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4520" windowHeight="12375" activeTab="7"/>
  </bookViews>
  <sheets>
    <sheet name="BKK+DMK" sheetId="1" r:id="rId1"/>
    <sheet name="BKK" sheetId="2" r:id="rId2"/>
    <sheet name="DMK" sheetId="3" r:id="rId3"/>
    <sheet name="CNX" sheetId="4" r:id="rId4"/>
    <sheet name="HDY" sheetId="5" r:id="rId5"/>
    <sheet name="HKT" sheetId="6" r:id="rId6"/>
    <sheet name="CEI" sheetId="7" r:id="rId7"/>
    <sheet name="TOTAL" sheetId="8" r:id="rId8"/>
    <sheet name="ppt รญผ" sheetId="11" state="hidden" r:id="rId9"/>
  </sheets>
  <definedNames>
    <definedName name="_xlnm.Print_Area" localSheetId="1">BKK!$B$2:$I$79,BKK!$L$2:$W$235</definedName>
    <definedName name="_xlnm.Print_Area" localSheetId="0">'BKK+DMK'!$B$2:$W$235</definedName>
    <definedName name="_xlnm.Print_Area" localSheetId="6">CEI!$L$2:$W$27</definedName>
    <definedName name="_xlnm.Print_Area" localSheetId="3">CNX!$L$158:$W$235</definedName>
    <definedName name="_xlnm.Print_Area" localSheetId="2">DMK!$B$2:$I$79,DMK!$L$2:$W$235</definedName>
    <definedName name="_xlnm.Print_Area" localSheetId="4">HDY!$L$158:$W$235</definedName>
    <definedName name="_xlnm.Print_Area" localSheetId="5">HKT!$B$2:$I$27</definedName>
    <definedName name="_xlnm.Print_Area" localSheetId="7">TOTAL!$L$210:$W$235</definedName>
    <definedName name="Z_ED529B84_E379_4C9B_A677_BE1D384436B0_.wvu.PrintArea" localSheetId="1" hidden="1">BKK!$B$2:$I$79,BKK!$L$2:$W$235</definedName>
    <definedName name="Z_ED529B84_E379_4C9B_A677_BE1D384436B0_.wvu.PrintArea" localSheetId="0" hidden="1">'BKK+DMK'!$B$2:$W$235</definedName>
    <definedName name="Z_ED529B84_E379_4C9B_A677_BE1D384436B0_.wvu.PrintArea" localSheetId="6" hidden="1">CEI!$L$2:$W$27</definedName>
    <definedName name="Z_ED529B84_E379_4C9B_A677_BE1D384436B0_.wvu.PrintArea" localSheetId="3" hidden="1">CNX!$L$158:$W$235</definedName>
    <definedName name="Z_ED529B84_E379_4C9B_A677_BE1D384436B0_.wvu.PrintArea" localSheetId="2" hidden="1">DMK!$B$2:$I$79,DMK!$L$2:$W$235</definedName>
    <definedName name="Z_ED529B84_E379_4C9B_A677_BE1D384436B0_.wvu.PrintArea" localSheetId="4" hidden="1">HDY!$L$158:$W$235</definedName>
    <definedName name="Z_ED529B84_E379_4C9B_A677_BE1D384436B0_.wvu.PrintArea" localSheetId="5" hidden="1">HKT!$B$2:$I$27</definedName>
    <definedName name="Z_ED529B84_E379_4C9B_A677_BE1D384436B0_.wvu.PrintArea" localSheetId="7" hidden="1">TOTAL!$L$210:$W$235</definedName>
  </definedNames>
  <calcPr calcId="125725"/>
  <customWorkbookViews>
    <customWorkbookView name="* - Personal View" guid="{ED529B84-E379-4C9B-A677-BE1D384436B0}" mergeInterval="0" personalView="1" maximized="1" xWindow="1" yWindow="1" windowWidth="1152" windowHeight="606" activeSheetId="4"/>
  </customWorkbookViews>
</workbook>
</file>

<file path=xl/calcChain.xml><?xml version="1.0" encoding="utf-8"?>
<calcChain xmlns="http://schemas.openxmlformats.org/spreadsheetml/2006/main">
  <c r="O205" i="7"/>
  <c r="O204"/>
  <c r="Q204" s="1"/>
  <c r="O203"/>
  <c r="O201"/>
  <c r="Q201" s="1"/>
  <c r="O200"/>
  <c r="Q200" s="1"/>
  <c r="O199"/>
  <c r="O197"/>
  <c r="Q197" s="1"/>
  <c r="O196"/>
  <c r="Q196" s="1"/>
  <c r="O195"/>
  <c r="Q195" s="1"/>
  <c r="O193"/>
  <c r="Q193" s="1"/>
  <c r="O192"/>
  <c r="Q192" s="1"/>
  <c r="N194" l="1"/>
  <c r="M194"/>
  <c r="O194" l="1"/>
  <c r="W171" i="5"/>
  <c r="Q194" i="7" l="1"/>
  <c r="U202" i="2"/>
  <c r="S202"/>
  <c r="R202"/>
  <c r="P202"/>
  <c r="N202"/>
  <c r="M202"/>
  <c r="U202" i="3"/>
  <c r="S202"/>
  <c r="R202"/>
  <c r="P202"/>
  <c r="N202"/>
  <c r="M202"/>
  <c r="U202" i="4"/>
  <c r="S202"/>
  <c r="R202"/>
  <c r="P202"/>
  <c r="N202"/>
  <c r="M202"/>
  <c r="U202" i="5"/>
  <c r="S202"/>
  <c r="R202"/>
  <c r="P202"/>
  <c r="N202"/>
  <c r="M202"/>
  <c r="U202" i="6"/>
  <c r="S202"/>
  <c r="R202"/>
  <c r="P202"/>
  <c r="N202"/>
  <c r="M202"/>
  <c r="U202" i="7"/>
  <c r="S202"/>
  <c r="R202"/>
  <c r="P202"/>
  <c r="Q203" s="1"/>
  <c r="N202"/>
  <c r="M202"/>
  <c r="U176" i="2"/>
  <c r="S176"/>
  <c r="R176"/>
  <c r="P176"/>
  <c r="N176"/>
  <c r="U176" i="3"/>
  <c r="S176"/>
  <c r="R176"/>
  <c r="P176"/>
  <c r="N176"/>
  <c r="U176" i="4"/>
  <c r="S176"/>
  <c r="R176"/>
  <c r="P176"/>
  <c r="N176"/>
  <c r="V176" i="5"/>
  <c r="U176"/>
  <c r="T176"/>
  <c r="S176"/>
  <c r="R176"/>
  <c r="P176"/>
  <c r="O176"/>
  <c r="N176"/>
  <c r="U176" i="6"/>
  <c r="S176"/>
  <c r="R176"/>
  <c r="P176"/>
  <c r="N176"/>
  <c r="U176" i="7"/>
  <c r="T176"/>
  <c r="S176"/>
  <c r="R176"/>
  <c r="P176"/>
  <c r="O176"/>
  <c r="N176"/>
  <c r="U124" i="2"/>
  <c r="S124"/>
  <c r="R124"/>
  <c r="P124"/>
  <c r="N124"/>
  <c r="M124"/>
  <c r="U124" i="3"/>
  <c r="S124"/>
  <c r="R124"/>
  <c r="P124"/>
  <c r="N124"/>
  <c r="M124"/>
  <c r="U124" i="4"/>
  <c r="S124"/>
  <c r="R124"/>
  <c r="P124"/>
  <c r="N124"/>
  <c r="M124"/>
  <c r="U124" i="5"/>
  <c r="S124"/>
  <c r="R124"/>
  <c r="P124"/>
  <c r="N124"/>
  <c r="M124"/>
  <c r="U124" i="6"/>
  <c r="S124"/>
  <c r="R124"/>
  <c r="P124"/>
  <c r="N124"/>
  <c r="M124"/>
  <c r="U124" i="7"/>
  <c r="S124"/>
  <c r="R124"/>
  <c r="P124"/>
  <c r="N124"/>
  <c r="M124"/>
  <c r="U98" i="2"/>
  <c r="S98"/>
  <c r="R98"/>
  <c r="P98"/>
  <c r="N98"/>
  <c r="U98" i="3"/>
  <c r="S98"/>
  <c r="R98"/>
  <c r="P98"/>
  <c r="N98"/>
  <c r="U98" i="4"/>
  <c r="S98"/>
  <c r="R98"/>
  <c r="P98"/>
  <c r="N98"/>
  <c r="U98" i="5"/>
  <c r="S98"/>
  <c r="R98"/>
  <c r="P98"/>
  <c r="N98"/>
  <c r="U98" i="6"/>
  <c r="S98"/>
  <c r="R98"/>
  <c r="P98"/>
  <c r="N98"/>
  <c r="V98" i="7"/>
  <c r="U98"/>
  <c r="T98"/>
  <c r="S98"/>
  <c r="R98"/>
  <c r="P98"/>
  <c r="O98"/>
  <c r="N98"/>
  <c r="U46" i="2"/>
  <c r="S46"/>
  <c r="R46"/>
  <c r="P46"/>
  <c r="N46"/>
  <c r="M46"/>
  <c r="G46"/>
  <c r="F46"/>
  <c r="D46"/>
  <c r="C46"/>
  <c r="U46" i="3"/>
  <c r="S46"/>
  <c r="R46"/>
  <c r="P46"/>
  <c r="N46"/>
  <c r="M46"/>
  <c r="G46"/>
  <c r="F46"/>
  <c r="D46"/>
  <c r="C46"/>
  <c r="U46" i="4"/>
  <c r="S46"/>
  <c r="R46"/>
  <c r="P46"/>
  <c r="N46"/>
  <c r="M46"/>
  <c r="G46"/>
  <c r="F46"/>
  <c r="D46"/>
  <c r="C46"/>
  <c r="U46" i="5"/>
  <c r="S46"/>
  <c r="R46"/>
  <c r="P46"/>
  <c r="N46"/>
  <c r="M46"/>
  <c r="G46"/>
  <c r="F46"/>
  <c r="D46"/>
  <c r="C46"/>
  <c r="U46" i="6"/>
  <c r="S46"/>
  <c r="R46"/>
  <c r="P46"/>
  <c r="N46"/>
  <c r="M46"/>
  <c r="G46"/>
  <c r="F46"/>
  <c r="D46"/>
  <c r="C46"/>
  <c r="U46" i="7"/>
  <c r="S46"/>
  <c r="R46"/>
  <c r="P46"/>
  <c r="N46"/>
  <c r="M46"/>
  <c r="G46"/>
  <c r="F46"/>
  <c r="D46"/>
  <c r="C46"/>
  <c r="U20" i="2"/>
  <c r="S20"/>
  <c r="R20"/>
  <c r="P20"/>
  <c r="N20"/>
  <c r="U20" i="3"/>
  <c r="S20"/>
  <c r="R20"/>
  <c r="P20"/>
  <c r="N20"/>
  <c r="U20" i="4"/>
  <c r="S20"/>
  <c r="R20"/>
  <c r="P20"/>
  <c r="N20"/>
  <c r="U20" i="5"/>
  <c r="S20"/>
  <c r="R20"/>
  <c r="P20"/>
  <c r="N20"/>
  <c r="U20" i="6"/>
  <c r="S20"/>
  <c r="R20"/>
  <c r="P20"/>
  <c r="N20"/>
  <c r="U20" i="7"/>
  <c r="S20"/>
  <c r="R20"/>
  <c r="P20"/>
  <c r="N20"/>
  <c r="G20" i="2"/>
  <c r="F20"/>
  <c r="D20"/>
  <c r="G20" i="3"/>
  <c r="F20"/>
  <c r="D20"/>
  <c r="G20" i="4"/>
  <c r="F20"/>
  <c r="D20"/>
  <c r="G20" i="5"/>
  <c r="F20"/>
  <c r="D20"/>
  <c r="G20" i="6"/>
  <c r="F20"/>
  <c r="D20"/>
  <c r="G20" i="7"/>
  <c r="F20"/>
  <c r="D20"/>
  <c r="C20" i="2"/>
  <c r="C20" i="3"/>
  <c r="C20" i="4"/>
  <c r="C20" i="5"/>
  <c r="C20" i="6"/>
  <c r="C20" i="7"/>
  <c r="U231" i="2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06"/>
  <c r="S206"/>
  <c r="R206"/>
  <c r="P206"/>
  <c r="N206"/>
  <c r="M206"/>
  <c r="T205"/>
  <c r="V205" s="1"/>
  <c r="O205"/>
  <c r="Q205" s="1"/>
  <c r="T204"/>
  <c r="V204" s="1"/>
  <c r="O204"/>
  <c r="Q204" s="1"/>
  <c r="W204" s="1"/>
  <c r="T203"/>
  <c r="V203" s="1"/>
  <c r="O203"/>
  <c r="T201"/>
  <c r="V201" s="1"/>
  <c r="O201"/>
  <c r="Q201" s="1"/>
  <c r="W201" s="1"/>
  <c r="T200"/>
  <c r="V200" s="1"/>
  <c r="O200"/>
  <c r="Q200" s="1"/>
  <c r="W200" s="1"/>
  <c r="T199"/>
  <c r="V199" s="1"/>
  <c r="O199"/>
  <c r="Q199" s="1"/>
  <c r="U198"/>
  <c r="U207" s="1"/>
  <c r="S198"/>
  <c r="S207" s="1"/>
  <c r="R198"/>
  <c r="R207" s="1"/>
  <c r="P198"/>
  <c r="P207" s="1"/>
  <c r="N198"/>
  <c r="N207" s="1"/>
  <c r="M198"/>
  <c r="M207" s="1"/>
  <c r="T197"/>
  <c r="V197" s="1"/>
  <c r="O197"/>
  <c r="Q197" s="1"/>
  <c r="W197" s="1"/>
  <c r="T196"/>
  <c r="V196" s="1"/>
  <c r="O196"/>
  <c r="Q196" s="1"/>
  <c r="W196" s="1"/>
  <c r="T195"/>
  <c r="V195" s="1"/>
  <c r="O195"/>
  <c r="U194"/>
  <c r="U208" s="1"/>
  <c r="S194"/>
  <c r="R194"/>
  <c r="R208" s="1"/>
  <c r="P194"/>
  <c r="N194"/>
  <c r="N208" s="1"/>
  <c r="M194"/>
  <c r="T193"/>
  <c r="V193" s="1"/>
  <c r="O193"/>
  <c r="Q193" s="1"/>
  <c r="W193" s="1"/>
  <c r="T192"/>
  <c r="V192" s="1"/>
  <c r="O192"/>
  <c r="Q192" s="1"/>
  <c r="W192" s="1"/>
  <c r="T191"/>
  <c r="O191"/>
  <c r="Q191" s="1"/>
  <c r="U180"/>
  <c r="S180"/>
  <c r="R180"/>
  <c r="P180"/>
  <c r="N180"/>
  <c r="M180"/>
  <c r="T179"/>
  <c r="V179" s="1"/>
  <c r="O179"/>
  <c r="Q179" s="1"/>
  <c r="T178"/>
  <c r="V178" s="1"/>
  <c r="O178"/>
  <c r="Q178" s="1"/>
  <c r="T177"/>
  <c r="V177" s="1"/>
  <c r="O177"/>
  <c r="M176"/>
  <c r="T175"/>
  <c r="V175" s="1"/>
  <c r="O175"/>
  <c r="Q175" s="1"/>
  <c r="T174"/>
  <c r="V174" s="1"/>
  <c r="O174"/>
  <c r="Q174" s="1"/>
  <c r="T173"/>
  <c r="O173"/>
  <c r="Q173" s="1"/>
  <c r="U172"/>
  <c r="S172"/>
  <c r="R172"/>
  <c r="P172"/>
  <c r="N172"/>
  <c r="N181" s="1"/>
  <c r="M172"/>
  <c r="T171"/>
  <c r="V171" s="1"/>
  <c r="O171"/>
  <c r="Q171" s="1"/>
  <c r="T170"/>
  <c r="V170" s="1"/>
  <c r="O170"/>
  <c r="Q170" s="1"/>
  <c r="T169"/>
  <c r="V169" s="1"/>
  <c r="O169"/>
  <c r="Q169" s="1"/>
  <c r="U168"/>
  <c r="S168"/>
  <c r="S182" s="1"/>
  <c r="R168"/>
  <c r="P168"/>
  <c r="N168"/>
  <c r="M168"/>
  <c r="M182" s="1"/>
  <c r="T167"/>
  <c r="V167" s="1"/>
  <c r="O167"/>
  <c r="Q167" s="1"/>
  <c r="T166"/>
  <c r="V166" s="1"/>
  <c r="O166"/>
  <c r="Q166" s="1"/>
  <c r="T165"/>
  <c r="V165" s="1"/>
  <c r="O165"/>
  <c r="U153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28"/>
  <c r="S128"/>
  <c r="R128"/>
  <c r="P128"/>
  <c r="N128"/>
  <c r="M128"/>
  <c r="T127"/>
  <c r="O127"/>
  <c r="Q127" s="1"/>
  <c r="T126"/>
  <c r="O126"/>
  <c r="Q126" s="1"/>
  <c r="T125"/>
  <c r="O125"/>
  <c r="Q125" s="1"/>
  <c r="T123"/>
  <c r="O123"/>
  <c r="T122"/>
  <c r="O122"/>
  <c r="Q122" s="1"/>
  <c r="T121"/>
  <c r="V121" s="1"/>
  <c r="O121"/>
  <c r="U120"/>
  <c r="U129" s="1"/>
  <c r="S120"/>
  <c r="R120"/>
  <c r="R129" s="1"/>
  <c r="P120"/>
  <c r="N120"/>
  <c r="N129" s="1"/>
  <c r="M120"/>
  <c r="T119"/>
  <c r="O119"/>
  <c r="Q119" s="1"/>
  <c r="T118"/>
  <c r="V118" s="1"/>
  <c r="O118"/>
  <c r="T117"/>
  <c r="O117"/>
  <c r="Q117" s="1"/>
  <c r="U116"/>
  <c r="S116"/>
  <c r="S130" s="1"/>
  <c r="R116"/>
  <c r="P116"/>
  <c r="P130" s="1"/>
  <c r="N116"/>
  <c r="M116"/>
  <c r="M130" s="1"/>
  <c r="T115"/>
  <c r="V115" s="1"/>
  <c r="O115"/>
  <c r="Q115" s="1"/>
  <c r="T114"/>
  <c r="V114" s="1"/>
  <c r="O114"/>
  <c r="Q114" s="1"/>
  <c r="T113"/>
  <c r="O113"/>
  <c r="U102"/>
  <c r="S102"/>
  <c r="R102"/>
  <c r="P102"/>
  <c r="N102"/>
  <c r="M102"/>
  <c r="T101"/>
  <c r="O101"/>
  <c r="Q101" s="1"/>
  <c r="T100"/>
  <c r="O100"/>
  <c r="T99"/>
  <c r="O99"/>
  <c r="Q99" s="1"/>
  <c r="M98"/>
  <c r="T97"/>
  <c r="V97" s="1"/>
  <c r="O97"/>
  <c r="T96"/>
  <c r="O96"/>
  <c r="Q96" s="1"/>
  <c r="T95"/>
  <c r="V95" s="1"/>
  <c r="O95"/>
  <c r="Q95" s="1"/>
  <c r="U94"/>
  <c r="S94"/>
  <c r="S103" s="1"/>
  <c r="R94"/>
  <c r="P94"/>
  <c r="P103" s="1"/>
  <c r="N94"/>
  <c r="M94"/>
  <c r="M103" s="1"/>
  <c r="T93"/>
  <c r="O93"/>
  <c r="T92"/>
  <c r="O92"/>
  <c r="Q92" s="1"/>
  <c r="T91"/>
  <c r="O91"/>
  <c r="U90"/>
  <c r="U104" s="1"/>
  <c r="S90"/>
  <c r="R90"/>
  <c r="P90"/>
  <c r="N90"/>
  <c r="N104" s="1"/>
  <c r="M90"/>
  <c r="T89"/>
  <c r="V89" s="1"/>
  <c r="O89"/>
  <c r="Q89" s="1"/>
  <c r="T88"/>
  <c r="O88"/>
  <c r="T87"/>
  <c r="V87" s="1"/>
  <c r="O87"/>
  <c r="Q87" s="1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U50"/>
  <c r="S50"/>
  <c r="R50"/>
  <c r="P50"/>
  <c r="N50"/>
  <c r="M50"/>
  <c r="G50"/>
  <c r="F50"/>
  <c r="D50"/>
  <c r="C50"/>
  <c r="T49"/>
  <c r="V49" s="1"/>
  <c r="O49"/>
  <c r="Q49" s="1"/>
  <c r="H49"/>
  <c r="E49"/>
  <c r="A49"/>
  <c r="T48"/>
  <c r="O48"/>
  <c r="Q48" s="1"/>
  <c r="H48"/>
  <c r="E48"/>
  <c r="A48"/>
  <c r="T47"/>
  <c r="O47"/>
  <c r="H47"/>
  <c r="E47"/>
  <c r="A47"/>
  <c r="T45"/>
  <c r="V45" s="1"/>
  <c r="O45"/>
  <c r="Q45" s="1"/>
  <c r="H45"/>
  <c r="E45"/>
  <c r="A45"/>
  <c r="T44"/>
  <c r="V44" s="1"/>
  <c r="O44"/>
  <c r="Q44" s="1"/>
  <c r="H44"/>
  <c r="E44"/>
  <c r="A44"/>
  <c r="T43"/>
  <c r="V43" s="1"/>
  <c r="O43"/>
  <c r="H43"/>
  <c r="E43"/>
  <c r="A43"/>
  <c r="U42"/>
  <c r="S42"/>
  <c r="R42"/>
  <c r="R51" s="1"/>
  <c r="P42"/>
  <c r="N42"/>
  <c r="N51" s="1"/>
  <c r="M42"/>
  <c r="G42"/>
  <c r="F42"/>
  <c r="D42"/>
  <c r="D51" s="1"/>
  <c r="C42"/>
  <c r="T41"/>
  <c r="V41" s="1"/>
  <c r="O41"/>
  <c r="Q41" s="1"/>
  <c r="H41"/>
  <c r="E41"/>
  <c r="A41"/>
  <c r="T40"/>
  <c r="V40" s="1"/>
  <c r="O40"/>
  <c r="Q40" s="1"/>
  <c r="H40"/>
  <c r="E40"/>
  <c r="A40"/>
  <c r="T39"/>
  <c r="V39" s="1"/>
  <c r="O39"/>
  <c r="H39"/>
  <c r="E39"/>
  <c r="A39"/>
  <c r="U38"/>
  <c r="S38"/>
  <c r="R38"/>
  <c r="R52" s="1"/>
  <c r="P38"/>
  <c r="N38"/>
  <c r="N52" s="1"/>
  <c r="M38"/>
  <c r="G38"/>
  <c r="F38"/>
  <c r="D38"/>
  <c r="D52" s="1"/>
  <c r="C38"/>
  <c r="T37"/>
  <c r="V37" s="1"/>
  <c r="O37"/>
  <c r="Q37" s="1"/>
  <c r="H37"/>
  <c r="E37"/>
  <c r="A37"/>
  <c r="T36"/>
  <c r="V36" s="1"/>
  <c r="O36"/>
  <c r="Q36" s="1"/>
  <c r="H36"/>
  <c r="E36"/>
  <c r="A36"/>
  <c r="T35"/>
  <c r="V35" s="1"/>
  <c r="O35"/>
  <c r="Q35" s="1"/>
  <c r="H35"/>
  <c r="E35"/>
  <c r="A35"/>
  <c r="U24"/>
  <c r="S24"/>
  <c r="R24"/>
  <c r="P24"/>
  <c r="N24"/>
  <c r="M24"/>
  <c r="G24"/>
  <c r="F24"/>
  <c r="D24"/>
  <c r="C24"/>
  <c r="T23"/>
  <c r="V23" s="1"/>
  <c r="O23"/>
  <c r="Q23" s="1"/>
  <c r="H23"/>
  <c r="E23"/>
  <c r="A23"/>
  <c r="T22"/>
  <c r="O22"/>
  <c r="Q22" s="1"/>
  <c r="H22"/>
  <c r="E22"/>
  <c r="A22"/>
  <c r="T21"/>
  <c r="V21" s="1"/>
  <c r="O21"/>
  <c r="H21"/>
  <c r="E21"/>
  <c r="A21"/>
  <c r="M20"/>
  <c r="T19"/>
  <c r="V19" s="1"/>
  <c r="O19"/>
  <c r="Q19" s="1"/>
  <c r="H19"/>
  <c r="E19"/>
  <c r="A19"/>
  <c r="T18"/>
  <c r="V18" s="1"/>
  <c r="O18"/>
  <c r="Q18" s="1"/>
  <c r="H18"/>
  <c r="E18"/>
  <c r="A18"/>
  <c r="T17"/>
  <c r="O17"/>
  <c r="Q17" s="1"/>
  <c r="H17"/>
  <c r="E17"/>
  <c r="A17"/>
  <c r="U16"/>
  <c r="S16"/>
  <c r="S25" s="1"/>
  <c r="R16"/>
  <c r="P16"/>
  <c r="P25" s="1"/>
  <c r="N16"/>
  <c r="M16"/>
  <c r="M25" s="1"/>
  <c r="G16"/>
  <c r="F16"/>
  <c r="F25" s="1"/>
  <c r="D16"/>
  <c r="C16"/>
  <c r="C25" s="1"/>
  <c r="T15"/>
  <c r="V15" s="1"/>
  <c r="O15"/>
  <c r="Q15" s="1"/>
  <c r="H15"/>
  <c r="E15"/>
  <c r="A15"/>
  <c r="T14"/>
  <c r="V14" s="1"/>
  <c r="O14"/>
  <c r="Q14" s="1"/>
  <c r="H14"/>
  <c r="E14"/>
  <c r="A14"/>
  <c r="T13"/>
  <c r="V13" s="1"/>
  <c r="O13"/>
  <c r="H13"/>
  <c r="E13"/>
  <c r="A13"/>
  <c r="U12"/>
  <c r="S12"/>
  <c r="S26" s="1"/>
  <c r="R12"/>
  <c r="P12"/>
  <c r="P26" s="1"/>
  <c r="N12"/>
  <c r="M12"/>
  <c r="M26" s="1"/>
  <c r="G12"/>
  <c r="F12"/>
  <c r="F26" s="1"/>
  <c r="D12"/>
  <c r="C12"/>
  <c r="C26" s="1"/>
  <c r="T11"/>
  <c r="V11" s="1"/>
  <c r="O11"/>
  <c r="Q11" s="1"/>
  <c r="H11"/>
  <c r="E11"/>
  <c r="A11"/>
  <c r="T10"/>
  <c r="V10" s="1"/>
  <c r="O10"/>
  <c r="Q10" s="1"/>
  <c r="H10"/>
  <c r="E10"/>
  <c r="A10"/>
  <c r="T9"/>
  <c r="V9" s="1"/>
  <c r="O9"/>
  <c r="Q9" s="1"/>
  <c r="H9"/>
  <c r="E9"/>
  <c r="A9"/>
  <c r="U231" i="3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06"/>
  <c r="S206"/>
  <c r="R206"/>
  <c r="P206"/>
  <c r="N206"/>
  <c r="M206"/>
  <c r="T205"/>
  <c r="V205" s="1"/>
  <c r="O205"/>
  <c r="Q205" s="1"/>
  <c r="T204"/>
  <c r="O204"/>
  <c r="Q204" s="1"/>
  <c r="T203"/>
  <c r="V203" s="1"/>
  <c r="O203"/>
  <c r="Q203" s="1"/>
  <c r="T201"/>
  <c r="V201" s="1"/>
  <c r="O201"/>
  <c r="T200"/>
  <c r="V200" s="1"/>
  <c r="O200"/>
  <c r="Q200" s="1"/>
  <c r="T199"/>
  <c r="V199" s="1"/>
  <c r="O199"/>
  <c r="Q199" s="1"/>
  <c r="U198"/>
  <c r="S198"/>
  <c r="R198"/>
  <c r="P198"/>
  <c r="P207" s="1"/>
  <c r="N198"/>
  <c r="N207" s="1"/>
  <c r="M198"/>
  <c r="M207" s="1"/>
  <c r="T197"/>
  <c r="V197" s="1"/>
  <c r="O197"/>
  <c r="Q197" s="1"/>
  <c r="T196"/>
  <c r="O196"/>
  <c r="Q196" s="1"/>
  <c r="T195"/>
  <c r="V195" s="1"/>
  <c r="O195"/>
  <c r="U194"/>
  <c r="S194"/>
  <c r="R194"/>
  <c r="P194"/>
  <c r="P208" s="1"/>
  <c r="N194"/>
  <c r="M194"/>
  <c r="M208" s="1"/>
  <c r="T193"/>
  <c r="V193" s="1"/>
  <c r="O193"/>
  <c r="Q193" s="1"/>
  <c r="T192"/>
  <c r="V192" s="1"/>
  <c r="O192"/>
  <c r="Q192" s="1"/>
  <c r="T191"/>
  <c r="O191"/>
  <c r="U180"/>
  <c r="S180"/>
  <c r="R180"/>
  <c r="P180"/>
  <c r="N180"/>
  <c r="M180"/>
  <c r="T179"/>
  <c r="V179" s="1"/>
  <c r="O179"/>
  <c r="Q179" s="1"/>
  <c r="T178"/>
  <c r="O178"/>
  <c r="Q178" s="1"/>
  <c r="T177"/>
  <c r="V177" s="1"/>
  <c r="O177"/>
  <c r="M176"/>
  <c r="T175"/>
  <c r="V175" s="1"/>
  <c r="O175"/>
  <c r="Q175" s="1"/>
  <c r="T174"/>
  <c r="V174" s="1"/>
  <c r="O174"/>
  <c r="Q174" s="1"/>
  <c r="T173"/>
  <c r="O173"/>
  <c r="Q173" s="1"/>
  <c r="U172"/>
  <c r="S172"/>
  <c r="R172"/>
  <c r="P172"/>
  <c r="P181" s="1"/>
  <c r="N172"/>
  <c r="M172"/>
  <c r="M181" s="1"/>
  <c r="T171"/>
  <c r="V171" s="1"/>
  <c r="O171"/>
  <c r="Q171" s="1"/>
  <c r="T170"/>
  <c r="V170" s="1"/>
  <c r="O170"/>
  <c r="Q170" s="1"/>
  <c r="T169"/>
  <c r="O169"/>
  <c r="U168"/>
  <c r="S168"/>
  <c r="R168"/>
  <c r="P168"/>
  <c r="N168"/>
  <c r="N182" s="1"/>
  <c r="M168"/>
  <c r="T167"/>
  <c r="V167" s="1"/>
  <c r="O167"/>
  <c r="Q167" s="1"/>
  <c r="T166"/>
  <c r="V166" s="1"/>
  <c r="O166"/>
  <c r="Q166" s="1"/>
  <c r="T165"/>
  <c r="O165"/>
  <c r="U153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28"/>
  <c r="S128"/>
  <c r="R128"/>
  <c r="P128"/>
  <c r="N128"/>
  <c r="M128"/>
  <c r="T127"/>
  <c r="O127"/>
  <c r="T126"/>
  <c r="O126"/>
  <c r="T125"/>
  <c r="O125"/>
  <c r="T123"/>
  <c r="V123" s="1"/>
  <c r="O123"/>
  <c r="T122"/>
  <c r="O122"/>
  <c r="T121"/>
  <c r="V121" s="1"/>
  <c r="O121"/>
  <c r="Q121" s="1"/>
  <c r="U120"/>
  <c r="U129" s="1"/>
  <c r="S120"/>
  <c r="S129" s="1"/>
  <c r="R120"/>
  <c r="R129" s="1"/>
  <c r="P120"/>
  <c r="P129" s="1"/>
  <c r="N120"/>
  <c r="N129" s="1"/>
  <c r="M120"/>
  <c r="M129" s="1"/>
  <c r="T119"/>
  <c r="O119"/>
  <c r="Q119" s="1"/>
  <c r="T118"/>
  <c r="O118"/>
  <c r="Q118" s="1"/>
  <c r="T117"/>
  <c r="O117"/>
  <c r="Q117" s="1"/>
  <c r="U116"/>
  <c r="U130" s="1"/>
  <c r="S116"/>
  <c r="R116"/>
  <c r="R130" s="1"/>
  <c r="P116"/>
  <c r="N116"/>
  <c r="N130" s="1"/>
  <c r="M116"/>
  <c r="T115"/>
  <c r="V115" s="1"/>
  <c r="O115"/>
  <c r="Q115" s="1"/>
  <c r="T114"/>
  <c r="V114" s="1"/>
  <c r="O114"/>
  <c r="Q114" s="1"/>
  <c r="T113"/>
  <c r="V113" s="1"/>
  <c r="O113"/>
  <c r="Q113" s="1"/>
  <c r="U102"/>
  <c r="S102"/>
  <c r="R102"/>
  <c r="P102"/>
  <c r="N102"/>
  <c r="M102"/>
  <c r="T101"/>
  <c r="O101"/>
  <c r="T100"/>
  <c r="O100"/>
  <c r="Q100" s="1"/>
  <c r="T99"/>
  <c r="O99"/>
  <c r="M98"/>
  <c r="T97"/>
  <c r="O97"/>
  <c r="T96"/>
  <c r="O96"/>
  <c r="Q96" s="1"/>
  <c r="T95"/>
  <c r="O95"/>
  <c r="U94"/>
  <c r="U103" s="1"/>
  <c r="S94"/>
  <c r="R94"/>
  <c r="R103" s="1"/>
  <c r="P94"/>
  <c r="N94"/>
  <c r="N103" s="1"/>
  <c r="M94"/>
  <c r="T93"/>
  <c r="O93"/>
  <c r="T92"/>
  <c r="V92" s="1"/>
  <c r="O92"/>
  <c r="Q92" s="1"/>
  <c r="T91"/>
  <c r="V91" s="1"/>
  <c r="O91"/>
  <c r="U90"/>
  <c r="S90"/>
  <c r="S104" s="1"/>
  <c r="R90"/>
  <c r="P90"/>
  <c r="P104" s="1"/>
  <c r="N90"/>
  <c r="M90"/>
  <c r="M104" s="1"/>
  <c r="T89"/>
  <c r="V89" s="1"/>
  <c r="O89"/>
  <c r="T88"/>
  <c r="O88"/>
  <c r="T87"/>
  <c r="O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U50"/>
  <c r="S50"/>
  <c r="R50"/>
  <c r="P50"/>
  <c r="N50"/>
  <c r="M50"/>
  <c r="G50"/>
  <c r="F50"/>
  <c r="D50"/>
  <c r="C50"/>
  <c r="T49"/>
  <c r="V49" s="1"/>
  <c r="O49"/>
  <c r="Q49" s="1"/>
  <c r="H49"/>
  <c r="E49"/>
  <c r="A49"/>
  <c r="T48"/>
  <c r="O48"/>
  <c r="Q48" s="1"/>
  <c r="H48"/>
  <c r="E48"/>
  <c r="A48"/>
  <c r="T47"/>
  <c r="O47"/>
  <c r="H47"/>
  <c r="E47"/>
  <c r="A47"/>
  <c r="T45"/>
  <c r="V45" s="1"/>
  <c r="O45"/>
  <c r="Q45" s="1"/>
  <c r="H45"/>
  <c r="E45"/>
  <c r="A45"/>
  <c r="T44"/>
  <c r="V44" s="1"/>
  <c r="O44"/>
  <c r="Q44" s="1"/>
  <c r="H44"/>
  <c r="E44"/>
  <c r="A44"/>
  <c r="T43"/>
  <c r="O43"/>
  <c r="Q43" s="1"/>
  <c r="H43"/>
  <c r="E43"/>
  <c r="A43"/>
  <c r="U42"/>
  <c r="U51" s="1"/>
  <c r="S42"/>
  <c r="S51" s="1"/>
  <c r="R42"/>
  <c r="P42"/>
  <c r="N42"/>
  <c r="N51" s="1"/>
  <c r="M42"/>
  <c r="M51" s="1"/>
  <c r="G42"/>
  <c r="F42"/>
  <c r="D42"/>
  <c r="D51" s="1"/>
  <c r="C42"/>
  <c r="C51" s="1"/>
  <c r="T41"/>
  <c r="V41" s="1"/>
  <c r="O41"/>
  <c r="Q41" s="1"/>
  <c r="H41"/>
  <c r="E41"/>
  <c r="A41"/>
  <c r="T40"/>
  <c r="V40" s="1"/>
  <c r="O40"/>
  <c r="Q40" s="1"/>
  <c r="H40"/>
  <c r="E40"/>
  <c r="A40"/>
  <c r="T39"/>
  <c r="V39" s="1"/>
  <c r="O39"/>
  <c r="H39"/>
  <c r="E39"/>
  <c r="A39"/>
  <c r="U38"/>
  <c r="U52" s="1"/>
  <c r="S38"/>
  <c r="S52" s="1"/>
  <c r="R38"/>
  <c r="P38"/>
  <c r="N38"/>
  <c r="N52" s="1"/>
  <c r="M38"/>
  <c r="M52" s="1"/>
  <c r="G38"/>
  <c r="F38"/>
  <c r="D38"/>
  <c r="D52" s="1"/>
  <c r="C38"/>
  <c r="C52" s="1"/>
  <c r="T37"/>
  <c r="V37" s="1"/>
  <c r="O37"/>
  <c r="Q37" s="1"/>
  <c r="H37"/>
  <c r="E37"/>
  <c r="A37"/>
  <c r="T36"/>
  <c r="V36" s="1"/>
  <c r="O36"/>
  <c r="Q36" s="1"/>
  <c r="H36"/>
  <c r="E36"/>
  <c r="A36"/>
  <c r="T35"/>
  <c r="V35" s="1"/>
  <c r="O35"/>
  <c r="Q35" s="1"/>
  <c r="H35"/>
  <c r="E35"/>
  <c r="A35"/>
  <c r="U24"/>
  <c r="S24"/>
  <c r="R24"/>
  <c r="P24"/>
  <c r="N24"/>
  <c r="M24"/>
  <c r="G24"/>
  <c r="F24"/>
  <c r="D24"/>
  <c r="C24"/>
  <c r="T23"/>
  <c r="V23" s="1"/>
  <c r="O23"/>
  <c r="Q23" s="1"/>
  <c r="H23"/>
  <c r="E23"/>
  <c r="A23"/>
  <c r="T22"/>
  <c r="O22"/>
  <c r="Q22" s="1"/>
  <c r="H22"/>
  <c r="E22"/>
  <c r="A22"/>
  <c r="T21"/>
  <c r="O21"/>
  <c r="H21"/>
  <c r="E21"/>
  <c r="A21"/>
  <c r="M20"/>
  <c r="T19"/>
  <c r="V19" s="1"/>
  <c r="O19"/>
  <c r="Q19" s="1"/>
  <c r="H19"/>
  <c r="E19"/>
  <c r="A19"/>
  <c r="T18"/>
  <c r="V18" s="1"/>
  <c r="O18"/>
  <c r="Q18" s="1"/>
  <c r="H18"/>
  <c r="E18"/>
  <c r="A18"/>
  <c r="T17"/>
  <c r="V17" s="1"/>
  <c r="O17"/>
  <c r="Q17" s="1"/>
  <c r="H17"/>
  <c r="E17"/>
  <c r="A17"/>
  <c r="U16"/>
  <c r="S16"/>
  <c r="S25" s="1"/>
  <c r="R16"/>
  <c r="R25" s="1"/>
  <c r="P16"/>
  <c r="P25" s="1"/>
  <c r="N16"/>
  <c r="M16"/>
  <c r="M25" s="1"/>
  <c r="G16"/>
  <c r="G25" s="1"/>
  <c r="F16"/>
  <c r="F25" s="1"/>
  <c r="D16"/>
  <c r="C16"/>
  <c r="T15"/>
  <c r="V15" s="1"/>
  <c r="O15"/>
  <c r="Q15" s="1"/>
  <c r="H15"/>
  <c r="E15"/>
  <c r="A15"/>
  <c r="T14"/>
  <c r="V14" s="1"/>
  <c r="O14"/>
  <c r="Q14" s="1"/>
  <c r="H14"/>
  <c r="E14"/>
  <c r="A14"/>
  <c r="T13"/>
  <c r="O13"/>
  <c r="H13"/>
  <c r="E13"/>
  <c r="A13"/>
  <c r="U12"/>
  <c r="S12"/>
  <c r="S26" s="1"/>
  <c r="R12"/>
  <c r="R26" s="1"/>
  <c r="P12"/>
  <c r="P26" s="1"/>
  <c r="N12"/>
  <c r="M12"/>
  <c r="M26" s="1"/>
  <c r="G12"/>
  <c r="G26" s="1"/>
  <c r="F12"/>
  <c r="F26" s="1"/>
  <c r="D12"/>
  <c r="C12"/>
  <c r="T11"/>
  <c r="V11" s="1"/>
  <c r="O11"/>
  <c r="Q11" s="1"/>
  <c r="H11"/>
  <c r="E11"/>
  <c r="A11"/>
  <c r="T10"/>
  <c r="V10" s="1"/>
  <c r="O10"/>
  <c r="Q10" s="1"/>
  <c r="H10"/>
  <c r="E10"/>
  <c r="A10"/>
  <c r="T9"/>
  <c r="V9" s="1"/>
  <c r="O9"/>
  <c r="Q9" s="1"/>
  <c r="H9"/>
  <c r="E9"/>
  <c r="A9"/>
  <c r="T95" i="5"/>
  <c r="U198" i="4"/>
  <c r="S198"/>
  <c r="R198"/>
  <c r="P198"/>
  <c r="N198"/>
  <c r="U198" i="5"/>
  <c r="S198"/>
  <c r="R198"/>
  <c r="P198"/>
  <c r="N198"/>
  <c r="U198" i="6"/>
  <c r="S198"/>
  <c r="R198"/>
  <c r="P198"/>
  <c r="N198"/>
  <c r="U198" i="7"/>
  <c r="S198"/>
  <c r="R198"/>
  <c r="P198"/>
  <c r="N198"/>
  <c r="M198" i="4"/>
  <c r="M198" i="5"/>
  <c r="M198" i="6"/>
  <c r="M198" i="7"/>
  <c r="U172" i="4"/>
  <c r="S172"/>
  <c r="R172"/>
  <c r="P172"/>
  <c r="N172"/>
  <c r="U172" i="5"/>
  <c r="S172"/>
  <c r="R172"/>
  <c r="P172"/>
  <c r="N172"/>
  <c r="U172" i="6"/>
  <c r="S172"/>
  <c r="R172"/>
  <c r="P172"/>
  <c r="N172"/>
  <c r="U172" i="7"/>
  <c r="S172"/>
  <c r="R172"/>
  <c r="P172"/>
  <c r="N172"/>
  <c r="M172" i="4"/>
  <c r="M172" i="5"/>
  <c r="M172" i="6"/>
  <c r="M172" i="7"/>
  <c r="U120" i="4"/>
  <c r="S120"/>
  <c r="R120"/>
  <c r="P120"/>
  <c r="N120"/>
  <c r="U120" i="5"/>
  <c r="S120"/>
  <c r="R120"/>
  <c r="P120"/>
  <c r="N120"/>
  <c r="U120" i="6"/>
  <c r="S120"/>
  <c r="R120"/>
  <c r="P120"/>
  <c r="N120"/>
  <c r="U120" i="7"/>
  <c r="S120"/>
  <c r="R120"/>
  <c r="P120"/>
  <c r="N120"/>
  <c r="M120" i="4"/>
  <c r="M120" i="5"/>
  <c r="M120" i="6"/>
  <c r="M120" i="7"/>
  <c r="U94" i="4"/>
  <c r="S94"/>
  <c r="R94"/>
  <c r="P94"/>
  <c r="N94"/>
  <c r="U94" i="5"/>
  <c r="S94"/>
  <c r="R94"/>
  <c r="P94"/>
  <c r="N94"/>
  <c r="U94" i="6"/>
  <c r="S94"/>
  <c r="R94"/>
  <c r="P94"/>
  <c r="N94"/>
  <c r="U94" i="7"/>
  <c r="S94"/>
  <c r="R94"/>
  <c r="P94"/>
  <c r="N94"/>
  <c r="M94" i="4"/>
  <c r="M94" i="5"/>
  <c r="M94" i="6"/>
  <c r="M94" i="7"/>
  <c r="U42" i="4"/>
  <c r="S42"/>
  <c r="R42"/>
  <c r="P42"/>
  <c r="N42"/>
  <c r="U42" i="5"/>
  <c r="S42"/>
  <c r="R42"/>
  <c r="P42"/>
  <c r="N42"/>
  <c r="U42" i="6"/>
  <c r="S42"/>
  <c r="R42"/>
  <c r="P42"/>
  <c r="N42"/>
  <c r="U42" i="7"/>
  <c r="S42"/>
  <c r="R42"/>
  <c r="P42"/>
  <c r="N42"/>
  <c r="M42" i="4"/>
  <c r="M42" i="5"/>
  <c r="M42" i="6"/>
  <c r="M42" i="7"/>
  <c r="U16" i="4"/>
  <c r="S16"/>
  <c r="R16"/>
  <c r="P16"/>
  <c r="N16"/>
  <c r="U16" i="5"/>
  <c r="S16"/>
  <c r="R16"/>
  <c r="P16"/>
  <c r="N16"/>
  <c r="U16" i="6"/>
  <c r="S16"/>
  <c r="R16"/>
  <c r="P16"/>
  <c r="N16"/>
  <c r="U16" i="7"/>
  <c r="S16"/>
  <c r="R16"/>
  <c r="P16"/>
  <c r="N16"/>
  <c r="M16" i="4"/>
  <c r="M16" i="5"/>
  <c r="M16" i="6"/>
  <c r="M16" i="7"/>
  <c r="G42" i="4"/>
  <c r="F42"/>
  <c r="D42"/>
  <c r="G42" i="5"/>
  <c r="F42"/>
  <c r="D42"/>
  <c r="G42" i="6"/>
  <c r="F42"/>
  <c r="D42"/>
  <c r="G42" i="7"/>
  <c r="F42"/>
  <c r="D42"/>
  <c r="C42" i="4"/>
  <c r="C42" i="5"/>
  <c r="C42" i="6"/>
  <c r="C42" i="7"/>
  <c r="C24" i="4"/>
  <c r="C24" i="5"/>
  <c r="C24" i="6"/>
  <c r="C24" i="7"/>
  <c r="G16" i="4"/>
  <c r="F16"/>
  <c r="D16"/>
  <c r="G16" i="5"/>
  <c r="F16"/>
  <c r="D16"/>
  <c r="G16" i="6"/>
  <c r="F16"/>
  <c r="D16"/>
  <c r="G16" i="7"/>
  <c r="F16"/>
  <c r="D16"/>
  <c r="C16" i="4"/>
  <c r="C25" s="1"/>
  <c r="C16" i="5"/>
  <c r="C25" s="1"/>
  <c r="C16" i="6"/>
  <c r="C25" s="1"/>
  <c r="C16" i="7"/>
  <c r="C25" s="1"/>
  <c r="T167"/>
  <c r="G52" i="2" l="1"/>
  <c r="G51"/>
  <c r="U181"/>
  <c r="R181"/>
  <c r="U52"/>
  <c r="U51"/>
  <c r="R104"/>
  <c r="P182"/>
  <c r="D26" i="3"/>
  <c r="N26"/>
  <c r="U26"/>
  <c r="D25"/>
  <c r="N25"/>
  <c r="U25"/>
  <c r="G52"/>
  <c r="R52"/>
  <c r="G51"/>
  <c r="A51" s="1"/>
  <c r="R51"/>
  <c r="R104"/>
  <c r="M103"/>
  <c r="S103"/>
  <c r="M130"/>
  <c r="S130"/>
  <c r="P182"/>
  <c r="G26" i="2"/>
  <c r="R26"/>
  <c r="G25"/>
  <c r="A25" s="1"/>
  <c r="R25"/>
  <c r="C52"/>
  <c r="M52"/>
  <c r="S52"/>
  <c r="C51"/>
  <c r="M51"/>
  <c r="S51"/>
  <c r="M104"/>
  <c r="S104"/>
  <c r="N103"/>
  <c r="U103"/>
  <c r="N130"/>
  <c r="U130"/>
  <c r="P129"/>
  <c r="R182"/>
  <c r="M181"/>
  <c r="S181"/>
  <c r="M208"/>
  <c r="S208"/>
  <c r="C26" i="3"/>
  <c r="C25"/>
  <c r="F52"/>
  <c r="A52" s="1"/>
  <c r="P52"/>
  <c r="F51"/>
  <c r="P51"/>
  <c r="N104"/>
  <c r="U104"/>
  <c r="P103"/>
  <c r="P130"/>
  <c r="M182"/>
  <c r="N181"/>
  <c r="N208"/>
  <c r="D26" i="2"/>
  <c r="N26"/>
  <c r="U26"/>
  <c r="D25"/>
  <c r="N25"/>
  <c r="U25"/>
  <c r="F52"/>
  <c r="P52"/>
  <c r="F51"/>
  <c r="A51" s="1"/>
  <c r="P51"/>
  <c r="P104"/>
  <c r="R103"/>
  <c r="R130"/>
  <c r="M129"/>
  <c r="S129"/>
  <c r="N182"/>
  <c r="U182"/>
  <c r="P181"/>
  <c r="P208"/>
  <c r="U208" i="3"/>
  <c r="U207"/>
  <c r="U181"/>
  <c r="U182"/>
  <c r="S208"/>
  <c r="S207"/>
  <c r="R207"/>
  <c r="R208"/>
  <c r="S182"/>
  <c r="S181"/>
  <c r="R181"/>
  <c r="R182"/>
  <c r="Q199" i="7"/>
  <c r="O198"/>
  <c r="N150" i="3"/>
  <c r="O202" i="7"/>
  <c r="Q202" s="1"/>
  <c r="A25" i="3"/>
  <c r="V48" i="2"/>
  <c r="W48" s="1"/>
  <c r="V204" i="3"/>
  <c r="V206" s="1"/>
  <c r="V126"/>
  <c r="V100"/>
  <c r="W100" s="1"/>
  <c r="V48"/>
  <c r="W48" s="1"/>
  <c r="V22"/>
  <c r="M228"/>
  <c r="P150" i="2"/>
  <c r="T98" i="3"/>
  <c r="Q176" i="2"/>
  <c r="A46" i="6"/>
  <c r="P150" i="3"/>
  <c r="N228"/>
  <c r="E46" i="2"/>
  <c r="P228"/>
  <c r="V202" i="3"/>
  <c r="A52" i="2"/>
  <c r="Q202"/>
  <c r="W202" s="1"/>
  <c r="N228"/>
  <c r="M150" i="3"/>
  <c r="O124" i="2"/>
  <c r="N150"/>
  <c r="V202"/>
  <c r="M228"/>
  <c r="Q176" i="3"/>
  <c r="P228"/>
  <c r="M150" i="2"/>
  <c r="O98" i="3"/>
  <c r="R150"/>
  <c r="T124" i="2"/>
  <c r="S150"/>
  <c r="R228"/>
  <c r="O98"/>
  <c r="U228" i="3"/>
  <c r="R150" i="2"/>
  <c r="O176" i="3"/>
  <c r="O176" i="2"/>
  <c r="U150" i="3"/>
  <c r="S228"/>
  <c r="U228" i="2"/>
  <c r="O124" i="3"/>
  <c r="S150"/>
  <c r="R228"/>
  <c r="U150" i="2"/>
  <c r="S228"/>
  <c r="O202" i="3"/>
  <c r="O202" i="2"/>
  <c r="T176"/>
  <c r="T202"/>
  <c r="T98"/>
  <c r="T202" i="3"/>
  <c r="T176"/>
  <c r="T124"/>
  <c r="H46"/>
  <c r="C72"/>
  <c r="M72"/>
  <c r="S72"/>
  <c r="M232"/>
  <c r="O231" i="2"/>
  <c r="Q231" s="1"/>
  <c r="A46"/>
  <c r="A46" i="4"/>
  <c r="I17" i="2"/>
  <c r="O226" i="3"/>
  <c r="Q226" s="1"/>
  <c r="S232"/>
  <c r="O231"/>
  <c r="Q231" s="1"/>
  <c r="I11" i="2"/>
  <c r="W15"/>
  <c r="O24"/>
  <c r="W23"/>
  <c r="O42"/>
  <c r="A42"/>
  <c r="O46"/>
  <c r="G72"/>
  <c r="R72"/>
  <c r="E70"/>
  <c r="O70"/>
  <c r="Q70" s="1"/>
  <c r="V100"/>
  <c r="E46" i="3"/>
  <c r="T46"/>
  <c r="G72"/>
  <c r="R72"/>
  <c r="T24" i="2"/>
  <c r="F72"/>
  <c r="P72"/>
  <c r="Q46" i="3"/>
  <c r="F72"/>
  <c r="P72"/>
  <c r="W19" i="2"/>
  <c r="H46"/>
  <c r="H65"/>
  <c r="R68"/>
  <c r="D72"/>
  <c r="N72"/>
  <c r="U72"/>
  <c r="O71"/>
  <c r="Q71" s="1"/>
  <c r="A73"/>
  <c r="O198"/>
  <c r="D72" i="3"/>
  <c r="N72"/>
  <c r="U72"/>
  <c r="V46" i="2"/>
  <c r="C72"/>
  <c r="M72"/>
  <c r="S72"/>
  <c r="H61"/>
  <c r="H63"/>
  <c r="T218"/>
  <c r="V218" s="1"/>
  <c r="T221"/>
  <c r="T223"/>
  <c r="V223" s="1"/>
  <c r="T226"/>
  <c r="V226" s="1"/>
  <c r="H20" i="3"/>
  <c r="E42" i="2"/>
  <c r="M68"/>
  <c r="S68"/>
  <c r="H66"/>
  <c r="H74"/>
  <c r="O206"/>
  <c r="O46" i="3"/>
  <c r="I22" i="2"/>
  <c r="I36"/>
  <c r="T46"/>
  <c r="H20"/>
  <c r="T20"/>
  <c r="I19"/>
  <c r="O50"/>
  <c r="M64"/>
  <c r="S64"/>
  <c r="H62"/>
  <c r="T63"/>
  <c r="V63" s="1"/>
  <c r="D68"/>
  <c r="D77" s="1"/>
  <c r="T71"/>
  <c r="V71" s="1"/>
  <c r="M146"/>
  <c r="O148"/>
  <c r="O168"/>
  <c r="O182" s="1"/>
  <c r="A46" i="7"/>
  <c r="A46" i="5"/>
  <c r="A46" i="3"/>
  <c r="E20"/>
  <c r="V20"/>
  <c r="I15" i="2"/>
  <c r="E20"/>
  <c r="W36"/>
  <c r="I41"/>
  <c r="E50"/>
  <c r="H67"/>
  <c r="H73"/>
  <c r="P76"/>
  <c r="E75"/>
  <c r="O75"/>
  <c r="Q75" s="1"/>
  <c r="Q123"/>
  <c r="T143"/>
  <c r="O147"/>
  <c r="Q147" s="1"/>
  <c r="V172"/>
  <c r="T231"/>
  <c r="V231" s="1"/>
  <c r="Q20" i="3"/>
  <c r="A12" i="2"/>
  <c r="E38"/>
  <c r="A71"/>
  <c r="N154"/>
  <c r="U154"/>
  <c r="O230"/>
  <c r="Q230" s="1"/>
  <c r="V12"/>
  <c r="V17"/>
  <c r="W17" s="1"/>
  <c r="W41"/>
  <c r="H69"/>
  <c r="T144"/>
  <c r="V144" s="1"/>
  <c r="T153"/>
  <c r="V153" s="1"/>
  <c r="W166"/>
  <c r="I14"/>
  <c r="I45"/>
  <c r="T227"/>
  <c r="Q20"/>
  <c r="W10"/>
  <c r="O16"/>
  <c r="I21"/>
  <c r="I23"/>
  <c r="Q38"/>
  <c r="A50"/>
  <c r="E61"/>
  <c r="I61" s="1"/>
  <c r="N64"/>
  <c r="U64"/>
  <c r="A62"/>
  <c r="T62"/>
  <c r="V62" s="1"/>
  <c r="O67"/>
  <c r="Q67" s="1"/>
  <c r="A69"/>
  <c r="H71"/>
  <c r="C76"/>
  <c r="R76"/>
  <c r="E74"/>
  <c r="H75"/>
  <c r="T94"/>
  <c r="V113"/>
  <c r="V116" s="1"/>
  <c r="M142"/>
  <c r="P146"/>
  <c r="O144"/>
  <c r="P154"/>
  <c r="T152"/>
  <c r="V152" s="1"/>
  <c r="O217"/>
  <c r="Q217" s="1"/>
  <c r="S220"/>
  <c r="O219"/>
  <c r="Q219" s="1"/>
  <c r="P224"/>
  <c r="O222"/>
  <c r="Q222" s="1"/>
  <c r="O225"/>
  <c r="Q225" s="1"/>
  <c r="O227"/>
  <c r="Q227" s="1"/>
  <c r="T20" i="3"/>
  <c r="O20" i="2"/>
  <c r="C64"/>
  <c r="N224"/>
  <c r="N233" s="1"/>
  <c r="U224"/>
  <c r="N232"/>
  <c r="O20" i="3"/>
  <c r="I43" i="2"/>
  <c r="T50"/>
  <c r="O62"/>
  <c r="Q62" s="1"/>
  <c r="A63"/>
  <c r="C68"/>
  <c r="C77" s="1"/>
  <c r="E66"/>
  <c r="O66"/>
  <c r="Q66" s="1"/>
  <c r="A67"/>
  <c r="T67"/>
  <c r="V67" s="1"/>
  <c r="H70"/>
  <c r="O140"/>
  <c r="Q140" s="1"/>
  <c r="O145"/>
  <c r="Q145" s="1"/>
  <c r="M154"/>
  <c r="S154"/>
  <c r="T172"/>
  <c r="M232"/>
  <c r="S232"/>
  <c r="I13"/>
  <c r="W14"/>
  <c r="V38"/>
  <c r="H50"/>
  <c r="R154"/>
  <c r="W170"/>
  <c r="W171"/>
  <c r="R224" i="3"/>
  <c r="W45" i="2"/>
  <c r="Q97" i="3"/>
  <c r="I18" i="2"/>
  <c r="W115"/>
  <c r="T168"/>
  <c r="Q172"/>
  <c r="W174"/>
  <c r="I9"/>
  <c r="H12"/>
  <c r="I37"/>
  <c r="I40"/>
  <c r="T74"/>
  <c r="O102"/>
  <c r="O120"/>
  <c r="P142"/>
  <c r="T140"/>
  <c r="V140" s="1"/>
  <c r="V168"/>
  <c r="W167"/>
  <c r="O172"/>
  <c r="W179"/>
  <c r="V206"/>
  <c r="W205"/>
  <c r="T217"/>
  <c r="V217" s="1"/>
  <c r="T219"/>
  <c r="V219" s="1"/>
  <c r="T222"/>
  <c r="V222" s="1"/>
  <c r="T225"/>
  <c r="V225" s="1"/>
  <c r="T229"/>
  <c r="V229" s="1"/>
  <c r="W9"/>
  <c r="W11"/>
  <c r="H24"/>
  <c r="A24"/>
  <c r="I35"/>
  <c r="W37"/>
  <c r="I39"/>
  <c r="W40"/>
  <c r="I49"/>
  <c r="R64"/>
  <c r="E62"/>
  <c r="F64"/>
  <c r="O63"/>
  <c r="Q63" s="1"/>
  <c r="A65"/>
  <c r="P68"/>
  <c r="P77" s="1"/>
  <c r="T66"/>
  <c r="V66" s="1"/>
  <c r="E67"/>
  <c r="E71"/>
  <c r="F76"/>
  <c r="N76"/>
  <c r="U76"/>
  <c r="A74"/>
  <c r="T75"/>
  <c r="V75" s="1"/>
  <c r="V92"/>
  <c r="W92" s="1"/>
  <c r="Q97"/>
  <c r="W97" s="1"/>
  <c r="V119"/>
  <c r="W119" s="1"/>
  <c r="Q128"/>
  <c r="O139"/>
  <c r="U142"/>
  <c r="O141"/>
  <c r="O143"/>
  <c r="U146"/>
  <c r="T147"/>
  <c r="V147" s="1"/>
  <c r="T149"/>
  <c r="V149" s="1"/>
  <c r="T151"/>
  <c r="O152"/>
  <c r="Q152" s="1"/>
  <c r="O153"/>
  <c r="Q153" s="1"/>
  <c r="T206"/>
  <c r="P220"/>
  <c r="P234" s="1"/>
  <c r="O218"/>
  <c r="Q218" s="1"/>
  <c r="O221"/>
  <c r="Q221" s="1"/>
  <c r="S224"/>
  <c r="S233" s="1"/>
  <c r="O223"/>
  <c r="Q223" s="1"/>
  <c r="O226"/>
  <c r="Q226" s="1"/>
  <c r="P232"/>
  <c r="T230"/>
  <c r="V230" s="1"/>
  <c r="A20"/>
  <c r="Q21"/>
  <c r="W21" s="1"/>
  <c r="V22"/>
  <c r="T38"/>
  <c r="H38"/>
  <c r="H52" s="1"/>
  <c r="V42"/>
  <c r="V47"/>
  <c r="W49"/>
  <c r="A61"/>
  <c r="P64"/>
  <c r="D64"/>
  <c r="F68"/>
  <c r="N68"/>
  <c r="N77" s="1"/>
  <c r="U68"/>
  <c r="A66"/>
  <c r="D76"/>
  <c r="M76"/>
  <c r="S76"/>
  <c r="O74"/>
  <c r="Q74" s="1"/>
  <c r="A75"/>
  <c r="Q100"/>
  <c r="Q118"/>
  <c r="W118" s="1"/>
  <c r="N142"/>
  <c r="N156" s="1"/>
  <c r="S142"/>
  <c r="S156" s="1"/>
  <c r="N146"/>
  <c r="N155" s="1"/>
  <c r="S146"/>
  <c r="Q165"/>
  <c r="W165" s="1"/>
  <c r="V173"/>
  <c r="V176" s="1"/>
  <c r="O180"/>
  <c r="T194"/>
  <c r="Q203"/>
  <c r="W203" s="1"/>
  <c r="N220"/>
  <c r="U220"/>
  <c r="O229"/>
  <c r="Q229" s="1"/>
  <c r="U232"/>
  <c r="V122"/>
  <c r="W122" s="1"/>
  <c r="T148"/>
  <c r="W44"/>
  <c r="T70"/>
  <c r="V70" s="1"/>
  <c r="A70"/>
  <c r="T12"/>
  <c r="Q12"/>
  <c r="H16"/>
  <c r="H25" s="1"/>
  <c r="Q13"/>
  <c r="E16"/>
  <c r="E25" s="1"/>
  <c r="T16"/>
  <c r="W18"/>
  <c r="W35"/>
  <c r="O38"/>
  <c r="O52" s="1"/>
  <c r="A38"/>
  <c r="Q43"/>
  <c r="Q46" s="1"/>
  <c r="E12"/>
  <c r="E26" s="1"/>
  <c r="E24"/>
  <c r="I10"/>
  <c r="O12"/>
  <c r="O26" s="1"/>
  <c r="H42"/>
  <c r="Q39"/>
  <c r="I44"/>
  <c r="W89"/>
  <c r="V16"/>
  <c r="A16"/>
  <c r="T42"/>
  <c r="V91"/>
  <c r="V93"/>
  <c r="V143"/>
  <c r="Q144"/>
  <c r="I47"/>
  <c r="G64"/>
  <c r="G68"/>
  <c r="G76"/>
  <c r="W87"/>
  <c r="O94"/>
  <c r="W114"/>
  <c r="O116"/>
  <c r="T116"/>
  <c r="V88"/>
  <c r="V90" s="1"/>
  <c r="T128"/>
  <c r="V125"/>
  <c r="V127"/>
  <c r="W127" s="1"/>
  <c r="T141"/>
  <c r="W199"/>
  <c r="Q47"/>
  <c r="T61"/>
  <c r="T65"/>
  <c r="T69"/>
  <c r="T73"/>
  <c r="Q91"/>
  <c r="Q93"/>
  <c r="W95"/>
  <c r="V101"/>
  <c r="W101" s="1"/>
  <c r="Q113"/>
  <c r="V117"/>
  <c r="T120"/>
  <c r="Q121"/>
  <c r="T145"/>
  <c r="V180"/>
  <c r="T90"/>
  <c r="V96"/>
  <c r="V98" s="1"/>
  <c r="V221"/>
  <c r="I48"/>
  <c r="O61"/>
  <c r="E63"/>
  <c r="E65"/>
  <c r="O65"/>
  <c r="E69"/>
  <c r="O69"/>
  <c r="O72" s="1"/>
  <c r="E73"/>
  <c r="O73"/>
  <c r="Q88"/>
  <c r="O90"/>
  <c r="O104" s="1"/>
  <c r="V99"/>
  <c r="T102"/>
  <c r="V123"/>
  <c r="V126"/>
  <c r="Q194"/>
  <c r="W191"/>
  <c r="O128"/>
  <c r="T139"/>
  <c r="W175"/>
  <c r="W178"/>
  <c r="V198"/>
  <c r="V207" s="1"/>
  <c r="O194"/>
  <c r="R220"/>
  <c r="R234" s="1"/>
  <c r="R224"/>
  <c r="R142"/>
  <c r="R146"/>
  <c r="O149"/>
  <c r="O151"/>
  <c r="W169"/>
  <c r="Q177"/>
  <c r="T180"/>
  <c r="V191"/>
  <c r="V194" s="1"/>
  <c r="Q195"/>
  <c r="T198"/>
  <c r="M220"/>
  <c r="M224"/>
  <c r="M233" s="1"/>
  <c r="R232"/>
  <c r="Q148"/>
  <c r="I45" i="3"/>
  <c r="I47"/>
  <c r="T50"/>
  <c r="E65"/>
  <c r="H66"/>
  <c r="H71"/>
  <c r="O73"/>
  <c r="Q73" s="1"/>
  <c r="Q76" s="1"/>
  <c r="U76"/>
  <c r="C76"/>
  <c r="A50"/>
  <c r="E74"/>
  <c r="V125"/>
  <c r="W11"/>
  <c r="A12"/>
  <c r="O141"/>
  <c r="I17"/>
  <c r="O180"/>
  <c r="W40"/>
  <c r="T168"/>
  <c r="W19"/>
  <c r="A20"/>
  <c r="H62"/>
  <c r="E66"/>
  <c r="O69"/>
  <c r="Q69" s="1"/>
  <c r="H73"/>
  <c r="O206"/>
  <c r="R220"/>
  <c r="O67"/>
  <c r="Q67" s="1"/>
  <c r="E75"/>
  <c r="O75"/>
  <c r="Q75" s="1"/>
  <c r="I48"/>
  <c r="T62"/>
  <c r="V62" s="1"/>
  <c r="O172"/>
  <c r="O194"/>
  <c r="W18"/>
  <c r="I36"/>
  <c r="H61"/>
  <c r="P64"/>
  <c r="E62"/>
  <c r="O62"/>
  <c r="Q62" s="1"/>
  <c r="M68"/>
  <c r="O66"/>
  <c r="Q66" s="1"/>
  <c r="A67"/>
  <c r="A70"/>
  <c r="T70"/>
  <c r="Q89"/>
  <c r="W89" s="1"/>
  <c r="Q125"/>
  <c r="W170"/>
  <c r="S220"/>
  <c r="E63"/>
  <c r="Q101"/>
  <c r="I21"/>
  <c r="I23"/>
  <c r="T172"/>
  <c r="Q191"/>
  <c r="Q194" s="1"/>
  <c r="O198"/>
  <c r="O207" s="1"/>
  <c r="W200"/>
  <c r="H16"/>
  <c r="E70"/>
  <c r="P224"/>
  <c r="I13"/>
  <c r="T16"/>
  <c r="I15"/>
  <c r="H24"/>
  <c r="I44"/>
  <c r="E61"/>
  <c r="F64"/>
  <c r="H65"/>
  <c r="R68"/>
  <c r="H67"/>
  <c r="O70"/>
  <c r="Q70" s="1"/>
  <c r="O71"/>
  <c r="Q71" s="1"/>
  <c r="G76"/>
  <c r="O74"/>
  <c r="Q74" s="1"/>
  <c r="Q99"/>
  <c r="W113"/>
  <c r="W114"/>
  <c r="W121"/>
  <c r="V127"/>
  <c r="T141"/>
  <c r="V141" s="1"/>
  <c r="T144"/>
  <c r="V144" s="1"/>
  <c r="T152"/>
  <c r="V152" s="1"/>
  <c r="O153"/>
  <c r="N220"/>
  <c r="U220"/>
  <c r="T219"/>
  <c r="V219" s="1"/>
  <c r="S224"/>
  <c r="T225"/>
  <c r="W10"/>
  <c r="I35"/>
  <c r="I37"/>
  <c r="H50"/>
  <c r="O61"/>
  <c r="Q61" s="1"/>
  <c r="A62"/>
  <c r="O63"/>
  <c r="Q63" s="1"/>
  <c r="E67"/>
  <c r="T67"/>
  <c r="V67" s="1"/>
  <c r="E69"/>
  <c r="E71"/>
  <c r="H74"/>
  <c r="A75"/>
  <c r="T75"/>
  <c r="V75" s="1"/>
  <c r="O90"/>
  <c r="O104" s="1"/>
  <c r="V93"/>
  <c r="V94" s="1"/>
  <c r="Q127"/>
  <c r="O140"/>
  <c r="Q140" s="1"/>
  <c r="T143"/>
  <c r="V143" s="1"/>
  <c r="T145"/>
  <c r="V145" s="1"/>
  <c r="O149"/>
  <c r="Q149" s="1"/>
  <c r="O152"/>
  <c r="Q152" s="1"/>
  <c r="T153"/>
  <c r="V153" s="1"/>
  <c r="O168"/>
  <c r="T222"/>
  <c r="V222" s="1"/>
  <c r="T226"/>
  <c r="T231"/>
  <c r="V231" s="1"/>
  <c r="T24"/>
  <c r="O42"/>
  <c r="T102"/>
  <c r="N142"/>
  <c r="N156" s="1"/>
  <c r="P154"/>
  <c r="W166"/>
  <c r="P220"/>
  <c r="T218"/>
  <c r="V218" s="1"/>
  <c r="N224"/>
  <c r="U224"/>
  <c r="T223"/>
  <c r="V223" s="1"/>
  <c r="V116"/>
  <c r="W115"/>
  <c r="W174"/>
  <c r="O12"/>
  <c r="I10"/>
  <c r="I11"/>
  <c r="T12"/>
  <c r="V13"/>
  <c r="V16" s="1"/>
  <c r="W15"/>
  <c r="I18"/>
  <c r="I19"/>
  <c r="V21"/>
  <c r="W23"/>
  <c r="W36"/>
  <c r="I39"/>
  <c r="T42"/>
  <c r="H42"/>
  <c r="H51" s="1"/>
  <c r="I43"/>
  <c r="W44"/>
  <c r="V47"/>
  <c r="M64"/>
  <c r="M78" s="1"/>
  <c r="R64"/>
  <c r="C64"/>
  <c r="G64"/>
  <c r="F68"/>
  <c r="F77" s="1"/>
  <c r="N68"/>
  <c r="S68"/>
  <c r="T66"/>
  <c r="V66" s="1"/>
  <c r="T71"/>
  <c r="V71" s="1"/>
  <c r="D76"/>
  <c r="P76"/>
  <c r="A74"/>
  <c r="Q87"/>
  <c r="V88"/>
  <c r="T90"/>
  <c r="Q91"/>
  <c r="W91" s="1"/>
  <c r="V95"/>
  <c r="V122"/>
  <c r="V124" s="1"/>
  <c r="O128"/>
  <c r="O143"/>
  <c r="Q143" s="1"/>
  <c r="S146"/>
  <c r="S155" s="1"/>
  <c r="N146"/>
  <c r="M154"/>
  <c r="S154"/>
  <c r="Q165"/>
  <c r="Q168" s="1"/>
  <c r="V169"/>
  <c r="V172" s="1"/>
  <c r="T180"/>
  <c r="T198"/>
  <c r="O217"/>
  <c r="Q217" s="1"/>
  <c r="O218"/>
  <c r="Q218" s="1"/>
  <c r="O219"/>
  <c r="Q219" s="1"/>
  <c r="O221"/>
  <c r="Q221" s="1"/>
  <c r="O222"/>
  <c r="Q222" s="1"/>
  <c r="O223"/>
  <c r="Q223" s="1"/>
  <c r="O225"/>
  <c r="T227"/>
  <c r="N232"/>
  <c r="U232"/>
  <c r="T230"/>
  <c r="I9"/>
  <c r="V12"/>
  <c r="O16"/>
  <c r="O25" s="1"/>
  <c r="O24"/>
  <c r="A24"/>
  <c r="E38"/>
  <c r="A38"/>
  <c r="I41"/>
  <c r="O50"/>
  <c r="I49"/>
  <c r="A61"/>
  <c r="U64"/>
  <c r="T63"/>
  <c r="V63" s="1"/>
  <c r="D68"/>
  <c r="D77" s="1"/>
  <c r="P68"/>
  <c r="P77" s="1"/>
  <c r="A66"/>
  <c r="H70"/>
  <c r="A71"/>
  <c r="F76"/>
  <c r="N76"/>
  <c r="S76"/>
  <c r="T74"/>
  <c r="H75"/>
  <c r="V87"/>
  <c r="Q95"/>
  <c r="Q122"/>
  <c r="U142"/>
  <c r="U156" s="1"/>
  <c r="T140"/>
  <c r="V140" s="1"/>
  <c r="P146"/>
  <c r="P155" s="1"/>
  <c r="O148"/>
  <c r="W171"/>
  <c r="W179"/>
  <c r="T194"/>
  <c r="W197"/>
  <c r="T229"/>
  <c r="V229" s="1"/>
  <c r="E12"/>
  <c r="O38"/>
  <c r="O52" s="1"/>
  <c r="T38"/>
  <c r="V42"/>
  <c r="W41"/>
  <c r="W49"/>
  <c r="N64"/>
  <c r="S64"/>
  <c r="S78" s="1"/>
  <c r="D64"/>
  <c r="H63"/>
  <c r="C68"/>
  <c r="C77" s="1"/>
  <c r="G68"/>
  <c r="G77" s="1"/>
  <c r="O65"/>
  <c r="Q65" s="1"/>
  <c r="U68"/>
  <c r="U77" s="1"/>
  <c r="H69"/>
  <c r="E73"/>
  <c r="M76"/>
  <c r="R76"/>
  <c r="O102"/>
  <c r="M142"/>
  <c r="S142"/>
  <c r="P142"/>
  <c r="P156" s="1"/>
  <c r="U146"/>
  <c r="U154"/>
  <c r="W203"/>
  <c r="W205"/>
  <c r="T206"/>
  <c r="T217"/>
  <c r="V217" s="1"/>
  <c r="T221"/>
  <c r="O227"/>
  <c r="Q227" s="1"/>
  <c r="P232"/>
  <c r="O230"/>
  <c r="Q230" s="1"/>
  <c r="W14"/>
  <c r="W17"/>
  <c r="W22"/>
  <c r="Q12"/>
  <c r="W37"/>
  <c r="W45"/>
  <c r="W35"/>
  <c r="Q116"/>
  <c r="V38"/>
  <c r="V96"/>
  <c r="T116"/>
  <c r="V117"/>
  <c r="W117" s="1"/>
  <c r="V119"/>
  <c r="W119" s="1"/>
  <c r="W192"/>
  <c r="W9"/>
  <c r="H12"/>
  <c r="H26" s="1"/>
  <c r="Q13"/>
  <c r="A16"/>
  <c r="I20"/>
  <c r="Q21"/>
  <c r="H38"/>
  <c r="Q39"/>
  <c r="A42"/>
  <c r="V43"/>
  <c r="V46" s="1"/>
  <c r="Q47"/>
  <c r="T61"/>
  <c r="A63"/>
  <c r="A65"/>
  <c r="T65"/>
  <c r="A69"/>
  <c r="T69"/>
  <c r="A73"/>
  <c r="T73"/>
  <c r="Q88"/>
  <c r="W92"/>
  <c r="Q93"/>
  <c r="V97"/>
  <c r="V118"/>
  <c r="W118" s="1"/>
  <c r="O120"/>
  <c r="Q123"/>
  <c r="W123" s="1"/>
  <c r="Q126"/>
  <c r="T139"/>
  <c r="O144"/>
  <c r="T147"/>
  <c r="W167"/>
  <c r="T148"/>
  <c r="T149"/>
  <c r="N154"/>
  <c r="O151"/>
  <c r="I14"/>
  <c r="E16"/>
  <c r="A26"/>
  <c r="I22"/>
  <c r="E24"/>
  <c r="Q38"/>
  <c r="I40"/>
  <c r="E42"/>
  <c r="E50"/>
  <c r="R142"/>
  <c r="R156" s="1"/>
  <c r="V99"/>
  <c r="V101"/>
  <c r="W101" s="1"/>
  <c r="O147"/>
  <c r="O94"/>
  <c r="O103" s="1"/>
  <c r="T94"/>
  <c r="T103" s="1"/>
  <c r="O116"/>
  <c r="Q120"/>
  <c r="T128"/>
  <c r="O139"/>
  <c r="M146"/>
  <c r="M155" s="1"/>
  <c r="R146"/>
  <c r="R154"/>
  <c r="T151"/>
  <c r="Q153"/>
  <c r="T120"/>
  <c r="Q141"/>
  <c r="O145"/>
  <c r="W175"/>
  <c r="W193"/>
  <c r="V165"/>
  <c r="Q169"/>
  <c r="V173"/>
  <c r="V176" s="1"/>
  <c r="W199"/>
  <c r="Q201"/>
  <c r="W201" s="1"/>
  <c r="V225"/>
  <c r="O229"/>
  <c r="Q177"/>
  <c r="V178"/>
  <c r="V191"/>
  <c r="V194" s="1"/>
  <c r="Q195"/>
  <c r="V196"/>
  <c r="W196" s="1"/>
  <c r="Q206"/>
  <c r="M220"/>
  <c r="M224"/>
  <c r="M233" s="1"/>
  <c r="R232"/>
  <c r="V182" i="2" l="1"/>
  <c r="S155"/>
  <c r="R156"/>
  <c r="T104"/>
  <c r="T25"/>
  <c r="T51"/>
  <c r="S77"/>
  <c r="E52" i="3"/>
  <c r="M78" i="2"/>
  <c r="E51" i="3"/>
  <c r="T130"/>
  <c r="S156"/>
  <c r="D78"/>
  <c r="E26"/>
  <c r="T104"/>
  <c r="G78"/>
  <c r="V50"/>
  <c r="V52" s="1"/>
  <c r="T51"/>
  <c r="O26"/>
  <c r="P234"/>
  <c r="W231"/>
  <c r="O182"/>
  <c r="T25"/>
  <c r="P78"/>
  <c r="O208"/>
  <c r="M234" i="2"/>
  <c r="V208"/>
  <c r="R233"/>
  <c r="T130"/>
  <c r="G77"/>
  <c r="T208"/>
  <c r="F77"/>
  <c r="T52"/>
  <c r="F78"/>
  <c r="T181"/>
  <c r="C78"/>
  <c r="S234"/>
  <c r="M77"/>
  <c r="O207"/>
  <c r="F78" i="3"/>
  <c r="V25" i="2"/>
  <c r="R155" i="3"/>
  <c r="O129"/>
  <c r="H52"/>
  <c r="M156"/>
  <c r="V51"/>
  <c r="U78"/>
  <c r="S77"/>
  <c r="C78"/>
  <c r="T26"/>
  <c r="N234"/>
  <c r="R77"/>
  <c r="M77"/>
  <c r="O181"/>
  <c r="T207" i="2"/>
  <c r="O130"/>
  <c r="O103"/>
  <c r="G78"/>
  <c r="H51"/>
  <c r="T26"/>
  <c r="U234"/>
  <c r="D78"/>
  <c r="V50"/>
  <c r="V52" s="1"/>
  <c r="U156"/>
  <c r="O181"/>
  <c r="P156"/>
  <c r="H26"/>
  <c r="T182"/>
  <c r="P155"/>
  <c r="T103"/>
  <c r="O25"/>
  <c r="M155"/>
  <c r="E51"/>
  <c r="R77"/>
  <c r="N78"/>
  <c r="T129" i="3"/>
  <c r="M234"/>
  <c r="O130"/>
  <c r="E25"/>
  <c r="I25" s="1"/>
  <c r="U155"/>
  <c r="N78"/>
  <c r="T52"/>
  <c r="N155"/>
  <c r="N77"/>
  <c r="R78"/>
  <c r="N233"/>
  <c r="O51"/>
  <c r="P233"/>
  <c r="H25"/>
  <c r="R155" i="2"/>
  <c r="O208"/>
  <c r="Q208"/>
  <c r="T129"/>
  <c r="N234"/>
  <c r="U77"/>
  <c r="P78"/>
  <c r="U155"/>
  <c r="R78"/>
  <c r="O129"/>
  <c r="U233"/>
  <c r="P233"/>
  <c r="M156"/>
  <c r="U78"/>
  <c r="E52"/>
  <c r="V181"/>
  <c r="S78"/>
  <c r="O51"/>
  <c r="Q198" i="7"/>
  <c r="U233" i="3"/>
  <c r="U234"/>
  <c r="T208"/>
  <c r="T207"/>
  <c r="S234"/>
  <c r="S233"/>
  <c r="T182"/>
  <c r="T181"/>
  <c r="R233"/>
  <c r="R234"/>
  <c r="I50"/>
  <c r="O76"/>
  <c r="W172" i="2"/>
  <c r="W204" i="3"/>
  <c r="A77"/>
  <c r="W219" i="2"/>
  <c r="V24" i="3"/>
  <c r="V26" s="1"/>
  <c r="W63" i="2"/>
  <c r="I65" i="3"/>
  <c r="Q124" i="2"/>
  <c r="W67" i="3"/>
  <c r="W222" i="2"/>
  <c r="V74"/>
  <c r="W74" s="1"/>
  <c r="W22"/>
  <c r="W126"/>
  <c r="W206" i="3"/>
  <c r="V230"/>
  <c r="V232" s="1"/>
  <c r="V180"/>
  <c r="V74"/>
  <c r="W74" s="1"/>
  <c r="I24"/>
  <c r="T146" i="2"/>
  <c r="W66"/>
  <c r="I67"/>
  <c r="I74"/>
  <c r="O220"/>
  <c r="I63"/>
  <c r="T224"/>
  <c r="I62"/>
  <c r="O232"/>
  <c r="W218"/>
  <c r="H64"/>
  <c r="I61" i="3"/>
  <c r="Q228" i="2"/>
  <c r="I51" i="3"/>
  <c r="W100" i="2"/>
  <c r="I70"/>
  <c r="I46"/>
  <c r="O64" i="3"/>
  <c r="T154" i="2"/>
  <c r="I20"/>
  <c r="Q98" i="3"/>
  <c r="V120" i="2"/>
  <c r="Q102"/>
  <c r="W38"/>
  <c r="Q72" i="3"/>
  <c r="W70" i="2"/>
  <c r="O150" i="3"/>
  <c r="V128"/>
  <c r="O142" i="2"/>
  <c r="I24"/>
  <c r="T150" i="3"/>
  <c r="V98"/>
  <c r="V103" s="1"/>
  <c r="E72" i="2"/>
  <c r="I38"/>
  <c r="Q124" i="3"/>
  <c r="Q130" s="1"/>
  <c r="W67" i="2"/>
  <c r="O228"/>
  <c r="O150"/>
  <c r="T150"/>
  <c r="Q202" i="3"/>
  <c r="Q225"/>
  <c r="Q228" s="1"/>
  <c r="O228"/>
  <c r="Q98" i="2"/>
  <c r="W98" s="1"/>
  <c r="A76"/>
  <c r="V151"/>
  <c r="V154" s="1"/>
  <c r="W123"/>
  <c r="V124"/>
  <c r="V227"/>
  <c r="V228" s="1"/>
  <c r="T228"/>
  <c r="V227" i="3"/>
  <c r="T228"/>
  <c r="T72"/>
  <c r="I46"/>
  <c r="V224" i="2"/>
  <c r="V233" s="1"/>
  <c r="I66"/>
  <c r="H68"/>
  <c r="H77" s="1"/>
  <c r="O68" i="3"/>
  <c r="Q206" i="2"/>
  <c r="W206" s="1"/>
  <c r="W117"/>
  <c r="I71"/>
  <c r="A26"/>
  <c r="W176"/>
  <c r="Q168"/>
  <c r="A72" i="3"/>
  <c r="V148" i="2"/>
  <c r="V150" s="1"/>
  <c r="T72"/>
  <c r="A64"/>
  <c r="V220"/>
  <c r="V234" s="1"/>
  <c r="Q141"/>
  <c r="W226"/>
  <c r="W230"/>
  <c r="A72"/>
  <c r="W66" i="3"/>
  <c r="E68"/>
  <c r="O224" i="2"/>
  <c r="O233" s="1"/>
  <c r="Q24"/>
  <c r="W71"/>
  <c r="O146"/>
  <c r="I50"/>
  <c r="H76"/>
  <c r="I71" i="3"/>
  <c r="W125"/>
  <c r="O72"/>
  <c r="V232" i="2"/>
  <c r="W223"/>
  <c r="W62"/>
  <c r="I75"/>
  <c r="W46"/>
  <c r="W75"/>
  <c r="I69" i="3"/>
  <c r="H72"/>
  <c r="W218"/>
  <c r="E72"/>
  <c r="W93" i="2"/>
  <c r="H72"/>
  <c r="W46" i="3"/>
  <c r="W93"/>
  <c r="V220"/>
  <c r="Q68"/>
  <c r="Q77" s="1"/>
  <c r="V102" i="2"/>
  <c r="W229"/>
  <c r="W140"/>
  <c r="Q232"/>
  <c r="T232"/>
  <c r="T220"/>
  <c r="V20"/>
  <c r="W20" s="1"/>
  <c r="Q148" i="3"/>
  <c r="E76"/>
  <c r="W140"/>
  <c r="W75"/>
  <c r="W88" i="2"/>
  <c r="Q139"/>
  <c r="V24"/>
  <c r="I66" i="3"/>
  <c r="W127"/>
  <c r="W165"/>
  <c r="H64"/>
  <c r="H78" s="1"/>
  <c r="W223"/>
  <c r="A64"/>
  <c r="I74"/>
  <c r="A68" i="2"/>
  <c r="W231"/>
  <c r="W173"/>
  <c r="Q120"/>
  <c r="Q129" s="1"/>
  <c r="Q143"/>
  <c r="W143" s="1"/>
  <c r="T224" i="3"/>
  <c r="W153" i="2"/>
  <c r="I42"/>
  <c r="I62" i="3"/>
  <c r="W20"/>
  <c r="V226"/>
  <c r="W96"/>
  <c r="V70"/>
  <c r="I70"/>
  <c r="W147" i="2"/>
  <c r="W195"/>
  <c r="Q198"/>
  <c r="Q207" s="1"/>
  <c r="W225"/>
  <c r="O76"/>
  <c r="Q73"/>
  <c r="Q116"/>
  <c r="W113"/>
  <c r="W47"/>
  <c r="Q50"/>
  <c r="W177"/>
  <c r="Q180"/>
  <c r="Q181" s="1"/>
  <c r="Q149"/>
  <c r="W149" s="1"/>
  <c r="I69"/>
  <c r="O64"/>
  <c r="O78" s="1"/>
  <c r="Q61"/>
  <c r="Q42"/>
  <c r="Q51" s="1"/>
  <c r="W39"/>
  <c r="W12"/>
  <c r="W152"/>
  <c r="V128"/>
  <c r="W128" s="1"/>
  <c r="W125"/>
  <c r="Q69"/>
  <c r="Q72" s="1"/>
  <c r="W91"/>
  <c r="Q94"/>
  <c r="Q103" s="1"/>
  <c r="W221"/>
  <c r="Q224"/>
  <c r="Q233" s="1"/>
  <c r="W43"/>
  <c r="V94"/>
  <c r="V103" s="1"/>
  <c r="Q90"/>
  <c r="Q104" s="1"/>
  <c r="Q151"/>
  <c r="O154"/>
  <c r="T142"/>
  <c r="V139"/>
  <c r="W217"/>
  <c r="Q220"/>
  <c r="E76"/>
  <c r="I73"/>
  <c r="E68"/>
  <c r="I65"/>
  <c r="W121"/>
  <c r="V73"/>
  <c r="V76" s="1"/>
  <c r="T76"/>
  <c r="V69"/>
  <c r="V72" s="1"/>
  <c r="V65"/>
  <c r="V68" s="1"/>
  <c r="T68"/>
  <c r="V61"/>
  <c r="V64" s="1"/>
  <c r="T64"/>
  <c r="V141"/>
  <c r="Q16"/>
  <c r="Q25" s="1"/>
  <c r="W13"/>
  <c r="W99"/>
  <c r="W96"/>
  <c r="E64"/>
  <c r="W194"/>
  <c r="O68"/>
  <c r="Q65"/>
  <c r="V145"/>
  <c r="V146" s="1"/>
  <c r="I12"/>
  <c r="I16"/>
  <c r="W144"/>
  <c r="W222" i="3"/>
  <c r="Q64"/>
  <c r="Q78" s="1"/>
  <c r="W62"/>
  <c r="T232"/>
  <c r="I73"/>
  <c r="W88"/>
  <c r="T146"/>
  <c r="T155" s="1"/>
  <c r="Q102"/>
  <c r="W219"/>
  <c r="I12"/>
  <c r="O224"/>
  <c r="O233" s="1"/>
  <c r="H76"/>
  <c r="A68"/>
  <c r="T220"/>
  <c r="W122"/>
  <c r="E64"/>
  <c r="E78" s="1"/>
  <c r="V221"/>
  <c r="V224" s="1"/>
  <c r="W153"/>
  <c r="O220"/>
  <c r="O234" s="1"/>
  <c r="A76"/>
  <c r="W63"/>
  <c r="W71"/>
  <c r="W141"/>
  <c r="W178"/>
  <c r="V90"/>
  <c r="V104" s="1"/>
  <c r="I67"/>
  <c r="Q90"/>
  <c r="H68"/>
  <c r="H77" s="1"/>
  <c r="Q94"/>
  <c r="V198"/>
  <c r="V207" s="1"/>
  <c r="W95"/>
  <c r="I75"/>
  <c r="I63"/>
  <c r="W191"/>
  <c r="W87"/>
  <c r="V102"/>
  <c r="W99"/>
  <c r="Q172"/>
  <c r="Q181" s="1"/>
  <c r="W169"/>
  <c r="Q16"/>
  <c r="Q25" s="1"/>
  <c r="W13"/>
  <c r="T154"/>
  <c r="V151"/>
  <c r="V154" s="1"/>
  <c r="V148"/>
  <c r="V139"/>
  <c r="V142" s="1"/>
  <c r="T142"/>
  <c r="W173"/>
  <c r="O146"/>
  <c r="V120"/>
  <c r="V129" s="1"/>
  <c r="W97"/>
  <c r="W143"/>
  <c r="O142"/>
  <c r="Q139"/>
  <c r="I42"/>
  <c r="Q151"/>
  <c r="O154"/>
  <c r="V147"/>
  <c r="Q128"/>
  <c r="Q129" s="1"/>
  <c r="W126"/>
  <c r="V65"/>
  <c r="T68"/>
  <c r="W194"/>
  <c r="W116"/>
  <c r="I38"/>
  <c r="Q147"/>
  <c r="I16"/>
  <c r="V149"/>
  <c r="Q144"/>
  <c r="W144" s="1"/>
  <c r="V69"/>
  <c r="Q50"/>
  <c r="W50" s="1"/>
  <c r="W47"/>
  <c r="Q42"/>
  <c r="W39"/>
  <c r="Q24"/>
  <c r="W24" s="1"/>
  <c r="W21"/>
  <c r="Q224"/>
  <c r="W217"/>
  <c r="Q220"/>
  <c r="W12"/>
  <c r="W176"/>
  <c r="V168"/>
  <c r="W43"/>
  <c r="V146"/>
  <c r="Q145"/>
  <c r="W145" s="1"/>
  <c r="W195"/>
  <c r="Q198"/>
  <c r="Q207" s="1"/>
  <c r="W177"/>
  <c r="Q180"/>
  <c r="Q229"/>
  <c r="O232"/>
  <c r="W38"/>
  <c r="V73"/>
  <c r="T76"/>
  <c r="V61"/>
  <c r="T64"/>
  <c r="W152"/>
  <c r="W181" i="2" l="1"/>
  <c r="T156"/>
  <c r="V155"/>
  <c r="W50"/>
  <c r="V51"/>
  <c r="T77"/>
  <c r="T78" i="3"/>
  <c r="Q51"/>
  <c r="W51" s="1"/>
  <c r="T77"/>
  <c r="Q104"/>
  <c r="O77" i="2"/>
  <c r="V77"/>
  <c r="Q130"/>
  <c r="O155"/>
  <c r="E77" i="3"/>
  <c r="O78"/>
  <c r="O234" i="2"/>
  <c r="Q52" i="3"/>
  <c r="V25"/>
  <c r="V156"/>
  <c r="Q182" i="2"/>
  <c r="T156" i="3"/>
  <c r="Q103"/>
  <c r="T78" i="2"/>
  <c r="Q234"/>
  <c r="V129"/>
  <c r="T155"/>
  <c r="V208" i="3"/>
  <c r="V130"/>
  <c r="V130" i="2"/>
  <c r="V104"/>
  <c r="O156" i="3"/>
  <c r="O155"/>
  <c r="E78" i="2"/>
  <c r="V78"/>
  <c r="E77"/>
  <c r="T234"/>
  <c r="O77" i="3"/>
  <c r="O156" i="2"/>
  <c r="H78"/>
  <c r="T233"/>
  <c r="Q52"/>
  <c r="Q208" i="3"/>
  <c r="Q182"/>
  <c r="V26" i="2"/>
  <c r="Q26" i="3"/>
  <c r="Q26" i="2"/>
  <c r="W180" i="3"/>
  <c r="T234"/>
  <c r="T233"/>
  <c r="V233"/>
  <c r="V181"/>
  <c r="W181" s="1"/>
  <c r="V182"/>
  <c r="A77" i="2"/>
  <c r="I51"/>
  <c r="W207" i="3"/>
  <c r="W103"/>
  <c r="I52"/>
  <c r="W207" i="2"/>
  <c r="W98" i="3"/>
  <c r="W102" i="2"/>
  <c r="W130" i="3"/>
  <c r="W26"/>
  <c r="W52"/>
  <c r="I78"/>
  <c r="W129"/>
  <c r="W208" i="2"/>
  <c r="W52"/>
  <c r="W230" i="3"/>
  <c r="I26" i="2"/>
  <c r="W141"/>
  <c r="V72" i="3"/>
  <c r="W72" s="1"/>
  <c r="W128"/>
  <c r="I52" i="2"/>
  <c r="W232"/>
  <c r="W182"/>
  <c r="A78"/>
  <c r="W225" i="3"/>
  <c r="I76"/>
  <c r="W168" i="2"/>
  <c r="W148"/>
  <c r="A78" i="3"/>
  <c r="W24" i="2"/>
  <c r="Q150" i="3"/>
  <c r="Q142" i="2"/>
  <c r="W124" i="3"/>
  <c r="V228"/>
  <c r="V234" s="1"/>
  <c r="Q150" i="2"/>
  <c r="W120" i="3"/>
  <c r="W120" i="2"/>
  <c r="W202" i="3"/>
  <c r="I76" i="2"/>
  <c r="W227"/>
  <c r="W124"/>
  <c r="W228"/>
  <c r="W227" i="3"/>
  <c r="W149"/>
  <c r="V150"/>
  <c r="V155" s="1"/>
  <c r="I72" i="2"/>
  <c r="W72"/>
  <c r="I72" i="3"/>
  <c r="W145" i="2"/>
  <c r="W221" i="3"/>
  <c r="Q146" i="2"/>
  <c r="Q155" s="1"/>
  <c r="I64" i="3"/>
  <c r="W168"/>
  <c r="W102"/>
  <c r="W226"/>
  <c r="W148"/>
  <c r="W70"/>
  <c r="W220" i="2"/>
  <c r="W69"/>
  <c r="Q154"/>
  <c r="W154" s="1"/>
  <c r="W151"/>
  <c r="W94"/>
  <c r="W42"/>
  <c r="W61"/>
  <c r="Q64"/>
  <c r="W65"/>
  <c r="Q68"/>
  <c r="I64"/>
  <c r="W16"/>
  <c r="I68"/>
  <c r="W90"/>
  <c r="W180"/>
  <c r="W198"/>
  <c r="I25"/>
  <c r="V142"/>
  <c r="V156" s="1"/>
  <c r="W139"/>
  <c r="W224"/>
  <c r="W116"/>
  <c r="W73"/>
  <c r="Q76"/>
  <c r="W76" s="1"/>
  <c r="W90" i="3"/>
  <c r="I68"/>
  <c r="I26"/>
  <c r="W94"/>
  <c r="W224"/>
  <c r="W147"/>
  <c r="V68"/>
  <c r="W65"/>
  <c r="V64"/>
  <c r="V78" s="1"/>
  <c r="W61"/>
  <c r="W42"/>
  <c r="Q154"/>
  <c r="W154" s="1"/>
  <c r="W151"/>
  <c r="W25"/>
  <c r="W16"/>
  <c r="W172"/>
  <c r="W198"/>
  <c r="W220"/>
  <c r="W139"/>
  <c r="Q142"/>
  <c r="V76"/>
  <c r="W76" s="1"/>
  <c r="W73"/>
  <c r="Q146"/>
  <c r="Q155" s="1"/>
  <c r="Q232"/>
  <c r="W232" s="1"/>
  <c r="W229"/>
  <c r="W69"/>
  <c r="T167" i="6"/>
  <c r="O179"/>
  <c r="O178"/>
  <c r="O177"/>
  <c r="O175"/>
  <c r="O174"/>
  <c r="O173"/>
  <c r="O167"/>
  <c r="O166"/>
  <c r="O165"/>
  <c r="U205" i="1"/>
  <c r="U204"/>
  <c r="U203"/>
  <c r="U201"/>
  <c r="U200"/>
  <c r="U199"/>
  <c r="U197"/>
  <c r="U196"/>
  <c r="U195"/>
  <c r="U193"/>
  <c r="U192"/>
  <c r="U191"/>
  <c r="S205"/>
  <c r="R205"/>
  <c r="S204"/>
  <c r="R204"/>
  <c r="S203"/>
  <c r="R203"/>
  <c r="S201"/>
  <c r="R201"/>
  <c r="S200"/>
  <c r="R200"/>
  <c r="S199"/>
  <c r="R199"/>
  <c r="S197"/>
  <c r="R197"/>
  <c r="S196"/>
  <c r="R196"/>
  <c r="S195"/>
  <c r="R195"/>
  <c r="S193"/>
  <c r="R193"/>
  <c r="S192"/>
  <c r="R192"/>
  <c r="S191"/>
  <c r="R191"/>
  <c r="U179"/>
  <c r="U178"/>
  <c r="U177"/>
  <c r="U175"/>
  <c r="U174"/>
  <c r="U173"/>
  <c r="U171"/>
  <c r="U170"/>
  <c r="U169"/>
  <c r="U167"/>
  <c r="U166"/>
  <c r="U165"/>
  <c r="S179"/>
  <c r="R179"/>
  <c r="S178"/>
  <c r="R178"/>
  <c r="S177"/>
  <c r="R177"/>
  <c r="S175"/>
  <c r="R175"/>
  <c r="S174"/>
  <c r="R174"/>
  <c r="S173"/>
  <c r="R173"/>
  <c r="S171"/>
  <c r="S170"/>
  <c r="S169"/>
  <c r="R171"/>
  <c r="R170"/>
  <c r="R169"/>
  <c r="S167"/>
  <c r="R167"/>
  <c r="S166"/>
  <c r="R166"/>
  <c r="S165"/>
  <c r="R165"/>
  <c r="U127"/>
  <c r="U126"/>
  <c r="U125"/>
  <c r="U123"/>
  <c r="U122"/>
  <c r="U121"/>
  <c r="U119"/>
  <c r="U118"/>
  <c r="U117"/>
  <c r="U115"/>
  <c r="U114"/>
  <c r="U113"/>
  <c r="S127"/>
  <c r="R127"/>
  <c r="S126"/>
  <c r="R126"/>
  <c r="S125"/>
  <c r="R125"/>
  <c r="S123"/>
  <c r="R123"/>
  <c r="S122"/>
  <c r="R122"/>
  <c r="S121"/>
  <c r="R121"/>
  <c r="S119"/>
  <c r="R119"/>
  <c r="S118"/>
  <c r="R118"/>
  <c r="S117"/>
  <c r="R117"/>
  <c r="S115"/>
  <c r="R115"/>
  <c r="S114"/>
  <c r="R114"/>
  <c r="S113"/>
  <c r="R113"/>
  <c r="U101"/>
  <c r="U100"/>
  <c r="U99"/>
  <c r="U97"/>
  <c r="U96"/>
  <c r="U95"/>
  <c r="U93"/>
  <c r="U92"/>
  <c r="U91"/>
  <c r="S101"/>
  <c r="R101"/>
  <c r="S100"/>
  <c r="R100"/>
  <c r="S99"/>
  <c r="R99"/>
  <c r="S97"/>
  <c r="R97"/>
  <c r="S96"/>
  <c r="R96"/>
  <c r="S95"/>
  <c r="R95"/>
  <c r="S93"/>
  <c r="R93"/>
  <c r="S92"/>
  <c r="R92"/>
  <c r="S91"/>
  <c r="R91"/>
  <c r="U89"/>
  <c r="U88"/>
  <c r="U87"/>
  <c r="S89"/>
  <c r="R89"/>
  <c r="S88"/>
  <c r="R88"/>
  <c r="S87"/>
  <c r="R87"/>
  <c r="U49"/>
  <c r="U48"/>
  <c r="U47"/>
  <c r="U45"/>
  <c r="U44"/>
  <c r="U43"/>
  <c r="S49"/>
  <c r="R49"/>
  <c r="S48"/>
  <c r="R48"/>
  <c r="S47"/>
  <c r="R47"/>
  <c r="S45"/>
  <c r="R45"/>
  <c r="S44"/>
  <c r="R44"/>
  <c r="S43"/>
  <c r="R43"/>
  <c r="U41"/>
  <c r="U40"/>
  <c r="U39"/>
  <c r="S41"/>
  <c r="R41"/>
  <c r="S40"/>
  <c r="R40"/>
  <c r="S39"/>
  <c r="R39"/>
  <c r="U37"/>
  <c r="U36"/>
  <c r="U35"/>
  <c r="S37"/>
  <c r="R37"/>
  <c r="S36"/>
  <c r="R36"/>
  <c r="S35"/>
  <c r="R35"/>
  <c r="U23"/>
  <c r="U22"/>
  <c r="U21"/>
  <c r="S23"/>
  <c r="R23"/>
  <c r="S22"/>
  <c r="R22"/>
  <c r="S21"/>
  <c r="R21"/>
  <c r="U19"/>
  <c r="U18"/>
  <c r="U17"/>
  <c r="S19"/>
  <c r="R19"/>
  <c r="S18"/>
  <c r="R18"/>
  <c r="S17"/>
  <c r="R17"/>
  <c r="U15"/>
  <c r="U14"/>
  <c r="U13"/>
  <c r="S15"/>
  <c r="R15"/>
  <c r="S14"/>
  <c r="R14"/>
  <c r="S13"/>
  <c r="R13"/>
  <c r="U11"/>
  <c r="U10"/>
  <c r="U9"/>
  <c r="S11"/>
  <c r="S10"/>
  <c r="S9"/>
  <c r="R11"/>
  <c r="R10"/>
  <c r="R9"/>
  <c r="G49"/>
  <c r="F49"/>
  <c r="G48"/>
  <c r="F48"/>
  <c r="G47"/>
  <c r="F47"/>
  <c r="G45"/>
  <c r="F45"/>
  <c r="G44"/>
  <c r="F44"/>
  <c r="G43"/>
  <c r="F43"/>
  <c r="G41"/>
  <c r="F41"/>
  <c r="G40"/>
  <c r="F40"/>
  <c r="G39"/>
  <c r="F39"/>
  <c r="G37"/>
  <c r="G36"/>
  <c r="G35"/>
  <c r="F37"/>
  <c r="F36"/>
  <c r="F35"/>
  <c r="G23"/>
  <c r="G22"/>
  <c r="G21"/>
  <c r="G19"/>
  <c r="G18"/>
  <c r="G17"/>
  <c r="G15"/>
  <c r="G14"/>
  <c r="G13"/>
  <c r="G11"/>
  <c r="G10"/>
  <c r="G9"/>
  <c r="F23"/>
  <c r="F22"/>
  <c r="F21"/>
  <c r="F19"/>
  <c r="F18"/>
  <c r="F17"/>
  <c r="F15"/>
  <c r="F14"/>
  <c r="F13"/>
  <c r="F10"/>
  <c r="F11"/>
  <c r="F9"/>
  <c r="U12" i="5"/>
  <c r="W51" i="2" l="1"/>
  <c r="Q78"/>
  <c r="Q156"/>
  <c r="Q233" i="3"/>
  <c r="W233" s="1"/>
  <c r="Q156"/>
  <c r="V77"/>
  <c r="Q234"/>
  <c r="W234" s="1"/>
  <c r="Q77" i="2"/>
  <c r="W129"/>
  <c r="I77"/>
  <c r="W104" i="3"/>
  <c r="W130" i="2"/>
  <c r="W233"/>
  <c r="W77" i="3"/>
  <c r="I77"/>
  <c r="W155" i="2"/>
  <c r="W155" i="3"/>
  <c r="W156" i="2"/>
  <c r="W78"/>
  <c r="W78" i="3"/>
  <c r="W234" i="2"/>
  <c r="W208" i="3"/>
  <c r="W77" i="2"/>
  <c r="I78"/>
  <c r="W228" i="3"/>
  <c r="W150" i="2"/>
  <c r="S98" i="1"/>
  <c r="R124"/>
  <c r="U124"/>
  <c r="R98"/>
  <c r="W142" i="2"/>
  <c r="S124" i="1"/>
  <c r="S176"/>
  <c r="S202"/>
  <c r="O176" i="6"/>
  <c r="U98" i="1"/>
  <c r="U176"/>
  <c r="R202"/>
  <c r="U202"/>
  <c r="W25" i="2"/>
  <c r="R176" i="1"/>
  <c r="W150" i="3"/>
  <c r="W146" i="2"/>
  <c r="W103"/>
  <c r="R20" i="1"/>
  <c r="R46"/>
  <c r="G46"/>
  <c r="U46"/>
  <c r="F46"/>
  <c r="S46"/>
  <c r="S20"/>
  <c r="W26" i="2"/>
  <c r="F20" i="1"/>
  <c r="U20"/>
  <c r="W104" i="2"/>
  <c r="G20" i="1"/>
  <c r="W64" i="2"/>
  <c r="W68"/>
  <c r="W182" i="3"/>
  <c r="W142"/>
  <c r="W146"/>
  <c r="W68"/>
  <c r="W64"/>
  <c r="U42" i="1"/>
  <c r="U94"/>
  <c r="S94"/>
  <c r="R120"/>
  <c r="F16"/>
  <c r="G16"/>
  <c r="U16"/>
  <c r="S172"/>
  <c r="S120"/>
  <c r="U120"/>
  <c r="U172"/>
  <c r="S198"/>
  <c r="U198"/>
  <c r="S16"/>
  <c r="S42"/>
  <c r="R198"/>
  <c r="R16"/>
  <c r="R42"/>
  <c r="R94"/>
  <c r="R172"/>
  <c r="F42"/>
  <c r="G42"/>
  <c r="O168" i="6"/>
  <c r="V179" i="7"/>
  <c r="V178"/>
  <c r="V177"/>
  <c r="V175"/>
  <c r="V174"/>
  <c r="V173"/>
  <c r="V167"/>
  <c r="U194"/>
  <c r="S194"/>
  <c r="R194"/>
  <c r="T205"/>
  <c r="V205" s="1"/>
  <c r="T204"/>
  <c r="T203"/>
  <c r="V203" s="1"/>
  <c r="T201"/>
  <c r="T200"/>
  <c r="T199"/>
  <c r="T193"/>
  <c r="V193" s="1"/>
  <c r="T175" i="6"/>
  <c r="T166"/>
  <c r="T165"/>
  <c r="A49" i="4"/>
  <c r="A48"/>
  <c r="A47"/>
  <c r="A45"/>
  <c r="A44"/>
  <c r="A43"/>
  <c r="A41"/>
  <c r="A40"/>
  <c r="A39"/>
  <c r="A37"/>
  <c r="A36"/>
  <c r="A35"/>
  <c r="A23"/>
  <c r="A22"/>
  <c r="A21"/>
  <c r="A19"/>
  <c r="A18"/>
  <c r="A17"/>
  <c r="A15"/>
  <c r="A14"/>
  <c r="A13"/>
  <c r="A11"/>
  <c r="A10"/>
  <c r="A9"/>
  <c r="A49" i="5"/>
  <c r="A48"/>
  <c r="A47"/>
  <c r="A45"/>
  <c r="A44"/>
  <c r="A43"/>
  <c r="A41"/>
  <c r="A40"/>
  <c r="A39"/>
  <c r="A37"/>
  <c r="A36"/>
  <c r="A35"/>
  <c r="A23"/>
  <c r="A22"/>
  <c r="A21"/>
  <c r="A19"/>
  <c r="A18"/>
  <c r="A17"/>
  <c r="A15"/>
  <c r="A14"/>
  <c r="A13"/>
  <c r="A11"/>
  <c r="A10"/>
  <c r="A9"/>
  <c r="A49" i="6"/>
  <c r="A48"/>
  <c r="A47"/>
  <c r="A45"/>
  <c r="A44"/>
  <c r="A43"/>
  <c r="A41"/>
  <c r="A40"/>
  <c r="A39"/>
  <c r="A37"/>
  <c r="A36"/>
  <c r="A35"/>
  <c r="A23"/>
  <c r="A22"/>
  <c r="A21"/>
  <c r="A19"/>
  <c r="A18"/>
  <c r="A17"/>
  <c r="A15"/>
  <c r="A14"/>
  <c r="A13"/>
  <c r="A11"/>
  <c r="A10"/>
  <c r="A9"/>
  <c r="A49" i="7"/>
  <c r="A48"/>
  <c r="A47"/>
  <c r="A45"/>
  <c r="A44"/>
  <c r="A43"/>
  <c r="A41"/>
  <c r="A40"/>
  <c r="A39"/>
  <c r="A37"/>
  <c r="A36"/>
  <c r="A35"/>
  <c r="A23"/>
  <c r="A22"/>
  <c r="A21"/>
  <c r="A19"/>
  <c r="A18"/>
  <c r="A17"/>
  <c r="A15"/>
  <c r="A14"/>
  <c r="A13"/>
  <c r="A11"/>
  <c r="A10"/>
  <c r="A9"/>
  <c r="V204" l="1"/>
  <c r="W156" i="3"/>
  <c r="V176" i="7"/>
  <c r="V201"/>
  <c r="T202"/>
  <c r="A46" i="1"/>
  <c r="V200" i="7"/>
  <c r="V199"/>
  <c r="W199" s="1"/>
  <c r="V180"/>
  <c r="S116" i="4"/>
  <c r="S116" i="5"/>
  <c r="S116" i="6"/>
  <c r="S116" i="7"/>
  <c r="R116" i="4"/>
  <c r="R116" i="5"/>
  <c r="R116" i="6"/>
  <c r="R116" i="7"/>
  <c r="U206" i="4"/>
  <c r="S206"/>
  <c r="R206"/>
  <c r="P206"/>
  <c r="P207" s="1"/>
  <c r="N206"/>
  <c r="N207" s="1"/>
  <c r="M206"/>
  <c r="M207" s="1"/>
  <c r="U206" i="5"/>
  <c r="S206"/>
  <c r="R206"/>
  <c r="P206"/>
  <c r="P207" s="1"/>
  <c r="N206"/>
  <c r="N207" s="1"/>
  <c r="M206"/>
  <c r="M207" s="1"/>
  <c r="U206" i="6"/>
  <c r="S206"/>
  <c r="R206"/>
  <c r="P206"/>
  <c r="P207" s="1"/>
  <c r="N206"/>
  <c r="N207" s="1"/>
  <c r="M206"/>
  <c r="M207" s="1"/>
  <c r="U206" i="7"/>
  <c r="U207" s="1"/>
  <c r="T206"/>
  <c r="S206"/>
  <c r="S207" s="1"/>
  <c r="R206"/>
  <c r="R207" s="1"/>
  <c r="P206"/>
  <c r="N206"/>
  <c r="M206"/>
  <c r="U180" i="4"/>
  <c r="S180"/>
  <c r="R180"/>
  <c r="P180"/>
  <c r="P181" s="1"/>
  <c r="N180"/>
  <c r="N181" s="1"/>
  <c r="M180"/>
  <c r="U180" i="5"/>
  <c r="T180"/>
  <c r="S180"/>
  <c r="R180"/>
  <c r="P180"/>
  <c r="P181" s="1"/>
  <c r="O180"/>
  <c r="N180"/>
  <c r="N181" s="1"/>
  <c r="M180"/>
  <c r="U180" i="6"/>
  <c r="S180"/>
  <c r="R180"/>
  <c r="P180"/>
  <c r="P181" s="1"/>
  <c r="N180"/>
  <c r="N181" s="1"/>
  <c r="M180"/>
  <c r="U180" i="7"/>
  <c r="T180"/>
  <c r="S180"/>
  <c r="R180"/>
  <c r="P180"/>
  <c r="O180"/>
  <c r="N180"/>
  <c r="M180"/>
  <c r="U128" i="4"/>
  <c r="S128"/>
  <c r="R128"/>
  <c r="P128"/>
  <c r="P129" s="1"/>
  <c r="N128"/>
  <c r="N129" s="1"/>
  <c r="M128"/>
  <c r="M129" s="1"/>
  <c r="U128" i="5"/>
  <c r="S128"/>
  <c r="R128"/>
  <c r="P128"/>
  <c r="P129" s="1"/>
  <c r="N128"/>
  <c r="N129" s="1"/>
  <c r="M128"/>
  <c r="M129" s="1"/>
  <c r="U128" i="6"/>
  <c r="S128"/>
  <c r="R128"/>
  <c r="P128"/>
  <c r="P129" s="1"/>
  <c r="N128"/>
  <c r="N129" s="1"/>
  <c r="M128"/>
  <c r="M129" s="1"/>
  <c r="U128" i="7"/>
  <c r="U129" s="1"/>
  <c r="S128"/>
  <c r="S129" s="1"/>
  <c r="R128"/>
  <c r="R129" s="1"/>
  <c r="P128"/>
  <c r="P129" s="1"/>
  <c r="N128"/>
  <c r="N129" s="1"/>
  <c r="M128"/>
  <c r="M129" s="1"/>
  <c r="U102" i="4"/>
  <c r="S102"/>
  <c r="R102"/>
  <c r="P102"/>
  <c r="P103" s="1"/>
  <c r="N102"/>
  <c r="N103" s="1"/>
  <c r="M102"/>
  <c r="U102" i="5"/>
  <c r="T102"/>
  <c r="S102"/>
  <c r="R102"/>
  <c r="P102"/>
  <c r="P103" s="1"/>
  <c r="O102"/>
  <c r="N102"/>
  <c r="N103" s="1"/>
  <c r="M102"/>
  <c r="U102" i="6"/>
  <c r="S102"/>
  <c r="R102"/>
  <c r="P102"/>
  <c r="P103" s="1"/>
  <c r="N102"/>
  <c r="N103" s="1"/>
  <c r="M102"/>
  <c r="U102" i="7"/>
  <c r="S102"/>
  <c r="R102"/>
  <c r="P102"/>
  <c r="N102"/>
  <c r="M102"/>
  <c r="G50" i="4"/>
  <c r="F50"/>
  <c r="D50"/>
  <c r="D51" s="1"/>
  <c r="C50"/>
  <c r="C51" s="1"/>
  <c r="G50" i="5"/>
  <c r="F50"/>
  <c r="D50"/>
  <c r="D51" s="1"/>
  <c r="C50"/>
  <c r="C51" s="1"/>
  <c r="G50" i="6"/>
  <c r="F50"/>
  <c r="D50"/>
  <c r="D51" s="1"/>
  <c r="C50"/>
  <c r="C51" s="1"/>
  <c r="G50" i="7"/>
  <c r="G51" s="1"/>
  <c r="F50"/>
  <c r="F51" s="1"/>
  <c r="D50"/>
  <c r="D51" s="1"/>
  <c r="C50"/>
  <c r="C51" s="1"/>
  <c r="U50" i="4"/>
  <c r="S50"/>
  <c r="R50"/>
  <c r="P50"/>
  <c r="P51" s="1"/>
  <c r="N50"/>
  <c r="N51" s="1"/>
  <c r="M50"/>
  <c r="M51" s="1"/>
  <c r="U50" i="5"/>
  <c r="S50"/>
  <c r="R50"/>
  <c r="P50"/>
  <c r="P51" s="1"/>
  <c r="N50"/>
  <c r="N51" s="1"/>
  <c r="M50"/>
  <c r="M51" s="1"/>
  <c r="U50" i="6"/>
  <c r="S50"/>
  <c r="R50"/>
  <c r="P50"/>
  <c r="P51" s="1"/>
  <c r="N50"/>
  <c r="N51" s="1"/>
  <c r="M50"/>
  <c r="M51" s="1"/>
  <c r="U50" i="7"/>
  <c r="U51" s="1"/>
  <c r="S50"/>
  <c r="S51" s="1"/>
  <c r="R50"/>
  <c r="R51" s="1"/>
  <c r="P50"/>
  <c r="P51" s="1"/>
  <c r="N50"/>
  <c r="N51" s="1"/>
  <c r="M50"/>
  <c r="M51" s="1"/>
  <c r="U24" i="4"/>
  <c r="S24"/>
  <c r="R24"/>
  <c r="P24"/>
  <c r="P25" s="1"/>
  <c r="N24"/>
  <c r="N25" s="1"/>
  <c r="M24"/>
  <c r="U24" i="5"/>
  <c r="S24"/>
  <c r="R24"/>
  <c r="P24"/>
  <c r="P25" s="1"/>
  <c r="N24"/>
  <c r="N25" s="1"/>
  <c r="M24"/>
  <c r="U24" i="6"/>
  <c r="S24"/>
  <c r="R24"/>
  <c r="P24"/>
  <c r="P25" s="1"/>
  <c r="N24"/>
  <c r="N25" s="1"/>
  <c r="M24"/>
  <c r="U24" i="7"/>
  <c r="U25" s="1"/>
  <c r="S24"/>
  <c r="S25" s="1"/>
  <c r="R24"/>
  <c r="R25" s="1"/>
  <c r="P24"/>
  <c r="P25" s="1"/>
  <c r="N24"/>
  <c r="N25" s="1"/>
  <c r="M24"/>
  <c r="G24" i="4"/>
  <c r="F24"/>
  <c r="D24"/>
  <c r="D25" s="1"/>
  <c r="G24" i="5"/>
  <c r="F24"/>
  <c r="D24"/>
  <c r="D25" s="1"/>
  <c r="G24" i="6"/>
  <c r="F24"/>
  <c r="D24"/>
  <c r="D25" s="1"/>
  <c r="G24" i="7"/>
  <c r="G25" s="1"/>
  <c r="F24"/>
  <c r="F25" s="1"/>
  <c r="D24"/>
  <c r="D25" s="1"/>
  <c r="A51" l="1"/>
  <c r="M207"/>
  <c r="M208"/>
  <c r="R103"/>
  <c r="R104"/>
  <c r="N181"/>
  <c r="N182"/>
  <c r="S182"/>
  <c r="S181"/>
  <c r="N208"/>
  <c r="N207"/>
  <c r="R130"/>
  <c r="S130"/>
  <c r="U208"/>
  <c r="S208"/>
  <c r="R182"/>
  <c r="R181"/>
  <c r="S104"/>
  <c r="S103"/>
  <c r="P207"/>
  <c r="P208"/>
  <c r="Q205" s="1"/>
  <c r="P103"/>
  <c r="P104"/>
  <c r="A25"/>
  <c r="N104"/>
  <c r="N103"/>
  <c r="U104"/>
  <c r="U103"/>
  <c r="P182"/>
  <c r="P181"/>
  <c r="U181"/>
  <c r="U182"/>
  <c r="R208"/>
  <c r="U207" i="5"/>
  <c r="S207"/>
  <c r="R207"/>
  <c r="U181"/>
  <c r="S181"/>
  <c r="R181"/>
  <c r="U129"/>
  <c r="S130"/>
  <c r="S129"/>
  <c r="R130"/>
  <c r="R129"/>
  <c r="U103"/>
  <c r="S103"/>
  <c r="R103"/>
  <c r="U51"/>
  <c r="S51"/>
  <c r="R51"/>
  <c r="U26"/>
  <c r="U25"/>
  <c r="S25"/>
  <c r="R25"/>
  <c r="G51"/>
  <c r="F51"/>
  <c r="G25"/>
  <c r="F25"/>
  <c r="A25" s="1"/>
  <c r="U207" i="6"/>
  <c r="S207"/>
  <c r="R207"/>
  <c r="U181"/>
  <c r="S181"/>
  <c r="R181"/>
  <c r="U129"/>
  <c r="S130"/>
  <c r="S129"/>
  <c r="R130"/>
  <c r="R129"/>
  <c r="U103"/>
  <c r="S103"/>
  <c r="R103"/>
  <c r="S51"/>
  <c r="R51"/>
  <c r="U51"/>
  <c r="U25"/>
  <c r="R25"/>
  <c r="S25"/>
  <c r="G51"/>
  <c r="F51"/>
  <c r="G25"/>
  <c r="F25"/>
  <c r="U207" i="4"/>
  <c r="S207"/>
  <c r="R207"/>
  <c r="U181"/>
  <c r="S181"/>
  <c r="R181"/>
  <c r="U129"/>
  <c r="S129"/>
  <c r="S130"/>
  <c r="R130"/>
  <c r="R129"/>
  <c r="U103"/>
  <c r="S103"/>
  <c r="R103"/>
  <c r="U51"/>
  <c r="R51"/>
  <c r="S51"/>
  <c r="U25"/>
  <c r="R25"/>
  <c r="S25"/>
  <c r="G51"/>
  <c r="F51"/>
  <c r="G25"/>
  <c r="F25"/>
  <c r="O206" i="7"/>
  <c r="V202"/>
  <c r="A50" i="6"/>
  <c r="A50" i="4"/>
  <c r="A24"/>
  <c r="A50" i="5"/>
  <c r="A50" i="7"/>
  <c r="A24" i="6"/>
  <c r="A24" i="5"/>
  <c r="A24" i="7"/>
  <c r="U193" i="8"/>
  <c r="U192"/>
  <c r="U191"/>
  <c r="U197"/>
  <c r="U196"/>
  <c r="U195"/>
  <c r="U201"/>
  <c r="U200"/>
  <c r="U199"/>
  <c r="U205"/>
  <c r="U204"/>
  <c r="U203"/>
  <c r="S205"/>
  <c r="R205"/>
  <c r="S204"/>
  <c r="R204"/>
  <c r="S203"/>
  <c r="R203"/>
  <c r="S201"/>
  <c r="R201"/>
  <c r="S200"/>
  <c r="R200"/>
  <c r="S199"/>
  <c r="R199"/>
  <c r="S197"/>
  <c r="R197"/>
  <c r="S196"/>
  <c r="R196"/>
  <c r="S195"/>
  <c r="R195"/>
  <c r="S193"/>
  <c r="R193"/>
  <c r="S192"/>
  <c r="R192"/>
  <c r="S191"/>
  <c r="R191"/>
  <c r="P193"/>
  <c r="P192"/>
  <c r="P191"/>
  <c r="P197"/>
  <c r="P196"/>
  <c r="P195"/>
  <c r="P201"/>
  <c r="P200"/>
  <c r="P199"/>
  <c r="P205"/>
  <c r="P204"/>
  <c r="P203"/>
  <c r="N205"/>
  <c r="M205"/>
  <c r="N204"/>
  <c r="M204"/>
  <c r="N203"/>
  <c r="M203"/>
  <c r="N201"/>
  <c r="M201"/>
  <c r="N200"/>
  <c r="M200"/>
  <c r="N199"/>
  <c r="M199"/>
  <c r="N197"/>
  <c r="M197"/>
  <c r="N196"/>
  <c r="M196"/>
  <c r="N195"/>
  <c r="M195"/>
  <c r="N193"/>
  <c r="M193"/>
  <c r="N192"/>
  <c r="M192"/>
  <c r="N191"/>
  <c r="M191"/>
  <c r="U167"/>
  <c r="U166"/>
  <c r="U165"/>
  <c r="U171"/>
  <c r="U170"/>
  <c r="U169"/>
  <c r="U175"/>
  <c r="U174"/>
  <c r="U173"/>
  <c r="U177"/>
  <c r="U179"/>
  <c r="U178"/>
  <c r="S179"/>
  <c r="R179"/>
  <c r="S178"/>
  <c r="R178"/>
  <c r="S177"/>
  <c r="R177"/>
  <c r="S175"/>
  <c r="R175"/>
  <c r="S174"/>
  <c r="R174"/>
  <c r="S173"/>
  <c r="R173"/>
  <c r="S171"/>
  <c r="R171"/>
  <c r="S170"/>
  <c r="R170"/>
  <c r="S169"/>
  <c r="R169"/>
  <c r="S167"/>
  <c r="R167"/>
  <c r="S166"/>
  <c r="R166"/>
  <c r="S165"/>
  <c r="R165"/>
  <c r="P167"/>
  <c r="P166"/>
  <c r="P165"/>
  <c r="P171"/>
  <c r="P170"/>
  <c r="P222" s="1"/>
  <c r="P169"/>
  <c r="P175"/>
  <c r="P174"/>
  <c r="P173"/>
  <c r="P179"/>
  <c r="P178"/>
  <c r="P177"/>
  <c r="N179"/>
  <c r="M179"/>
  <c r="N178"/>
  <c r="M178"/>
  <c r="N177"/>
  <c r="M177"/>
  <c r="N175"/>
  <c r="M175"/>
  <c r="N174"/>
  <c r="M174"/>
  <c r="N173"/>
  <c r="M173"/>
  <c r="N171"/>
  <c r="M171"/>
  <c r="N170"/>
  <c r="M170"/>
  <c r="N169"/>
  <c r="M169"/>
  <c r="N167"/>
  <c r="M167"/>
  <c r="N166"/>
  <c r="M166"/>
  <c r="N165"/>
  <c r="M165"/>
  <c r="U115"/>
  <c r="U114"/>
  <c r="U113"/>
  <c r="U119"/>
  <c r="U118"/>
  <c r="U117"/>
  <c r="U123"/>
  <c r="U122"/>
  <c r="U121"/>
  <c r="U127"/>
  <c r="U126"/>
  <c r="U125"/>
  <c r="S127"/>
  <c r="R127"/>
  <c r="S126"/>
  <c r="R126"/>
  <c r="S125"/>
  <c r="R125"/>
  <c r="S123"/>
  <c r="R123"/>
  <c r="S122"/>
  <c r="R122"/>
  <c r="S121"/>
  <c r="R121"/>
  <c r="S119"/>
  <c r="R119"/>
  <c r="S118"/>
  <c r="R118"/>
  <c r="S117"/>
  <c r="R117"/>
  <c r="S115"/>
  <c r="R115"/>
  <c r="S114"/>
  <c r="R114"/>
  <c r="S113"/>
  <c r="R113"/>
  <c r="P115"/>
  <c r="P114"/>
  <c r="P113"/>
  <c r="P119"/>
  <c r="P118"/>
  <c r="P117"/>
  <c r="P123"/>
  <c r="P122"/>
  <c r="P121"/>
  <c r="P127"/>
  <c r="P126"/>
  <c r="P125"/>
  <c r="N127"/>
  <c r="M127"/>
  <c r="N126"/>
  <c r="M126"/>
  <c r="N125"/>
  <c r="M125"/>
  <c r="N123"/>
  <c r="M123"/>
  <c r="N122"/>
  <c r="M122"/>
  <c r="N121"/>
  <c r="M121"/>
  <c r="N119"/>
  <c r="M119"/>
  <c r="N118"/>
  <c r="M118"/>
  <c r="N117"/>
  <c r="M117"/>
  <c r="N115"/>
  <c r="M115"/>
  <c r="N114"/>
  <c r="M114"/>
  <c r="N113"/>
  <c r="M113"/>
  <c r="P97"/>
  <c r="P96"/>
  <c r="P95"/>
  <c r="P93"/>
  <c r="P92"/>
  <c r="P91"/>
  <c r="N93"/>
  <c r="M93"/>
  <c r="N92"/>
  <c r="M92"/>
  <c r="N91"/>
  <c r="M91"/>
  <c r="N97"/>
  <c r="M97"/>
  <c r="N96"/>
  <c r="M96"/>
  <c r="N95"/>
  <c r="M95"/>
  <c r="N101"/>
  <c r="M101"/>
  <c r="N100"/>
  <c r="M100"/>
  <c r="N99"/>
  <c r="M99"/>
  <c r="P101"/>
  <c r="P100"/>
  <c r="P99"/>
  <c r="U101"/>
  <c r="U100"/>
  <c r="U99"/>
  <c r="S101"/>
  <c r="R101"/>
  <c r="S100"/>
  <c r="R100"/>
  <c r="S99"/>
  <c r="R99"/>
  <c r="S93"/>
  <c r="R93"/>
  <c r="S92"/>
  <c r="R92"/>
  <c r="S91"/>
  <c r="R91"/>
  <c r="S97"/>
  <c r="R97"/>
  <c r="S96"/>
  <c r="R96"/>
  <c r="S95"/>
  <c r="R95"/>
  <c r="U97"/>
  <c r="U96"/>
  <c r="U95"/>
  <c r="U93"/>
  <c r="U92"/>
  <c r="U91"/>
  <c r="U89"/>
  <c r="U88"/>
  <c r="U87"/>
  <c r="S89"/>
  <c r="R89"/>
  <c r="S88"/>
  <c r="R88"/>
  <c r="S87"/>
  <c r="R87"/>
  <c r="P89"/>
  <c r="P88"/>
  <c r="P87"/>
  <c r="N89"/>
  <c r="M89"/>
  <c r="N88"/>
  <c r="M88"/>
  <c r="N87"/>
  <c r="M87"/>
  <c r="P37"/>
  <c r="P36"/>
  <c r="P35"/>
  <c r="S37"/>
  <c r="R37"/>
  <c r="S36"/>
  <c r="R36"/>
  <c r="S35"/>
  <c r="R35"/>
  <c r="U37"/>
  <c r="U36"/>
  <c r="U35"/>
  <c r="U41"/>
  <c r="U40"/>
  <c r="U39"/>
  <c r="S41"/>
  <c r="R41"/>
  <c r="S40"/>
  <c r="R40"/>
  <c r="S39"/>
  <c r="R39"/>
  <c r="P41"/>
  <c r="P40"/>
  <c r="P39"/>
  <c r="P45"/>
  <c r="P44"/>
  <c r="P43"/>
  <c r="S45"/>
  <c r="R45"/>
  <c r="S44"/>
  <c r="R44"/>
  <c r="S43"/>
  <c r="R43"/>
  <c r="U45"/>
  <c r="U44"/>
  <c r="U43"/>
  <c r="U49"/>
  <c r="U48"/>
  <c r="U47"/>
  <c r="S49"/>
  <c r="R49"/>
  <c r="S48"/>
  <c r="R48"/>
  <c r="S47"/>
  <c r="R47"/>
  <c r="P49"/>
  <c r="P48"/>
  <c r="P47"/>
  <c r="N49"/>
  <c r="M49"/>
  <c r="N48"/>
  <c r="M48"/>
  <c r="N47"/>
  <c r="M47"/>
  <c r="N45"/>
  <c r="M45"/>
  <c r="N44"/>
  <c r="M44"/>
  <c r="N43"/>
  <c r="M43"/>
  <c r="N41"/>
  <c r="M41"/>
  <c r="N40"/>
  <c r="M40"/>
  <c r="N39"/>
  <c r="M39"/>
  <c r="N37"/>
  <c r="M37"/>
  <c r="N36"/>
  <c r="M36"/>
  <c r="N35"/>
  <c r="M35"/>
  <c r="U11"/>
  <c r="U10"/>
  <c r="U9"/>
  <c r="U15"/>
  <c r="U14"/>
  <c r="U13"/>
  <c r="U19"/>
  <c r="U18"/>
  <c r="U17"/>
  <c r="U23"/>
  <c r="U22"/>
  <c r="U21"/>
  <c r="S23"/>
  <c r="R23"/>
  <c r="S22"/>
  <c r="R22"/>
  <c r="S21"/>
  <c r="R21"/>
  <c r="S19"/>
  <c r="R19"/>
  <c r="S18"/>
  <c r="R18"/>
  <c r="S17"/>
  <c r="R17"/>
  <c r="S15"/>
  <c r="R15"/>
  <c r="S14"/>
  <c r="R14"/>
  <c r="S13"/>
  <c r="R13"/>
  <c r="S11"/>
  <c r="R11"/>
  <c r="S10"/>
  <c r="R10"/>
  <c r="S9"/>
  <c r="R9"/>
  <c r="P11"/>
  <c r="P10"/>
  <c r="P9"/>
  <c r="P15"/>
  <c r="P14"/>
  <c r="P13"/>
  <c r="P19"/>
  <c r="P18"/>
  <c r="P17"/>
  <c r="P23"/>
  <c r="P22"/>
  <c r="P21"/>
  <c r="N23"/>
  <c r="M23"/>
  <c r="N22"/>
  <c r="M22"/>
  <c r="N21"/>
  <c r="M21"/>
  <c r="N19"/>
  <c r="M19"/>
  <c r="N18"/>
  <c r="M18"/>
  <c r="N17"/>
  <c r="M17"/>
  <c r="N15"/>
  <c r="M15"/>
  <c r="N14"/>
  <c r="M14"/>
  <c r="N13"/>
  <c r="M13"/>
  <c r="N11"/>
  <c r="M11"/>
  <c r="N10"/>
  <c r="M10"/>
  <c r="N9"/>
  <c r="M9"/>
  <c r="G49"/>
  <c r="F49"/>
  <c r="G48"/>
  <c r="F48"/>
  <c r="G47"/>
  <c r="F47"/>
  <c r="D49"/>
  <c r="C49"/>
  <c r="D48"/>
  <c r="C48"/>
  <c r="D47"/>
  <c r="C47"/>
  <c r="G45"/>
  <c r="F45"/>
  <c r="G44"/>
  <c r="F44"/>
  <c r="G43"/>
  <c r="F43"/>
  <c r="G41"/>
  <c r="F41"/>
  <c r="G40"/>
  <c r="F40"/>
  <c r="G39"/>
  <c r="F39"/>
  <c r="G37"/>
  <c r="F37"/>
  <c r="G36"/>
  <c r="F36"/>
  <c r="G35"/>
  <c r="F35"/>
  <c r="D37"/>
  <c r="C37"/>
  <c r="D36"/>
  <c r="C36"/>
  <c r="D35"/>
  <c r="C35"/>
  <c r="G23"/>
  <c r="F23"/>
  <c r="G22"/>
  <c r="F22"/>
  <c r="G21"/>
  <c r="F21"/>
  <c r="D23"/>
  <c r="C23"/>
  <c r="D22"/>
  <c r="C22"/>
  <c r="D21"/>
  <c r="C21"/>
  <c r="D14"/>
  <c r="C14"/>
  <c r="D19"/>
  <c r="C19"/>
  <c r="D18"/>
  <c r="C18"/>
  <c r="D17"/>
  <c r="C17"/>
  <c r="G19"/>
  <c r="F19"/>
  <c r="G18"/>
  <c r="F18"/>
  <c r="G17"/>
  <c r="F17"/>
  <c r="G15"/>
  <c r="F15"/>
  <c r="G14"/>
  <c r="F14"/>
  <c r="G13"/>
  <c r="F13"/>
  <c r="G11"/>
  <c r="F11"/>
  <c r="G10"/>
  <c r="F10"/>
  <c r="G9"/>
  <c r="F9"/>
  <c r="D11"/>
  <c r="C11"/>
  <c r="D10"/>
  <c r="C10"/>
  <c r="D9"/>
  <c r="C9"/>
  <c r="M176" i="4"/>
  <c r="M181" s="1"/>
  <c r="M176" i="5"/>
  <c r="M181" s="1"/>
  <c r="M176" i="6"/>
  <c r="M181" s="1"/>
  <c r="M176" i="7"/>
  <c r="M98" i="4"/>
  <c r="M103" s="1"/>
  <c r="M98" i="5"/>
  <c r="M103" s="1"/>
  <c r="M98" i="6"/>
  <c r="M103" s="1"/>
  <c r="M98" i="7"/>
  <c r="M20" i="4"/>
  <c r="M25" s="1"/>
  <c r="M20" i="5"/>
  <c r="M25" s="1"/>
  <c r="M20" i="6"/>
  <c r="M25" s="1"/>
  <c r="M20" i="7"/>
  <c r="M25" s="1"/>
  <c r="T96" i="5"/>
  <c r="M104" i="7" l="1"/>
  <c r="M103"/>
  <c r="M181"/>
  <c r="M182"/>
  <c r="A51" i="5"/>
  <c r="Q206" i="7"/>
  <c r="O207"/>
  <c r="O208"/>
  <c r="A25" i="4"/>
  <c r="A51" i="6"/>
  <c r="A25"/>
  <c r="A51" i="4"/>
  <c r="M124" i="8"/>
  <c r="M202"/>
  <c r="O200"/>
  <c r="Q200" s="1"/>
  <c r="P98"/>
  <c r="N124"/>
  <c r="U124"/>
  <c r="N176"/>
  <c r="N202"/>
  <c r="U98"/>
  <c r="N98"/>
  <c r="P124"/>
  <c r="P176"/>
  <c r="P202"/>
  <c r="S98"/>
  <c r="S124"/>
  <c r="S176"/>
  <c r="U176"/>
  <c r="S202"/>
  <c r="U202"/>
  <c r="R98"/>
  <c r="R124"/>
  <c r="R202"/>
  <c r="R176"/>
  <c r="N20"/>
  <c r="S20"/>
  <c r="N46"/>
  <c r="P46"/>
  <c r="R20"/>
  <c r="M46"/>
  <c r="S46"/>
  <c r="D20"/>
  <c r="G46"/>
  <c r="F46"/>
  <c r="R46"/>
  <c r="U46"/>
  <c r="C20"/>
  <c r="G20"/>
  <c r="P20"/>
  <c r="U20"/>
  <c r="F20"/>
  <c r="N16"/>
  <c r="M16"/>
  <c r="P16"/>
  <c r="R16"/>
  <c r="M120"/>
  <c r="R120"/>
  <c r="M172"/>
  <c r="M198"/>
  <c r="N42"/>
  <c r="S94"/>
  <c r="N120"/>
  <c r="N172"/>
  <c r="S172"/>
  <c r="N198"/>
  <c r="S198"/>
  <c r="P172"/>
  <c r="P221"/>
  <c r="U94"/>
  <c r="R94"/>
  <c r="P94"/>
  <c r="P120"/>
  <c r="U120"/>
  <c r="R172"/>
  <c r="U172"/>
  <c r="P198"/>
  <c r="R198"/>
  <c r="U198"/>
  <c r="U42"/>
  <c r="N94"/>
  <c r="M42"/>
  <c r="C24"/>
  <c r="U16"/>
  <c r="P42"/>
  <c r="S42"/>
  <c r="M94"/>
  <c r="S16"/>
  <c r="R42"/>
  <c r="S120"/>
  <c r="G42"/>
  <c r="F42"/>
  <c r="G16"/>
  <c r="F16"/>
  <c r="O41"/>
  <c r="Q41" s="1"/>
  <c r="A20" i="4"/>
  <c r="A10" i="8"/>
  <c r="A15"/>
  <c r="A22"/>
  <c r="A36"/>
  <c r="A41"/>
  <c r="A48"/>
  <c r="N50"/>
  <c r="A9"/>
  <c r="A11"/>
  <c r="A14"/>
  <c r="A17"/>
  <c r="A19"/>
  <c r="A21"/>
  <c r="A23"/>
  <c r="A35"/>
  <c r="A37"/>
  <c r="A40"/>
  <c r="A43"/>
  <c r="A45"/>
  <c r="A47"/>
  <c r="A49"/>
  <c r="O36"/>
  <c r="Q36" s="1"/>
  <c r="N180"/>
  <c r="A20" i="5"/>
  <c r="A39" i="8"/>
  <c r="A13"/>
  <c r="A44"/>
  <c r="A18"/>
  <c r="A20" i="7"/>
  <c r="A20" i="6"/>
  <c r="N128" i="8"/>
  <c r="C50"/>
  <c r="P50"/>
  <c r="M102"/>
  <c r="P128"/>
  <c r="U50"/>
  <c r="P206"/>
  <c r="N206"/>
  <c r="P180"/>
  <c r="P24"/>
  <c r="N24"/>
  <c r="D24"/>
  <c r="D50"/>
  <c r="P102"/>
  <c r="N102"/>
  <c r="S50"/>
  <c r="G24"/>
  <c r="G50"/>
  <c r="S24"/>
  <c r="R50"/>
  <c r="S128"/>
  <c r="S206"/>
  <c r="F24"/>
  <c r="F50"/>
  <c r="M24"/>
  <c r="R24"/>
  <c r="U24"/>
  <c r="M50"/>
  <c r="M128"/>
  <c r="U128"/>
  <c r="M180"/>
  <c r="M206"/>
  <c r="R206"/>
  <c r="U206"/>
  <c r="U180"/>
  <c r="S180"/>
  <c r="R180"/>
  <c r="R128"/>
  <c r="R102"/>
  <c r="S102"/>
  <c r="U102"/>
  <c r="T169"/>
  <c r="O39"/>
  <c r="T88"/>
  <c r="O170"/>
  <c r="Q170" s="1"/>
  <c r="T18"/>
  <c r="O35"/>
  <c r="Q35" s="1"/>
  <c r="T125"/>
  <c r="T127"/>
  <c r="T193"/>
  <c r="T100"/>
  <c r="O119"/>
  <c r="O122"/>
  <c r="T199"/>
  <c r="V199" s="1"/>
  <c r="T113"/>
  <c r="V113" s="1"/>
  <c r="T121"/>
  <c r="T93"/>
  <c r="R116"/>
  <c r="O171"/>
  <c r="O174"/>
  <c r="Q174" s="1"/>
  <c r="O177"/>
  <c r="T179"/>
  <c r="O192"/>
  <c r="Q192" s="1"/>
  <c r="T195"/>
  <c r="T197"/>
  <c r="S90"/>
  <c r="O37"/>
  <c r="O48"/>
  <c r="Q48" s="1"/>
  <c r="T119"/>
  <c r="O18"/>
  <c r="Q18" s="1"/>
  <c r="P38"/>
  <c r="T99"/>
  <c r="T115"/>
  <c r="T173"/>
  <c r="V173" s="1"/>
  <c r="T178"/>
  <c r="T191"/>
  <c r="V191" s="1"/>
  <c r="O197"/>
  <c r="Q197" s="1"/>
  <c r="O204"/>
  <c r="Q204" s="1"/>
  <c r="T101"/>
  <c r="O126"/>
  <c r="T165"/>
  <c r="V165" s="1"/>
  <c r="T167"/>
  <c r="T171"/>
  <c r="T177"/>
  <c r="O196"/>
  <c r="Q196" s="1"/>
  <c r="O203"/>
  <c r="O44"/>
  <c r="Q44" s="1"/>
  <c r="O113"/>
  <c r="Q113" s="1"/>
  <c r="T126"/>
  <c r="O166"/>
  <c r="Q166" s="1"/>
  <c r="O178"/>
  <c r="Q178" s="1"/>
  <c r="O191"/>
  <c r="Q191" s="1"/>
  <c r="T203"/>
  <c r="O49"/>
  <c r="Q49" s="1"/>
  <c r="T87"/>
  <c r="R168"/>
  <c r="N194"/>
  <c r="N208" s="1"/>
  <c r="S194"/>
  <c r="P194"/>
  <c r="P208" s="1"/>
  <c r="U194"/>
  <c r="N38"/>
  <c r="N52" s="1"/>
  <c r="U90"/>
  <c r="T95"/>
  <c r="M116"/>
  <c r="S116"/>
  <c r="T117"/>
  <c r="M168"/>
  <c r="R194"/>
  <c r="M38"/>
  <c r="M52" s="1"/>
  <c r="O40"/>
  <c r="Q40" s="1"/>
  <c r="N116"/>
  <c r="O127"/>
  <c r="O179"/>
  <c r="Q179" s="1"/>
  <c r="M194"/>
  <c r="M208" s="1"/>
  <c r="T204"/>
  <c r="T44"/>
  <c r="O47"/>
  <c r="R90"/>
  <c r="T91"/>
  <c r="P116"/>
  <c r="P130" s="1"/>
  <c r="U116"/>
  <c r="O118"/>
  <c r="O125"/>
  <c r="O165"/>
  <c r="Q165" s="1"/>
  <c r="N168"/>
  <c r="N182" s="1"/>
  <c r="S168"/>
  <c r="P168"/>
  <c r="U168"/>
  <c r="O205"/>
  <c r="Q205" s="1"/>
  <c r="T205"/>
  <c r="H44"/>
  <c r="T192"/>
  <c r="V192" s="1"/>
  <c r="T196"/>
  <c r="V196" s="1"/>
  <c r="T200"/>
  <c r="O193"/>
  <c r="O195"/>
  <c r="O199"/>
  <c r="T166"/>
  <c r="V166" s="1"/>
  <c r="T170"/>
  <c r="V170" s="1"/>
  <c r="T174"/>
  <c r="O167"/>
  <c r="O169"/>
  <c r="O173"/>
  <c r="T114"/>
  <c r="V114" s="1"/>
  <c r="T118"/>
  <c r="T122"/>
  <c r="O114"/>
  <c r="Q114" s="1"/>
  <c r="O115"/>
  <c r="O117"/>
  <c r="O121"/>
  <c r="T89"/>
  <c r="T92"/>
  <c r="T96"/>
  <c r="O43"/>
  <c r="N129" l="1"/>
  <c r="P25"/>
  <c r="Q207" i="7"/>
  <c r="Q208"/>
  <c r="M130" i="8"/>
  <c r="M51"/>
  <c r="N207"/>
  <c r="N130"/>
  <c r="P52"/>
  <c r="P51"/>
  <c r="N103"/>
  <c r="P207"/>
  <c r="P129"/>
  <c r="N51"/>
  <c r="M129"/>
  <c r="N25"/>
  <c r="P182"/>
  <c r="P103"/>
  <c r="P181"/>
  <c r="N181"/>
  <c r="M207"/>
  <c r="U130"/>
  <c r="U129"/>
  <c r="S129"/>
  <c r="S130"/>
  <c r="R130"/>
  <c r="R129"/>
  <c r="U104"/>
  <c r="U103"/>
  <c r="R104"/>
  <c r="R103"/>
  <c r="S103"/>
  <c r="S104"/>
  <c r="U51"/>
  <c r="R51"/>
  <c r="S51"/>
  <c r="U25"/>
  <c r="S25"/>
  <c r="R25"/>
  <c r="F51"/>
  <c r="G51"/>
  <c r="G25"/>
  <c r="F25"/>
  <c r="U208"/>
  <c r="U207"/>
  <c r="U181"/>
  <c r="U182"/>
  <c r="S208"/>
  <c r="S207"/>
  <c r="R207"/>
  <c r="R208"/>
  <c r="S182"/>
  <c r="S181"/>
  <c r="R181"/>
  <c r="R182"/>
  <c r="A46"/>
  <c r="V200"/>
  <c r="V174"/>
  <c r="V44"/>
  <c r="V18"/>
  <c r="Q171"/>
  <c r="O120"/>
  <c r="O198"/>
  <c r="O172"/>
  <c r="T120"/>
  <c r="T94"/>
  <c r="O42"/>
  <c r="V197"/>
  <c r="T198"/>
  <c r="V171"/>
  <c r="T172"/>
  <c r="V119"/>
  <c r="Q119"/>
  <c r="V93"/>
  <c r="V169"/>
  <c r="Q39"/>
  <c r="Q42" s="1"/>
  <c r="V193"/>
  <c r="V194" s="1"/>
  <c r="V167"/>
  <c r="V168" s="1"/>
  <c r="V115"/>
  <c r="Q37"/>
  <c r="Q38" s="1"/>
  <c r="V195"/>
  <c r="A42" i="7"/>
  <c r="A42" i="6"/>
  <c r="A42" i="5"/>
  <c r="A42" i="4"/>
  <c r="A16" i="6"/>
  <c r="A16" i="5"/>
  <c r="A16" i="7"/>
  <c r="A16" i="4"/>
  <c r="V117" i="8"/>
  <c r="A50"/>
  <c r="V92"/>
  <c r="V96"/>
  <c r="V122"/>
  <c r="Q118"/>
  <c r="V87"/>
  <c r="Q126"/>
  <c r="V121"/>
  <c r="V118"/>
  <c r="V95"/>
  <c r="V91"/>
  <c r="Q127"/>
  <c r="Q122"/>
  <c r="V88"/>
  <c r="A24"/>
  <c r="Q47"/>
  <c r="Q50" s="1"/>
  <c r="O50"/>
  <c r="Q203"/>
  <c r="Q206" s="1"/>
  <c r="O206"/>
  <c r="Q125"/>
  <c r="O128"/>
  <c r="Q177"/>
  <c r="Q180" s="1"/>
  <c r="O180"/>
  <c r="V205"/>
  <c r="T206"/>
  <c r="V179"/>
  <c r="T180"/>
  <c r="V127"/>
  <c r="T128"/>
  <c r="V101"/>
  <c r="T102"/>
  <c r="V204"/>
  <c r="V178"/>
  <c r="V126"/>
  <c r="V100"/>
  <c r="V203"/>
  <c r="V177"/>
  <c r="V125"/>
  <c r="V99"/>
  <c r="O38"/>
  <c r="T194"/>
  <c r="M98"/>
  <c r="M103" s="1"/>
  <c r="M176"/>
  <c r="M181" s="1"/>
  <c r="Q195"/>
  <c r="Q198" s="1"/>
  <c r="Q199"/>
  <c r="O194"/>
  <c r="Q193"/>
  <c r="Q173"/>
  <c r="O168"/>
  <c r="Q167"/>
  <c r="Q169"/>
  <c r="T168"/>
  <c r="O116"/>
  <c r="Q115"/>
  <c r="Q117"/>
  <c r="Q121"/>
  <c r="T116"/>
  <c r="T90"/>
  <c r="V89"/>
  <c r="Q43"/>
  <c r="M182" l="1"/>
  <c r="A51"/>
  <c r="A25"/>
  <c r="Q172"/>
  <c r="V116"/>
  <c r="Q120"/>
  <c r="V120"/>
  <c r="V198"/>
  <c r="V94"/>
  <c r="V172"/>
  <c r="Q194"/>
  <c r="Q168"/>
  <c r="Q116"/>
  <c r="V90"/>
  <c r="Q128"/>
  <c r="V128"/>
  <c r="V180"/>
  <c r="V206"/>
  <c r="V102"/>
  <c r="T201"/>
  <c r="O201"/>
  <c r="O175"/>
  <c r="T175"/>
  <c r="O123"/>
  <c r="O124" s="1"/>
  <c r="O130" s="1"/>
  <c r="T123"/>
  <c r="T124" s="1"/>
  <c r="T129" s="1"/>
  <c r="T97"/>
  <c r="T98" s="1"/>
  <c r="T103" s="1"/>
  <c r="O45"/>
  <c r="T130" l="1"/>
  <c r="O129"/>
  <c r="T104"/>
  <c r="O202"/>
  <c r="O176"/>
  <c r="T202"/>
  <c r="T176"/>
  <c r="O46"/>
  <c r="Q201"/>
  <c r="V201"/>
  <c r="V202" s="1"/>
  <c r="V207" s="1"/>
  <c r="V175"/>
  <c r="V176" s="1"/>
  <c r="V181" s="1"/>
  <c r="Q175"/>
  <c r="Q123"/>
  <c r="V123"/>
  <c r="V124" s="1"/>
  <c r="V130" s="1"/>
  <c r="V97"/>
  <c r="V98" s="1"/>
  <c r="V104" s="1"/>
  <c r="Q45"/>
  <c r="Q46" s="1"/>
  <c r="V182" l="1"/>
  <c r="V103"/>
  <c r="O182"/>
  <c r="O181"/>
  <c r="O207"/>
  <c r="O208"/>
  <c r="O52"/>
  <c r="O51"/>
  <c r="T182"/>
  <c r="T181"/>
  <c r="V208"/>
  <c r="V129"/>
  <c r="Q52"/>
  <c r="Q51"/>
  <c r="T208"/>
  <c r="T207"/>
  <c r="Q124"/>
  <c r="Q202"/>
  <c r="Q176"/>
  <c r="Q181" l="1"/>
  <c r="W181" s="1"/>
  <c r="Q182"/>
  <c r="W182" s="1"/>
  <c r="Q207"/>
  <c r="Q208"/>
  <c r="W208" s="1"/>
  <c r="Q130"/>
  <c r="W130" s="1"/>
  <c r="Q129"/>
  <c r="W129" s="1"/>
  <c r="W207"/>
  <c r="W124"/>
  <c r="W202"/>
  <c r="U231" i="4" l="1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5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6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7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20"/>
  <c r="S220"/>
  <c r="R220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153" i="4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5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6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7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231" i="8"/>
  <c r="S231"/>
  <c r="P231"/>
  <c r="N231"/>
  <c r="M231"/>
  <c r="S230"/>
  <c r="R230"/>
  <c r="P229"/>
  <c r="U227"/>
  <c r="S227"/>
  <c r="N227"/>
  <c r="U226"/>
  <c r="N226"/>
  <c r="U223"/>
  <c r="P223"/>
  <c r="P224" s="1"/>
  <c r="N223"/>
  <c r="N222"/>
  <c r="M222"/>
  <c r="U218"/>
  <c r="R218"/>
  <c r="N218"/>
  <c r="U217"/>
  <c r="S217"/>
  <c r="N217"/>
  <c r="M217"/>
  <c r="U153"/>
  <c r="R153"/>
  <c r="N153"/>
  <c r="U152"/>
  <c r="M152"/>
  <c r="S151"/>
  <c r="P151"/>
  <c r="P149"/>
  <c r="M149"/>
  <c r="S148"/>
  <c r="P148"/>
  <c r="N148"/>
  <c r="M148"/>
  <c r="P147"/>
  <c r="U145"/>
  <c r="S145"/>
  <c r="N145"/>
  <c r="M145"/>
  <c r="P144"/>
  <c r="M144"/>
  <c r="U140"/>
  <c r="S140"/>
  <c r="N140"/>
  <c r="U139"/>
  <c r="S139"/>
  <c r="N139"/>
  <c r="P205" i="1"/>
  <c r="N205"/>
  <c r="M205"/>
  <c r="P204"/>
  <c r="N204"/>
  <c r="M204"/>
  <c r="P203"/>
  <c r="N203"/>
  <c r="M203"/>
  <c r="P201"/>
  <c r="N201"/>
  <c r="M201"/>
  <c r="P200"/>
  <c r="N200"/>
  <c r="M200"/>
  <c r="P199"/>
  <c r="N199"/>
  <c r="N202" s="1"/>
  <c r="M199"/>
  <c r="P197"/>
  <c r="N197"/>
  <c r="M197"/>
  <c r="P196"/>
  <c r="N196"/>
  <c r="M196"/>
  <c r="P195"/>
  <c r="P198" s="1"/>
  <c r="N195"/>
  <c r="M195"/>
  <c r="P193"/>
  <c r="N193"/>
  <c r="M193"/>
  <c r="P192"/>
  <c r="N192"/>
  <c r="M192"/>
  <c r="P191"/>
  <c r="N191"/>
  <c r="M191"/>
  <c r="P179"/>
  <c r="N179"/>
  <c r="M179"/>
  <c r="P178"/>
  <c r="N178"/>
  <c r="M178"/>
  <c r="P177"/>
  <c r="N177"/>
  <c r="M177"/>
  <c r="P175"/>
  <c r="N175"/>
  <c r="M175"/>
  <c r="P174"/>
  <c r="P226" s="1"/>
  <c r="N174"/>
  <c r="M174"/>
  <c r="P173"/>
  <c r="N173"/>
  <c r="N176" s="1"/>
  <c r="M173"/>
  <c r="P171"/>
  <c r="N171"/>
  <c r="M171"/>
  <c r="P170"/>
  <c r="N170"/>
  <c r="M170"/>
  <c r="P169"/>
  <c r="N169"/>
  <c r="M169"/>
  <c r="P167"/>
  <c r="N167"/>
  <c r="M167"/>
  <c r="S218"/>
  <c r="P166"/>
  <c r="N166"/>
  <c r="M166"/>
  <c r="P165"/>
  <c r="N165"/>
  <c r="N217" s="1"/>
  <c r="M165"/>
  <c r="P127"/>
  <c r="N127"/>
  <c r="M127"/>
  <c r="P126"/>
  <c r="N126"/>
  <c r="M126"/>
  <c r="P125"/>
  <c r="N125"/>
  <c r="M125"/>
  <c r="P123"/>
  <c r="N123"/>
  <c r="M123"/>
  <c r="P122"/>
  <c r="N122"/>
  <c r="M122"/>
  <c r="P121"/>
  <c r="N121"/>
  <c r="M121"/>
  <c r="P119"/>
  <c r="N119"/>
  <c r="M119"/>
  <c r="P118"/>
  <c r="N118"/>
  <c r="M118"/>
  <c r="P117"/>
  <c r="N117"/>
  <c r="M117"/>
  <c r="P115"/>
  <c r="N115"/>
  <c r="M115"/>
  <c r="P114"/>
  <c r="N114"/>
  <c r="M114"/>
  <c r="P113"/>
  <c r="N113"/>
  <c r="M113"/>
  <c r="P101"/>
  <c r="P153" s="1"/>
  <c r="N101"/>
  <c r="M101"/>
  <c r="P100"/>
  <c r="N100"/>
  <c r="N152" s="1"/>
  <c r="M100"/>
  <c r="P99"/>
  <c r="N99"/>
  <c r="M99"/>
  <c r="P97"/>
  <c r="N97"/>
  <c r="M97"/>
  <c r="M149" s="1"/>
  <c r="P96"/>
  <c r="N96"/>
  <c r="M96"/>
  <c r="P95"/>
  <c r="N95"/>
  <c r="M95"/>
  <c r="P93"/>
  <c r="N93"/>
  <c r="M93"/>
  <c r="P92"/>
  <c r="N92"/>
  <c r="N144" s="1"/>
  <c r="M92"/>
  <c r="P91"/>
  <c r="N91"/>
  <c r="M91"/>
  <c r="M94" s="1"/>
  <c r="P89"/>
  <c r="N89"/>
  <c r="M89"/>
  <c r="S140"/>
  <c r="P88"/>
  <c r="N88"/>
  <c r="M88"/>
  <c r="U139"/>
  <c r="P87"/>
  <c r="N87"/>
  <c r="M87"/>
  <c r="P49"/>
  <c r="N49"/>
  <c r="M49"/>
  <c r="P48"/>
  <c r="N48"/>
  <c r="M48"/>
  <c r="P47"/>
  <c r="N47"/>
  <c r="M47"/>
  <c r="P45"/>
  <c r="N45"/>
  <c r="M45"/>
  <c r="P44"/>
  <c r="N44"/>
  <c r="M44"/>
  <c r="P43"/>
  <c r="N43"/>
  <c r="N46" s="1"/>
  <c r="M43"/>
  <c r="P41"/>
  <c r="N41"/>
  <c r="M41"/>
  <c r="P40"/>
  <c r="N40"/>
  <c r="M40"/>
  <c r="P39"/>
  <c r="P42" s="1"/>
  <c r="N39"/>
  <c r="M39"/>
  <c r="P37"/>
  <c r="N37"/>
  <c r="M37"/>
  <c r="P36"/>
  <c r="N36"/>
  <c r="M36"/>
  <c r="P35"/>
  <c r="N35"/>
  <c r="M35"/>
  <c r="U24"/>
  <c r="U25" s="1"/>
  <c r="P11"/>
  <c r="P10"/>
  <c r="P9"/>
  <c r="P15"/>
  <c r="P14"/>
  <c r="P13"/>
  <c r="P19"/>
  <c r="P18"/>
  <c r="P17"/>
  <c r="P23"/>
  <c r="P22"/>
  <c r="P21"/>
  <c r="N23"/>
  <c r="M23"/>
  <c r="N22"/>
  <c r="M22"/>
  <c r="N21"/>
  <c r="M21"/>
  <c r="N19"/>
  <c r="M19"/>
  <c r="N18"/>
  <c r="M18"/>
  <c r="N17"/>
  <c r="M17"/>
  <c r="N15"/>
  <c r="M15"/>
  <c r="N14"/>
  <c r="M14"/>
  <c r="N13"/>
  <c r="M13"/>
  <c r="N11"/>
  <c r="M11"/>
  <c r="N10"/>
  <c r="M10"/>
  <c r="N9"/>
  <c r="M9"/>
  <c r="D49"/>
  <c r="C49"/>
  <c r="D48"/>
  <c r="C48"/>
  <c r="D47"/>
  <c r="C47"/>
  <c r="D45"/>
  <c r="C45"/>
  <c r="D44"/>
  <c r="C44"/>
  <c r="D43"/>
  <c r="C43"/>
  <c r="D41"/>
  <c r="C41"/>
  <c r="D40"/>
  <c r="C40"/>
  <c r="D39"/>
  <c r="C39"/>
  <c r="D37"/>
  <c r="C37"/>
  <c r="D36"/>
  <c r="C36"/>
  <c r="D35"/>
  <c r="C35"/>
  <c r="D23"/>
  <c r="C23"/>
  <c r="D22"/>
  <c r="C22"/>
  <c r="D21"/>
  <c r="C21"/>
  <c r="D19"/>
  <c r="C19"/>
  <c r="D18"/>
  <c r="C18"/>
  <c r="D17"/>
  <c r="C17"/>
  <c r="D15"/>
  <c r="C15"/>
  <c r="D14"/>
  <c r="C14"/>
  <c r="D13"/>
  <c r="C13"/>
  <c r="D11"/>
  <c r="C11"/>
  <c r="D10"/>
  <c r="C10"/>
  <c r="D9"/>
  <c r="C9"/>
  <c r="O205" i="4"/>
  <c r="O204"/>
  <c r="O203"/>
  <c r="O201"/>
  <c r="O200"/>
  <c r="O199"/>
  <c r="O197"/>
  <c r="O196"/>
  <c r="O195"/>
  <c r="P194"/>
  <c r="P208" s="1"/>
  <c r="N194"/>
  <c r="N208" s="1"/>
  <c r="M194"/>
  <c r="M208" s="1"/>
  <c r="O193"/>
  <c r="O192"/>
  <c r="O191"/>
  <c r="O205" i="5"/>
  <c r="O204"/>
  <c r="O203"/>
  <c r="O201"/>
  <c r="O200"/>
  <c r="O199"/>
  <c r="O197"/>
  <c r="O196"/>
  <c r="O195"/>
  <c r="P194"/>
  <c r="P208" s="1"/>
  <c r="N194"/>
  <c r="N208" s="1"/>
  <c r="M194"/>
  <c r="M208" s="1"/>
  <c r="O193"/>
  <c r="O192"/>
  <c r="O191"/>
  <c r="O205" i="6"/>
  <c r="O204"/>
  <c r="O203"/>
  <c r="O201"/>
  <c r="O200"/>
  <c r="O199"/>
  <c r="O197"/>
  <c r="O196"/>
  <c r="O195"/>
  <c r="P194"/>
  <c r="P208" s="1"/>
  <c r="N194"/>
  <c r="N208" s="1"/>
  <c r="M194"/>
  <c r="M208" s="1"/>
  <c r="O193"/>
  <c r="O192"/>
  <c r="O191"/>
  <c r="O191" i="7"/>
  <c r="O179" i="4"/>
  <c r="O178"/>
  <c r="O177"/>
  <c r="O175"/>
  <c r="O174"/>
  <c r="O173"/>
  <c r="O171"/>
  <c r="O170"/>
  <c r="O169"/>
  <c r="P168"/>
  <c r="P182" s="1"/>
  <c r="O168"/>
  <c r="N168"/>
  <c r="N182" s="1"/>
  <c r="M168"/>
  <c r="M182" s="1"/>
  <c r="O171" i="5"/>
  <c r="O169"/>
  <c r="P168"/>
  <c r="P182" s="1"/>
  <c r="N168"/>
  <c r="N182" s="1"/>
  <c r="M168"/>
  <c r="M182" s="1"/>
  <c r="O167"/>
  <c r="O166"/>
  <c r="O165"/>
  <c r="O171" i="6"/>
  <c r="O170"/>
  <c r="O169"/>
  <c r="P168"/>
  <c r="P182" s="1"/>
  <c r="N168"/>
  <c r="N182" s="1"/>
  <c r="M168"/>
  <c r="M182" s="1"/>
  <c r="O171" i="7"/>
  <c r="O170"/>
  <c r="O169"/>
  <c r="O166"/>
  <c r="O165"/>
  <c r="O127" i="4"/>
  <c r="O126"/>
  <c r="O125"/>
  <c r="O123"/>
  <c r="O122"/>
  <c r="O121"/>
  <c r="O119"/>
  <c r="O118"/>
  <c r="O117"/>
  <c r="P116"/>
  <c r="P130" s="1"/>
  <c r="N116"/>
  <c r="N130" s="1"/>
  <c r="M116"/>
  <c r="M130" s="1"/>
  <c r="O115"/>
  <c r="O114"/>
  <c r="O113"/>
  <c r="O127" i="5"/>
  <c r="O126"/>
  <c r="O125"/>
  <c r="O123"/>
  <c r="O122"/>
  <c r="O121"/>
  <c r="O119"/>
  <c r="O118"/>
  <c r="O117"/>
  <c r="P116"/>
  <c r="P130" s="1"/>
  <c r="N116"/>
  <c r="N130" s="1"/>
  <c r="M116"/>
  <c r="M130" s="1"/>
  <c r="O115"/>
  <c r="O114"/>
  <c r="O113"/>
  <c r="O127" i="6"/>
  <c r="O126"/>
  <c r="O125"/>
  <c r="O123"/>
  <c r="O122"/>
  <c r="O121"/>
  <c r="O119"/>
  <c r="O118"/>
  <c r="O117"/>
  <c r="P116"/>
  <c r="P130" s="1"/>
  <c r="N116"/>
  <c r="N130" s="1"/>
  <c r="M116"/>
  <c r="M130" s="1"/>
  <c r="O115"/>
  <c r="O114"/>
  <c r="O113"/>
  <c r="O127" i="7"/>
  <c r="O126"/>
  <c r="O125"/>
  <c r="O123"/>
  <c r="O122"/>
  <c r="O121"/>
  <c r="O119"/>
  <c r="O118"/>
  <c r="O117"/>
  <c r="P116"/>
  <c r="P130" s="1"/>
  <c r="N116"/>
  <c r="N130" s="1"/>
  <c r="M116"/>
  <c r="M130" s="1"/>
  <c r="O115"/>
  <c r="O114"/>
  <c r="O113"/>
  <c r="O101" i="4"/>
  <c r="O100"/>
  <c r="O99"/>
  <c r="O97"/>
  <c r="O96"/>
  <c r="O95"/>
  <c r="O93"/>
  <c r="O92"/>
  <c r="O91"/>
  <c r="P90"/>
  <c r="P104" s="1"/>
  <c r="N90"/>
  <c r="N104" s="1"/>
  <c r="M90"/>
  <c r="M104" s="1"/>
  <c r="O89"/>
  <c r="O88"/>
  <c r="O87"/>
  <c r="O97" i="5"/>
  <c r="O93"/>
  <c r="O92"/>
  <c r="O91"/>
  <c r="P90"/>
  <c r="P104" s="1"/>
  <c r="N90"/>
  <c r="N104" s="1"/>
  <c r="M90"/>
  <c r="M104" s="1"/>
  <c r="O89"/>
  <c r="O88"/>
  <c r="O87"/>
  <c r="O101" i="6"/>
  <c r="O100"/>
  <c r="O99"/>
  <c r="O97"/>
  <c r="O96"/>
  <c r="O95"/>
  <c r="O93"/>
  <c r="O92"/>
  <c r="O91"/>
  <c r="P90"/>
  <c r="P104" s="1"/>
  <c r="N90"/>
  <c r="N104" s="1"/>
  <c r="M90"/>
  <c r="M104" s="1"/>
  <c r="O89"/>
  <c r="O88"/>
  <c r="O87"/>
  <c r="O101" i="7"/>
  <c r="O93"/>
  <c r="O92"/>
  <c r="O91"/>
  <c r="O89"/>
  <c r="O88"/>
  <c r="O87"/>
  <c r="O49" i="4"/>
  <c r="O48"/>
  <c r="O47"/>
  <c r="O45"/>
  <c r="O44"/>
  <c r="O43"/>
  <c r="O41"/>
  <c r="O40"/>
  <c r="O39"/>
  <c r="P38"/>
  <c r="P52" s="1"/>
  <c r="N38"/>
  <c r="N52" s="1"/>
  <c r="M38"/>
  <c r="M52" s="1"/>
  <c r="O37"/>
  <c r="O36"/>
  <c r="O35"/>
  <c r="O49" i="5"/>
  <c r="O48"/>
  <c r="O47"/>
  <c r="O45"/>
  <c r="O44"/>
  <c r="O43"/>
  <c r="O41"/>
  <c r="O40"/>
  <c r="O39"/>
  <c r="P38"/>
  <c r="P52" s="1"/>
  <c r="N38"/>
  <c r="N52" s="1"/>
  <c r="M38"/>
  <c r="M52" s="1"/>
  <c r="O37"/>
  <c r="O36"/>
  <c r="O35"/>
  <c r="O49" i="6"/>
  <c r="O48"/>
  <c r="O47"/>
  <c r="O45"/>
  <c r="O44"/>
  <c r="O43"/>
  <c r="O41"/>
  <c r="O40"/>
  <c r="O39"/>
  <c r="P38"/>
  <c r="P52" s="1"/>
  <c r="N38"/>
  <c r="N52" s="1"/>
  <c r="M38"/>
  <c r="M52" s="1"/>
  <c r="O37"/>
  <c r="O36"/>
  <c r="O35"/>
  <c r="O49" i="7"/>
  <c r="O48"/>
  <c r="O47"/>
  <c r="O45"/>
  <c r="O44"/>
  <c r="O43"/>
  <c r="O41"/>
  <c r="O40"/>
  <c r="O39"/>
  <c r="P38"/>
  <c r="P52" s="1"/>
  <c r="N38"/>
  <c r="N52" s="1"/>
  <c r="M38"/>
  <c r="M52" s="1"/>
  <c r="O37"/>
  <c r="O36"/>
  <c r="O35"/>
  <c r="D38" i="4"/>
  <c r="D52" s="1"/>
  <c r="C38"/>
  <c r="C52" s="1"/>
  <c r="D45" i="8"/>
  <c r="C45"/>
  <c r="D41"/>
  <c r="C41"/>
  <c r="D38" i="5"/>
  <c r="D52" s="1"/>
  <c r="C38"/>
  <c r="C52" s="1"/>
  <c r="D38" i="6"/>
  <c r="D52" s="1"/>
  <c r="C38"/>
  <c r="C52" s="1"/>
  <c r="C40" i="8"/>
  <c r="D38" i="7"/>
  <c r="D52" s="1"/>
  <c r="C38"/>
  <c r="C52" s="1"/>
  <c r="O23" i="4"/>
  <c r="O22"/>
  <c r="O21"/>
  <c r="O19"/>
  <c r="O18"/>
  <c r="O17"/>
  <c r="O15"/>
  <c r="O14"/>
  <c r="O13"/>
  <c r="P12"/>
  <c r="P26" s="1"/>
  <c r="N12"/>
  <c r="N26" s="1"/>
  <c r="M12"/>
  <c r="M26" s="1"/>
  <c r="O11"/>
  <c r="O10"/>
  <c r="O9"/>
  <c r="O23" i="5"/>
  <c r="O22"/>
  <c r="O21"/>
  <c r="O19"/>
  <c r="O18"/>
  <c r="O17"/>
  <c r="O15"/>
  <c r="O14"/>
  <c r="O13"/>
  <c r="P12"/>
  <c r="P26" s="1"/>
  <c r="N12"/>
  <c r="N26" s="1"/>
  <c r="M12"/>
  <c r="M26" s="1"/>
  <c r="O11"/>
  <c r="O10"/>
  <c r="O9"/>
  <c r="O23" i="6"/>
  <c r="O22"/>
  <c r="O21"/>
  <c r="O19"/>
  <c r="O18"/>
  <c r="O17"/>
  <c r="O15"/>
  <c r="O14"/>
  <c r="O13"/>
  <c r="P12"/>
  <c r="P26" s="1"/>
  <c r="N12"/>
  <c r="N26" s="1"/>
  <c r="M12"/>
  <c r="M26" s="1"/>
  <c r="O11"/>
  <c r="O10"/>
  <c r="O9"/>
  <c r="O23" i="7"/>
  <c r="O22"/>
  <c r="O21"/>
  <c r="O19"/>
  <c r="O18"/>
  <c r="O17"/>
  <c r="O15"/>
  <c r="O14"/>
  <c r="O13"/>
  <c r="P12"/>
  <c r="P26" s="1"/>
  <c r="N12"/>
  <c r="N26" s="1"/>
  <c r="M12"/>
  <c r="M26" s="1"/>
  <c r="O11"/>
  <c r="O10"/>
  <c r="O9"/>
  <c r="D12" i="4"/>
  <c r="D26" s="1"/>
  <c r="C12"/>
  <c r="C26" s="1"/>
  <c r="D15" i="8"/>
  <c r="C15"/>
  <c r="D13"/>
  <c r="C13"/>
  <c r="D12" i="5"/>
  <c r="D26" s="1"/>
  <c r="C12"/>
  <c r="C26" s="1"/>
  <c r="D12" i="6"/>
  <c r="D26" s="1"/>
  <c r="C12"/>
  <c r="C26" s="1"/>
  <c r="D12" i="7"/>
  <c r="D26" s="1"/>
  <c r="C12"/>
  <c r="C26" s="1"/>
  <c r="P46" i="1" l="1"/>
  <c r="N94"/>
  <c r="N120"/>
  <c r="M124"/>
  <c r="M172"/>
  <c r="M198"/>
  <c r="N98"/>
  <c r="N124"/>
  <c r="N172"/>
  <c r="N198"/>
  <c r="M202"/>
  <c r="P120"/>
  <c r="P124"/>
  <c r="P227"/>
  <c r="P202"/>
  <c r="P176"/>
  <c r="P231"/>
  <c r="P94"/>
  <c r="P172"/>
  <c r="M46"/>
  <c r="P98"/>
  <c r="M228" i="7"/>
  <c r="M228" i="5"/>
  <c r="P228"/>
  <c r="P228" i="4"/>
  <c r="O46" i="6"/>
  <c r="O46" i="4"/>
  <c r="O124" i="5"/>
  <c r="D46" i="1"/>
  <c r="N20"/>
  <c r="M150" i="7"/>
  <c r="M150" i="5"/>
  <c r="M150" i="4"/>
  <c r="R224" i="7"/>
  <c r="N228"/>
  <c r="O20"/>
  <c r="O124" i="6"/>
  <c r="O124" i="7"/>
  <c r="O202" i="5"/>
  <c r="P150" i="7"/>
  <c r="P150" i="6"/>
  <c r="P150" i="5"/>
  <c r="P150" i="4"/>
  <c r="R228" i="7"/>
  <c r="R228" i="6"/>
  <c r="R228" i="5"/>
  <c r="R228" i="4"/>
  <c r="O98" i="5"/>
  <c r="O202" i="6"/>
  <c r="O202" i="4"/>
  <c r="P150" i="8"/>
  <c r="N150" i="7"/>
  <c r="U150"/>
  <c r="N150" i="6"/>
  <c r="U150"/>
  <c r="N150" i="5"/>
  <c r="U150"/>
  <c r="N150" i="4"/>
  <c r="U150"/>
  <c r="P228" i="7"/>
  <c r="P228" i="6"/>
  <c r="S150" i="7"/>
  <c r="M150" i="6"/>
  <c r="S150"/>
  <c r="S150" i="5"/>
  <c r="S150" i="4"/>
  <c r="U228" i="7"/>
  <c r="N228" i="6"/>
  <c r="U228"/>
  <c r="N228" i="5"/>
  <c r="U228"/>
  <c r="N228" i="4"/>
  <c r="U228"/>
  <c r="O98" i="6"/>
  <c r="O98" i="4"/>
  <c r="O124"/>
  <c r="O176"/>
  <c r="R150" i="7"/>
  <c r="R150" i="6"/>
  <c r="R150" i="5"/>
  <c r="R150" i="4"/>
  <c r="S228" i="7"/>
  <c r="M228" i="6"/>
  <c r="S228"/>
  <c r="S228" i="5"/>
  <c r="M228" i="4"/>
  <c r="S228"/>
  <c r="D20" i="1"/>
  <c r="C20"/>
  <c r="C46"/>
  <c r="R224" i="6"/>
  <c r="R224" i="5"/>
  <c r="R224" i="4"/>
  <c r="O46" i="5"/>
  <c r="O46" i="7"/>
  <c r="O20" i="5"/>
  <c r="P20" i="1"/>
  <c r="O20" i="6"/>
  <c r="O20" i="4"/>
  <c r="M42" i="1"/>
  <c r="M146" i="7"/>
  <c r="S146"/>
  <c r="M146" i="6"/>
  <c r="N42" i="1"/>
  <c r="M120"/>
  <c r="P145"/>
  <c r="M146" i="5"/>
  <c r="S146"/>
  <c r="M146" i="4"/>
  <c r="S146"/>
  <c r="N224" i="7"/>
  <c r="U224"/>
  <c r="D16" i="8"/>
  <c r="D25" s="1"/>
  <c r="R146" i="7"/>
  <c r="R146" i="6"/>
  <c r="R146" i="5"/>
  <c r="R146" i="4"/>
  <c r="M224" i="7"/>
  <c r="S224"/>
  <c r="N224" i="6"/>
  <c r="U224"/>
  <c r="N224" i="5"/>
  <c r="U224"/>
  <c r="N224" i="4"/>
  <c r="U224"/>
  <c r="O16" i="7"/>
  <c r="C16" i="8"/>
  <c r="C25" s="1"/>
  <c r="P146" i="7"/>
  <c r="P155" s="1"/>
  <c r="P146" i="6"/>
  <c r="P146" i="5"/>
  <c r="O42" i="7"/>
  <c r="O94"/>
  <c r="O217" i="8"/>
  <c r="O16" i="6"/>
  <c r="O25" s="1"/>
  <c r="O94" i="4"/>
  <c r="O120" i="5"/>
  <c r="O172"/>
  <c r="O181" s="1"/>
  <c r="O198"/>
  <c r="O42" i="6"/>
  <c r="N146" i="7"/>
  <c r="U146"/>
  <c r="N146" i="6"/>
  <c r="U146"/>
  <c r="N146" i="5"/>
  <c r="N155" s="1"/>
  <c r="U146"/>
  <c r="N146" i="4"/>
  <c r="U146"/>
  <c r="P224" i="7"/>
  <c r="P233" s="1"/>
  <c r="P224" i="6"/>
  <c r="P224" i="5"/>
  <c r="P224" i="4"/>
  <c r="O16"/>
  <c r="O25" s="1"/>
  <c r="O42"/>
  <c r="O94" i="5"/>
  <c r="O103" s="1"/>
  <c r="O120" i="7"/>
  <c r="O172" i="4"/>
  <c r="O181" s="1"/>
  <c r="D16" i="1"/>
  <c r="D42"/>
  <c r="N16"/>
  <c r="S146" i="6"/>
  <c r="O120"/>
  <c r="O172" i="7"/>
  <c r="O198" i="6"/>
  <c r="C16" i="1"/>
  <c r="C25" s="1"/>
  <c r="C24"/>
  <c r="C42"/>
  <c r="M16"/>
  <c r="M24"/>
  <c r="P16"/>
  <c r="M224" i="6"/>
  <c r="S224"/>
  <c r="M224" i="5"/>
  <c r="S224"/>
  <c r="M224" i="4"/>
  <c r="S224"/>
  <c r="P146"/>
  <c r="P155" s="1"/>
  <c r="O16" i="5"/>
  <c r="O42"/>
  <c r="O94" i="6"/>
  <c r="O120" i="4"/>
  <c r="O129" s="1"/>
  <c r="O172" i="6"/>
  <c r="O198" i="4"/>
  <c r="P154" i="7"/>
  <c r="P154" i="6"/>
  <c r="P154" i="5"/>
  <c r="P154" i="4"/>
  <c r="P230" i="1"/>
  <c r="N140"/>
  <c r="O24" i="5"/>
  <c r="O50"/>
  <c r="M139" i="1"/>
  <c r="P139"/>
  <c r="P206"/>
  <c r="M232" i="7"/>
  <c r="M232" i="6"/>
  <c r="M232" i="5"/>
  <c r="M232" i="4"/>
  <c r="N232" i="7"/>
  <c r="N232" i="6"/>
  <c r="N232" i="5"/>
  <c r="N232" i="4"/>
  <c r="P128" i="1"/>
  <c r="O128" i="5"/>
  <c r="O128" i="4"/>
  <c r="O128" i="7"/>
  <c r="O102" i="4"/>
  <c r="M154" i="7"/>
  <c r="M154" i="6"/>
  <c r="M154" i="5"/>
  <c r="M154" i="4"/>
  <c r="O102" i="6"/>
  <c r="O102" i="7"/>
  <c r="P50" i="1"/>
  <c r="P51" s="1"/>
  <c r="O50" i="7"/>
  <c r="O24" i="6"/>
  <c r="O24" i="7"/>
  <c r="R140" i="1"/>
  <c r="A21"/>
  <c r="A23"/>
  <c r="A18"/>
  <c r="A13"/>
  <c r="A15"/>
  <c r="A10"/>
  <c r="A47"/>
  <c r="A49"/>
  <c r="A44"/>
  <c r="A39"/>
  <c r="A41"/>
  <c r="A36"/>
  <c r="R217"/>
  <c r="A22"/>
  <c r="A17"/>
  <c r="A19"/>
  <c r="A14"/>
  <c r="A9"/>
  <c r="A11"/>
  <c r="A48"/>
  <c r="A43"/>
  <c r="A45"/>
  <c r="A40"/>
  <c r="A35"/>
  <c r="A37"/>
  <c r="U232" i="7"/>
  <c r="U232" i="6"/>
  <c r="U232" i="4"/>
  <c r="S232" i="7"/>
  <c r="S232" i="6"/>
  <c r="S232" i="4"/>
  <c r="R232" i="7"/>
  <c r="R232" i="6"/>
  <c r="R232" i="4"/>
  <c r="U154" i="7"/>
  <c r="U154" i="5"/>
  <c r="U154" i="4"/>
  <c r="S154" i="7"/>
  <c r="S154" i="6"/>
  <c r="S154" i="5"/>
  <c r="S154" i="4"/>
  <c r="R154" i="7"/>
  <c r="R154" i="6"/>
  <c r="R154" i="5"/>
  <c r="R154" i="4"/>
  <c r="O206"/>
  <c r="O206" i="6"/>
  <c r="O206" i="5"/>
  <c r="P232" i="7"/>
  <c r="P232" i="6"/>
  <c r="P232" i="5"/>
  <c r="P232" i="4"/>
  <c r="O180"/>
  <c r="O180" i="6"/>
  <c r="O128"/>
  <c r="N154" i="7"/>
  <c r="N154" i="6"/>
  <c r="N154" i="5"/>
  <c r="N154" i="4"/>
  <c r="O50" i="6"/>
  <c r="O50" i="4"/>
  <c r="O24"/>
  <c r="C50" i="1"/>
  <c r="R24"/>
  <c r="R25" s="1"/>
  <c r="M50"/>
  <c r="S50"/>
  <c r="S51" s="1"/>
  <c r="M102"/>
  <c r="M128"/>
  <c r="S128"/>
  <c r="S129" s="1"/>
  <c r="M180"/>
  <c r="S180"/>
  <c r="M206"/>
  <c r="M207" s="1"/>
  <c r="S206"/>
  <c r="G50"/>
  <c r="G51" s="1"/>
  <c r="R50"/>
  <c r="R51" s="1"/>
  <c r="R180"/>
  <c r="R206"/>
  <c r="P151"/>
  <c r="P102"/>
  <c r="P229"/>
  <c r="P180"/>
  <c r="F50"/>
  <c r="P24"/>
  <c r="D24"/>
  <c r="D50"/>
  <c r="N24"/>
  <c r="S24"/>
  <c r="S25" s="1"/>
  <c r="N50"/>
  <c r="U50"/>
  <c r="U51" s="1"/>
  <c r="N102"/>
  <c r="N103" s="1"/>
  <c r="U102"/>
  <c r="U103" s="1"/>
  <c r="N128"/>
  <c r="N129" s="1"/>
  <c r="U128"/>
  <c r="U129" s="1"/>
  <c r="N180"/>
  <c r="N181" s="1"/>
  <c r="U180"/>
  <c r="N206"/>
  <c r="N207" s="1"/>
  <c r="U206"/>
  <c r="U232" i="5"/>
  <c r="S232"/>
  <c r="R232"/>
  <c r="R128" i="1"/>
  <c r="R129" s="1"/>
  <c r="S102"/>
  <c r="S103" s="1"/>
  <c r="R102"/>
  <c r="R103" s="1"/>
  <c r="U154" i="6"/>
  <c r="G75" i="1"/>
  <c r="G24"/>
  <c r="G25" s="1"/>
  <c r="F75"/>
  <c r="F24"/>
  <c r="F25" s="1"/>
  <c r="S230"/>
  <c r="S152"/>
  <c r="U151"/>
  <c r="C43" i="8"/>
  <c r="C69" s="1"/>
  <c r="M147" i="1"/>
  <c r="M98"/>
  <c r="M103" s="1"/>
  <c r="D39" i="8"/>
  <c r="M20" i="1"/>
  <c r="M176"/>
  <c r="M181" s="1"/>
  <c r="C39" i="8"/>
  <c r="C42" s="1"/>
  <c r="D44"/>
  <c r="C44"/>
  <c r="D43"/>
  <c r="D40"/>
  <c r="E40" s="1"/>
  <c r="S227" i="1"/>
  <c r="U149"/>
  <c r="S149"/>
  <c r="M20" i="8"/>
  <c r="M25" s="1"/>
  <c r="S226" i="1"/>
  <c r="U147"/>
  <c r="H9" i="8"/>
  <c r="A16"/>
  <c r="H11"/>
  <c r="G73"/>
  <c r="G75"/>
  <c r="O143" i="4"/>
  <c r="P143" i="1"/>
  <c r="R222" i="8"/>
  <c r="R144"/>
  <c r="S144" i="1"/>
  <c r="M219" i="8"/>
  <c r="S219"/>
  <c r="P141"/>
  <c r="S141"/>
  <c r="O141" i="7"/>
  <c r="Q141" s="1"/>
  <c r="O147"/>
  <c r="O149"/>
  <c r="O139" i="6"/>
  <c r="O141"/>
  <c r="O149"/>
  <c r="O139" i="5"/>
  <c r="O141"/>
  <c r="O147"/>
  <c r="O38" i="4"/>
  <c r="O52" s="1"/>
  <c r="G74" i="8"/>
  <c r="S74"/>
  <c r="O145" i="7"/>
  <c r="O143" i="6"/>
  <c r="O145"/>
  <c r="O151"/>
  <c r="O145" i="5"/>
  <c r="O151" i="4"/>
  <c r="T226" i="7"/>
  <c r="O231"/>
  <c r="Q231" s="1"/>
  <c r="O218" i="6"/>
  <c r="Q218" s="1"/>
  <c r="O226"/>
  <c r="Q226" s="1"/>
  <c r="O223" i="5"/>
  <c r="Q223" s="1"/>
  <c r="O223" i="4"/>
  <c r="Q223" s="1"/>
  <c r="O147"/>
  <c r="U75" i="8"/>
  <c r="O145"/>
  <c r="O148"/>
  <c r="O231"/>
  <c r="Q231" s="1"/>
  <c r="O147" i="6"/>
  <c r="O139" i="4"/>
  <c r="O141"/>
  <c r="O218" i="7"/>
  <c r="Q218" s="1"/>
  <c r="O222"/>
  <c r="Q222" s="1"/>
  <c r="T230" i="6"/>
  <c r="M220" i="5"/>
  <c r="S220"/>
  <c r="O227"/>
  <c r="Q227" s="1"/>
  <c r="O222" i="4"/>
  <c r="Q222" s="1"/>
  <c r="T141" i="5"/>
  <c r="V141" s="1"/>
  <c r="O143"/>
  <c r="O151"/>
  <c r="O145" i="4"/>
  <c r="M220" i="7"/>
  <c r="M234" s="1"/>
  <c r="N220" i="5"/>
  <c r="O225" i="4"/>
  <c r="O227"/>
  <c r="Q227" s="1"/>
  <c r="O119" i="1"/>
  <c r="O122"/>
  <c r="O153" i="7"/>
  <c r="O153" i="6"/>
  <c r="O153" i="5"/>
  <c r="T153"/>
  <c r="O153" i="4"/>
  <c r="T218" i="7"/>
  <c r="V218" s="1"/>
  <c r="T227"/>
  <c r="O231" i="5"/>
  <c r="Q231" s="1"/>
  <c r="O218" i="4"/>
  <c r="Q218" s="1"/>
  <c r="T141" i="6"/>
  <c r="O219" i="4"/>
  <c r="Q219" s="1"/>
  <c r="T173" i="1"/>
  <c r="O230" i="6"/>
  <c r="Q230" s="1"/>
  <c r="O149" i="5"/>
  <c r="O149" i="4"/>
  <c r="O230" i="7"/>
  <c r="Q230" s="1"/>
  <c r="O222" i="5"/>
  <c r="Q222" s="1"/>
  <c r="O231" i="4"/>
  <c r="Q231" s="1"/>
  <c r="O38" i="6"/>
  <c r="O90" i="4"/>
  <c r="O104" s="1"/>
  <c r="O116" i="5"/>
  <c r="O130" s="1"/>
  <c r="O194"/>
  <c r="U168" i="1"/>
  <c r="S75" i="8"/>
  <c r="T139" i="7"/>
  <c r="N142"/>
  <c r="O143"/>
  <c r="O152"/>
  <c r="P142" i="6"/>
  <c r="P156" s="1"/>
  <c r="O140"/>
  <c r="O144"/>
  <c r="O148"/>
  <c r="O152"/>
  <c r="P142" i="5"/>
  <c r="P156" s="1"/>
  <c r="O140"/>
  <c r="O144"/>
  <c r="O148"/>
  <c r="O152"/>
  <c r="P142" i="4"/>
  <c r="O140"/>
  <c r="O144"/>
  <c r="O148"/>
  <c r="O152"/>
  <c r="O219" i="7"/>
  <c r="Q219" s="1"/>
  <c r="T230"/>
  <c r="T225" i="6"/>
  <c r="O231"/>
  <c r="Q231" s="1"/>
  <c r="O218" i="5"/>
  <c r="Q218" s="1"/>
  <c r="O230"/>
  <c r="Q230" s="1"/>
  <c r="O230" i="4"/>
  <c r="Q230" s="1"/>
  <c r="O90" i="5"/>
  <c r="O104" s="1"/>
  <c r="O12" i="7"/>
  <c r="T147"/>
  <c r="O151"/>
  <c r="O229" i="4"/>
  <c r="Q229" s="1"/>
  <c r="O125" i="1"/>
  <c r="O174"/>
  <c r="Q174" s="1"/>
  <c r="O139" i="7"/>
  <c r="T151"/>
  <c r="V151" s="1"/>
  <c r="O226"/>
  <c r="Q226" s="1"/>
  <c r="T231"/>
  <c r="N220" i="6"/>
  <c r="N234" s="1"/>
  <c r="U220"/>
  <c r="P220"/>
  <c r="P234" s="1"/>
  <c r="O219"/>
  <c r="Q219" s="1"/>
  <c r="O222"/>
  <c r="Q222" s="1"/>
  <c r="O225"/>
  <c r="Q225" s="1"/>
  <c r="O226" i="5"/>
  <c r="Q226" s="1"/>
  <c r="O226" i="4"/>
  <c r="Q226" s="1"/>
  <c r="N221" i="8"/>
  <c r="N224" s="1"/>
  <c r="T195" i="1"/>
  <c r="T205"/>
  <c r="S90"/>
  <c r="M194"/>
  <c r="P219"/>
  <c r="T193"/>
  <c r="O192"/>
  <c r="Q192" s="1"/>
  <c r="T204"/>
  <c r="U141"/>
  <c r="M141"/>
  <c r="S141"/>
  <c r="M116"/>
  <c r="P143" i="8"/>
  <c r="T9"/>
  <c r="U73"/>
  <c r="H43"/>
  <c r="H45"/>
  <c r="E48"/>
  <c r="U69"/>
  <c r="T47" i="1"/>
  <c r="O170"/>
  <c r="Q170" s="1"/>
  <c r="U222"/>
  <c r="R223"/>
  <c r="N225"/>
  <c r="N227"/>
  <c r="U227"/>
  <c r="R229"/>
  <c r="N230"/>
  <c r="O201"/>
  <c r="Q201" s="1"/>
  <c r="T49" i="8"/>
  <c r="O118" i="1"/>
  <c r="O114"/>
  <c r="Q114" s="1"/>
  <c r="T123"/>
  <c r="T126"/>
  <c r="D38" i="8"/>
  <c r="H41"/>
  <c r="E36"/>
  <c r="O204" i="1"/>
  <c r="Q204" s="1"/>
  <c r="P90" i="8"/>
  <c r="P104" s="1"/>
  <c r="P38" i="1"/>
  <c r="O49"/>
  <c r="Q49" s="1"/>
  <c r="T49"/>
  <c r="P141"/>
  <c r="M143"/>
  <c r="M145"/>
  <c r="S145"/>
  <c r="P147"/>
  <c r="S148"/>
  <c r="P149"/>
  <c r="M151"/>
  <c r="S151"/>
  <c r="P152"/>
  <c r="M153"/>
  <c r="S153"/>
  <c r="P116"/>
  <c r="P130" s="1"/>
  <c r="O126"/>
  <c r="P218"/>
  <c r="M222"/>
  <c r="N223"/>
  <c r="U223"/>
  <c r="R225"/>
  <c r="U226"/>
  <c r="R227"/>
  <c r="U229"/>
  <c r="U231"/>
  <c r="O197"/>
  <c r="Q197" s="1"/>
  <c r="O200"/>
  <c r="Q200" s="1"/>
  <c r="C38" i="8"/>
  <c r="P139"/>
  <c r="M140"/>
  <c r="O140" s="1"/>
  <c r="R140"/>
  <c r="N144"/>
  <c r="O144" s="1"/>
  <c r="U144"/>
  <c r="R148"/>
  <c r="N149"/>
  <c r="O149" s="1"/>
  <c r="U149"/>
  <c r="N152"/>
  <c r="O152" s="1"/>
  <c r="S152"/>
  <c r="P153"/>
  <c r="P217"/>
  <c r="P219"/>
  <c r="P225"/>
  <c r="M226"/>
  <c r="O226" s="1"/>
  <c r="P227"/>
  <c r="M229"/>
  <c r="R229"/>
  <c r="N230"/>
  <c r="U230"/>
  <c r="R231"/>
  <c r="O48" i="1"/>
  <c r="Q48" s="1"/>
  <c r="T121"/>
  <c r="O166"/>
  <c r="Q166" s="1"/>
  <c r="T179"/>
  <c r="P194"/>
  <c r="P208" s="1"/>
  <c r="O196"/>
  <c r="Q196" s="1"/>
  <c r="M90" i="8"/>
  <c r="M104" s="1"/>
  <c r="T125" i="1"/>
  <c r="T201"/>
  <c r="O88" i="8"/>
  <c r="Q88" s="1"/>
  <c r="T230"/>
  <c r="T45" i="1"/>
  <c r="H14" i="8"/>
  <c r="H17"/>
  <c r="T11"/>
  <c r="T17"/>
  <c r="O100"/>
  <c r="U143"/>
  <c r="P145"/>
  <c r="S143"/>
  <c r="O91" i="1"/>
  <c r="N143"/>
  <c r="O93"/>
  <c r="N145"/>
  <c r="O99"/>
  <c r="N151"/>
  <c r="O101"/>
  <c r="N153"/>
  <c r="P168"/>
  <c r="P182" s="1"/>
  <c r="P217"/>
  <c r="N222"/>
  <c r="M225"/>
  <c r="O12" i="5"/>
  <c r="O26" s="1"/>
  <c r="O12" i="6"/>
  <c r="O26" s="1"/>
  <c r="E41" i="8"/>
  <c r="O38" i="5"/>
  <c r="O116" i="6"/>
  <c r="O130" s="1"/>
  <c r="O168" i="5"/>
  <c r="O182" s="1"/>
  <c r="O194" i="6"/>
  <c r="O208" s="1"/>
  <c r="M38" i="1"/>
  <c r="M52" s="1"/>
  <c r="T35"/>
  <c r="V35" s="1"/>
  <c r="O37"/>
  <c r="T37"/>
  <c r="O40"/>
  <c r="Q40" s="1"/>
  <c r="T43"/>
  <c r="O45"/>
  <c r="Q45" s="1"/>
  <c r="T48"/>
  <c r="R90"/>
  <c r="R104" s="1"/>
  <c r="U140"/>
  <c r="U143"/>
  <c r="T92"/>
  <c r="U145"/>
  <c r="N148"/>
  <c r="T97"/>
  <c r="T100"/>
  <c r="U153"/>
  <c r="N116"/>
  <c r="T117"/>
  <c r="O123"/>
  <c r="O127"/>
  <c r="T127"/>
  <c r="M218"/>
  <c r="N219"/>
  <c r="U219"/>
  <c r="R221"/>
  <c r="S222"/>
  <c r="P223"/>
  <c r="N229"/>
  <c r="N231"/>
  <c r="N194"/>
  <c r="N208" s="1"/>
  <c r="T197"/>
  <c r="M90"/>
  <c r="M104" s="1"/>
  <c r="M140"/>
  <c r="P144"/>
  <c r="M148"/>
  <c r="O167"/>
  <c r="M219"/>
  <c r="O179"/>
  <c r="Q179" s="1"/>
  <c r="M231"/>
  <c r="O116" i="7"/>
  <c r="N38" i="1"/>
  <c r="O87"/>
  <c r="N139"/>
  <c r="O89"/>
  <c r="N141"/>
  <c r="O95"/>
  <c r="N147"/>
  <c r="O97"/>
  <c r="N149"/>
  <c r="O149" s="1"/>
  <c r="M168"/>
  <c r="M182" s="1"/>
  <c r="M217"/>
  <c r="O217" s="1"/>
  <c r="O171"/>
  <c r="M223"/>
  <c r="P225"/>
  <c r="O38" i="7"/>
  <c r="O52" s="1"/>
  <c r="O90" i="6"/>
  <c r="O116" i="4"/>
  <c r="O194"/>
  <c r="O208" s="1"/>
  <c r="O36" i="1"/>
  <c r="Q36" s="1"/>
  <c r="T39"/>
  <c r="O41"/>
  <c r="Q41" s="1"/>
  <c r="T41"/>
  <c r="O44"/>
  <c r="Q44" s="1"/>
  <c r="O47"/>
  <c r="T93"/>
  <c r="R148"/>
  <c r="T99"/>
  <c r="T101"/>
  <c r="U116"/>
  <c r="U130" s="1"/>
  <c r="O115"/>
  <c r="T115"/>
  <c r="T165"/>
  <c r="V165" s="1"/>
  <c r="U218"/>
  <c r="R219"/>
  <c r="N221"/>
  <c r="P222"/>
  <c r="T171"/>
  <c r="M226"/>
  <c r="O222" i="8"/>
  <c r="Q222" s="1"/>
  <c r="P90" i="1"/>
  <c r="P140"/>
  <c r="M144"/>
  <c r="O144" s="1"/>
  <c r="P148"/>
  <c r="O100"/>
  <c r="M152"/>
  <c r="O152" s="1"/>
  <c r="N168"/>
  <c r="N182" s="1"/>
  <c r="N218"/>
  <c r="M221"/>
  <c r="O175"/>
  <c r="Q175" s="1"/>
  <c r="M227"/>
  <c r="M230"/>
  <c r="O178"/>
  <c r="Q178" s="1"/>
  <c r="O12" i="4"/>
  <c r="R149" i="8"/>
  <c r="U151"/>
  <c r="U154" s="1"/>
  <c r="R223"/>
  <c r="U225"/>
  <c r="U228" s="1"/>
  <c r="T167" i="1"/>
  <c r="O177"/>
  <c r="S229"/>
  <c r="U230"/>
  <c r="R231"/>
  <c r="O193"/>
  <c r="T199"/>
  <c r="T203"/>
  <c r="U74" i="8"/>
  <c r="H35"/>
  <c r="F38"/>
  <c r="F52" s="1"/>
  <c r="H49"/>
  <c r="U38"/>
  <c r="U52" s="1"/>
  <c r="T45"/>
  <c r="V45" s="1"/>
  <c r="N90"/>
  <c r="N104" s="1"/>
  <c r="S144"/>
  <c r="S147"/>
  <c r="O96"/>
  <c r="U148"/>
  <c r="O101"/>
  <c r="S153"/>
  <c r="U222"/>
  <c r="R226"/>
  <c r="P140"/>
  <c r="M147"/>
  <c r="M150" s="1"/>
  <c r="M151"/>
  <c r="T149" i="7"/>
  <c r="N142" i="6"/>
  <c r="N156" s="1"/>
  <c r="T151"/>
  <c r="N142" i="5"/>
  <c r="U142"/>
  <c r="T147"/>
  <c r="T151"/>
  <c r="N142" i="4"/>
  <c r="N156" s="1"/>
  <c r="T143"/>
  <c r="T147"/>
  <c r="T151"/>
  <c r="N219" i="8"/>
  <c r="M225"/>
  <c r="M227"/>
  <c r="O227" s="1"/>
  <c r="O227" i="7"/>
  <c r="Q227" s="1"/>
  <c r="N220" i="4"/>
  <c r="N234" s="1"/>
  <c r="P220"/>
  <c r="M229" i="1"/>
  <c r="H22" i="8"/>
  <c r="F74"/>
  <c r="T22"/>
  <c r="R74"/>
  <c r="R147"/>
  <c r="S222"/>
  <c r="S225"/>
  <c r="U229"/>
  <c r="M153"/>
  <c r="O153" s="1"/>
  <c r="M218"/>
  <c r="O218" s="1"/>
  <c r="M230"/>
  <c r="N220" i="7"/>
  <c r="N234" s="1"/>
  <c r="P220"/>
  <c r="P234" s="1"/>
  <c r="T222"/>
  <c r="M220" i="4"/>
  <c r="S73" i="8"/>
  <c r="R151"/>
  <c r="R225"/>
  <c r="R227"/>
  <c r="S229"/>
  <c r="S232" s="1"/>
  <c r="O205" i="1"/>
  <c r="Q205" s="1"/>
  <c r="E49" i="8"/>
  <c r="O87"/>
  <c r="Q87" s="1"/>
  <c r="O93"/>
  <c r="M139"/>
  <c r="O139" s="1"/>
  <c r="N141"/>
  <c r="N143"/>
  <c r="P152"/>
  <c r="P142" i="7"/>
  <c r="P156" s="1"/>
  <c r="O140"/>
  <c r="Q140" s="1"/>
  <c r="O144"/>
  <c r="O148"/>
  <c r="T152" i="6"/>
  <c r="T140" i="5"/>
  <c r="T140" i="4"/>
  <c r="T148"/>
  <c r="P218" i="8"/>
  <c r="M221"/>
  <c r="P226"/>
  <c r="P230"/>
  <c r="P232" s="1"/>
  <c r="N226" i="1"/>
  <c r="H10" i="8"/>
  <c r="H21"/>
  <c r="F73"/>
  <c r="H23"/>
  <c r="F75"/>
  <c r="T21"/>
  <c r="R73"/>
  <c r="T23"/>
  <c r="R75"/>
  <c r="R145"/>
  <c r="U147"/>
  <c r="R152"/>
  <c r="S226"/>
  <c r="O203" i="1"/>
  <c r="H15" i="8"/>
  <c r="T10"/>
  <c r="E35"/>
  <c r="T35"/>
  <c r="V35" s="1"/>
  <c r="T41"/>
  <c r="T48"/>
  <c r="O92"/>
  <c r="O97"/>
  <c r="S149"/>
  <c r="S223"/>
  <c r="M141"/>
  <c r="M143"/>
  <c r="M146" s="1"/>
  <c r="N147"/>
  <c r="N151"/>
  <c r="T153" i="7"/>
  <c r="T145" i="6"/>
  <c r="T149"/>
  <c r="T153"/>
  <c r="T145" i="5"/>
  <c r="M223" i="8"/>
  <c r="O223" s="1"/>
  <c r="Q223" s="1"/>
  <c r="N225"/>
  <c r="N228" s="1"/>
  <c r="N229"/>
  <c r="O223" i="7"/>
  <c r="Q223" s="1"/>
  <c r="M220" i="6"/>
  <c r="M234" s="1"/>
  <c r="O223"/>
  <c r="Q223" s="1"/>
  <c r="P220" i="5"/>
  <c r="P234" s="1"/>
  <c r="O219"/>
  <c r="Q219" s="1"/>
  <c r="O221"/>
  <c r="O225"/>
  <c r="T226"/>
  <c r="O229"/>
  <c r="T230"/>
  <c r="O217" i="4"/>
  <c r="U220"/>
  <c r="O221"/>
  <c r="T222"/>
  <c r="T226"/>
  <c r="T230"/>
  <c r="P221" i="1"/>
  <c r="U221" i="8"/>
  <c r="S221"/>
  <c r="R221"/>
  <c r="R143"/>
  <c r="H39"/>
  <c r="H13"/>
  <c r="T191" i="1"/>
  <c r="V191" s="1"/>
  <c r="T217" i="7"/>
  <c r="V217" s="1"/>
  <c r="S220" i="6"/>
  <c r="T219"/>
  <c r="V219" s="1"/>
  <c r="T218" i="4"/>
  <c r="V218" s="1"/>
  <c r="U220" i="5"/>
  <c r="T139" i="6"/>
  <c r="T139" i="5"/>
  <c r="T139" i="4"/>
  <c r="T141"/>
  <c r="T140" i="7"/>
  <c r="T141"/>
  <c r="U38" i="1"/>
  <c r="U52" s="1"/>
  <c r="U194"/>
  <c r="T226" i="6"/>
  <c r="T223" i="7"/>
  <c r="V223" s="1"/>
  <c r="T223" i="6"/>
  <c r="V223" s="1"/>
  <c r="T223" i="4"/>
  <c r="V223" s="1"/>
  <c r="T222" i="5"/>
  <c r="R194" i="1"/>
  <c r="R220" i="6"/>
  <c r="T218"/>
  <c r="V218" s="1"/>
  <c r="R220" i="5"/>
  <c r="T219"/>
  <c r="V219" s="1"/>
  <c r="R220" i="4"/>
  <c r="T219" i="7"/>
  <c r="V219" s="1"/>
  <c r="S194" i="1"/>
  <c r="U217"/>
  <c r="U219" i="8"/>
  <c r="U221" i="1"/>
  <c r="U225"/>
  <c r="T231" i="6"/>
  <c r="T231" i="5"/>
  <c r="V231" s="1"/>
  <c r="T231" i="4"/>
  <c r="T178" i="1"/>
  <c r="R230"/>
  <c r="T177"/>
  <c r="S231"/>
  <c r="T175"/>
  <c r="T227" i="5"/>
  <c r="R226" i="1"/>
  <c r="S225"/>
  <c r="T227" i="4"/>
  <c r="T223" i="5"/>
  <c r="V223" s="1"/>
  <c r="S223" i="1"/>
  <c r="T222" i="6"/>
  <c r="R222" i="1"/>
  <c r="T169"/>
  <c r="S221"/>
  <c r="R168"/>
  <c r="T218" i="5"/>
  <c r="V218" s="1"/>
  <c r="S220" i="4"/>
  <c r="S217" i="1"/>
  <c r="R219" i="8"/>
  <c r="R217"/>
  <c r="S218"/>
  <c r="T218" s="1"/>
  <c r="V218" s="1"/>
  <c r="S219" i="1"/>
  <c r="T219" i="4"/>
  <c r="V219" s="1"/>
  <c r="R218" i="1"/>
  <c r="T113"/>
  <c r="S116"/>
  <c r="S130" s="1"/>
  <c r="R116"/>
  <c r="R130" s="1"/>
  <c r="T143" i="7"/>
  <c r="T145" i="4"/>
  <c r="T119" i="1"/>
  <c r="T145" i="7"/>
  <c r="T143" i="6"/>
  <c r="T143" i="5"/>
  <c r="T147" i="6"/>
  <c r="T148" i="5"/>
  <c r="T149"/>
  <c r="T149" i="4"/>
  <c r="T150" s="1"/>
  <c r="T153"/>
  <c r="U152" i="1"/>
  <c r="U141" i="8"/>
  <c r="U142" i="4"/>
  <c r="U90" i="1"/>
  <c r="U104" s="1"/>
  <c r="U142" i="6"/>
  <c r="U144" i="1"/>
  <c r="U148"/>
  <c r="T152" i="4"/>
  <c r="R152" i="1"/>
  <c r="R153"/>
  <c r="T152" i="5"/>
  <c r="R151" i="1"/>
  <c r="T148" i="7"/>
  <c r="T148" i="6"/>
  <c r="S147" i="1"/>
  <c r="R147"/>
  <c r="T96"/>
  <c r="R149"/>
  <c r="T144" i="4"/>
  <c r="R144" i="1"/>
  <c r="R145"/>
  <c r="T144" i="5"/>
  <c r="S143" i="1"/>
  <c r="R143"/>
  <c r="T89"/>
  <c r="R139" i="8"/>
  <c r="S142" i="6"/>
  <c r="S142" i="5"/>
  <c r="S142" i="4"/>
  <c r="S139" i="1"/>
  <c r="T88"/>
  <c r="R139"/>
  <c r="R141" i="8"/>
  <c r="R142" i="6"/>
  <c r="R141" i="1"/>
  <c r="R38"/>
  <c r="R52" s="1"/>
  <c r="R38" i="8"/>
  <c r="R52" s="1"/>
  <c r="S38"/>
  <c r="S52" s="1"/>
  <c r="H47"/>
  <c r="H37"/>
  <c r="T221" i="7"/>
  <c r="T225"/>
  <c r="T229"/>
  <c r="T217" i="6"/>
  <c r="T221"/>
  <c r="T227"/>
  <c r="T229"/>
  <c r="T217" i="5"/>
  <c r="T221"/>
  <c r="T225"/>
  <c r="T229"/>
  <c r="T217" i="4"/>
  <c r="T221"/>
  <c r="T225"/>
  <c r="T229"/>
  <c r="O217" i="7"/>
  <c r="O221"/>
  <c r="O225"/>
  <c r="O229"/>
  <c r="O217" i="6"/>
  <c r="O221"/>
  <c r="O227"/>
  <c r="O229"/>
  <c r="O217" i="5"/>
  <c r="R142" i="4"/>
  <c r="M142" i="7"/>
  <c r="M156" s="1"/>
  <c r="M142" i="6"/>
  <c r="M142" i="5"/>
  <c r="M156" s="1"/>
  <c r="M142" i="4"/>
  <c r="M156" s="1"/>
  <c r="R142" i="5"/>
  <c r="T144" i="7"/>
  <c r="T152"/>
  <c r="T140" i="6"/>
  <c r="T144"/>
  <c r="O89" i="8"/>
  <c r="O91"/>
  <c r="O95"/>
  <c r="O99"/>
  <c r="T37"/>
  <c r="T39"/>
  <c r="T43"/>
  <c r="T46" s="1"/>
  <c r="T47"/>
  <c r="T36"/>
  <c r="V36" s="1"/>
  <c r="T40"/>
  <c r="H36"/>
  <c r="H40"/>
  <c r="H48"/>
  <c r="E37"/>
  <c r="G38"/>
  <c r="G52" s="1"/>
  <c r="E47"/>
  <c r="T192" i="1"/>
  <c r="V192" s="1"/>
  <c r="T196"/>
  <c r="T200"/>
  <c r="O191"/>
  <c r="O195"/>
  <c r="O199"/>
  <c r="T166"/>
  <c r="V166" s="1"/>
  <c r="T170"/>
  <c r="T174"/>
  <c r="S168"/>
  <c r="O165"/>
  <c r="O169"/>
  <c r="O173"/>
  <c r="T114"/>
  <c r="V114" s="1"/>
  <c r="T118"/>
  <c r="T122"/>
  <c r="O113"/>
  <c r="O117"/>
  <c r="O121"/>
  <c r="O88"/>
  <c r="O92"/>
  <c r="O96"/>
  <c r="T87"/>
  <c r="N90"/>
  <c r="N104" s="1"/>
  <c r="T91"/>
  <c r="T95"/>
  <c r="T36"/>
  <c r="V36" s="1"/>
  <c r="T40"/>
  <c r="T44"/>
  <c r="S38"/>
  <c r="S52" s="1"/>
  <c r="O35"/>
  <c r="O39"/>
  <c r="O43"/>
  <c r="P75" i="8"/>
  <c r="N75"/>
  <c r="O23"/>
  <c r="D75"/>
  <c r="C75"/>
  <c r="P74"/>
  <c r="N74"/>
  <c r="M74"/>
  <c r="E22"/>
  <c r="C74"/>
  <c r="P73"/>
  <c r="N73"/>
  <c r="D73"/>
  <c r="C73"/>
  <c r="P71"/>
  <c r="N71"/>
  <c r="O19"/>
  <c r="P70"/>
  <c r="N70"/>
  <c r="M70"/>
  <c r="S69"/>
  <c r="R69"/>
  <c r="P69"/>
  <c r="N69"/>
  <c r="G69"/>
  <c r="U67"/>
  <c r="S67"/>
  <c r="R67"/>
  <c r="P67"/>
  <c r="N67"/>
  <c r="O15"/>
  <c r="G67"/>
  <c r="D67"/>
  <c r="C67"/>
  <c r="U66"/>
  <c r="T14"/>
  <c r="R66"/>
  <c r="P66"/>
  <c r="N66"/>
  <c r="M66"/>
  <c r="G66"/>
  <c r="F66"/>
  <c r="E14"/>
  <c r="C66"/>
  <c r="S65"/>
  <c r="R65"/>
  <c r="P65"/>
  <c r="N65"/>
  <c r="G65"/>
  <c r="S63"/>
  <c r="R63"/>
  <c r="P63"/>
  <c r="N63"/>
  <c r="G63"/>
  <c r="D63"/>
  <c r="C63"/>
  <c r="U62"/>
  <c r="R62"/>
  <c r="P62"/>
  <c r="N62"/>
  <c r="M62"/>
  <c r="G62"/>
  <c r="F62"/>
  <c r="E10"/>
  <c r="C62"/>
  <c r="U61"/>
  <c r="S61"/>
  <c r="R61"/>
  <c r="P61"/>
  <c r="N61"/>
  <c r="O9"/>
  <c r="G61"/>
  <c r="D61"/>
  <c r="C61"/>
  <c r="V206" i="7"/>
  <c r="W205"/>
  <c r="W204"/>
  <c r="W201"/>
  <c r="T197"/>
  <c r="V197" s="1"/>
  <c r="T196"/>
  <c r="T195"/>
  <c r="W193"/>
  <c r="T192"/>
  <c r="V192" s="1"/>
  <c r="W192"/>
  <c r="T191"/>
  <c r="Q179"/>
  <c r="W179" s="1"/>
  <c r="Q178"/>
  <c r="W178" s="1"/>
  <c r="Q177"/>
  <c r="W177" s="1"/>
  <c r="Q175"/>
  <c r="W175" s="1"/>
  <c r="Q174"/>
  <c r="W174" s="1"/>
  <c r="Q173"/>
  <c r="T171"/>
  <c r="V171" s="1"/>
  <c r="Q171"/>
  <c r="W171" s="1"/>
  <c r="T170"/>
  <c r="T169"/>
  <c r="Q169"/>
  <c r="W169" s="1"/>
  <c r="Q167"/>
  <c r="W167" s="1"/>
  <c r="T166"/>
  <c r="V166" s="1"/>
  <c r="T165"/>
  <c r="V165" s="1"/>
  <c r="Q165"/>
  <c r="T127"/>
  <c r="Q127"/>
  <c r="T126"/>
  <c r="T125"/>
  <c r="Q125"/>
  <c r="T123"/>
  <c r="Q123"/>
  <c r="T122"/>
  <c r="T121"/>
  <c r="Q121"/>
  <c r="T119"/>
  <c r="Q119"/>
  <c r="T118"/>
  <c r="T117"/>
  <c r="Q117"/>
  <c r="U116"/>
  <c r="U130" s="1"/>
  <c r="T115"/>
  <c r="V115" s="1"/>
  <c r="Q115"/>
  <c r="T114"/>
  <c r="V114" s="1"/>
  <c r="T113"/>
  <c r="Q113"/>
  <c r="T101"/>
  <c r="Q100"/>
  <c r="W100" s="1"/>
  <c r="Q99"/>
  <c r="W99" s="1"/>
  <c r="Q97"/>
  <c r="W97" s="1"/>
  <c r="Q96"/>
  <c r="W96" s="1"/>
  <c r="Q95"/>
  <c r="T93"/>
  <c r="Q93"/>
  <c r="W93" s="1"/>
  <c r="T92"/>
  <c r="T91"/>
  <c r="Q91"/>
  <c r="T89"/>
  <c r="Q89"/>
  <c r="W89" s="1"/>
  <c r="T88"/>
  <c r="Q88"/>
  <c r="W88" s="1"/>
  <c r="T87"/>
  <c r="Q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D66"/>
  <c r="C66"/>
  <c r="U65"/>
  <c r="S65"/>
  <c r="R65"/>
  <c r="P65"/>
  <c r="N65"/>
  <c r="M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V47" s="1"/>
  <c r="Q47"/>
  <c r="Q50" s="1"/>
  <c r="H47"/>
  <c r="E47"/>
  <c r="E50" s="1"/>
  <c r="T45"/>
  <c r="Q45"/>
  <c r="H45"/>
  <c r="E45"/>
  <c r="T44"/>
  <c r="Q44"/>
  <c r="G70"/>
  <c r="E44"/>
  <c r="T43"/>
  <c r="T46" s="1"/>
  <c r="Q43"/>
  <c r="H43"/>
  <c r="E43"/>
  <c r="E46" s="1"/>
  <c r="T41"/>
  <c r="V41" s="1"/>
  <c r="Q41"/>
  <c r="H41"/>
  <c r="E41"/>
  <c r="T40"/>
  <c r="Q40"/>
  <c r="G66"/>
  <c r="E40"/>
  <c r="T39"/>
  <c r="T42" s="1"/>
  <c r="Q39"/>
  <c r="H39"/>
  <c r="E39"/>
  <c r="E42" s="1"/>
  <c r="E51" s="1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Q35"/>
  <c r="H35"/>
  <c r="H38" s="1"/>
  <c r="E35"/>
  <c r="T23"/>
  <c r="Q23"/>
  <c r="H23"/>
  <c r="E23"/>
  <c r="T22"/>
  <c r="H22"/>
  <c r="E22"/>
  <c r="T21"/>
  <c r="V21" s="1"/>
  <c r="Q21"/>
  <c r="H21"/>
  <c r="E21"/>
  <c r="T19"/>
  <c r="Q19"/>
  <c r="H19"/>
  <c r="E19"/>
  <c r="T18"/>
  <c r="Q18"/>
  <c r="H18"/>
  <c r="E18"/>
  <c r="T17"/>
  <c r="T20" s="1"/>
  <c r="Q17"/>
  <c r="Q20" s="1"/>
  <c r="H17"/>
  <c r="H20" s="1"/>
  <c r="E17"/>
  <c r="E20" s="1"/>
  <c r="T15"/>
  <c r="V15" s="1"/>
  <c r="Q15"/>
  <c r="H15"/>
  <c r="E15"/>
  <c r="T14"/>
  <c r="H14"/>
  <c r="E14"/>
  <c r="T13"/>
  <c r="Q13"/>
  <c r="H13"/>
  <c r="E13"/>
  <c r="U12"/>
  <c r="U26" s="1"/>
  <c r="S12"/>
  <c r="S26" s="1"/>
  <c r="R12"/>
  <c r="R26" s="1"/>
  <c r="G12"/>
  <c r="G26" s="1"/>
  <c r="F12"/>
  <c r="F26" s="1"/>
  <c r="T11"/>
  <c r="Q11"/>
  <c r="H11"/>
  <c r="E11"/>
  <c r="T10"/>
  <c r="Q10"/>
  <c r="H10"/>
  <c r="E10"/>
  <c r="T9"/>
  <c r="Q9"/>
  <c r="H9"/>
  <c r="H12" s="1"/>
  <c r="E9"/>
  <c r="T205" i="6"/>
  <c r="T204"/>
  <c r="T203"/>
  <c r="Q203"/>
  <c r="T201"/>
  <c r="Q201"/>
  <c r="T200"/>
  <c r="T199"/>
  <c r="T197"/>
  <c r="V197" s="1"/>
  <c r="Q197"/>
  <c r="T196"/>
  <c r="T195"/>
  <c r="Q195"/>
  <c r="U194"/>
  <c r="U208" s="1"/>
  <c r="S194"/>
  <c r="S208" s="1"/>
  <c r="R194"/>
  <c r="R208" s="1"/>
  <c r="T193"/>
  <c r="V193" s="1"/>
  <c r="Q193"/>
  <c r="T192"/>
  <c r="T191"/>
  <c r="T179"/>
  <c r="Q179"/>
  <c r="T178"/>
  <c r="Q178"/>
  <c r="W178" s="1"/>
  <c r="T177"/>
  <c r="V175"/>
  <c r="Q175"/>
  <c r="T174"/>
  <c r="Q174"/>
  <c r="T173"/>
  <c r="T171"/>
  <c r="V171" s="1"/>
  <c r="Q171"/>
  <c r="T170"/>
  <c r="Q170"/>
  <c r="T169"/>
  <c r="Q169"/>
  <c r="U168"/>
  <c r="U182" s="1"/>
  <c r="S168"/>
  <c r="S182" s="1"/>
  <c r="R168"/>
  <c r="R182" s="1"/>
  <c r="Q167"/>
  <c r="V166"/>
  <c r="Q166"/>
  <c r="V165"/>
  <c r="Q165"/>
  <c r="T127"/>
  <c r="T126"/>
  <c r="T125"/>
  <c r="Q125"/>
  <c r="T123"/>
  <c r="Q123"/>
  <c r="T122"/>
  <c r="Q122"/>
  <c r="T121"/>
  <c r="T119"/>
  <c r="Q119"/>
  <c r="T118"/>
  <c r="T117"/>
  <c r="Q117"/>
  <c r="U116"/>
  <c r="U130" s="1"/>
  <c r="T115"/>
  <c r="Q115"/>
  <c r="T114"/>
  <c r="Q114"/>
  <c r="T113"/>
  <c r="T101"/>
  <c r="Q101"/>
  <c r="T100"/>
  <c r="T99"/>
  <c r="T97"/>
  <c r="T96"/>
  <c r="T95"/>
  <c r="Q95"/>
  <c r="T93"/>
  <c r="Q93"/>
  <c r="T92"/>
  <c r="Q92"/>
  <c r="T91"/>
  <c r="U90"/>
  <c r="U104" s="1"/>
  <c r="S90"/>
  <c r="S104" s="1"/>
  <c r="R90"/>
  <c r="R104" s="1"/>
  <c r="T89"/>
  <c r="Q89"/>
  <c r="T88"/>
  <c r="T87"/>
  <c r="Q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Q50" s="1"/>
  <c r="H47"/>
  <c r="E47"/>
  <c r="E50" s="1"/>
  <c r="T45"/>
  <c r="Q45"/>
  <c r="H45"/>
  <c r="E45"/>
  <c r="T44"/>
  <c r="Q44"/>
  <c r="H44"/>
  <c r="E44"/>
  <c r="T43"/>
  <c r="V43" s="1"/>
  <c r="Q43"/>
  <c r="H43"/>
  <c r="H46" s="1"/>
  <c r="E43"/>
  <c r="E46" s="1"/>
  <c r="T41"/>
  <c r="V41" s="1"/>
  <c r="Q41"/>
  <c r="H41"/>
  <c r="E41"/>
  <c r="T40"/>
  <c r="Q40"/>
  <c r="H40"/>
  <c r="E40"/>
  <c r="T39"/>
  <c r="T42" s="1"/>
  <c r="Q39"/>
  <c r="Q42" s="1"/>
  <c r="H39"/>
  <c r="H42" s="1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Q35"/>
  <c r="H35"/>
  <c r="E35"/>
  <c r="T23"/>
  <c r="Q23"/>
  <c r="H23"/>
  <c r="E23"/>
  <c r="T22"/>
  <c r="Q22"/>
  <c r="H22"/>
  <c r="E22"/>
  <c r="T21"/>
  <c r="Q21"/>
  <c r="H21"/>
  <c r="E21"/>
  <c r="T19"/>
  <c r="Q19"/>
  <c r="H19"/>
  <c r="E19"/>
  <c r="T18"/>
  <c r="Q18"/>
  <c r="H18"/>
  <c r="E18"/>
  <c r="T17"/>
  <c r="V17" s="1"/>
  <c r="Q17"/>
  <c r="H17"/>
  <c r="E17"/>
  <c r="T15"/>
  <c r="V15" s="1"/>
  <c r="Q15"/>
  <c r="H15"/>
  <c r="E15"/>
  <c r="T14"/>
  <c r="Q14"/>
  <c r="H14"/>
  <c r="E14"/>
  <c r="T13"/>
  <c r="T16" s="1"/>
  <c r="H13"/>
  <c r="E13"/>
  <c r="U12"/>
  <c r="U26" s="1"/>
  <c r="S12"/>
  <c r="S26" s="1"/>
  <c r="R12"/>
  <c r="R26" s="1"/>
  <c r="G12"/>
  <c r="G26" s="1"/>
  <c r="F12"/>
  <c r="F26" s="1"/>
  <c r="T11"/>
  <c r="V11" s="1"/>
  <c r="H11"/>
  <c r="E11"/>
  <c r="T10"/>
  <c r="V10" s="1"/>
  <c r="H10"/>
  <c r="E10"/>
  <c r="T9"/>
  <c r="H9"/>
  <c r="E9"/>
  <c r="T205" i="5"/>
  <c r="Q205"/>
  <c r="T204"/>
  <c r="T203"/>
  <c r="V203" s="1"/>
  <c r="Q203"/>
  <c r="T201"/>
  <c r="Q201"/>
  <c r="T200"/>
  <c r="Q200"/>
  <c r="T199"/>
  <c r="Q199"/>
  <c r="T197"/>
  <c r="V197" s="1"/>
  <c r="Q197"/>
  <c r="T196"/>
  <c r="Q196"/>
  <c r="T195"/>
  <c r="Q195"/>
  <c r="U194"/>
  <c r="U208" s="1"/>
  <c r="S194"/>
  <c r="S208" s="1"/>
  <c r="R194"/>
  <c r="R208" s="1"/>
  <c r="T193"/>
  <c r="V193" s="1"/>
  <c r="Q193"/>
  <c r="T192"/>
  <c r="T191"/>
  <c r="V191" s="1"/>
  <c r="Q191"/>
  <c r="V179"/>
  <c r="V180" s="1"/>
  <c r="Q179"/>
  <c r="W179" s="1"/>
  <c r="Q178"/>
  <c r="W178" s="1"/>
  <c r="Q177"/>
  <c r="W177" s="1"/>
  <c r="Q175"/>
  <c r="W175" s="1"/>
  <c r="Q174"/>
  <c r="W174" s="1"/>
  <c r="Q173"/>
  <c r="T171"/>
  <c r="V171" s="1"/>
  <c r="V170"/>
  <c r="Q170"/>
  <c r="W170" s="1"/>
  <c r="T169"/>
  <c r="Q169"/>
  <c r="W169" s="1"/>
  <c r="U168"/>
  <c r="U182" s="1"/>
  <c r="S168"/>
  <c r="S182" s="1"/>
  <c r="R168"/>
  <c r="R182" s="1"/>
  <c r="T167"/>
  <c r="V167" s="1"/>
  <c r="Q167"/>
  <c r="W167" s="1"/>
  <c r="T166"/>
  <c r="T165"/>
  <c r="V165" s="1"/>
  <c r="Q165"/>
  <c r="W165" s="1"/>
  <c r="T127"/>
  <c r="Q127"/>
  <c r="T126"/>
  <c r="T125"/>
  <c r="Q125"/>
  <c r="T123"/>
  <c r="Q123"/>
  <c r="T122"/>
  <c r="T121"/>
  <c r="Q121"/>
  <c r="T119"/>
  <c r="Q119"/>
  <c r="T118"/>
  <c r="T117"/>
  <c r="Q117"/>
  <c r="U116"/>
  <c r="U130" s="1"/>
  <c r="T115"/>
  <c r="V115" s="1"/>
  <c r="Q115"/>
  <c r="T114"/>
  <c r="V114" s="1"/>
  <c r="T113"/>
  <c r="Q113"/>
  <c r="N37" i="11"/>
  <c r="V101" i="5"/>
  <c r="V102" s="1"/>
  <c r="Q101"/>
  <c r="Q100"/>
  <c r="Q99"/>
  <c r="T97"/>
  <c r="T98" s="1"/>
  <c r="Q97"/>
  <c r="Q96"/>
  <c r="V95"/>
  <c r="V98" s="1"/>
  <c r="Q95"/>
  <c r="T93"/>
  <c r="Q93"/>
  <c r="T92"/>
  <c r="Q92"/>
  <c r="W92" s="1"/>
  <c r="T91"/>
  <c r="Q91"/>
  <c r="U90"/>
  <c r="U104" s="1"/>
  <c r="S90"/>
  <c r="S104" s="1"/>
  <c r="R90"/>
  <c r="R104" s="1"/>
  <c r="T89"/>
  <c r="Q89"/>
  <c r="T88"/>
  <c r="Q88"/>
  <c r="W88" s="1"/>
  <c r="T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D71"/>
  <c r="C71"/>
  <c r="U70"/>
  <c r="S70"/>
  <c r="R70"/>
  <c r="P70"/>
  <c r="N70"/>
  <c r="M70"/>
  <c r="D70"/>
  <c r="C70"/>
  <c r="U69"/>
  <c r="U72" s="1"/>
  <c r="S69"/>
  <c r="S72" s="1"/>
  <c r="R69"/>
  <c r="R72" s="1"/>
  <c r="P69"/>
  <c r="P72" s="1"/>
  <c r="N69"/>
  <c r="N72" s="1"/>
  <c r="M69"/>
  <c r="M72" s="1"/>
  <c r="D69"/>
  <c r="D72" s="1"/>
  <c r="C69"/>
  <c r="U67"/>
  <c r="S67"/>
  <c r="R67"/>
  <c r="P67"/>
  <c r="N67"/>
  <c r="M67"/>
  <c r="D67"/>
  <c r="C67"/>
  <c r="U66"/>
  <c r="S66"/>
  <c r="R66"/>
  <c r="P66"/>
  <c r="N66"/>
  <c r="M66"/>
  <c r="F66"/>
  <c r="D66"/>
  <c r="C66"/>
  <c r="U65"/>
  <c r="S65"/>
  <c r="R65"/>
  <c r="P65"/>
  <c r="N65"/>
  <c r="M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Q50" s="1"/>
  <c r="H47"/>
  <c r="E47"/>
  <c r="E50" s="1"/>
  <c r="T45"/>
  <c r="Q45"/>
  <c r="F71"/>
  <c r="E45"/>
  <c r="T44"/>
  <c r="Q44"/>
  <c r="G70"/>
  <c r="F70"/>
  <c r="E44"/>
  <c r="T43"/>
  <c r="Q43"/>
  <c r="H43"/>
  <c r="E43"/>
  <c r="T41"/>
  <c r="V41" s="1"/>
  <c r="Q41"/>
  <c r="E41"/>
  <c r="T40"/>
  <c r="Q40"/>
  <c r="H40"/>
  <c r="E40"/>
  <c r="T39"/>
  <c r="H39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V35" s="1"/>
  <c r="Q35"/>
  <c r="H35"/>
  <c r="E35"/>
  <c r="T23"/>
  <c r="H23"/>
  <c r="E23"/>
  <c r="T22"/>
  <c r="H22"/>
  <c r="E22"/>
  <c r="T21"/>
  <c r="H21"/>
  <c r="E21"/>
  <c r="T19"/>
  <c r="H19"/>
  <c r="E19"/>
  <c r="T18"/>
  <c r="Q18"/>
  <c r="H18"/>
  <c r="E18"/>
  <c r="T17"/>
  <c r="H17"/>
  <c r="E17"/>
  <c r="T15"/>
  <c r="H15"/>
  <c r="G67"/>
  <c r="F67"/>
  <c r="E15"/>
  <c r="T14"/>
  <c r="Q14"/>
  <c r="H14"/>
  <c r="E14"/>
  <c r="T13"/>
  <c r="G65"/>
  <c r="F65"/>
  <c r="E13"/>
  <c r="E16" s="1"/>
  <c r="S12"/>
  <c r="S26" s="1"/>
  <c r="R12"/>
  <c r="R26" s="1"/>
  <c r="G12"/>
  <c r="G26" s="1"/>
  <c r="F12"/>
  <c r="F26" s="1"/>
  <c r="T11"/>
  <c r="H11"/>
  <c r="E11"/>
  <c r="T10"/>
  <c r="Q10"/>
  <c r="H10"/>
  <c r="E10"/>
  <c r="T9"/>
  <c r="H9"/>
  <c r="E9"/>
  <c r="T205" i="4"/>
  <c r="Q205"/>
  <c r="T204"/>
  <c r="Q204"/>
  <c r="T203"/>
  <c r="T201"/>
  <c r="Q201"/>
  <c r="T200"/>
  <c r="Q200"/>
  <c r="T199"/>
  <c r="T197"/>
  <c r="V197" s="1"/>
  <c r="Q197"/>
  <c r="T196"/>
  <c r="Q196"/>
  <c r="T195"/>
  <c r="U194"/>
  <c r="U208" s="1"/>
  <c r="S194"/>
  <c r="S208" s="1"/>
  <c r="R194"/>
  <c r="R208" s="1"/>
  <c r="T193"/>
  <c r="V193" s="1"/>
  <c r="T192"/>
  <c r="V192" s="1"/>
  <c r="Q192"/>
  <c r="T191"/>
  <c r="T179"/>
  <c r="T178"/>
  <c r="Q178"/>
  <c r="T177"/>
  <c r="T175"/>
  <c r="Q175"/>
  <c r="T174"/>
  <c r="Q174"/>
  <c r="T173"/>
  <c r="T171"/>
  <c r="V171" s="1"/>
  <c r="T170"/>
  <c r="Q170"/>
  <c r="T169"/>
  <c r="V168"/>
  <c r="U168"/>
  <c r="U182" s="1"/>
  <c r="T168"/>
  <c r="S168"/>
  <c r="S182" s="1"/>
  <c r="R168"/>
  <c r="R182" s="1"/>
  <c r="Q167"/>
  <c r="W167" s="1"/>
  <c r="Q166"/>
  <c r="Q165"/>
  <c r="W165" s="1"/>
  <c r="T127"/>
  <c r="Q127"/>
  <c r="T126"/>
  <c r="Q126"/>
  <c r="T125"/>
  <c r="T123"/>
  <c r="T122"/>
  <c r="T121"/>
  <c r="Q121"/>
  <c r="T119"/>
  <c r="Q119"/>
  <c r="T118"/>
  <c r="Q118"/>
  <c r="T117"/>
  <c r="U116"/>
  <c r="U130" s="1"/>
  <c r="T115"/>
  <c r="V115" s="1"/>
  <c r="T114"/>
  <c r="V114" s="1"/>
  <c r="T113"/>
  <c r="Q113"/>
  <c r="T101"/>
  <c r="T100"/>
  <c r="T99"/>
  <c r="Q99"/>
  <c r="T97"/>
  <c r="Q97"/>
  <c r="T96"/>
  <c r="Q96"/>
  <c r="T95"/>
  <c r="T93"/>
  <c r="T92"/>
  <c r="Q92"/>
  <c r="T91"/>
  <c r="Q91"/>
  <c r="U90"/>
  <c r="U104" s="1"/>
  <c r="S90"/>
  <c r="S104" s="1"/>
  <c r="R90"/>
  <c r="R104" s="1"/>
  <c r="T89"/>
  <c r="Q89"/>
  <c r="T88"/>
  <c r="Q88"/>
  <c r="T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N73"/>
  <c r="M73"/>
  <c r="G73"/>
  <c r="D73"/>
  <c r="C73"/>
  <c r="U71"/>
  <c r="S71"/>
  <c r="R71"/>
  <c r="P71"/>
  <c r="N71"/>
  <c r="M71"/>
  <c r="G71"/>
  <c r="F71"/>
  <c r="D71"/>
  <c r="C71"/>
  <c r="U70"/>
  <c r="S70"/>
  <c r="R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H47"/>
  <c r="F73"/>
  <c r="E47"/>
  <c r="T45"/>
  <c r="Q45"/>
  <c r="H45"/>
  <c r="E45"/>
  <c r="T44"/>
  <c r="Q44"/>
  <c r="H44"/>
  <c r="E44"/>
  <c r="T43"/>
  <c r="Q43"/>
  <c r="Q46" s="1"/>
  <c r="H43"/>
  <c r="E43"/>
  <c r="E46" s="1"/>
  <c r="T41"/>
  <c r="V41" s="1"/>
  <c r="Q41"/>
  <c r="H41"/>
  <c r="E41"/>
  <c r="T40"/>
  <c r="Q40"/>
  <c r="H40"/>
  <c r="E40"/>
  <c r="T39"/>
  <c r="T42" s="1"/>
  <c r="Q39"/>
  <c r="Q42" s="1"/>
  <c r="H39"/>
  <c r="E39"/>
  <c r="E42" s="1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T38" s="1"/>
  <c r="Q35"/>
  <c r="H35"/>
  <c r="E35"/>
  <c r="T23"/>
  <c r="Q23"/>
  <c r="H23"/>
  <c r="E23"/>
  <c r="T22"/>
  <c r="Q22"/>
  <c r="H22"/>
  <c r="E22"/>
  <c r="T21"/>
  <c r="Q21"/>
  <c r="P73"/>
  <c r="H21"/>
  <c r="E21"/>
  <c r="T19"/>
  <c r="H19"/>
  <c r="E19"/>
  <c r="T18"/>
  <c r="P70"/>
  <c r="H18"/>
  <c r="E18"/>
  <c r="T17"/>
  <c r="Q17"/>
  <c r="H17"/>
  <c r="H20" s="1"/>
  <c r="E17"/>
  <c r="T15"/>
  <c r="V15" s="1"/>
  <c r="H15"/>
  <c r="E15"/>
  <c r="T14"/>
  <c r="H14"/>
  <c r="E14"/>
  <c r="T13"/>
  <c r="H13"/>
  <c r="E13"/>
  <c r="U12"/>
  <c r="U26" s="1"/>
  <c r="S12"/>
  <c r="S26" s="1"/>
  <c r="R12"/>
  <c r="R26" s="1"/>
  <c r="G12"/>
  <c r="G26" s="1"/>
  <c r="F12"/>
  <c r="F26" s="1"/>
  <c r="T11"/>
  <c r="Q11"/>
  <c r="H11"/>
  <c r="E11"/>
  <c r="T10"/>
  <c r="Q10"/>
  <c r="H10"/>
  <c r="E10"/>
  <c r="T9"/>
  <c r="Q9"/>
  <c r="H9"/>
  <c r="E9"/>
  <c r="E16" i="11"/>
  <c r="C16"/>
  <c r="E15"/>
  <c r="C15"/>
  <c r="E49" i="1"/>
  <c r="H48"/>
  <c r="E47"/>
  <c r="H45"/>
  <c r="E45"/>
  <c r="E44"/>
  <c r="E43"/>
  <c r="E41"/>
  <c r="H40"/>
  <c r="E39"/>
  <c r="H37"/>
  <c r="E37"/>
  <c r="E36"/>
  <c r="F38"/>
  <c r="E35"/>
  <c r="U75"/>
  <c r="T23"/>
  <c r="S75"/>
  <c r="R75"/>
  <c r="P75"/>
  <c r="N75"/>
  <c r="O23"/>
  <c r="Q23" s="1"/>
  <c r="H23"/>
  <c r="D75"/>
  <c r="E23"/>
  <c r="U74"/>
  <c r="S74"/>
  <c r="R74"/>
  <c r="P74"/>
  <c r="O22"/>
  <c r="Q22" s="1"/>
  <c r="M74"/>
  <c r="H22"/>
  <c r="F74"/>
  <c r="D74"/>
  <c r="C74"/>
  <c r="U73"/>
  <c r="S73"/>
  <c r="R73"/>
  <c r="N73"/>
  <c r="M73"/>
  <c r="G73"/>
  <c r="F73"/>
  <c r="D73"/>
  <c r="C73"/>
  <c r="U71"/>
  <c r="T19"/>
  <c r="S71"/>
  <c r="R71"/>
  <c r="P71"/>
  <c r="N71"/>
  <c r="M71"/>
  <c r="G71"/>
  <c r="F71"/>
  <c r="D71"/>
  <c r="C71"/>
  <c r="U70"/>
  <c r="S70"/>
  <c r="P70"/>
  <c r="M70"/>
  <c r="F70"/>
  <c r="D70"/>
  <c r="U69"/>
  <c r="S69"/>
  <c r="R69"/>
  <c r="N69"/>
  <c r="G69"/>
  <c r="D69"/>
  <c r="C69"/>
  <c r="U67"/>
  <c r="S67"/>
  <c r="R67"/>
  <c r="P67"/>
  <c r="N67"/>
  <c r="M67"/>
  <c r="G67"/>
  <c r="F67"/>
  <c r="D67"/>
  <c r="C67"/>
  <c r="U66"/>
  <c r="S66"/>
  <c r="P66"/>
  <c r="N66"/>
  <c r="M66"/>
  <c r="G66"/>
  <c r="F66"/>
  <c r="D66"/>
  <c r="S65"/>
  <c r="R65"/>
  <c r="N65"/>
  <c r="G65"/>
  <c r="F65"/>
  <c r="E13"/>
  <c r="D65"/>
  <c r="C65"/>
  <c r="U63"/>
  <c r="S63"/>
  <c r="R63"/>
  <c r="P63"/>
  <c r="N63"/>
  <c r="M63"/>
  <c r="G63"/>
  <c r="F63"/>
  <c r="D63"/>
  <c r="C63"/>
  <c r="U62"/>
  <c r="S62"/>
  <c r="P62"/>
  <c r="O10"/>
  <c r="Q10" s="1"/>
  <c r="N62"/>
  <c r="M62"/>
  <c r="G62"/>
  <c r="F62"/>
  <c r="D62"/>
  <c r="U61"/>
  <c r="S61"/>
  <c r="R61"/>
  <c r="N61"/>
  <c r="M61"/>
  <c r="H9"/>
  <c r="G61"/>
  <c r="F61"/>
  <c r="D61"/>
  <c r="C61"/>
  <c r="S104" l="1"/>
  <c r="A25"/>
  <c r="P207"/>
  <c r="F52"/>
  <c r="S155" i="7"/>
  <c r="O104"/>
  <c r="O103"/>
  <c r="M156" i="6"/>
  <c r="O26" i="4"/>
  <c r="O130"/>
  <c r="N52" i="1"/>
  <c r="N130"/>
  <c r="O26" i="7"/>
  <c r="N234" i="5"/>
  <c r="O103" i="6"/>
  <c r="M25" i="1"/>
  <c r="O207" i="6"/>
  <c r="N25" i="1"/>
  <c r="O129" i="7"/>
  <c r="P233" i="4"/>
  <c r="O129" i="5"/>
  <c r="O51" i="7"/>
  <c r="N233" i="4"/>
  <c r="N233" i="6"/>
  <c r="M155" i="4"/>
  <c r="M129" i="1"/>
  <c r="M155" i="7"/>
  <c r="P129" i="1"/>
  <c r="O182" i="4"/>
  <c r="O228" i="6"/>
  <c r="M234" i="4"/>
  <c r="P234"/>
  <c r="P104" i="1"/>
  <c r="O104" i="6"/>
  <c r="O130" i="7"/>
  <c r="O52" i="5"/>
  <c r="P156" i="4"/>
  <c r="O52" i="6"/>
  <c r="M234" i="5"/>
  <c r="A50" i="1"/>
  <c r="F51"/>
  <c r="A51" s="1"/>
  <c r="O207" i="4"/>
  <c r="O51" i="5"/>
  <c r="M233" i="4"/>
  <c r="M233" i="6"/>
  <c r="C51" i="1"/>
  <c r="O181" i="7"/>
  <c r="O182"/>
  <c r="D51" i="1"/>
  <c r="P233" i="5"/>
  <c r="N155" i="4"/>
  <c r="N155" i="6"/>
  <c r="O51"/>
  <c r="O103" i="4"/>
  <c r="P155" i="5"/>
  <c r="S233" i="7"/>
  <c r="U233"/>
  <c r="N51" i="1"/>
  <c r="M51"/>
  <c r="R233" i="7"/>
  <c r="P181" i="1"/>
  <c r="R234" i="7"/>
  <c r="U234"/>
  <c r="M233" i="5"/>
  <c r="N155" i="7"/>
  <c r="N156" i="5"/>
  <c r="P52" i="1"/>
  <c r="M130"/>
  <c r="M208"/>
  <c r="N156" i="7"/>
  <c r="O208" i="5"/>
  <c r="O181" i="6"/>
  <c r="O182"/>
  <c r="O25" i="5"/>
  <c r="P25" i="1"/>
  <c r="O129" i="6"/>
  <c r="D25" i="1"/>
  <c r="O51" i="4"/>
  <c r="P233" i="6"/>
  <c r="U155" i="7"/>
  <c r="O207" i="5"/>
  <c r="P155" i="6"/>
  <c r="O25" i="7"/>
  <c r="N233" i="5"/>
  <c r="M233" i="7"/>
  <c r="R155"/>
  <c r="N233"/>
  <c r="M155" i="5"/>
  <c r="M155" i="6"/>
  <c r="P103" i="1"/>
  <c r="S234" i="7"/>
  <c r="U234" i="5"/>
  <c r="U233"/>
  <c r="S234"/>
  <c r="S233"/>
  <c r="R234"/>
  <c r="R233"/>
  <c r="U156"/>
  <c r="U155"/>
  <c r="S156"/>
  <c r="S155"/>
  <c r="R156"/>
  <c r="R155"/>
  <c r="U234" i="6"/>
  <c r="U233"/>
  <c r="S234"/>
  <c r="S233"/>
  <c r="R234"/>
  <c r="R233"/>
  <c r="U156"/>
  <c r="U155"/>
  <c r="S156"/>
  <c r="S155"/>
  <c r="R155"/>
  <c r="R156"/>
  <c r="U234" i="4"/>
  <c r="U233"/>
  <c r="S233"/>
  <c r="S234"/>
  <c r="R234"/>
  <c r="R233"/>
  <c r="U156"/>
  <c r="U155"/>
  <c r="R156"/>
  <c r="R155"/>
  <c r="S155"/>
  <c r="S156"/>
  <c r="U208" i="1"/>
  <c r="U207"/>
  <c r="U181"/>
  <c r="U182"/>
  <c r="S208"/>
  <c r="S207"/>
  <c r="R207"/>
  <c r="R208"/>
  <c r="S182"/>
  <c r="S181"/>
  <c r="R181"/>
  <c r="R182"/>
  <c r="C72" i="5"/>
  <c r="T217" i="1"/>
  <c r="Q46" i="7"/>
  <c r="E38" i="5"/>
  <c r="V204"/>
  <c r="V48"/>
  <c r="V178" i="4"/>
  <c r="V230"/>
  <c r="P228" i="1"/>
  <c r="E42" i="6"/>
  <c r="E51" s="1"/>
  <c r="H20"/>
  <c r="H46" i="4"/>
  <c r="I46" s="1"/>
  <c r="O202" i="1"/>
  <c r="E20" i="4"/>
  <c r="O176" i="1"/>
  <c r="O228" i="5"/>
  <c r="A73" i="8"/>
  <c r="N150"/>
  <c r="A52" i="5"/>
  <c r="A52" i="6"/>
  <c r="E20"/>
  <c r="O46" i="1"/>
  <c r="Q42" i="7"/>
  <c r="Q51" s="1"/>
  <c r="A52" i="4"/>
  <c r="T228" i="6"/>
  <c r="O98" i="8"/>
  <c r="A52"/>
  <c r="A52" i="7"/>
  <c r="S228" i="8"/>
  <c r="W197" i="5"/>
  <c r="W203"/>
  <c r="T228"/>
  <c r="T150" i="6"/>
  <c r="S150" i="8"/>
  <c r="T202" i="1"/>
  <c r="P228" i="8"/>
  <c r="P233" s="1"/>
  <c r="W219" i="7"/>
  <c r="O150" i="4"/>
  <c r="O150" i="5"/>
  <c r="M150" i="1"/>
  <c r="T124" i="4"/>
  <c r="P150" i="1"/>
  <c r="T202" i="5"/>
  <c r="R150" i="8"/>
  <c r="O98" i="1"/>
  <c r="T98"/>
  <c r="R228"/>
  <c r="O228" i="4"/>
  <c r="O150" i="6"/>
  <c r="O150" i="7"/>
  <c r="W200"/>
  <c r="Q202" i="5"/>
  <c r="W95" i="7"/>
  <c r="Q98"/>
  <c r="W173"/>
  <c r="Q176"/>
  <c r="T202" i="4"/>
  <c r="T124" i="5"/>
  <c r="T176" i="6"/>
  <c r="O124" i="1"/>
  <c r="W223" i="7"/>
  <c r="N150" i="1"/>
  <c r="U150" i="8"/>
  <c r="N228" i="1"/>
  <c r="S228"/>
  <c r="W173" i="5"/>
  <c r="Q176"/>
  <c r="W176" s="1"/>
  <c r="U228" i="1"/>
  <c r="S150"/>
  <c r="T98" i="4"/>
  <c r="T176"/>
  <c r="Q98" i="5"/>
  <c r="O228" i="7"/>
  <c r="R150" i="1"/>
  <c r="T150" i="5"/>
  <c r="T228" i="4"/>
  <c r="T176" i="1"/>
  <c r="R228" i="8"/>
  <c r="M228"/>
  <c r="T150" i="7"/>
  <c r="M228" i="1"/>
  <c r="T124"/>
  <c r="U150"/>
  <c r="V227" i="7"/>
  <c r="W227" s="1"/>
  <c r="T228"/>
  <c r="T124"/>
  <c r="T202" i="6"/>
  <c r="T124"/>
  <c r="T98"/>
  <c r="D72"/>
  <c r="R72" i="7"/>
  <c r="F72" i="6"/>
  <c r="C72" i="7"/>
  <c r="M72"/>
  <c r="S72"/>
  <c r="P72" i="8"/>
  <c r="D46"/>
  <c r="G72" i="4"/>
  <c r="R72"/>
  <c r="C72"/>
  <c r="M72"/>
  <c r="S72"/>
  <c r="E46" i="5"/>
  <c r="U72" i="1"/>
  <c r="F72" i="4"/>
  <c r="D72" i="1"/>
  <c r="S72"/>
  <c r="E46"/>
  <c r="D72" i="4"/>
  <c r="N72"/>
  <c r="U72"/>
  <c r="C72" i="6"/>
  <c r="P72" i="7"/>
  <c r="D72"/>
  <c r="N72"/>
  <c r="U72"/>
  <c r="V43" i="4"/>
  <c r="W43" s="1"/>
  <c r="T46"/>
  <c r="P72"/>
  <c r="T20" i="5"/>
  <c r="N72" i="6"/>
  <c r="U72"/>
  <c r="G72" i="7"/>
  <c r="N72" i="8"/>
  <c r="T46" i="1"/>
  <c r="V43" i="5"/>
  <c r="W43" s="1"/>
  <c r="T46"/>
  <c r="I46" i="6"/>
  <c r="M72"/>
  <c r="S72"/>
  <c r="Q46" i="5"/>
  <c r="T46" i="6"/>
  <c r="G72"/>
  <c r="R72"/>
  <c r="H46" i="8"/>
  <c r="Q46" i="6"/>
  <c r="Q51" s="1"/>
  <c r="P72"/>
  <c r="C46" i="8"/>
  <c r="C51" s="1"/>
  <c r="E20" i="5"/>
  <c r="E25" s="1"/>
  <c r="E24" i="6"/>
  <c r="T20" i="4"/>
  <c r="H20" i="5"/>
  <c r="T20" i="6"/>
  <c r="Q20"/>
  <c r="O140" i="1"/>
  <c r="Q140" s="1"/>
  <c r="V200" i="4"/>
  <c r="V226"/>
  <c r="V18"/>
  <c r="V226" i="7"/>
  <c r="W226" s="1"/>
  <c r="V200" i="5"/>
  <c r="W200" s="1"/>
  <c r="V226"/>
  <c r="V44"/>
  <c r="W44" s="1"/>
  <c r="V200" i="6"/>
  <c r="V226"/>
  <c r="V44"/>
  <c r="V18"/>
  <c r="W18" s="1"/>
  <c r="H38"/>
  <c r="Q24" i="4"/>
  <c r="P232" i="1"/>
  <c r="E44" i="8"/>
  <c r="T198" i="5"/>
  <c r="O42" i="1"/>
  <c r="N146" i="8"/>
  <c r="V199" i="6"/>
  <c r="V225"/>
  <c r="V199" i="5"/>
  <c r="W199" s="1"/>
  <c r="Q171" i="1"/>
  <c r="C68" i="6"/>
  <c r="M68"/>
  <c r="S68" i="5"/>
  <c r="O172" i="1"/>
  <c r="H16" i="4"/>
  <c r="C68"/>
  <c r="M68"/>
  <c r="S68"/>
  <c r="T94"/>
  <c r="T172"/>
  <c r="T198"/>
  <c r="T42" i="5"/>
  <c r="M76"/>
  <c r="G68" i="6"/>
  <c r="R68"/>
  <c r="Q172"/>
  <c r="R68" i="7"/>
  <c r="N146" i="1"/>
  <c r="U146" i="8"/>
  <c r="M68" i="5"/>
  <c r="M77" s="1"/>
  <c r="T224" i="4"/>
  <c r="H42"/>
  <c r="U224" i="1"/>
  <c r="O224" i="5"/>
  <c r="T16"/>
  <c r="O198" i="1"/>
  <c r="M224"/>
  <c r="E16" i="4"/>
  <c r="G68"/>
  <c r="R68"/>
  <c r="D68" i="7"/>
  <c r="D77" s="1"/>
  <c r="T120"/>
  <c r="O120" i="1"/>
  <c r="O94" i="8"/>
  <c r="O224" i="6"/>
  <c r="O233" s="1"/>
  <c r="O224" i="7"/>
  <c r="T224" i="6"/>
  <c r="S224" i="8"/>
  <c r="S233" s="1"/>
  <c r="O224" i="4"/>
  <c r="O233" s="1"/>
  <c r="Q50"/>
  <c r="Q51" s="1"/>
  <c r="F68" i="5"/>
  <c r="D68" i="6"/>
  <c r="N68"/>
  <c r="U68"/>
  <c r="N68" i="7"/>
  <c r="U68"/>
  <c r="D68" i="1"/>
  <c r="N68"/>
  <c r="P224"/>
  <c r="C68" i="5"/>
  <c r="P68"/>
  <c r="E16" i="6"/>
  <c r="E25" s="1"/>
  <c r="D68" i="4"/>
  <c r="N68"/>
  <c r="U68"/>
  <c r="T120" i="5"/>
  <c r="S68" i="6"/>
  <c r="M76"/>
  <c r="T172"/>
  <c r="E16" i="7"/>
  <c r="E25" s="1"/>
  <c r="M68"/>
  <c r="S68"/>
  <c r="M76"/>
  <c r="T198"/>
  <c r="T207" s="1"/>
  <c r="N224" i="1"/>
  <c r="T16" i="7"/>
  <c r="C68"/>
  <c r="S146" i="8"/>
  <c r="V89" i="5"/>
  <c r="V88" i="7"/>
  <c r="F68" i="4"/>
  <c r="P68"/>
  <c r="M76"/>
  <c r="T120"/>
  <c r="E42" i="5"/>
  <c r="E51" s="1"/>
  <c r="N68"/>
  <c r="U68"/>
  <c r="Q94"/>
  <c r="H16" i="7"/>
  <c r="T94"/>
  <c r="T172"/>
  <c r="T120" i="1"/>
  <c r="R146" i="8"/>
  <c r="P146"/>
  <c r="O146" i="7"/>
  <c r="O155" s="1"/>
  <c r="O146" i="4"/>
  <c r="D42" i="8"/>
  <c r="V88" i="4"/>
  <c r="T16"/>
  <c r="T146" i="7"/>
  <c r="O94" i="1"/>
  <c r="S146"/>
  <c r="O146" i="5"/>
  <c r="O219" i="8"/>
  <c r="P146" i="1"/>
  <c r="V88" i="5"/>
  <c r="V89" i="7"/>
  <c r="S68" i="1"/>
  <c r="D68" i="5"/>
  <c r="R68"/>
  <c r="T172"/>
  <c r="T181" s="1"/>
  <c r="Q198"/>
  <c r="H16" i="6"/>
  <c r="T198"/>
  <c r="P68" i="8"/>
  <c r="R146" i="1"/>
  <c r="T146" i="6"/>
  <c r="U224" i="8"/>
  <c r="T146" i="4"/>
  <c r="R224" i="8"/>
  <c r="R224" i="1"/>
  <c r="O146" i="6"/>
  <c r="A26" i="4"/>
  <c r="V89"/>
  <c r="W89" s="1"/>
  <c r="T94" i="6"/>
  <c r="T94" i="5"/>
  <c r="T103" s="1"/>
  <c r="Q172"/>
  <c r="F68" i="6"/>
  <c r="P68"/>
  <c r="T120"/>
  <c r="P68" i="7"/>
  <c r="N68" i="8"/>
  <c r="R68"/>
  <c r="T224" i="5"/>
  <c r="T224" i="7"/>
  <c r="T146" i="5"/>
  <c r="S224" i="1"/>
  <c r="M224" i="8"/>
  <c r="T94" i="1"/>
  <c r="U146"/>
  <c r="P220" i="8"/>
  <c r="M146" i="1"/>
  <c r="H42" i="8"/>
  <c r="G68" i="1"/>
  <c r="G68" i="8"/>
  <c r="F68" i="1"/>
  <c r="H16" i="8"/>
  <c r="V197" i="1"/>
  <c r="W197" s="1"/>
  <c r="T198"/>
  <c r="V171"/>
  <c r="T172"/>
  <c r="V41"/>
  <c r="W41" s="1"/>
  <c r="T42"/>
  <c r="V41" i="8"/>
  <c r="W41" s="1"/>
  <c r="T42"/>
  <c r="V119" i="6"/>
  <c r="W119" s="1"/>
  <c r="V119" i="1"/>
  <c r="V119" i="5"/>
  <c r="W119" s="1"/>
  <c r="V119" i="7"/>
  <c r="W119" s="1"/>
  <c r="Q119" i="1"/>
  <c r="V93" i="4"/>
  <c r="V93" i="5"/>
  <c r="V93" i="7"/>
  <c r="Q93" i="8"/>
  <c r="W93" s="1"/>
  <c r="Q143" i="5"/>
  <c r="V222"/>
  <c r="W222" s="1"/>
  <c r="V40"/>
  <c r="W40" s="1"/>
  <c r="V196" i="7"/>
  <c r="V170"/>
  <c r="V222"/>
  <c r="W222" s="1"/>
  <c r="V14"/>
  <c r="V170" i="4"/>
  <c r="V39" i="1"/>
  <c r="S142" i="8"/>
  <c r="N232"/>
  <c r="N233" s="1"/>
  <c r="A67" i="7"/>
  <c r="A71"/>
  <c r="A74"/>
  <c r="C76"/>
  <c r="A61" i="6"/>
  <c r="A66"/>
  <c r="A69"/>
  <c r="A71"/>
  <c r="A74"/>
  <c r="D76" i="5"/>
  <c r="Q24" i="6"/>
  <c r="W219" i="5"/>
  <c r="C76" i="6"/>
  <c r="W226" i="4"/>
  <c r="E50"/>
  <c r="E51" s="1"/>
  <c r="A74"/>
  <c r="Q102" i="5"/>
  <c r="A65"/>
  <c r="E43" i="8"/>
  <c r="V169" i="7"/>
  <c r="D76" i="4"/>
  <c r="N38" i="11"/>
  <c r="W166" i="6"/>
  <c r="A62" i="7"/>
  <c r="V168"/>
  <c r="Q168" i="5"/>
  <c r="P76" i="6"/>
  <c r="G37" i="11"/>
  <c r="P76" i="7"/>
  <c r="E50" i="8"/>
  <c r="N17" i="11"/>
  <c r="T140" i="1"/>
  <c r="V140" s="1"/>
  <c r="A75" i="8"/>
  <c r="O139" i="1"/>
  <c r="C76" i="8"/>
  <c r="A73" i="4"/>
  <c r="A67"/>
  <c r="N76" i="6"/>
  <c r="A61" i="7"/>
  <c r="A63"/>
  <c r="N28" i="11"/>
  <c r="A74" i="8"/>
  <c r="A16" i="1"/>
  <c r="A61" i="4"/>
  <c r="A63"/>
  <c r="A69"/>
  <c r="A71"/>
  <c r="A75"/>
  <c r="A61" i="5"/>
  <c r="A63"/>
  <c r="A65" i="6"/>
  <c r="A67"/>
  <c r="A70"/>
  <c r="A73"/>
  <c r="A75"/>
  <c r="A69" i="7"/>
  <c r="A73"/>
  <c r="A75"/>
  <c r="A66" i="8"/>
  <c r="A65" i="4"/>
  <c r="A63" i="1"/>
  <c r="A73"/>
  <c r="A67"/>
  <c r="A62"/>
  <c r="A63" i="6"/>
  <c r="A62" i="5"/>
  <c r="W197" i="6"/>
  <c r="V191"/>
  <c r="V191" i="7"/>
  <c r="V194" s="1"/>
  <c r="T194"/>
  <c r="N39" i="11"/>
  <c r="V174" i="6"/>
  <c r="V125" i="5"/>
  <c r="W125" s="1"/>
  <c r="V113" i="6"/>
  <c r="V115"/>
  <c r="V114"/>
  <c r="W114" s="1"/>
  <c r="V151" i="4"/>
  <c r="V151" i="5"/>
  <c r="V152"/>
  <c r="O26" i="11"/>
  <c r="V152" i="4"/>
  <c r="V147"/>
  <c r="V147" i="5"/>
  <c r="V148" i="6"/>
  <c r="V147"/>
  <c r="V148" i="4"/>
  <c r="V147" i="7"/>
  <c r="V145"/>
  <c r="V145" i="4"/>
  <c r="V144" i="7"/>
  <c r="V145" i="5"/>
  <c r="V144"/>
  <c r="V145" i="6"/>
  <c r="V87" i="4"/>
  <c r="V89" i="6"/>
  <c r="W89" s="1"/>
  <c r="V141"/>
  <c r="V88"/>
  <c r="V139" i="7"/>
  <c r="A75" i="1"/>
  <c r="A67" i="5"/>
  <c r="A38" i="6"/>
  <c r="A62" i="8"/>
  <c r="A38" i="5"/>
  <c r="A38" i="4"/>
  <c r="A38" i="7"/>
  <c r="A62" i="4"/>
  <c r="A12"/>
  <c r="A12" i="6"/>
  <c r="A12" i="5"/>
  <c r="A12" i="7"/>
  <c r="A62" i="6"/>
  <c r="A73" i="5"/>
  <c r="A75"/>
  <c r="A74"/>
  <c r="A70" i="4"/>
  <c r="A20" i="1"/>
  <c r="A70" i="5"/>
  <c r="A66" i="4"/>
  <c r="W223" i="5"/>
  <c r="O232" i="4"/>
  <c r="Q152"/>
  <c r="Q153" i="6"/>
  <c r="Q152" i="7"/>
  <c r="Q153" i="5"/>
  <c r="Q152" i="6"/>
  <c r="Q152" i="5"/>
  <c r="Q153" i="4"/>
  <c r="Q153" i="7"/>
  <c r="Q148" i="6"/>
  <c r="Q149" i="4"/>
  <c r="Q148" i="5"/>
  <c r="Q147" i="6"/>
  <c r="Q148" i="7"/>
  <c r="Q148" i="4"/>
  <c r="Q149" i="7"/>
  <c r="Q149" i="5"/>
  <c r="Q144" i="7"/>
  <c r="Q144" i="4"/>
  <c r="Q145"/>
  <c r="Q145" i="6"/>
  <c r="Q144"/>
  <c r="Q144" i="5"/>
  <c r="Q145"/>
  <c r="Q145" i="7"/>
  <c r="Q140" i="6"/>
  <c r="Q139" i="4"/>
  <c r="Q139" i="5"/>
  <c r="Q140"/>
  <c r="Q141"/>
  <c r="Q139" i="6"/>
  <c r="Q139" i="7"/>
  <c r="Q142" s="1"/>
  <c r="Q141" i="6"/>
  <c r="N76" i="4"/>
  <c r="P76"/>
  <c r="N76" i="5"/>
  <c r="D76" i="6"/>
  <c r="C76" i="4"/>
  <c r="E24" i="5"/>
  <c r="V88" i="1"/>
  <c r="T217" i="8"/>
  <c r="V217" s="1"/>
  <c r="A38"/>
  <c r="Q100" i="1"/>
  <c r="V101"/>
  <c r="Q95"/>
  <c r="Q87"/>
  <c r="Q127"/>
  <c r="Q144" i="8"/>
  <c r="Q126" i="1"/>
  <c r="Q148" i="8"/>
  <c r="A42" i="1"/>
  <c r="N232"/>
  <c r="Q88"/>
  <c r="O102" i="8"/>
  <c r="T218" i="1"/>
  <c r="Q92" i="8"/>
  <c r="W92" s="1"/>
  <c r="R76"/>
  <c r="Q101"/>
  <c r="V93" i="1"/>
  <c r="V127"/>
  <c r="A65"/>
  <c r="Q92"/>
  <c r="T139" i="8"/>
  <c r="V139" s="1"/>
  <c r="T145"/>
  <c r="T227"/>
  <c r="Q97" i="1"/>
  <c r="Q101"/>
  <c r="Q93"/>
  <c r="T148" i="8"/>
  <c r="Q122" i="1"/>
  <c r="Q96"/>
  <c r="V113"/>
  <c r="Q96" i="8"/>
  <c r="W96" s="1"/>
  <c r="Q123" i="1"/>
  <c r="V92"/>
  <c r="Q100" i="8"/>
  <c r="Q149"/>
  <c r="T140"/>
  <c r="Q118" i="1"/>
  <c r="A42" i="8"/>
  <c r="A61" i="1"/>
  <c r="A66"/>
  <c r="A71"/>
  <c r="A24"/>
  <c r="W193" i="5"/>
  <c r="T128" i="4"/>
  <c r="U76" i="7"/>
  <c r="T206" i="5"/>
  <c r="S232" i="1"/>
  <c r="W200" i="4"/>
  <c r="W197"/>
  <c r="W192"/>
  <c r="R154" i="8"/>
  <c r="U76" i="5"/>
  <c r="U76" i="4"/>
  <c r="U76" i="6"/>
  <c r="S76"/>
  <c r="R76" i="7"/>
  <c r="T24" i="4"/>
  <c r="S76" i="5"/>
  <c r="R76" i="6"/>
  <c r="S76" i="4"/>
  <c r="R76" i="5"/>
  <c r="R76" i="4"/>
  <c r="S76" i="7"/>
  <c r="H75" i="1"/>
  <c r="G76" i="4"/>
  <c r="F76" i="5"/>
  <c r="F76" i="4"/>
  <c r="G76" i="7"/>
  <c r="G76" i="6"/>
  <c r="F76" i="7"/>
  <c r="G76" i="5"/>
  <c r="F76" i="6"/>
  <c r="F76" i="8"/>
  <c r="O232" i="6"/>
  <c r="O232" i="7"/>
  <c r="M232" i="1"/>
  <c r="Q180" i="5"/>
  <c r="W180" s="1"/>
  <c r="Q232" i="4"/>
  <c r="Q180" i="7"/>
  <c r="W180" s="1"/>
  <c r="Q229" i="5"/>
  <c r="Q232" s="1"/>
  <c r="O232"/>
  <c r="P154" i="8"/>
  <c r="Q151" i="5"/>
  <c r="O154"/>
  <c r="Q151" i="4"/>
  <c r="O154"/>
  <c r="N154" i="8"/>
  <c r="Q151" i="7"/>
  <c r="O154"/>
  <c r="Q151" i="6"/>
  <c r="O154"/>
  <c r="N76" i="7"/>
  <c r="P76" i="5"/>
  <c r="C76"/>
  <c r="D76" i="7"/>
  <c r="D76" i="1"/>
  <c r="E24" i="4"/>
  <c r="E24" i="7"/>
  <c r="U76" i="1"/>
  <c r="P76" i="8"/>
  <c r="U154" i="1"/>
  <c r="N154"/>
  <c r="U232" i="8"/>
  <c r="U232" i="1"/>
  <c r="S76" i="8"/>
  <c r="N76"/>
  <c r="H24"/>
  <c r="M232"/>
  <c r="M154" i="1"/>
  <c r="U76" i="8"/>
  <c r="P154" i="1"/>
  <c r="Q125"/>
  <c r="O128"/>
  <c r="S76"/>
  <c r="R232"/>
  <c r="F76"/>
  <c r="Q203"/>
  <c r="Q206" s="1"/>
  <c r="O206"/>
  <c r="Q177"/>
  <c r="Q180" s="1"/>
  <c r="O180"/>
  <c r="Q47"/>
  <c r="Q50" s="1"/>
  <c r="O50"/>
  <c r="Q99"/>
  <c r="O102"/>
  <c r="R76"/>
  <c r="M154" i="8"/>
  <c r="M155" s="1"/>
  <c r="G76"/>
  <c r="V205" i="4"/>
  <c r="W205" s="1"/>
  <c r="T206"/>
  <c r="V231"/>
  <c r="T232"/>
  <c r="V179"/>
  <c r="T180"/>
  <c r="T102"/>
  <c r="V153"/>
  <c r="T154"/>
  <c r="V205" i="6"/>
  <c r="T206"/>
  <c r="V179"/>
  <c r="T180"/>
  <c r="V231"/>
  <c r="T232"/>
  <c r="V231" i="7"/>
  <c r="W231" s="1"/>
  <c r="T232"/>
  <c r="V230" i="5"/>
  <c r="T232"/>
  <c r="T128"/>
  <c r="V153"/>
  <c r="T154"/>
  <c r="J37" i="11"/>
  <c r="H24" i="5"/>
  <c r="V205" i="1"/>
  <c r="T206"/>
  <c r="V179"/>
  <c r="T180"/>
  <c r="T231" i="8"/>
  <c r="R232"/>
  <c r="T128" i="1"/>
  <c r="S154"/>
  <c r="R154"/>
  <c r="T102"/>
  <c r="N26" i="11"/>
  <c r="T102" i="7"/>
  <c r="V153"/>
  <c r="T154"/>
  <c r="V127"/>
  <c r="W127" s="1"/>
  <c r="T128"/>
  <c r="T128" i="6"/>
  <c r="T153" i="8"/>
  <c r="S154"/>
  <c r="T102" i="6"/>
  <c r="V153"/>
  <c r="T154"/>
  <c r="V49" i="7"/>
  <c r="W49" s="1"/>
  <c r="M27" i="11" s="1"/>
  <c r="T50" i="7"/>
  <c r="T51" s="1"/>
  <c r="V23"/>
  <c r="W23" s="1"/>
  <c r="M26" i="11" s="1"/>
  <c r="T24" i="7"/>
  <c r="J27" i="11"/>
  <c r="H50" i="7"/>
  <c r="J26" i="11"/>
  <c r="H24" i="7"/>
  <c r="V49" i="6"/>
  <c r="W49" s="1"/>
  <c r="F38" i="11" s="1"/>
  <c r="T50" i="6"/>
  <c r="V23"/>
  <c r="W23" s="1"/>
  <c r="F37" i="11" s="1"/>
  <c r="T24" i="6"/>
  <c r="C38" i="11"/>
  <c r="H50" i="6"/>
  <c r="C37" i="11"/>
  <c r="H24" i="6"/>
  <c r="V49" i="5"/>
  <c r="W49" s="1"/>
  <c r="M38" i="11" s="1"/>
  <c r="T50" i="5"/>
  <c r="V23"/>
  <c r="T24"/>
  <c r="J38" i="11"/>
  <c r="H50" i="5"/>
  <c r="V49" i="4"/>
  <c r="W49" s="1"/>
  <c r="F27" i="11" s="1"/>
  <c r="T50" i="4"/>
  <c r="C27" i="11"/>
  <c r="H50" i="4"/>
  <c r="C26" i="11"/>
  <c r="H24" i="4"/>
  <c r="M16" i="11"/>
  <c r="J16"/>
  <c r="J15"/>
  <c r="V49" i="1"/>
  <c r="T50"/>
  <c r="V49" i="8"/>
  <c r="W49" s="1"/>
  <c r="F5" i="11" s="1"/>
  <c r="T50" i="8"/>
  <c r="V23" i="1"/>
  <c r="W23" s="1"/>
  <c r="V23" i="8"/>
  <c r="E4" i="11" s="1"/>
  <c r="T24" i="8"/>
  <c r="C5" i="11"/>
  <c r="H50" i="8"/>
  <c r="V230" i="7"/>
  <c r="W230" s="1"/>
  <c r="V152"/>
  <c r="V48"/>
  <c r="V22"/>
  <c r="V204" i="6"/>
  <c r="V230"/>
  <c r="V152"/>
  <c r="V48"/>
  <c r="V22"/>
  <c r="V204" i="1"/>
  <c r="V178"/>
  <c r="T230"/>
  <c r="V126"/>
  <c r="T152"/>
  <c r="V100"/>
  <c r="V48"/>
  <c r="V48" i="8"/>
  <c r="V22"/>
  <c r="V125" i="4"/>
  <c r="V47"/>
  <c r="W47" s="1"/>
  <c r="V99" i="6"/>
  <c r="V151"/>
  <c r="V203" i="1"/>
  <c r="V177"/>
  <c r="V125"/>
  <c r="T151"/>
  <c r="V99"/>
  <c r="T151" i="8"/>
  <c r="V47" i="1"/>
  <c r="V21" i="8"/>
  <c r="W175" i="6"/>
  <c r="Q225" i="4"/>
  <c r="Q228" s="1"/>
  <c r="Q149" i="6"/>
  <c r="Q147" i="7"/>
  <c r="V173" i="6"/>
  <c r="V176" s="1"/>
  <c r="Q225" i="5"/>
  <c r="Q228" s="1"/>
  <c r="O147" i="1"/>
  <c r="Q147" i="4"/>
  <c r="V149" i="7"/>
  <c r="V45"/>
  <c r="W45" s="1"/>
  <c r="V201" i="4"/>
  <c r="V227"/>
  <c r="V45"/>
  <c r="V19"/>
  <c r="V201" i="1"/>
  <c r="V175"/>
  <c r="T227"/>
  <c r="V123"/>
  <c r="V97"/>
  <c r="T149"/>
  <c r="V45"/>
  <c r="W45" s="1"/>
  <c r="V19"/>
  <c r="V201" i="5"/>
  <c r="V227"/>
  <c r="V123"/>
  <c r="V149"/>
  <c r="V45"/>
  <c r="V149" i="6"/>
  <c r="V19"/>
  <c r="Q97" i="8"/>
  <c r="O70"/>
  <c r="V148" i="7"/>
  <c r="V44"/>
  <c r="V200" i="1"/>
  <c r="W200" s="1"/>
  <c r="V174"/>
  <c r="T226"/>
  <c r="V122"/>
  <c r="V96"/>
  <c r="V44"/>
  <c r="W44" s="1"/>
  <c r="R70" i="8"/>
  <c r="H18"/>
  <c r="U70"/>
  <c r="V43" i="7"/>
  <c r="V199" i="1"/>
  <c r="V173"/>
  <c r="V121"/>
  <c r="V43"/>
  <c r="V193"/>
  <c r="H12" i="8"/>
  <c r="H12" i="4"/>
  <c r="M142" i="1"/>
  <c r="M156" s="1"/>
  <c r="V13" i="4"/>
  <c r="V143"/>
  <c r="V143" i="6"/>
  <c r="V169" i="1"/>
  <c r="V117"/>
  <c r="V195"/>
  <c r="V39" i="4"/>
  <c r="W39" s="1"/>
  <c r="Q143" i="7"/>
  <c r="W218" i="4"/>
  <c r="O142" i="5"/>
  <c r="O156" s="1"/>
  <c r="E39" i="8"/>
  <c r="E42" s="1"/>
  <c r="W44"/>
  <c r="O142" i="4"/>
  <c r="O156" s="1"/>
  <c r="T223" i="1"/>
  <c r="D69" i="8"/>
  <c r="T153" i="1"/>
  <c r="Q143" i="4"/>
  <c r="O142" i="6"/>
  <c r="O156" s="1"/>
  <c r="W91" i="5"/>
  <c r="V169"/>
  <c r="V172" s="1"/>
  <c r="V181" s="1"/>
  <c r="V195"/>
  <c r="V143" i="7"/>
  <c r="Q143" i="6"/>
  <c r="V117" i="5"/>
  <c r="V39" i="7"/>
  <c r="V143" i="5"/>
  <c r="Q90" i="6"/>
  <c r="V222" i="4"/>
  <c r="W222" s="1"/>
  <c r="V144"/>
  <c r="V40"/>
  <c r="V14"/>
  <c r="Q91" i="1"/>
  <c r="V170" i="6"/>
  <c r="V222"/>
  <c r="V144"/>
  <c r="V40"/>
  <c r="V14"/>
  <c r="V196" i="1"/>
  <c r="T222" i="8"/>
  <c r="V222" s="1"/>
  <c r="V170" i="1"/>
  <c r="V118"/>
  <c r="W118" i="8"/>
  <c r="T144"/>
  <c r="T144" i="1"/>
  <c r="V40"/>
  <c r="V40" i="8"/>
  <c r="W40" s="1"/>
  <c r="V230"/>
  <c r="G5" i="11"/>
  <c r="O221" i="8"/>
  <c r="O224" s="1"/>
  <c r="P142" i="1"/>
  <c r="T229"/>
  <c r="V229" s="1"/>
  <c r="V141" i="7"/>
  <c r="V140" i="5"/>
  <c r="Q217" i="1"/>
  <c r="Q145" i="8"/>
  <c r="V140" i="6"/>
  <c r="V141" i="4"/>
  <c r="V139" i="6"/>
  <c r="V140" i="7"/>
  <c r="V139" i="5"/>
  <c r="V140" i="4"/>
  <c r="Q140"/>
  <c r="V139"/>
  <c r="Q141"/>
  <c r="Q147" i="5"/>
  <c r="O220" i="4"/>
  <c r="O234" s="1"/>
  <c r="U142" i="1"/>
  <c r="S142"/>
  <c r="T222"/>
  <c r="Q217" i="4"/>
  <c r="Q220" s="1"/>
  <c r="Q234" s="1"/>
  <c r="W178" i="8"/>
  <c r="O229"/>
  <c r="Q153"/>
  <c r="K15" i="11"/>
  <c r="O142" i="7"/>
  <c r="Q221" i="4"/>
  <c r="Q224" s="1"/>
  <c r="Q233" s="1"/>
  <c r="U220" i="1"/>
  <c r="W175" i="8"/>
  <c r="Q221" i="5"/>
  <c r="Q224" s="1"/>
  <c r="V149" i="4"/>
  <c r="Q139" i="8"/>
  <c r="O227" i="1"/>
  <c r="Q227" s="1"/>
  <c r="D16" i="11"/>
  <c r="V121" i="6"/>
  <c r="I15" i="4"/>
  <c r="D64" i="7"/>
  <c r="D78" s="1"/>
  <c r="E66"/>
  <c r="E67"/>
  <c r="O67"/>
  <c r="Q67" s="1"/>
  <c r="E70"/>
  <c r="E71"/>
  <c r="O71"/>
  <c r="Q71" s="1"/>
  <c r="E74"/>
  <c r="O74"/>
  <c r="Q74" s="1"/>
  <c r="E17" i="11"/>
  <c r="I49" i="5"/>
  <c r="K38" i="11" s="1"/>
  <c r="I35" i="4"/>
  <c r="V123"/>
  <c r="I37" i="5"/>
  <c r="T142" i="7"/>
  <c r="T156" s="1"/>
  <c r="T148" i="1"/>
  <c r="O225"/>
  <c r="W36" i="6"/>
  <c r="I19" i="4"/>
  <c r="I48"/>
  <c r="E63"/>
  <c r="H67"/>
  <c r="P64" i="5"/>
  <c r="P78" s="1"/>
  <c r="T75"/>
  <c r="T90" i="6"/>
  <c r="I13" i="7"/>
  <c r="P142" i="8"/>
  <c r="P156" s="1"/>
  <c r="I13" i="4"/>
  <c r="R142" i="7"/>
  <c r="R156" s="1"/>
  <c r="I37" i="4"/>
  <c r="I45"/>
  <c r="T116"/>
  <c r="E74" i="5"/>
  <c r="O74"/>
  <c r="Q74" s="1"/>
  <c r="I43" i="6"/>
  <c r="E62"/>
  <c r="O62"/>
  <c r="Q62" s="1"/>
  <c r="E67"/>
  <c r="P64" i="7"/>
  <c r="P78" s="1"/>
  <c r="T142" i="5"/>
  <c r="U64" i="6"/>
  <c r="I39"/>
  <c r="U142" i="7"/>
  <c r="U156" s="1"/>
  <c r="T63" i="4"/>
  <c r="V63" s="1"/>
  <c r="T66"/>
  <c r="V66" s="1"/>
  <c r="E71"/>
  <c r="O71"/>
  <c r="Q71" s="1"/>
  <c r="E75"/>
  <c r="O75"/>
  <c r="Q75" s="1"/>
  <c r="E67" i="5"/>
  <c r="E70"/>
  <c r="E71"/>
  <c r="I40" i="6"/>
  <c r="I22" i="7"/>
  <c r="I45"/>
  <c r="V123"/>
  <c r="N220" i="1"/>
  <c r="V91" i="7"/>
  <c r="S142"/>
  <c r="S156" s="1"/>
  <c r="N220" i="8"/>
  <c r="N234" s="1"/>
  <c r="O143"/>
  <c r="O146" s="1"/>
  <c r="Q152" i="1"/>
  <c r="T219"/>
  <c r="T219" i="8"/>
  <c r="U220"/>
  <c r="O222" i="1"/>
  <c r="Q222" s="1"/>
  <c r="O145"/>
  <c r="P220"/>
  <c r="Q193"/>
  <c r="V167"/>
  <c r="I35" i="8"/>
  <c r="Q144" i="1"/>
  <c r="T229" i="8"/>
  <c r="O143" i="1"/>
  <c r="Q167"/>
  <c r="T141"/>
  <c r="U142" i="8"/>
  <c r="O141" i="1"/>
  <c r="Q227" i="8"/>
  <c r="O223" i="1"/>
  <c r="Q223" s="1"/>
  <c r="T141" i="8"/>
  <c r="O141"/>
  <c r="N142"/>
  <c r="N156" s="1"/>
  <c r="O153" i="1"/>
  <c r="Q115"/>
  <c r="V115"/>
  <c r="D65" i="8"/>
  <c r="W197"/>
  <c r="Q149" i="1"/>
  <c r="T221"/>
  <c r="O219"/>
  <c r="V89"/>
  <c r="Q89"/>
  <c r="T61"/>
  <c r="V61" s="1"/>
  <c r="H62"/>
  <c r="E63"/>
  <c r="T73"/>
  <c r="O151"/>
  <c r="T152" i="8"/>
  <c r="O230"/>
  <c r="Q230" s="1"/>
  <c r="O230" i="1"/>
  <c r="Q230" s="1"/>
  <c r="O67" i="6"/>
  <c r="Q67" s="1"/>
  <c r="H69"/>
  <c r="E70"/>
  <c r="O70"/>
  <c r="Q70" s="1"/>
  <c r="E73"/>
  <c r="O73"/>
  <c r="E75"/>
  <c r="O75"/>
  <c r="Q75" s="1"/>
  <c r="T63" i="8"/>
  <c r="W45"/>
  <c r="Q37" i="1"/>
  <c r="M220"/>
  <c r="M234" s="1"/>
  <c r="E38" i="8"/>
  <c r="V37" i="1"/>
  <c r="E69" i="4"/>
  <c r="T74"/>
  <c r="T73" i="5"/>
  <c r="V73" s="1"/>
  <c r="O221" i="1"/>
  <c r="T225"/>
  <c r="O225" i="8"/>
  <c r="O228" s="1"/>
  <c r="O229" i="1"/>
  <c r="O231"/>
  <c r="Q231" s="1"/>
  <c r="O148"/>
  <c r="E61"/>
  <c r="H67"/>
  <c r="E69"/>
  <c r="T69"/>
  <c r="T71"/>
  <c r="E73"/>
  <c r="O73"/>
  <c r="E61" i="4"/>
  <c r="O63"/>
  <c r="Q63" s="1"/>
  <c r="E66"/>
  <c r="O66"/>
  <c r="Q66" s="1"/>
  <c r="E62" i="5"/>
  <c r="O62"/>
  <c r="Q62" s="1"/>
  <c r="E65"/>
  <c r="E66"/>
  <c r="C65" i="8"/>
  <c r="C68" s="1"/>
  <c r="T145" i="1"/>
  <c r="T231"/>
  <c r="Q218" i="8"/>
  <c r="O63" i="1"/>
  <c r="H66"/>
  <c r="H71"/>
  <c r="E61" i="8"/>
  <c r="O74"/>
  <c r="Q74" s="1"/>
  <c r="E75"/>
  <c r="H38"/>
  <c r="M142"/>
  <c r="M156" s="1"/>
  <c r="Q152"/>
  <c r="N142" i="1"/>
  <c r="H65"/>
  <c r="M64"/>
  <c r="O61"/>
  <c r="M64" i="5"/>
  <c r="M78" s="1"/>
  <c r="O61"/>
  <c r="Q61" s="1"/>
  <c r="O73"/>
  <c r="C64" i="7"/>
  <c r="C78" s="1"/>
  <c r="E61"/>
  <c r="M64"/>
  <c r="M78" s="1"/>
  <c r="O61"/>
  <c r="Q61" s="1"/>
  <c r="H61" i="1"/>
  <c r="O67"/>
  <c r="Q67" s="1"/>
  <c r="O62"/>
  <c r="Q62" s="1"/>
  <c r="H63"/>
  <c r="E65"/>
  <c r="O66"/>
  <c r="Q66" s="1"/>
  <c r="T67"/>
  <c r="E71"/>
  <c r="O71"/>
  <c r="Q71" s="1"/>
  <c r="F17" i="11"/>
  <c r="E38" i="4"/>
  <c r="E52" s="1"/>
  <c r="I47"/>
  <c r="N64"/>
  <c r="N78" s="1"/>
  <c r="T67"/>
  <c r="V67" s="1"/>
  <c r="E73"/>
  <c r="E74"/>
  <c r="O74"/>
  <c r="Q74" s="1"/>
  <c r="H38" i="5"/>
  <c r="W37"/>
  <c r="E61"/>
  <c r="H62"/>
  <c r="E63"/>
  <c r="O63"/>
  <c r="Q63" s="1"/>
  <c r="O65"/>
  <c r="T70"/>
  <c r="T71"/>
  <c r="E73"/>
  <c r="H74"/>
  <c r="E75"/>
  <c r="O75"/>
  <c r="Q75" s="1"/>
  <c r="V21" i="6"/>
  <c r="I41"/>
  <c r="D64"/>
  <c r="D78" s="1"/>
  <c r="T63"/>
  <c r="V63" s="1"/>
  <c r="T74"/>
  <c r="V127"/>
  <c r="S64" i="7"/>
  <c r="S78" s="1"/>
  <c r="Q38"/>
  <c r="Q52" s="1"/>
  <c r="E63"/>
  <c r="O63"/>
  <c r="Q63" s="1"/>
  <c r="T66"/>
  <c r="T70"/>
  <c r="V113"/>
  <c r="V116" s="1"/>
  <c r="O62" i="8"/>
  <c r="Q62" s="1"/>
  <c r="E67"/>
  <c r="E73"/>
  <c r="V148" i="5"/>
  <c r="T142" i="4"/>
  <c r="O147" i="8"/>
  <c r="O150" s="1"/>
  <c r="O218" i="1"/>
  <c r="M64" i="4"/>
  <c r="M78" s="1"/>
  <c r="O61"/>
  <c r="Q61" s="1"/>
  <c r="O69"/>
  <c r="O73"/>
  <c r="E69" i="5"/>
  <c r="E65" i="6"/>
  <c r="O65"/>
  <c r="I21" i="5"/>
  <c r="I22"/>
  <c r="E12" i="6"/>
  <c r="E26" s="1"/>
  <c r="I15" i="7"/>
  <c r="V121"/>
  <c r="O151" i="8"/>
  <c r="T226"/>
  <c r="O226" i="1"/>
  <c r="Q226" i="8"/>
  <c r="Q140"/>
  <c r="T225"/>
  <c r="T147"/>
  <c r="E62" i="7"/>
  <c r="O62"/>
  <c r="Q62" s="1"/>
  <c r="H63"/>
  <c r="E65"/>
  <c r="T67"/>
  <c r="V67" s="1"/>
  <c r="T71"/>
  <c r="O66" i="8"/>
  <c r="Q66" s="1"/>
  <c r="T143" i="1"/>
  <c r="T223" i="8"/>
  <c r="T149"/>
  <c r="E65" i="4"/>
  <c r="E74" i="6"/>
  <c r="O74"/>
  <c r="O65" i="7"/>
  <c r="E69"/>
  <c r="O69"/>
  <c r="E73"/>
  <c r="O73"/>
  <c r="E67" i="1"/>
  <c r="E74"/>
  <c r="T75"/>
  <c r="K16" i="11"/>
  <c r="H61" i="4"/>
  <c r="E62"/>
  <c r="O62"/>
  <c r="Q62" s="1"/>
  <c r="H63"/>
  <c r="O65"/>
  <c r="E67"/>
  <c r="O67"/>
  <c r="Q67" s="1"/>
  <c r="E70"/>
  <c r="O70"/>
  <c r="Q70" s="1"/>
  <c r="T71"/>
  <c r="T75"/>
  <c r="I40" i="5"/>
  <c r="W41"/>
  <c r="O66"/>
  <c r="Q66" s="1"/>
  <c r="O67"/>
  <c r="Q67" s="1"/>
  <c r="O69"/>
  <c r="O70"/>
  <c r="Q70" s="1"/>
  <c r="O71"/>
  <c r="Q71" s="1"/>
  <c r="T168"/>
  <c r="T182" s="1"/>
  <c r="I23" i="6"/>
  <c r="D37" i="11" s="1"/>
  <c r="E61" i="6"/>
  <c r="O61"/>
  <c r="E63"/>
  <c r="O63"/>
  <c r="Q63" s="1"/>
  <c r="E66"/>
  <c r="O66"/>
  <c r="Q66" s="1"/>
  <c r="H67"/>
  <c r="E69"/>
  <c r="O69"/>
  <c r="Q69" s="1"/>
  <c r="E71"/>
  <c r="O71"/>
  <c r="H75"/>
  <c r="G38" i="11"/>
  <c r="T38" i="7"/>
  <c r="T52" s="1"/>
  <c r="I41"/>
  <c r="I49"/>
  <c r="K27" i="11" s="1"/>
  <c r="O66" i="7"/>
  <c r="Q66" s="1"/>
  <c r="H67"/>
  <c r="O70"/>
  <c r="Q70" s="1"/>
  <c r="H71"/>
  <c r="E75"/>
  <c r="O75"/>
  <c r="Q75" s="1"/>
  <c r="E63" i="8"/>
  <c r="M220"/>
  <c r="T221"/>
  <c r="T143"/>
  <c r="H65" i="5"/>
  <c r="T194" i="1"/>
  <c r="T220" i="7"/>
  <c r="V113" i="5"/>
  <c r="V116" s="1"/>
  <c r="W115" i="7"/>
  <c r="T139" i="1"/>
  <c r="S64" i="4"/>
  <c r="T62" i="7"/>
  <c r="V62" s="1"/>
  <c r="T63" i="5"/>
  <c r="V63" s="1"/>
  <c r="T62" i="6"/>
  <c r="V62" s="1"/>
  <c r="T63" i="1"/>
  <c r="T62" i="4"/>
  <c r="V62" s="1"/>
  <c r="T12" i="6"/>
  <c r="T194"/>
  <c r="T194" i="5"/>
  <c r="V220" i="7"/>
  <c r="V177" i="6"/>
  <c r="R220" i="8"/>
  <c r="S220" i="1"/>
  <c r="S220" i="8"/>
  <c r="S234" s="1"/>
  <c r="R220" i="1"/>
  <c r="T116" i="6"/>
  <c r="R142" i="1"/>
  <c r="R142" i="8"/>
  <c r="T116" i="5"/>
  <c r="T116" i="7"/>
  <c r="T130" s="1"/>
  <c r="V117"/>
  <c r="V117" i="4"/>
  <c r="V121" i="5"/>
  <c r="W121" s="1"/>
  <c r="V127"/>
  <c r="V125" i="7"/>
  <c r="W125" s="1"/>
  <c r="W115" i="5"/>
  <c r="V101" i="4"/>
  <c r="T147" i="1"/>
  <c r="V97" i="6"/>
  <c r="V95" i="4"/>
  <c r="V91" i="5"/>
  <c r="V91" i="6"/>
  <c r="T142"/>
  <c r="T62" i="5"/>
  <c r="V62" s="1"/>
  <c r="T61" i="7"/>
  <c r="V61" s="1"/>
  <c r="T63"/>
  <c r="V63" s="1"/>
  <c r="V13"/>
  <c r="T66" i="6"/>
  <c r="T65" i="8"/>
  <c r="T65" i="1"/>
  <c r="T67" i="8"/>
  <c r="T69" i="6"/>
  <c r="V69" s="1"/>
  <c r="T71"/>
  <c r="T73" i="8"/>
  <c r="W41" i="6"/>
  <c r="U64" i="4"/>
  <c r="U64" i="5"/>
  <c r="U64" i="7"/>
  <c r="U78" s="1"/>
  <c r="R64" i="5"/>
  <c r="T61"/>
  <c r="R64" i="7"/>
  <c r="R78" s="1"/>
  <c r="V35"/>
  <c r="V38" s="1"/>
  <c r="W37"/>
  <c r="S64" i="5"/>
  <c r="W36" i="7"/>
  <c r="R64" i="4"/>
  <c r="T61"/>
  <c r="R64" i="6"/>
  <c r="T61"/>
  <c r="V61" s="1"/>
  <c r="V35" i="4"/>
  <c r="V38" s="1"/>
  <c r="W37"/>
  <c r="W37" i="6"/>
  <c r="W36" i="4"/>
  <c r="S64" i="6"/>
  <c r="T61" i="8"/>
  <c r="T65" i="6"/>
  <c r="T66" i="5"/>
  <c r="T67"/>
  <c r="V67" s="1"/>
  <c r="T67" i="6"/>
  <c r="T65" i="4"/>
  <c r="T65" i="5"/>
  <c r="V40" i="7"/>
  <c r="W41"/>
  <c r="T65"/>
  <c r="T70" i="4"/>
  <c r="W44" i="6"/>
  <c r="T69" i="4"/>
  <c r="T69" i="8"/>
  <c r="W43" i="6"/>
  <c r="V45"/>
  <c r="V46" s="1"/>
  <c r="T69" i="5"/>
  <c r="T70" i="6"/>
  <c r="T69" i="7"/>
  <c r="T73"/>
  <c r="V73" s="1"/>
  <c r="T75"/>
  <c r="T75" i="8"/>
  <c r="T74" i="1"/>
  <c r="F16" i="11"/>
  <c r="T73" i="4"/>
  <c r="T74" i="7"/>
  <c r="T74" i="8"/>
  <c r="T74" i="5"/>
  <c r="T73" i="6"/>
  <c r="T75"/>
  <c r="I48"/>
  <c r="I48" i="7"/>
  <c r="H75"/>
  <c r="H75" i="8"/>
  <c r="C17" i="11"/>
  <c r="H75" i="5"/>
  <c r="H73" i="8"/>
  <c r="H74" i="7"/>
  <c r="H74" i="8"/>
  <c r="H70" i="5"/>
  <c r="I44" i="4"/>
  <c r="I45" i="6"/>
  <c r="I44"/>
  <c r="I41" i="4"/>
  <c r="H38"/>
  <c r="H61" i="6"/>
  <c r="H63"/>
  <c r="G64" i="7"/>
  <c r="I37"/>
  <c r="I36" i="4"/>
  <c r="I36" i="7"/>
  <c r="H73" i="6"/>
  <c r="H75" i="4"/>
  <c r="H73" i="1"/>
  <c r="H73" i="4"/>
  <c r="H74"/>
  <c r="H74" i="6"/>
  <c r="H73" i="5"/>
  <c r="H73" i="7"/>
  <c r="H71" i="4"/>
  <c r="I18" i="5"/>
  <c r="I19"/>
  <c r="H70" i="6"/>
  <c r="H70" i="4"/>
  <c r="H71" i="6"/>
  <c r="H69" i="4"/>
  <c r="I17" i="6"/>
  <c r="H69" i="7"/>
  <c r="H66" i="4"/>
  <c r="H66" i="8"/>
  <c r="H65" i="6"/>
  <c r="H65" i="4"/>
  <c r="H67" i="5"/>
  <c r="I14" i="4"/>
  <c r="H66" i="6"/>
  <c r="F64" i="4"/>
  <c r="H62"/>
  <c r="H61" i="5"/>
  <c r="H63"/>
  <c r="G64" i="6"/>
  <c r="H62" i="7"/>
  <c r="G64" i="5"/>
  <c r="H12" i="6"/>
  <c r="F64" i="7"/>
  <c r="H61"/>
  <c r="H62" i="6"/>
  <c r="H62" i="8"/>
  <c r="Q229" i="6"/>
  <c r="Q232" s="1"/>
  <c r="Q229" i="7"/>
  <c r="V229" i="4"/>
  <c r="V229" i="5"/>
  <c r="V229" i="6"/>
  <c r="V229" i="7"/>
  <c r="O220" i="5"/>
  <c r="O234" s="1"/>
  <c r="Q217"/>
  <c r="Q220" s="1"/>
  <c r="Q234" s="1"/>
  <c r="O220" i="6"/>
  <c r="O234" s="1"/>
  <c r="Q217"/>
  <c r="Q220" s="1"/>
  <c r="O220" i="7"/>
  <c r="O234" s="1"/>
  <c r="Q217"/>
  <c r="Q220" s="1"/>
  <c r="Q217" i="8"/>
  <c r="V217" i="1"/>
  <c r="T220" i="4"/>
  <c r="V217"/>
  <c r="V220" s="1"/>
  <c r="T220" i="5"/>
  <c r="V217"/>
  <c r="V220" s="1"/>
  <c r="T220" i="6"/>
  <c r="V217"/>
  <c r="V220" s="1"/>
  <c r="Q221"/>
  <c r="Q224" s="1"/>
  <c r="Q221" i="7"/>
  <c r="V221" i="4"/>
  <c r="V221" i="5"/>
  <c r="V221" i="6"/>
  <c r="V221" i="7"/>
  <c r="Q227" i="6"/>
  <c r="Q228" s="1"/>
  <c r="Q225" i="7"/>
  <c r="V225" i="4"/>
  <c r="V225" i="5"/>
  <c r="V227" i="6"/>
  <c r="V225" i="7"/>
  <c r="Q99" i="8"/>
  <c r="O90"/>
  <c r="Q89"/>
  <c r="Q91"/>
  <c r="Q95"/>
  <c r="V47"/>
  <c r="T38"/>
  <c r="V37"/>
  <c r="V43"/>
  <c r="V46" s="1"/>
  <c r="V39"/>
  <c r="R64"/>
  <c r="P64"/>
  <c r="P78" s="1"/>
  <c r="O194" i="1"/>
  <c r="Q191"/>
  <c r="W191" s="1"/>
  <c r="Q195"/>
  <c r="Q198" s="1"/>
  <c r="Q199"/>
  <c r="Q202" s="1"/>
  <c r="O168"/>
  <c r="Q165"/>
  <c r="T168"/>
  <c r="Q169"/>
  <c r="Q173"/>
  <c r="Q176" s="1"/>
  <c r="T116"/>
  <c r="T130" s="1"/>
  <c r="Q113"/>
  <c r="O116"/>
  <c r="O130" s="1"/>
  <c r="Q117"/>
  <c r="Q121"/>
  <c r="O90"/>
  <c r="V95"/>
  <c r="V87"/>
  <c r="T90"/>
  <c r="T104" s="1"/>
  <c r="V91"/>
  <c r="O38"/>
  <c r="Q35"/>
  <c r="T38"/>
  <c r="T52" s="1"/>
  <c r="Q39"/>
  <c r="Q42" s="1"/>
  <c r="Q43"/>
  <c r="Q46" s="1"/>
  <c r="N64"/>
  <c r="U64"/>
  <c r="Q168" i="6"/>
  <c r="W219"/>
  <c r="O37" i="11"/>
  <c r="W36" i="5"/>
  <c r="Q38"/>
  <c r="I49" i="4"/>
  <c r="D27" i="11" s="1"/>
  <c r="I36" i="5"/>
  <c r="I43"/>
  <c r="E38" i="7"/>
  <c r="E52" s="1"/>
  <c r="C64" i="4"/>
  <c r="C78" s="1"/>
  <c r="C64" i="6"/>
  <c r="C78" s="1"/>
  <c r="D64" i="5"/>
  <c r="D78" s="1"/>
  <c r="N64"/>
  <c r="N64" i="6"/>
  <c r="N78" s="1"/>
  <c r="N64" i="7"/>
  <c r="P64" i="4"/>
  <c r="P78" s="1"/>
  <c r="M64" i="6"/>
  <c r="M78" s="1"/>
  <c r="P64"/>
  <c r="P78" s="1"/>
  <c r="I15"/>
  <c r="I14" i="7"/>
  <c r="C64" i="5"/>
  <c r="C78" s="1"/>
  <c r="I10" i="6"/>
  <c r="I11"/>
  <c r="D64" i="4"/>
  <c r="D78" s="1"/>
  <c r="I14" i="6"/>
  <c r="I21" i="7"/>
  <c r="I23"/>
  <c r="K26" i="11" s="1"/>
  <c r="O13" i="1"/>
  <c r="E19"/>
  <c r="T21"/>
  <c r="U12" i="8"/>
  <c r="U26" s="1"/>
  <c r="O9" i="1"/>
  <c r="Q9" s="1"/>
  <c r="S64"/>
  <c r="T11"/>
  <c r="T17"/>
  <c r="E21"/>
  <c r="D38"/>
  <c r="D52" s="1"/>
  <c r="W36"/>
  <c r="E40"/>
  <c r="E42" s="1"/>
  <c r="H44"/>
  <c r="H49"/>
  <c r="M12" i="8"/>
  <c r="M26" s="1"/>
  <c r="O22"/>
  <c r="Q22" s="1"/>
  <c r="C4" i="11"/>
  <c r="E11" i="1"/>
  <c r="C12"/>
  <c r="C26" s="1"/>
  <c r="T13"/>
  <c r="E17"/>
  <c r="C75"/>
  <c r="E75" s="1"/>
  <c r="O10" i="8"/>
  <c r="Q10" s="1"/>
  <c r="O14"/>
  <c r="Q14" s="1"/>
  <c r="I36"/>
  <c r="I40"/>
  <c r="I49"/>
  <c r="D5" i="11" s="1"/>
  <c r="W179" i="8"/>
  <c r="H36" i="1"/>
  <c r="I36" s="1"/>
  <c r="H41"/>
  <c r="E48"/>
  <c r="E50" s="1"/>
  <c r="W114"/>
  <c r="V10" i="8"/>
  <c r="F12"/>
  <c r="F26" s="1"/>
  <c r="E18"/>
  <c r="I48"/>
  <c r="W174"/>
  <c r="N64"/>
  <c r="G64"/>
  <c r="Q9"/>
  <c r="V14"/>
  <c r="I22"/>
  <c r="I41"/>
  <c r="I14"/>
  <c r="W36"/>
  <c r="Q15"/>
  <c r="Q19"/>
  <c r="Q23"/>
  <c r="C64"/>
  <c r="D12"/>
  <c r="D26" s="1"/>
  <c r="S12"/>
  <c r="S26" s="1"/>
  <c r="F61"/>
  <c r="M61"/>
  <c r="O61" s="1"/>
  <c r="Q61" s="1"/>
  <c r="D62"/>
  <c r="D64" s="1"/>
  <c r="S62"/>
  <c r="S64" s="1"/>
  <c r="F63"/>
  <c r="M63"/>
  <c r="U63"/>
  <c r="F65"/>
  <c r="M65"/>
  <c r="U65"/>
  <c r="U68" s="1"/>
  <c r="D66"/>
  <c r="S66"/>
  <c r="S68" s="1"/>
  <c r="F67"/>
  <c r="M67"/>
  <c r="O67" s="1"/>
  <c r="Q67" s="1"/>
  <c r="F69"/>
  <c r="M69"/>
  <c r="M71"/>
  <c r="M73"/>
  <c r="D74"/>
  <c r="D76" s="1"/>
  <c r="M75"/>
  <c r="O75" s="1"/>
  <c r="Q75" s="1"/>
  <c r="E9"/>
  <c r="E11"/>
  <c r="C12"/>
  <c r="C26" s="1"/>
  <c r="G12"/>
  <c r="G26" s="1"/>
  <c r="N12"/>
  <c r="N26" s="1"/>
  <c r="R12"/>
  <c r="R26" s="1"/>
  <c r="E13"/>
  <c r="T13"/>
  <c r="E15"/>
  <c r="T15"/>
  <c r="E17"/>
  <c r="E19"/>
  <c r="E21"/>
  <c r="E23"/>
  <c r="W88"/>
  <c r="W114"/>
  <c r="W119"/>
  <c r="W126"/>
  <c r="W127"/>
  <c r="O11"/>
  <c r="O13"/>
  <c r="O17"/>
  <c r="O20" s="1"/>
  <c r="O21"/>
  <c r="W122"/>
  <c r="P12"/>
  <c r="P26" s="1"/>
  <c r="W123"/>
  <c r="W87"/>
  <c r="G4" i="11"/>
  <c r="W192" i="8"/>
  <c r="W196"/>
  <c r="W15" i="7"/>
  <c r="W21"/>
  <c r="Q90"/>
  <c r="W87"/>
  <c r="I39"/>
  <c r="Q12"/>
  <c r="Q26" s="1"/>
  <c r="H40"/>
  <c r="H42" s="1"/>
  <c r="H52" s="1"/>
  <c r="H44"/>
  <c r="H46" s="1"/>
  <c r="W47"/>
  <c r="F66"/>
  <c r="F68" s="1"/>
  <c r="F77" s="1"/>
  <c r="F70"/>
  <c r="F72" s="1"/>
  <c r="W91"/>
  <c r="V92"/>
  <c r="V101"/>
  <c r="V102" s="1"/>
  <c r="Q118"/>
  <c r="Q120" s="1"/>
  <c r="V122"/>
  <c r="Q126"/>
  <c r="Q128" s="1"/>
  <c r="W165"/>
  <c r="Q170"/>
  <c r="I9"/>
  <c r="V9"/>
  <c r="W9" s="1"/>
  <c r="I10"/>
  <c r="V10"/>
  <c r="I11"/>
  <c r="V11"/>
  <c r="E12"/>
  <c r="E26" s="1"/>
  <c r="T12"/>
  <c r="T26" s="1"/>
  <c r="Q14"/>
  <c r="Q16" s="1"/>
  <c r="Q25" s="1"/>
  <c r="I17"/>
  <c r="V17"/>
  <c r="I18"/>
  <c r="V18"/>
  <c r="I19"/>
  <c r="V19"/>
  <c r="Q22"/>
  <c r="Q24" s="1"/>
  <c r="I35"/>
  <c r="I43"/>
  <c r="I47"/>
  <c r="G65"/>
  <c r="Q191"/>
  <c r="V195"/>
  <c r="W195" s="1"/>
  <c r="W197"/>
  <c r="V87"/>
  <c r="Q92"/>
  <c r="W92" s="1"/>
  <c r="Q101"/>
  <c r="Q114"/>
  <c r="W114" s="1"/>
  <c r="V118"/>
  <c r="Q122"/>
  <c r="Q124" s="1"/>
  <c r="V126"/>
  <c r="Q166"/>
  <c r="Q168" s="1"/>
  <c r="E38" i="6"/>
  <c r="E52" s="1"/>
  <c r="I35"/>
  <c r="T38"/>
  <c r="V35"/>
  <c r="V38" s="1"/>
  <c r="V87"/>
  <c r="Q91"/>
  <c r="Q94" s="1"/>
  <c r="W223"/>
  <c r="W171"/>
  <c r="Q9"/>
  <c r="Q10"/>
  <c r="Q11"/>
  <c r="I13"/>
  <c r="V13"/>
  <c r="W17"/>
  <c r="I37"/>
  <c r="I47"/>
  <c r="V47"/>
  <c r="Q88"/>
  <c r="V92"/>
  <c r="I18"/>
  <c r="I19"/>
  <c r="Q38"/>
  <c r="Q52" s="1"/>
  <c r="F64"/>
  <c r="V95"/>
  <c r="W95" s="1"/>
  <c r="I9"/>
  <c r="V9"/>
  <c r="Q13"/>
  <c r="Q16" s="1"/>
  <c r="Q25" s="1"/>
  <c r="W15"/>
  <c r="I36"/>
  <c r="V39"/>
  <c r="I49"/>
  <c r="D38" i="11" s="1"/>
  <c r="V93" i="6"/>
  <c r="W93" s="1"/>
  <c r="Q96"/>
  <c r="I21"/>
  <c r="I22"/>
  <c r="V96"/>
  <c r="Q100"/>
  <c r="V118"/>
  <c r="V126"/>
  <c r="W165"/>
  <c r="T168"/>
  <c r="W179"/>
  <c r="Q192"/>
  <c r="W193"/>
  <c r="V196"/>
  <c r="Q200"/>
  <c r="Q97"/>
  <c r="Q99"/>
  <c r="V101"/>
  <c r="Q113"/>
  <c r="V117"/>
  <c r="Q121"/>
  <c r="Q124" s="1"/>
  <c r="V123"/>
  <c r="V125"/>
  <c r="Q127"/>
  <c r="V167"/>
  <c r="V168" s="1"/>
  <c r="V169"/>
  <c r="Q173"/>
  <c r="Q176" s="1"/>
  <c r="Q177"/>
  <c r="Q180" s="1"/>
  <c r="Q191"/>
  <c r="V195"/>
  <c r="Q199"/>
  <c r="Q202" s="1"/>
  <c r="V201"/>
  <c r="V203"/>
  <c r="W203" s="1"/>
  <c r="Q205"/>
  <c r="V100"/>
  <c r="Q118"/>
  <c r="Q120" s="1"/>
  <c r="V122"/>
  <c r="Q126"/>
  <c r="V178"/>
  <c r="V192"/>
  <c r="Q196"/>
  <c r="Q198" s="1"/>
  <c r="Q204"/>
  <c r="V38" i="5"/>
  <c r="W35"/>
  <c r="Q39"/>
  <c r="Q42" s="1"/>
  <c r="Q51" s="1"/>
  <c r="W89"/>
  <c r="T90"/>
  <c r="T104" s="1"/>
  <c r="V92"/>
  <c r="I9"/>
  <c r="V9"/>
  <c r="I10"/>
  <c r="V10"/>
  <c r="W10" s="1"/>
  <c r="I11"/>
  <c r="V11"/>
  <c r="E12"/>
  <c r="E26" s="1"/>
  <c r="T12"/>
  <c r="V13"/>
  <c r="I14"/>
  <c r="V14"/>
  <c r="Q15"/>
  <c r="I17"/>
  <c r="V17"/>
  <c r="V18"/>
  <c r="V19"/>
  <c r="Q21"/>
  <c r="Q22"/>
  <c r="Q23"/>
  <c r="T38"/>
  <c r="H44"/>
  <c r="H45"/>
  <c r="I47"/>
  <c r="V47"/>
  <c r="F69"/>
  <c r="F72" s="1"/>
  <c r="G71"/>
  <c r="A71" s="1"/>
  <c r="H12"/>
  <c r="H13"/>
  <c r="H16" s="1"/>
  <c r="I35"/>
  <c r="I39"/>
  <c r="I48"/>
  <c r="G66"/>
  <c r="G68" s="1"/>
  <c r="V87"/>
  <c r="Q9"/>
  <c r="Q11"/>
  <c r="Q13"/>
  <c r="I15"/>
  <c r="V15"/>
  <c r="Q17"/>
  <c r="Q19"/>
  <c r="V21"/>
  <c r="V22"/>
  <c r="I23"/>
  <c r="K37" i="11" s="1"/>
  <c r="V39" i="5"/>
  <c r="F64"/>
  <c r="Q87"/>
  <c r="Q90" s="1"/>
  <c r="Q104" s="1"/>
  <c r="W93"/>
  <c r="H41"/>
  <c r="I41" s="1"/>
  <c r="W48"/>
  <c r="G69"/>
  <c r="Q118"/>
  <c r="Q120" s="1"/>
  <c r="V122"/>
  <c r="Q126"/>
  <c r="Q128" s="1"/>
  <c r="V166"/>
  <c r="V168" s="1"/>
  <c r="V182" s="1"/>
  <c r="Q192"/>
  <c r="V196"/>
  <c r="W196" s="1"/>
  <c r="V205"/>
  <c r="V206" s="1"/>
  <c r="W226"/>
  <c r="Q114"/>
  <c r="W114" s="1"/>
  <c r="V118"/>
  <c r="Q122"/>
  <c r="Q124" s="1"/>
  <c r="V126"/>
  <c r="Q166"/>
  <c r="W166" s="1"/>
  <c r="W191"/>
  <c r="V192"/>
  <c r="Q204"/>
  <c r="Q38" i="4"/>
  <c r="Q52" s="1"/>
  <c r="I9"/>
  <c r="V9"/>
  <c r="W9" s="1"/>
  <c r="I10"/>
  <c r="V10"/>
  <c r="I11"/>
  <c r="V11"/>
  <c r="W11" s="1"/>
  <c r="E12"/>
  <c r="E26" s="1"/>
  <c r="T12"/>
  <c r="Q13"/>
  <c r="Q14"/>
  <c r="Q15"/>
  <c r="I17"/>
  <c r="V17"/>
  <c r="I18"/>
  <c r="V21"/>
  <c r="I22"/>
  <c r="V22"/>
  <c r="I23"/>
  <c r="D26" i="11" s="1"/>
  <c r="V23" i="4"/>
  <c r="I39"/>
  <c r="I40"/>
  <c r="I43"/>
  <c r="V44"/>
  <c r="V48"/>
  <c r="T90"/>
  <c r="W170"/>
  <c r="W175"/>
  <c r="Q18"/>
  <c r="Q19"/>
  <c r="I21"/>
  <c r="G64"/>
  <c r="Q87"/>
  <c r="V96"/>
  <c r="W41"/>
  <c r="V91"/>
  <c r="W230"/>
  <c r="W178"/>
  <c r="Q12"/>
  <c r="V92"/>
  <c r="V100"/>
  <c r="V122"/>
  <c r="V169"/>
  <c r="Q171"/>
  <c r="Q173"/>
  <c r="Q176" s="1"/>
  <c r="W174"/>
  <c r="V175"/>
  <c r="V177"/>
  <c r="Q179"/>
  <c r="V191"/>
  <c r="Q193"/>
  <c r="Q195"/>
  <c r="Q198" s="1"/>
  <c r="V199"/>
  <c r="Q203"/>
  <c r="Q206" s="1"/>
  <c r="Q93"/>
  <c r="Q94" s="1"/>
  <c r="Q95"/>
  <c r="Q98" s="1"/>
  <c r="V97"/>
  <c r="V99"/>
  <c r="Q101"/>
  <c r="V113"/>
  <c r="V116" s="1"/>
  <c r="Q115"/>
  <c r="W115" s="1"/>
  <c r="Q117"/>
  <c r="Q120" s="1"/>
  <c r="V119"/>
  <c r="V121"/>
  <c r="W121" s="1"/>
  <c r="Q123"/>
  <c r="Q125"/>
  <c r="Q128" s="1"/>
  <c r="V127"/>
  <c r="W166"/>
  <c r="V174"/>
  <c r="T194"/>
  <c r="V196"/>
  <c r="V204"/>
  <c r="Q100"/>
  <c r="Q114"/>
  <c r="W114" s="1"/>
  <c r="V118"/>
  <c r="Q122"/>
  <c r="V126"/>
  <c r="Q168"/>
  <c r="Q169"/>
  <c r="V173"/>
  <c r="Q177"/>
  <c r="Q180" s="1"/>
  <c r="Q191"/>
  <c r="V195"/>
  <c r="V198" s="1"/>
  <c r="Q199"/>
  <c r="Q202" s="1"/>
  <c r="V203"/>
  <c r="N15" i="11"/>
  <c r="F15"/>
  <c r="D15"/>
  <c r="G19"/>
  <c r="G20"/>
  <c r="P12" i="1"/>
  <c r="P26" s="1"/>
  <c r="P61"/>
  <c r="P64" s="1"/>
  <c r="E10"/>
  <c r="C62"/>
  <c r="E62" s="1"/>
  <c r="H17"/>
  <c r="F69"/>
  <c r="F72" s="1"/>
  <c r="E18"/>
  <c r="C70"/>
  <c r="E70" s="1"/>
  <c r="T18"/>
  <c r="R70"/>
  <c r="R72" s="1"/>
  <c r="W192"/>
  <c r="E9"/>
  <c r="T9"/>
  <c r="V9" s="1"/>
  <c r="H10"/>
  <c r="D64"/>
  <c r="H11"/>
  <c r="O11"/>
  <c r="G12"/>
  <c r="G26" s="1"/>
  <c r="U12"/>
  <c r="U26" s="1"/>
  <c r="H13"/>
  <c r="O14"/>
  <c r="Q14" s="1"/>
  <c r="I45"/>
  <c r="T14"/>
  <c r="R66"/>
  <c r="R68" s="1"/>
  <c r="R77" s="1"/>
  <c r="M69"/>
  <c r="M72" s="1"/>
  <c r="O17"/>
  <c r="H18"/>
  <c r="G70"/>
  <c r="G72" s="1"/>
  <c r="G64"/>
  <c r="F12"/>
  <c r="F26" s="1"/>
  <c r="N12"/>
  <c r="N26" s="1"/>
  <c r="S12"/>
  <c r="S26" s="1"/>
  <c r="T10"/>
  <c r="V10" s="1"/>
  <c r="W10" s="1"/>
  <c r="R62"/>
  <c r="M65"/>
  <c r="M68" s="1"/>
  <c r="U65"/>
  <c r="U68" s="1"/>
  <c r="U77" s="1"/>
  <c r="F64"/>
  <c r="D12"/>
  <c r="D26" s="1"/>
  <c r="M12"/>
  <c r="M26" s="1"/>
  <c r="R12"/>
  <c r="R26" s="1"/>
  <c r="E15"/>
  <c r="T15"/>
  <c r="E38"/>
  <c r="I37"/>
  <c r="P65"/>
  <c r="P68" s="1"/>
  <c r="E14"/>
  <c r="C66"/>
  <c r="C68" s="1"/>
  <c r="P69"/>
  <c r="P72" s="1"/>
  <c r="N70"/>
  <c r="N72" s="1"/>
  <c r="O18"/>
  <c r="Q18" s="1"/>
  <c r="H14"/>
  <c r="H15"/>
  <c r="O15"/>
  <c r="I23"/>
  <c r="C38"/>
  <c r="C52" s="1"/>
  <c r="G38"/>
  <c r="G52" s="1"/>
  <c r="G74"/>
  <c r="M75"/>
  <c r="M76" s="1"/>
  <c r="H19"/>
  <c r="O19"/>
  <c r="Q19" s="1"/>
  <c r="H21"/>
  <c r="H24" s="1"/>
  <c r="O21"/>
  <c r="H35"/>
  <c r="H39"/>
  <c r="H43"/>
  <c r="H47"/>
  <c r="P73"/>
  <c r="P76" s="1"/>
  <c r="N74"/>
  <c r="N76" s="1"/>
  <c r="E22"/>
  <c r="T22"/>
  <c r="F78" l="1"/>
  <c r="O208"/>
  <c r="D51" i="8"/>
  <c r="U155"/>
  <c r="N78"/>
  <c r="S78" i="1"/>
  <c r="P234"/>
  <c r="P233"/>
  <c r="O52"/>
  <c r="N156"/>
  <c r="U156" i="8"/>
  <c r="N234" i="1"/>
  <c r="P156"/>
  <c r="P77"/>
  <c r="N77" i="8"/>
  <c r="N155" i="1"/>
  <c r="O51"/>
  <c r="C52" i="8"/>
  <c r="U155" i="1"/>
  <c r="S156"/>
  <c r="T51"/>
  <c r="S77"/>
  <c r="R155"/>
  <c r="O103"/>
  <c r="T182" i="7"/>
  <c r="T181"/>
  <c r="C77"/>
  <c r="N77" i="1"/>
  <c r="N77" i="7"/>
  <c r="M233" i="1"/>
  <c r="M77" i="4"/>
  <c r="N78" i="5"/>
  <c r="Q52"/>
  <c r="Q182" i="6"/>
  <c r="Q51" i="1"/>
  <c r="O104"/>
  <c r="Q207"/>
  <c r="Q150" i="4"/>
  <c r="T208" i="7"/>
  <c r="Q182" i="5"/>
  <c r="M155" i="1"/>
  <c r="T103"/>
  <c r="T233" i="7"/>
  <c r="P77"/>
  <c r="Q181" i="5"/>
  <c r="P77" i="8"/>
  <c r="P155" i="1"/>
  <c r="O155" i="5"/>
  <c r="T155" i="7"/>
  <c r="P155" i="8"/>
  <c r="T104" i="7"/>
  <c r="T103"/>
  <c r="N77" i="5"/>
  <c r="P77" i="4"/>
  <c r="T25" i="7"/>
  <c r="P77" i="5"/>
  <c r="D77" i="1"/>
  <c r="O103" i="8"/>
  <c r="O207" i="1"/>
  <c r="C77" i="4"/>
  <c r="M77" i="6"/>
  <c r="D52" i="8"/>
  <c r="M77" i="1"/>
  <c r="D78"/>
  <c r="Q129" i="5"/>
  <c r="U78" i="1"/>
  <c r="O104" i="8"/>
  <c r="Q234" i="6"/>
  <c r="R156" i="1"/>
  <c r="T234" i="7"/>
  <c r="M78" i="1"/>
  <c r="P234" i="8"/>
  <c r="M233"/>
  <c r="O155" i="6"/>
  <c r="H25" i="7"/>
  <c r="S77"/>
  <c r="N77" i="4"/>
  <c r="C77" i="5"/>
  <c r="N77" i="6"/>
  <c r="O129" i="1"/>
  <c r="R77" i="7"/>
  <c r="C77" i="6"/>
  <c r="E52" i="5"/>
  <c r="H26" i="7"/>
  <c r="E52" i="1"/>
  <c r="P78"/>
  <c r="Q207" i="4"/>
  <c r="Q129" i="7"/>
  <c r="H51"/>
  <c r="I51" s="1"/>
  <c r="E51" i="1"/>
  <c r="N78" i="7"/>
  <c r="N78" i="1"/>
  <c r="O182"/>
  <c r="Q233" i="6"/>
  <c r="F78" i="7"/>
  <c r="M234" i="8"/>
  <c r="Q233" i="5"/>
  <c r="O156" i="7"/>
  <c r="U156" i="1"/>
  <c r="F77"/>
  <c r="P77" i="6"/>
  <c r="D77" i="5"/>
  <c r="S155" i="1"/>
  <c r="O155" i="4"/>
  <c r="T129" i="1"/>
  <c r="Q103" i="5"/>
  <c r="N233" i="1"/>
  <c r="M77" i="7"/>
  <c r="D77" i="4"/>
  <c r="U77" i="7"/>
  <c r="D77" i="6"/>
  <c r="O233" i="7"/>
  <c r="T129"/>
  <c r="E25" i="4"/>
  <c r="O233" i="5"/>
  <c r="Q181" i="6"/>
  <c r="O181" i="1"/>
  <c r="N155" i="8"/>
  <c r="T208" i="5"/>
  <c r="T207"/>
  <c r="T234"/>
  <c r="T233"/>
  <c r="T130"/>
  <c r="T129"/>
  <c r="T156"/>
  <c r="T155"/>
  <c r="T52"/>
  <c r="T51"/>
  <c r="U78"/>
  <c r="U77"/>
  <c r="S78"/>
  <c r="S77"/>
  <c r="T26"/>
  <c r="T25"/>
  <c r="R78"/>
  <c r="R77"/>
  <c r="I50"/>
  <c r="G77"/>
  <c r="H25"/>
  <c r="H26"/>
  <c r="F78"/>
  <c r="F77"/>
  <c r="T208" i="6"/>
  <c r="T207"/>
  <c r="T181"/>
  <c r="T182"/>
  <c r="T233"/>
  <c r="T234"/>
  <c r="T129"/>
  <c r="T130"/>
  <c r="T104"/>
  <c r="T103"/>
  <c r="T156"/>
  <c r="T155"/>
  <c r="T52"/>
  <c r="T51"/>
  <c r="U78"/>
  <c r="U77"/>
  <c r="T25"/>
  <c r="T26"/>
  <c r="R78"/>
  <c r="R77"/>
  <c r="S77"/>
  <c r="S78"/>
  <c r="I50"/>
  <c r="H51"/>
  <c r="I51" s="1"/>
  <c r="H52"/>
  <c r="F77"/>
  <c r="F78"/>
  <c r="A78" s="1"/>
  <c r="H25"/>
  <c r="H26"/>
  <c r="G78"/>
  <c r="G77"/>
  <c r="T207" i="4"/>
  <c r="T208"/>
  <c r="T233"/>
  <c r="T234"/>
  <c r="T181"/>
  <c r="T182"/>
  <c r="T129"/>
  <c r="T130"/>
  <c r="S155" i="8"/>
  <c r="S156"/>
  <c r="T103" i="4"/>
  <c r="T104"/>
  <c r="R156" i="8"/>
  <c r="R155"/>
  <c r="T155" i="4"/>
  <c r="T156"/>
  <c r="T51" i="8"/>
  <c r="T52"/>
  <c r="T51" i="4"/>
  <c r="T52"/>
  <c r="U78"/>
  <c r="U77"/>
  <c r="R78"/>
  <c r="R77"/>
  <c r="S77"/>
  <c r="S78"/>
  <c r="T25"/>
  <c r="T26"/>
  <c r="H52"/>
  <c r="H51"/>
  <c r="I51" s="1"/>
  <c r="H52" i="8"/>
  <c r="H51"/>
  <c r="F77" i="4"/>
  <c r="F78"/>
  <c r="H26"/>
  <c r="H25"/>
  <c r="G77"/>
  <c r="G78"/>
  <c r="U233" i="1"/>
  <c r="U234"/>
  <c r="U233" i="8"/>
  <c r="U234"/>
  <c r="T208" i="1"/>
  <c r="T207"/>
  <c r="S234"/>
  <c r="S233"/>
  <c r="T182"/>
  <c r="T181"/>
  <c r="R233"/>
  <c r="R234"/>
  <c r="R233" i="8"/>
  <c r="R234"/>
  <c r="I52" i="4"/>
  <c r="W104" i="5"/>
  <c r="I52" i="7"/>
  <c r="W168"/>
  <c r="I52" i="6"/>
  <c r="W48" i="7"/>
  <c r="V74" i="5"/>
  <c r="A52" i="1"/>
  <c r="W48" i="6"/>
  <c r="W22"/>
  <c r="W204" i="4"/>
  <c r="W48"/>
  <c r="W22"/>
  <c r="V74"/>
  <c r="W204" i="1"/>
  <c r="V230"/>
  <c r="V152"/>
  <c r="W48" i="8"/>
  <c r="G76" i="1"/>
  <c r="G78" s="1"/>
  <c r="W103" i="5"/>
  <c r="V198" i="6"/>
  <c r="V150" i="4"/>
  <c r="W150" s="1"/>
  <c r="V202" i="6"/>
  <c r="Q150"/>
  <c r="Q98" i="8"/>
  <c r="W181" i="5"/>
  <c r="H46" i="1"/>
  <c r="I46" s="1"/>
  <c r="W202" i="7"/>
  <c r="V150" i="6"/>
  <c r="Q124" i="1"/>
  <c r="Q150" i="5"/>
  <c r="Q150" i="7"/>
  <c r="V228" i="6"/>
  <c r="W228" s="1"/>
  <c r="V202" i="5"/>
  <c r="W202" s="1"/>
  <c r="A72" i="6"/>
  <c r="Q124" i="4"/>
  <c r="Q129" s="1"/>
  <c r="W196" i="7"/>
  <c r="T150" i="8"/>
  <c r="E72" i="5"/>
  <c r="G72"/>
  <c r="G78" s="1"/>
  <c r="V98" i="4"/>
  <c r="Q98" i="6"/>
  <c r="Q103" s="1"/>
  <c r="Q102" i="7"/>
  <c r="W102" s="1"/>
  <c r="W101"/>
  <c r="Q147" i="1"/>
  <c r="O150"/>
  <c r="W98" i="7"/>
  <c r="V176" i="4"/>
  <c r="V124" i="6"/>
  <c r="W124" s="1"/>
  <c r="V98"/>
  <c r="T228" i="1"/>
  <c r="W201" i="5"/>
  <c r="W230"/>
  <c r="W204"/>
  <c r="Q224" i="7"/>
  <c r="Q233" s="1"/>
  <c r="W221"/>
  <c r="Q232"/>
  <c r="W229"/>
  <c r="V124"/>
  <c r="V150" i="5"/>
  <c r="V124" i="1"/>
  <c r="Q172" i="7"/>
  <c r="Q181" s="1"/>
  <c r="W170"/>
  <c r="W176"/>
  <c r="O228" i="1"/>
  <c r="V124" i="4"/>
  <c r="V98" i="1"/>
  <c r="V202"/>
  <c r="W206" i="7"/>
  <c r="W203"/>
  <c r="W225"/>
  <c r="Q228"/>
  <c r="W220"/>
  <c r="T150" i="1"/>
  <c r="V176"/>
  <c r="V150" i="7"/>
  <c r="Q98" i="1"/>
  <c r="V228" i="7"/>
  <c r="W205" i="5"/>
  <c r="W227"/>
  <c r="V228"/>
  <c r="W228" s="1"/>
  <c r="W123"/>
  <c r="V124"/>
  <c r="W124" s="1"/>
  <c r="W201" i="4"/>
  <c r="V202"/>
  <c r="W227"/>
  <c r="V228"/>
  <c r="V227" i="8"/>
  <c r="T228"/>
  <c r="I24" i="6"/>
  <c r="V224"/>
  <c r="A72" i="4"/>
  <c r="T72" i="7"/>
  <c r="E72"/>
  <c r="V20" i="6"/>
  <c r="W20" s="1"/>
  <c r="A72" i="1"/>
  <c r="T72" i="5"/>
  <c r="T72" i="4"/>
  <c r="V46" i="1"/>
  <c r="W46" s="1"/>
  <c r="H46" i="5"/>
  <c r="I46" s="1"/>
  <c r="I46" i="7"/>
  <c r="H72" i="4"/>
  <c r="T72" i="6"/>
  <c r="E72"/>
  <c r="O72" i="5"/>
  <c r="V46" i="4"/>
  <c r="E72" i="1"/>
  <c r="H72" i="6"/>
  <c r="V46" i="5"/>
  <c r="W46" s="1"/>
  <c r="A72" i="7"/>
  <c r="A69" i="8"/>
  <c r="W46"/>
  <c r="W43" i="7"/>
  <c r="V46"/>
  <c r="W46" i="6"/>
  <c r="O72" i="7"/>
  <c r="O72" i="4"/>
  <c r="E72"/>
  <c r="O69" i="8"/>
  <c r="M72"/>
  <c r="O72" i="6"/>
  <c r="C72" i="1"/>
  <c r="Q20" i="4"/>
  <c r="Q20" i="5"/>
  <c r="O20" i="1"/>
  <c r="T20"/>
  <c r="V20" i="7"/>
  <c r="E20" i="1"/>
  <c r="W17" i="4"/>
  <c r="V20"/>
  <c r="V20" i="5"/>
  <c r="E20" i="8"/>
  <c r="H20" i="1"/>
  <c r="W168" i="5"/>
  <c r="W96" i="4"/>
  <c r="W44"/>
  <c r="V70"/>
  <c r="W44" i="7"/>
  <c r="W18" i="5"/>
  <c r="V70"/>
  <c r="V226" i="8"/>
  <c r="W174" i="6"/>
  <c r="W122"/>
  <c r="V148" i="8"/>
  <c r="W148" s="1"/>
  <c r="V70" i="6"/>
  <c r="W70" s="1"/>
  <c r="W88"/>
  <c r="G26" i="11"/>
  <c r="A68" i="4"/>
  <c r="V16" i="6"/>
  <c r="Q139" i="1"/>
  <c r="V42" i="5"/>
  <c r="V146" i="7"/>
  <c r="V224" i="5"/>
  <c r="W199" i="6"/>
  <c r="Q146" i="4"/>
  <c r="H68"/>
  <c r="V225" i="1"/>
  <c r="W182" i="5"/>
  <c r="Q120" i="1"/>
  <c r="Q172"/>
  <c r="Q181" s="1"/>
  <c r="O16" i="8"/>
  <c r="Q15" i="1"/>
  <c r="I75"/>
  <c r="G27" i="11"/>
  <c r="V172" i="4"/>
  <c r="A26" i="5"/>
  <c r="W147"/>
  <c r="Q94" i="8"/>
  <c r="T68" i="4"/>
  <c r="V140" i="8"/>
  <c r="W140" s="1"/>
  <c r="Q146" i="6"/>
  <c r="A26"/>
  <c r="V90"/>
  <c r="V224" i="7"/>
  <c r="C31" i="11"/>
  <c r="V146" i="5"/>
  <c r="O39" i="11"/>
  <c r="O68" i="4"/>
  <c r="V172" i="7"/>
  <c r="V181" s="1"/>
  <c r="A26"/>
  <c r="Q94" i="1"/>
  <c r="Q206" i="6"/>
  <c r="Q207" s="1"/>
  <c r="V90" i="4"/>
  <c r="T68" i="5"/>
  <c r="F68" i="8"/>
  <c r="M68"/>
  <c r="V224" i="4"/>
  <c r="C42" i="11"/>
  <c r="E16" i="1"/>
  <c r="W88" i="4"/>
  <c r="T16" i="8"/>
  <c r="M76"/>
  <c r="H68" i="6"/>
  <c r="Q146" i="7"/>
  <c r="Q155" s="1"/>
  <c r="V42" i="6"/>
  <c r="T68" i="7"/>
  <c r="T68" i="6"/>
  <c r="E68" i="7"/>
  <c r="O146" i="1"/>
  <c r="J30" i="11"/>
  <c r="W169" i="6"/>
  <c r="V172"/>
  <c r="A65" i="7"/>
  <c r="G68"/>
  <c r="G77" s="1"/>
  <c r="V16" i="5"/>
  <c r="E68" i="4"/>
  <c r="O224" i="1"/>
  <c r="V42" i="4"/>
  <c r="V94" i="1"/>
  <c r="Q146" i="5"/>
  <c r="V42" i="1"/>
  <c r="H16"/>
  <c r="Q16" i="4"/>
  <c r="Q25" s="1"/>
  <c r="E16" i="8"/>
  <c r="O16" i="1"/>
  <c r="V94" i="5"/>
  <c r="V103" s="1"/>
  <c r="T146" i="1"/>
  <c r="V94" i="7"/>
  <c r="V120" i="5"/>
  <c r="V198"/>
  <c r="V207" s="1"/>
  <c r="V172" i="1"/>
  <c r="V198" i="7"/>
  <c r="V207" s="1"/>
  <c r="Q172" i="4"/>
  <c r="Q181" s="1"/>
  <c r="V94"/>
  <c r="Q16" i="5"/>
  <c r="V120" i="6"/>
  <c r="V94"/>
  <c r="V120" i="7"/>
  <c r="E68" i="6"/>
  <c r="O68" i="5"/>
  <c r="E68"/>
  <c r="E77" s="1"/>
  <c r="D68" i="8"/>
  <c r="V42" i="7"/>
  <c r="V146" i="6"/>
  <c r="V16" i="4"/>
  <c r="V42" i="8"/>
  <c r="H42" i="5"/>
  <c r="H52" s="1"/>
  <c r="Q94" i="7"/>
  <c r="Q103" s="1"/>
  <c r="V16"/>
  <c r="V120" i="4"/>
  <c r="O68" i="7"/>
  <c r="O68" i="6"/>
  <c r="V146" i="4"/>
  <c r="T146" i="8"/>
  <c r="V198" i="1"/>
  <c r="H68"/>
  <c r="V223"/>
  <c r="T224"/>
  <c r="V223" i="8"/>
  <c r="T224"/>
  <c r="W119" i="1"/>
  <c r="V120"/>
  <c r="V67"/>
  <c r="W67" s="1"/>
  <c r="V15"/>
  <c r="T16"/>
  <c r="V67" i="8"/>
  <c r="I41" i="1"/>
  <c r="H42"/>
  <c r="W123" i="4"/>
  <c r="W205" i="6"/>
  <c r="W62" i="4"/>
  <c r="W144" i="7"/>
  <c r="W196" i="4"/>
  <c r="W14" i="5"/>
  <c r="V66"/>
  <c r="W66" s="1"/>
  <c r="H66"/>
  <c r="H68" s="1"/>
  <c r="V66" i="7"/>
  <c r="W66" s="1"/>
  <c r="I40"/>
  <c r="W170" i="6"/>
  <c r="W40"/>
  <c r="W14"/>
  <c r="A65" i="8"/>
  <c r="Q221"/>
  <c r="Q224" s="1"/>
  <c r="V219"/>
  <c r="V220" s="1"/>
  <c r="V194" i="1"/>
  <c r="A63" i="8"/>
  <c r="W123" i="1"/>
  <c r="H37" i="11"/>
  <c r="W141" i="6"/>
  <c r="W144" i="5"/>
  <c r="Q142"/>
  <c r="A64" i="7"/>
  <c r="I24" i="4"/>
  <c r="W145" i="6"/>
  <c r="W195"/>
  <c r="W195" i="5"/>
  <c r="W117"/>
  <c r="A26" i="1"/>
  <c r="O38" i="11"/>
  <c r="I75" i="4"/>
  <c r="D28" i="11" s="1"/>
  <c r="W149" i="7"/>
  <c r="W145" i="5"/>
  <c r="V116" i="6"/>
  <c r="W115"/>
  <c r="V154" i="5"/>
  <c r="W145" i="7"/>
  <c r="O17" i="11"/>
  <c r="I69" i="4"/>
  <c r="A64" i="5"/>
  <c r="W148" i="7"/>
  <c r="W153" i="4"/>
  <c r="W148"/>
  <c r="W99" i="1"/>
  <c r="W19"/>
  <c r="Q102" i="8"/>
  <c r="W126" i="1"/>
  <c r="W22" i="8"/>
  <c r="V218" i="1"/>
  <c r="V154" i="4"/>
  <c r="O28" i="11"/>
  <c r="H39"/>
  <c r="A76" i="7"/>
  <c r="A76" i="4"/>
  <c r="Q128" i="6"/>
  <c r="Q129" s="1"/>
  <c r="A68"/>
  <c r="W201"/>
  <c r="W167"/>
  <c r="W127" i="1"/>
  <c r="A76" i="8"/>
  <c r="A64" i="6"/>
  <c r="A64" i="4"/>
  <c r="A76" i="6"/>
  <c r="A76" i="5"/>
  <c r="A69"/>
  <c r="A70" i="7"/>
  <c r="A66" i="5"/>
  <c r="H66" i="7"/>
  <c r="A66"/>
  <c r="Q128" i="1"/>
  <c r="W122"/>
  <c r="Q142" i="6"/>
  <c r="Q156" s="1"/>
  <c r="Q102" i="1"/>
  <c r="Q154" i="7"/>
  <c r="Q154" i="4"/>
  <c r="W139" i="5"/>
  <c r="W140" i="6"/>
  <c r="Q154"/>
  <c r="Q154" i="5"/>
  <c r="W140" i="4"/>
  <c r="E76" i="5"/>
  <c r="I67"/>
  <c r="H67" i="8"/>
  <c r="A67"/>
  <c r="H61"/>
  <c r="A61"/>
  <c r="V139" i="1"/>
  <c r="V149" i="8"/>
  <c r="Q145" i="1"/>
  <c r="V151"/>
  <c r="A70"/>
  <c r="V144" i="8"/>
  <c r="A64" i="1"/>
  <c r="O24" i="8"/>
  <c r="E24"/>
  <c r="I24" s="1"/>
  <c r="A12"/>
  <c r="A38" i="1"/>
  <c r="O154" i="8"/>
  <c r="O155" s="1"/>
  <c r="Q153" i="1"/>
  <c r="V148"/>
  <c r="V153"/>
  <c r="V145" i="8"/>
  <c r="T62" i="1"/>
  <c r="V62" s="1"/>
  <c r="W62" s="1"/>
  <c r="A12"/>
  <c r="V145"/>
  <c r="V151" i="8"/>
  <c r="A68" i="1"/>
  <c r="A74"/>
  <c r="A69"/>
  <c r="V142" i="6"/>
  <c r="W35" i="4"/>
  <c r="V206"/>
  <c r="V206" i="6"/>
  <c r="V232" i="5"/>
  <c r="V232" i="6"/>
  <c r="V232" i="4"/>
  <c r="V232" i="7"/>
  <c r="V180" i="6"/>
  <c r="V180" i="4"/>
  <c r="V128" i="1"/>
  <c r="V128" i="7"/>
  <c r="V128" i="6"/>
  <c r="V102" i="1"/>
  <c r="V142" i="5"/>
  <c r="V102" i="4"/>
  <c r="V154" i="7"/>
  <c r="W100" i="1"/>
  <c r="W153" i="5"/>
  <c r="W45"/>
  <c r="W19" i="6"/>
  <c r="T24" i="1"/>
  <c r="O232"/>
  <c r="Q206" i="5"/>
  <c r="Q207" s="1"/>
  <c r="Q102" i="4"/>
  <c r="Q103" s="1"/>
  <c r="W147" i="7"/>
  <c r="Q102" i="6"/>
  <c r="O76" i="5"/>
  <c r="Q24"/>
  <c r="Q73" i="6"/>
  <c r="O76"/>
  <c r="Q73" i="4"/>
  <c r="Q76" s="1"/>
  <c r="O76"/>
  <c r="Q73" i="7"/>
  <c r="Q76" s="1"/>
  <c r="O76"/>
  <c r="E76" i="4"/>
  <c r="I70" i="5"/>
  <c r="E76" i="7"/>
  <c r="E76" i="6"/>
  <c r="V50" i="1"/>
  <c r="C76"/>
  <c r="Q21"/>
  <c r="Q24" s="1"/>
  <c r="O24"/>
  <c r="Q151"/>
  <c r="O154"/>
  <c r="O73" i="8"/>
  <c r="Q229"/>
  <c r="Q232" s="1"/>
  <c r="O232"/>
  <c r="O233" s="1"/>
  <c r="E24" i="1"/>
  <c r="E76"/>
  <c r="V24" i="8"/>
  <c r="V180" i="1"/>
  <c r="V206"/>
  <c r="W49"/>
  <c r="W127" i="4"/>
  <c r="V128"/>
  <c r="W127" i="5"/>
  <c r="V128"/>
  <c r="V231" i="1"/>
  <c r="V232" s="1"/>
  <c r="T232"/>
  <c r="V231" i="8"/>
  <c r="T232"/>
  <c r="T154" i="1"/>
  <c r="V154" i="6"/>
  <c r="V102"/>
  <c r="V153" i="8"/>
  <c r="T154"/>
  <c r="L27" i="11"/>
  <c r="V50" i="7"/>
  <c r="W50" s="1"/>
  <c r="V75"/>
  <c r="W75" s="1"/>
  <c r="M28" i="11" s="1"/>
  <c r="T76" i="7"/>
  <c r="L26" i="11"/>
  <c r="V24" i="7"/>
  <c r="W24" s="1"/>
  <c r="J28" i="11"/>
  <c r="H76" i="7"/>
  <c r="E38" i="11"/>
  <c r="V50" i="6"/>
  <c r="V75"/>
  <c r="W75" s="1"/>
  <c r="F39" i="11" s="1"/>
  <c r="T76" i="6"/>
  <c r="E37" i="11"/>
  <c r="V24" i="6"/>
  <c r="C39" i="11"/>
  <c r="H76" i="6"/>
  <c r="L38" i="11"/>
  <c r="V50" i="5"/>
  <c r="L37" i="11"/>
  <c r="V24" i="5"/>
  <c r="V75"/>
  <c r="W75" s="1"/>
  <c r="M39" i="11" s="1"/>
  <c r="T76" i="5"/>
  <c r="J39" i="11"/>
  <c r="H76" i="5"/>
  <c r="E27" i="11"/>
  <c r="V50" i="4"/>
  <c r="E26" i="11"/>
  <c r="V24" i="4"/>
  <c r="V75"/>
  <c r="T76"/>
  <c r="C28" i="11"/>
  <c r="H76" i="4"/>
  <c r="L16" i="11"/>
  <c r="M17"/>
  <c r="L15"/>
  <c r="J17"/>
  <c r="J19"/>
  <c r="E5"/>
  <c r="V50" i="8"/>
  <c r="V75"/>
  <c r="W75" s="1"/>
  <c r="F6" i="11" s="1"/>
  <c r="T76" i="8"/>
  <c r="V75" i="1"/>
  <c r="T76"/>
  <c r="I49"/>
  <c r="H50"/>
  <c r="I50" s="1"/>
  <c r="C6" i="11"/>
  <c r="H76" i="8"/>
  <c r="V74" i="7"/>
  <c r="V74" i="6"/>
  <c r="V152" i="8"/>
  <c r="W48" i="1"/>
  <c r="V74" i="8"/>
  <c r="V74" i="1"/>
  <c r="W21" i="4"/>
  <c r="V73"/>
  <c r="V73" i="6"/>
  <c r="W21"/>
  <c r="V229" i="8"/>
  <c r="V73" i="1"/>
  <c r="V73" i="8"/>
  <c r="V21" i="1"/>
  <c r="Q17"/>
  <c r="Q20" s="1"/>
  <c r="Q225"/>
  <c r="Q71" i="6"/>
  <c r="Q72" s="1"/>
  <c r="Q69" i="5"/>
  <c r="Q72" s="1"/>
  <c r="Q69" i="4"/>
  <c r="Q72" s="1"/>
  <c r="Q69" i="7"/>
  <c r="Q72" s="1"/>
  <c r="W123"/>
  <c r="V71"/>
  <c r="W71" s="1"/>
  <c r="V227" i="1"/>
  <c r="W97" i="4"/>
  <c r="W45"/>
  <c r="V71"/>
  <c r="V149" i="1"/>
  <c r="V71"/>
  <c r="W71" s="1"/>
  <c r="I45" i="5"/>
  <c r="H71"/>
  <c r="I71" s="1"/>
  <c r="V71"/>
  <c r="W71" s="1"/>
  <c r="V71" i="6"/>
  <c r="E69" i="8"/>
  <c r="O71"/>
  <c r="C71"/>
  <c r="E45"/>
  <c r="E46" s="1"/>
  <c r="E52" s="1"/>
  <c r="S71"/>
  <c r="R71"/>
  <c r="R72" s="1"/>
  <c r="R77" s="1"/>
  <c r="U71"/>
  <c r="F71"/>
  <c r="G71"/>
  <c r="D71"/>
  <c r="T19"/>
  <c r="T20" s="1"/>
  <c r="H19"/>
  <c r="W18" i="7"/>
  <c r="V70"/>
  <c r="V226" i="1"/>
  <c r="V18"/>
  <c r="W18" s="1"/>
  <c r="I44"/>
  <c r="Q70" i="8"/>
  <c r="S70"/>
  <c r="I18"/>
  <c r="G70"/>
  <c r="F70"/>
  <c r="G8" i="11"/>
  <c r="G9"/>
  <c r="W94" i="5"/>
  <c r="W121" i="7"/>
  <c r="V69"/>
  <c r="W17"/>
  <c r="V225" i="8"/>
  <c r="V17" i="1"/>
  <c r="V69"/>
  <c r="T220" i="8"/>
  <c r="H5" i="11"/>
  <c r="I17" i="1"/>
  <c r="I70" i="6"/>
  <c r="I16" i="7"/>
  <c r="I50"/>
  <c r="I71"/>
  <c r="I62"/>
  <c r="I75"/>
  <c r="K28" i="11" s="1"/>
  <c r="W113" i="5"/>
  <c r="I75" i="6"/>
  <c r="D39" i="11" s="1"/>
  <c r="V90" i="1"/>
  <c r="Q116"/>
  <c r="Q130" s="1"/>
  <c r="Q225" i="8"/>
  <c r="Q228" s="1"/>
  <c r="W101" i="4"/>
  <c r="V13" i="1"/>
  <c r="W172" i="5"/>
  <c r="V221" i="1"/>
  <c r="W91" i="4"/>
  <c r="V221" i="8"/>
  <c r="A68" i="5"/>
  <c r="W117" i="6"/>
  <c r="V65"/>
  <c r="V142" i="4"/>
  <c r="I74" i="6"/>
  <c r="I69"/>
  <c r="W40" i="4"/>
  <c r="W144" i="6"/>
  <c r="O64" i="4"/>
  <c r="H27" i="11"/>
  <c r="W62" i="5"/>
  <c r="W63" i="4"/>
  <c r="I24" i="7"/>
  <c r="I70" i="4"/>
  <c r="W40" i="1"/>
  <c r="I66" i="6"/>
  <c r="I73" i="7"/>
  <c r="Q64"/>
  <c r="K17" i="11"/>
  <c r="I67" i="4"/>
  <c r="I63" i="5"/>
  <c r="I74" i="4"/>
  <c r="I67" i="6"/>
  <c r="E64" i="5"/>
  <c r="E78" s="1"/>
  <c r="I73" i="4"/>
  <c r="H38" i="11"/>
  <c r="W13" i="7"/>
  <c r="I63" i="4"/>
  <c r="H26" i="11"/>
  <c r="I69" i="7"/>
  <c r="I74" i="5"/>
  <c r="V142" i="7"/>
  <c r="V156" s="1"/>
  <c r="W117"/>
  <c r="Q65"/>
  <c r="Q68" s="1"/>
  <c r="Q77" s="1"/>
  <c r="I21" i="1"/>
  <c r="I48"/>
  <c r="I50" i="4"/>
  <c r="W140" i="7"/>
  <c r="V65"/>
  <c r="W39"/>
  <c r="I71" i="4"/>
  <c r="I74" i="7"/>
  <c r="Q65" i="5"/>
  <c r="Q68" s="1"/>
  <c r="Q77" s="1"/>
  <c r="Q65" i="4"/>
  <c r="Q68" s="1"/>
  <c r="Q77" s="1"/>
  <c r="Q65" i="6"/>
  <c r="Q68" s="1"/>
  <c r="W127"/>
  <c r="I61" i="5"/>
  <c r="W92" i="4"/>
  <c r="I42"/>
  <c r="I66"/>
  <c r="I16"/>
  <c r="Q13" i="1"/>
  <c r="Q143"/>
  <c r="Q221"/>
  <c r="Q224" s="1"/>
  <c r="O65" i="8"/>
  <c r="O68" s="1"/>
  <c r="Q143"/>
  <c r="Q146" s="1"/>
  <c r="W92" i="6"/>
  <c r="V66"/>
  <c r="I42"/>
  <c r="I16"/>
  <c r="V222" i="1"/>
  <c r="V144"/>
  <c r="W144" s="1"/>
  <c r="V14"/>
  <c r="W14" s="1"/>
  <c r="O220" i="8"/>
  <c r="O234" s="1"/>
  <c r="T220" i="1"/>
  <c r="O142"/>
  <c r="O142" i="8"/>
  <c r="O156" s="1"/>
  <c r="V116" i="1"/>
  <c r="V130" s="1"/>
  <c r="Q90" i="8"/>
  <c r="Q104" s="1"/>
  <c r="H63"/>
  <c r="V38"/>
  <c r="V38" i="1"/>
  <c r="V52" s="1"/>
  <c r="I11"/>
  <c r="I20" i="6"/>
  <c r="I61"/>
  <c r="W69"/>
  <c r="Q142" i="4"/>
  <c r="Q156" s="1"/>
  <c r="C20" i="11"/>
  <c r="E20"/>
  <c r="G21"/>
  <c r="C19"/>
  <c r="T142" i="8"/>
  <c r="I63" i="6"/>
  <c r="I62" i="5"/>
  <c r="E64" i="4"/>
  <c r="E64" i="6"/>
  <c r="E78" s="1"/>
  <c r="I63" i="7"/>
  <c r="O64"/>
  <c r="O78" s="1"/>
  <c r="E64"/>
  <c r="E78" s="1"/>
  <c r="Q194" i="1"/>
  <c r="Q208" s="1"/>
  <c r="I62" i="4"/>
  <c r="I67" i="7"/>
  <c r="Q141" i="1"/>
  <c r="I61" i="4"/>
  <c r="O64" i="5"/>
  <c r="O78" s="1"/>
  <c r="I24"/>
  <c r="W121" i="6"/>
  <c r="W113" i="7"/>
  <c r="W67"/>
  <c r="W118" i="6"/>
  <c r="W217" i="5"/>
  <c r="H64" i="4"/>
  <c r="W87" i="6"/>
  <c r="W122" i="7"/>
  <c r="W37" i="8"/>
  <c r="I13" i="1"/>
  <c r="I12" i="4"/>
  <c r="W38"/>
  <c r="W90" i="7"/>
  <c r="W90" i="5"/>
  <c r="I13"/>
  <c r="I12" i="7"/>
  <c r="I65" i="6"/>
  <c r="I44" i="5"/>
  <c r="I38" i="6"/>
  <c r="W47" i="5"/>
  <c r="I38" i="4"/>
  <c r="I38" i="7"/>
  <c r="W168" i="6"/>
  <c r="Q219" i="8"/>
  <c r="Q219" i="1"/>
  <c r="V219"/>
  <c r="W37"/>
  <c r="H64"/>
  <c r="I40"/>
  <c r="W9"/>
  <c r="W115" i="8"/>
  <c r="Q168" i="1"/>
  <c r="Q182" s="1"/>
  <c r="Q38"/>
  <c r="Q52" s="1"/>
  <c r="V168"/>
  <c r="V141" i="8"/>
  <c r="V141" i="1"/>
  <c r="E65" i="8"/>
  <c r="Q141"/>
  <c r="Q90" i="1"/>
  <c r="Q104" s="1"/>
  <c r="V63"/>
  <c r="V143"/>
  <c r="Q148"/>
  <c r="O63" i="8"/>
  <c r="U64"/>
  <c r="Q63" i="1"/>
  <c r="H65" i="8"/>
  <c r="H12" i="1"/>
  <c r="H26" s="1"/>
  <c r="W70" i="5"/>
  <c r="R64" i="1"/>
  <c r="R78" s="1"/>
  <c r="I63"/>
  <c r="V11"/>
  <c r="Q11"/>
  <c r="Q229"/>
  <c r="Q232" s="1"/>
  <c r="H64" i="7"/>
  <c r="O75" i="1"/>
  <c r="Q75" s="1"/>
  <c r="O69"/>
  <c r="O65"/>
  <c r="O68" s="1"/>
  <c r="Q61" i="6"/>
  <c r="O64"/>
  <c r="O78" s="1"/>
  <c r="V147" i="8"/>
  <c r="D17" i="11"/>
  <c r="T142" i="1"/>
  <c r="T156" s="1"/>
  <c r="E74" i="8"/>
  <c r="I74" s="1"/>
  <c r="I38" i="5"/>
  <c r="E62" i="8"/>
  <c r="I62" s="1"/>
  <c r="O70" i="1"/>
  <c r="Q70" s="1"/>
  <c r="W38" i="5"/>
  <c r="W38" i="7"/>
  <c r="O74" i="1"/>
  <c r="Q74" s="1"/>
  <c r="Q151" i="8"/>
  <c r="Q154" s="1"/>
  <c r="Q218" i="1"/>
  <c r="O220"/>
  <c r="O234" s="1"/>
  <c r="Q147" i="8"/>
  <c r="Q150" s="1"/>
  <c r="Q73" i="5"/>
  <c r="Q76" s="1"/>
  <c r="E66" i="8"/>
  <c r="I66" s="1"/>
  <c r="Q73" i="1"/>
  <c r="Q61"/>
  <c r="E66"/>
  <c r="E68" s="1"/>
  <c r="E77" s="1"/>
  <c r="V90" i="5"/>
  <c r="V104" s="1"/>
  <c r="I12" i="6"/>
  <c r="Q74"/>
  <c r="Q226" i="1"/>
  <c r="C64"/>
  <c r="T64" i="7"/>
  <c r="T78" s="1"/>
  <c r="V143" i="8"/>
  <c r="W63" i="7"/>
  <c r="V64"/>
  <c r="H38" i="1"/>
  <c r="W229" i="5"/>
  <c r="W122" i="4"/>
  <c r="O27" i="11"/>
  <c r="N27"/>
  <c r="H16"/>
  <c r="G16"/>
  <c r="O16"/>
  <c r="N16"/>
  <c r="W126" i="5"/>
  <c r="W126" i="6"/>
  <c r="H15" i="11"/>
  <c r="G15"/>
  <c r="V147" i="1"/>
  <c r="W62" i="7"/>
  <c r="W11"/>
  <c r="V64" i="6"/>
  <c r="V22" i="1"/>
  <c r="W47" i="6"/>
  <c r="W45"/>
  <c r="W40" i="7"/>
  <c r="V65" i="8"/>
  <c r="V65" i="1"/>
  <c r="V63" i="8"/>
  <c r="T64" i="4"/>
  <c r="V61"/>
  <c r="V64" s="1"/>
  <c r="T62" i="8"/>
  <c r="V62" s="1"/>
  <c r="W62" s="1"/>
  <c r="V61" i="5"/>
  <c r="V64" s="1"/>
  <c r="T64"/>
  <c r="W38" i="6"/>
  <c r="V61" i="8"/>
  <c r="W35" i="7"/>
  <c r="T64" i="6"/>
  <c r="T66" i="1"/>
  <c r="T68" s="1"/>
  <c r="T77" s="1"/>
  <c r="V65" i="4"/>
  <c r="V68" s="1"/>
  <c r="T66" i="8"/>
  <c r="T68" s="1"/>
  <c r="V65" i="5"/>
  <c r="V67" i="6"/>
  <c r="T70" i="1"/>
  <c r="T72" s="1"/>
  <c r="V69" i="5"/>
  <c r="V69" i="8"/>
  <c r="V69" i="4"/>
  <c r="I75" i="5"/>
  <c r="K39" i="11" s="1"/>
  <c r="I44" i="7"/>
  <c r="H64" i="6"/>
  <c r="H74" i="1"/>
  <c r="H69"/>
  <c r="H69" i="5"/>
  <c r="H69" i="8"/>
  <c r="H70" i="1"/>
  <c r="H70" i="7"/>
  <c r="H72" s="1"/>
  <c r="H65"/>
  <c r="I12" i="5"/>
  <c r="I62" i="6"/>
  <c r="H64" i="5"/>
  <c r="H17" i="11"/>
  <c r="G17"/>
  <c r="G39"/>
  <c r="W193" i="8"/>
  <c r="M64"/>
  <c r="M78" s="1"/>
  <c r="F64"/>
  <c r="I10"/>
  <c r="I39" i="1"/>
  <c r="I47"/>
  <c r="H4" i="11"/>
  <c r="W101" i="8"/>
  <c r="W97"/>
  <c r="W100"/>
  <c r="Q21"/>
  <c r="Q24" s="1"/>
  <c r="O12"/>
  <c r="O26" s="1"/>
  <c r="Q11"/>
  <c r="I39"/>
  <c r="V17"/>
  <c r="V13"/>
  <c r="V9"/>
  <c r="W9" s="1"/>
  <c r="W23"/>
  <c r="F4" i="11" s="1"/>
  <c r="W139" i="8"/>
  <c r="I15"/>
  <c r="I11"/>
  <c r="W10"/>
  <c r="Q13"/>
  <c r="Q16" s="1"/>
  <c r="I43"/>
  <c r="I21"/>
  <c r="V15"/>
  <c r="T12"/>
  <c r="T26" s="1"/>
  <c r="V11"/>
  <c r="Q17"/>
  <c r="Q20" s="1"/>
  <c r="I50"/>
  <c r="I47"/>
  <c r="I38"/>
  <c r="I37"/>
  <c r="I75"/>
  <c r="D6" i="11" s="1"/>
  <c r="I23" i="8"/>
  <c r="D4" i="11" s="1"/>
  <c r="I17" i="8"/>
  <c r="I13"/>
  <c r="E12"/>
  <c r="E26" s="1"/>
  <c r="I9"/>
  <c r="W14"/>
  <c r="V12" i="7"/>
  <c r="V26" s="1"/>
  <c r="W61"/>
  <c r="W10"/>
  <c r="Q116"/>
  <c r="Q130" s="1"/>
  <c r="W191"/>
  <c r="W22"/>
  <c r="W152"/>
  <c r="W126"/>
  <c r="W141"/>
  <c r="W153"/>
  <c r="W166"/>
  <c r="W218"/>
  <c r="W118"/>
  <c r="I61"/>
  <c r="W151"/>
  <c r="I20"/>
  <c r="W14"/>
  <c r="W139"/>
  <c r="W19"/>
  <c r="W229" i="6"/>
  <c r="W221"/>
  <c r="Q12"/>
  <c r="Q26" s="1"/>
  <c r="W9"/>
  <c r="W91"/>
  <c r="W125"/>
  <c r="W101"/>
  <c r="W231"/>
  <c r="Q194"/>
  <c r="Q208" s="1"/>
  <c r="W191"/>
  <c r="W97"/>
  <c r="W39"/>
  <c r="I71"/>
  <c r="W62"/>
  <c r="W10"/>
  <c r="W96"/>
  <c r="W147"/>
  <c r="V194"/>
  <c r="W227"/>
  <c r="W196"/>
  <c r="W222"/>
  <c r="W173"/>
  <c r="W225"/>
  <c r="Q116"/>
  <c r="Q130" s="1"/>
  <c r="W113"/>
  <c r="W99"/>
  <c r="W226"/>
  <c r="W200"/>
  <c r="W218"/>
  <c r="W192"/>
  <c r="W152"/>
  <c r="W100"/>
  <c r="V12"/>
  <c r="W11"/>
  <c r="W63"/>
  <c r="W123"/>
  <c r="W148"/>
  <c r="W204"/>
  <c r="W230"/>
  <c r="W180"/>
  <c r="W177"/>
  <c r="W13"/>
  <c r="I73"/>
  <c r="W153"/>
  <c r="W35"/>
  <c r="W151" i="5"/>
  <c r="W19"/>
  <c r="W67"/>
  <c r="W15"/>
  <c r="W122"/>
  <c r="W118"/>
  <c r="W149"/>
  <c r="W141"/>
  <c r="Q12"/>
  <c r="Q26" s="1"/>
  <c r="W9"/>
  <c r="W21"/>
  <c r="I20"/>
  <c r="Q116"/>
  <c r="Q130" s="1"/>
  <c r="V194"/>
  <c r="V208" s="1"/>
  <c r="W148"/>
  <c r="W11"/>
  <c r="W63"/>
  <c r="I73"/>
  <c r="W74"/>
  <c r="W22"/>
  <c r="V12"/>
  <c r="W192"/>
  <c r="W17"/>
  <c r="W13"/>
  <c r="W23"/>
  <c r="M37" i="11" s="1"/>
  <c r="W225" i="5"/>
  <c r="W39"/>
  <c r="Q194"/>
  <c r="Q208" s="1"/>
  <c r="W152"/>
  <c r="W177" i="4"/>
  <c r="W180"/>
  <c r="W168"/>
  <c r="W125"/>
  <c r="W219"/>
  <c r="W193"/>
  <c r="W223"/>
  <c r="W171"/>
  <c r="W18"/>
  <c r="W13"/>
  <c r="V12"/>
  <c r="W119"/>
  <c r="W126"/>
  <c r="Q116"/>
  <c r="Q130" s="1"/>
  <c r="W144"/>
  <c r="Q64"/>
  <c r="Q78" s="1"/>
  <c r="W23"/>
  <c r="F26" i="11" s="1"/>
  <c r="W199" i="4"/>
  <c r="W169"/>
  <c r="W117"/>
  <c r="W195"/>
  <c r="W173"/>
  <c r="I20"/>
  <c r="W66"/>
  <c r="W14"/>
  <c r="W74"/>
  <c r="W191"/>
  <c r="W217"/>
  <c r="Q194"/>
  <c r="Q208" s="1"/>
  <c r="W152"/>
  <c r="W100"/>
  <c r="W93"/>
  <c r="W145"/>
  <c r="W231"/>
  <c r="W179"/>
  <c r="W151"/>
  <c r="Q90"/>
  <c r="Q104" s="1"/>
  <c r="W87"/>
  <c r="W19"/>
  <c r="W141"/>
  <c r="W10"/>
  <c r="W95"/>
  <c r="W203"/>
  <c r="V194"/>
  <c r="W139"/>
  <c r="W67"/>
  <c r="W15"/>
  <c r="I65"/>
  <c r="W113"/>
  <c r="W99"/>
  <c r="W118"/>
  <c r="W149"/>
  <c r="O15" i="11"/>
  <c r="M15"/>
  <c r="W201" i="1"/>
  <c r="W205"/>
  <c r="W140"/>
  <c r="W88"/>
  <c r="W96"/>
  <c r="W118"/>
  <c r="W167"/>
  <c r="W97"/>
  <c r="W171"/>
  <c r="W92"/>
  <c r="E12"/>
  <c r="E26" s="1"/>
  <c r="I9"/>
  <c r="W203"/>
  <c r="I35"/>
  <c r="W195"/>
  <c r="W121"/>
  <c r="W115"/>
  <c r="I71"/>
  <c r="I19"/>
  <c r="W193"/>
  <c r="W89"/>
  <c r="I14"/>
  <c r="I67"/>
  <c r="I15"/>
  <c r="T12"/>
  <c r="T26" s="1"/>
  <c r="W230"/>
  <c r="O64"/>
  <c r="W196"/>
  <c r="W179"/>
  <c r="I62"/>
  <c r="I10"/>
  <c r="W170"/>
  <c r="I43"/>
  <c r="W113"/>
  <c r="I22"/>
  <c r="I18"/>
  <c r="W174"/>
  <c r="O12"/>
  <c r="O26" s="1"/>
  <c r="H25" l="1"/>
  <c r="Q25" i="8"/>
  <c r="Q155"/>
  <c r="C78" i="1"/>
  <c r="M77" i="8"/>
  <c r="T25"/>
  <c r="C77" i="1"/>
  <c r="H52"/>
  <c r="V104"/>
  <c r="V234" i="7"/>
  <c r="V52"/>
  <c r="O156" i="1"/>
  <c r="Q78" i="7"/>
  <c r="Q233" i="8"/>
  <c r="V129" i="1"/>
  <c r="E77" i="6"/>
  <c r="Q25" i="5"/>
  <c r="V51" i="1"/>
  <c r="W51" s="1"/>
  <c r="O233"/>
  <c r="E25"/>
  <c r="I25" s="1"/>
  <c r="V155" i="7"/>
  <c r="R78" i="8"/>
  <c r="E51"/>
  <c r="Q104" i="7"/>
  <c r="Q234"/>
  <c r="E78" i="4"/>
  <c r="O78"/>
  <c r="Q156" i="5"/>
  <c r="T25" i="1"/>
  <c r="V25" i="7"/>
  <c r="V129"/>
  <c r="O25" i="1"/>
  <c r="Q155" i="5"/>
  <c r="E77" i="4"/>
  <c r="T77" i="7"/>
  <c r="Q103" i="8"/>
  <c r="O25"/>
  <c r="H51" i="5"/>
  <c r="Q104" i="6"/>
  <c r="G78" i="7"/>
  <c r="H51" i="1"/>
  <c r="O77" i="6"/>
  <c r="V104" i="7"/>
  <c r="V103"/>
  <c r="E25" i="8"/>
  <c r="V103" i="1"/>
  <c r="W103" s="1"/>
  <c r="O155"/>
  <c r="Q103"/>
  <c r="O77" i="4"/>
  <c r="Q155" i="6"/>
  <c r="Q129" i="1"/>
  <c r="V130" i="7"/>
  <c r="Q182"/>
  <c r="V208"/>
  <c r="G77" i="1"/>
  <c r="A77" s="1"/>
  <c r="Q182" i="4"/>
  <c r="Q156" i="7"/>
  <c r="O77"/>
  <c r="V51"/>
  <c r="O77" i="5"/>
  <c r="T155" i="1"/>
  <c r="E77" i="7"/>
  <c r="V233"/>
  <c r="Q155" i="4"/>
  <c r="V182" i="7"/>
  <c r="Q26" i="4"/>
  <c r="V234" i="5"/>
  <c r="V233"/>
  <c r="V130"/>
  <c r="V129"/>
  <c r="W129" s="1"/>
  <c r="V156"/>
  <c r="W156" s="1"/>
  <c r="V155"/>
  <c r="W155" s="1"/>
  <c r="W50"/>
  <c r="V52"/>
  <c r="V51"/>
  <c r="T78"/>
  <c r="T77"/>
  <c r="V26"/>
  <c r="V25"/>
  <c r="A78" i="4"/>
  <c r="V207" i="6"/>
  <c r="V208"/>
  <c r="W208" s="1"/>
  <c r="V234"/>
  <c r="V233"/>
  <c r="W233" s="1"/>
  <c r="V182"/>
  <c r="V181"/>
  <c r="V130"/>
  <c r="V129"/>
  <c r="V155"/>
  <c r="W155" s="1"/>
  <c r="V156"/>
  <c r="W156" s="1"/>
  <c r="V103"/>
  <c r="V104"/>
  <c r="W50"/>
  <c r="V51"/>
  <c r="V52"/>
  <c r="W52" s="1"/>
  <c r="T77"/>
  <c r="T78"/>
  <c r="V26"/>
  <c r="V25"/>
  <c r="H78"/>
  <c r="H77"/>
  <c r="I77" s="1"/>
  <c r="W206" i="4"/>
  <c r="V208"/>
  <c r="W208" s="1"/>
  <c r="V207"/>
  <c r="W207" s="1"/>
  <c r="V182"/>
  <c r="V181"/>
  <c r="V234"/>
  <c r="W234" s="1"/>
  <c r="V233"/>
  <c r="W233" s="1"/>
  <c r="V130"/>
  <c r="V129"/>
  <c r="V104"/>
  <c r="V103"/>
  <c r="T155" i="8"/>
  <c r="T156"/>
  <c r="V156" i="4"/>
  <c r="V155"/>
  <c r="W155" s="1"/>
  <c r="W50"/>
  <c r="V52"/>
  <c r="V51"/>
  <c r="W51" s="1"/>
  <c r="V52" i="8"/>
  <c r="V51"/>
  <c r="W51" s="1"/>
  <c r="W24" i="4"/>
  <c r="V26"/>
  <c r="V25"/>
  <c r="T77"/>
  <c r="T78"/>
  <c r="H78"/>
  <c r="I78" s="1"/>
  <c r="H77"/>
  <c r="W206" i="1"/>
  <c r="V207"/>
  <c r="W207" s="1"/>
  <c r="V208"/>
  <c r="W208" s="1"/>
  <c r="T234" i="8"/>
  <c r="T233"/>
  <c r="T234" i="1"/>
  <c r="T233"/>
  <c r="V181"/>
  <c r="W181" s="1"/>
  <c r="V182"/>
  <c r="W150" i="6"/>
  <c r="W208" i="5"/>
  <c r="W130" i="6"/>
  <c r="W233" i="5"/>
  <c r="W51"/>
  <c r="W124" i="1"/>
  <c r="I51" i="5"/>
  <c r="W103" i="8"/>
  <c r="W129" i="1"/>
  <c r="W207" i="6"/>
  <c r="W234" i="5"/>
  <c r="W129" i="7"/>
  <c r="W104"/>
  <c r="I52" i="5"/>
  <c r="W182" i="7"/>
  <c r="W181"/>
  <c r="W52" i="4"/>
  <c r="W103" i="6"/>
  <c r="W182" i="4"/>
  <c r="A78" i="7"/>
  <c r="W234" i="6"/>
  <c r="W52" i="5"/>
  <c r="W130"/>
  <c r="W52" i="7"/>
  <c r="A77" i="5"/>
  <c r="W51" i="6"/>
  <c r="W208" i="7"/>
  <c r="W156"/>
  <c r="W207"/>
  <c r="W74"/>
  <c r="I51" i="1"/>
  <c r="I51" i="8"/>
  <c r="I52"/>
  <c r="W152" i="1"/>
  <c r="W74" i="8"/>
  <c r="A76" i="1"/>
  <c r="H76"/>
  <c r="W129" i="6"/>
  <c r="W52" i="1"/>
  <c r="W150" i="5"/>
  <c r="W156" i="4"/>
  <c r="W130" i="1"/>
  <c r="A77" i="6"/>
  <c r="W202"/>
  <c r="A77" i="4"/>
  <c r="H72" i="5"/>
  <c r="H78" s="1"/>
  <c r="S72" i="8"/>
  <c r="W198" i="5"/>
  <c r="W207"/>
  <c r="W202" i="1"/>
  <c r="W104" i="4"/>
  <c r="A72" i="5"/>
  <c r="W130" i="7"/>
  <c r="W130" i="4"/>
  <c r="W26" i="7"/>
  <c r="V72" i="5"/>
  <c r="W72" s="1"/>
  <c r="W52" i="8"/>
  <c r="W90" i="6"/>
  <c r="V68" i="5"/>
  <c r="I52" i="1"/>
  <c r="W124" i="4"/>
  <c r="W103" i="7"/>
  <c r="W206" i="6"/>
  <c r="W51" i="7"/>
  <c r="I78" i="6"/>
  <c r="A78" i="1"/>
  <c r="A78" i="5"/>
  <c r="A77" i="7"/>
  <c r="W228"/>
  <c r="W194"/>
  <c r="W198"/>
  <c r="V150" i="1"/>
  <c r="V228"/>
  <c r="W182" i="6"/>
  <c r="W172" i="7"/>
  <c r="W224"/>
  <c r="Q228" i="1"/>
  <c r="Q233" s="1"/>
  <c r="V228" i="8"/>
  <c r="W206" i="5"/>
  <c r="W94" i="7"/>
  <c r="Q150" i="1"/>
  <c r="W232" i="7"/>
  <c r="W202" i="4"/>
  <c r="W228"/>
  <c r="W149" i="8"/>
  <c r="V150"/>
  <c r="V68" i="7"/>
  <c r="V72" i="6"/>
  <c r="W72" s="1"/>
  <c r="F72" i="8"/>
  <c r="F77" s="1"/>
  <c r="V72" i="4"/>
  <c r="O72" i="1"/>
  <c r="I25" i="5"/>
  <c r="I72" i="7"/>
  <c r="I46" i="8"/>
  <c r="H72" i="1"/>
  <c r="H78" s="1"/>
  <c r="Q69" i="8"/>
  <c r="O72"/>
  <c r="I72" i="4"/>
  <c r="G72" i="8"/>
  <c r="W46" i="7"/>
  <c r="I72" i="6"/>
  <c r="W46" i="4"/>
  <c r="V72" i="7"/>
  <c r="U72" i="8"/>
  <c r="U77" s="1"/>
  <c r="V20" i="1"/>
  <c r="W20" s="1"/>
  <c r="H20" i="8"/>
  <c r="W70" i="7"/>
  <c r="W103" i="4"/>
  <c r="W181"/>
  <c r="W172" i="6"/>
  <c r="W181"/>
  <c r="A68" i="8"/>
  <c r="Q16" i="1"/>
  <c r="Q25" s="1"/>
  <c r="I25" i="6"/>
  <c r="I25" i="7"/>
  <c r="I25" i="4"/>
  <c r="W15" i="1"/>
  <c r="I26" i="7"/>
  <c r="G30" i="11"/>
  <c r="H68" i="7"/>
  <c r="H77" s="1"/>
  <c r="V16" i="8"/>
  <c r="I66" i="5"/>
  <c r="T64" i="1"/>
  <c r="T78" s="1"/>
  <c r="Q146"/>
  <c r="I26" i="4"/>
  <c r="E68" i="8"/>
  <c r="E31" i="11"/>
  <c r="V146" i="8"/>
  <c r="V16" i="1"/>
  <c r="V224" i="8"/>
  <c r="L42" i="11"/>
  <c r="W104" i="8"/>
  <c r="V146" i="1"/>
  <c r="V68" i="6"/>
  <c r="V224" i="1"/>
  <c r="V233" s="1"/>
  <c r="W145" i="8"/>
  <c r="I67"/>
  <c r="H68"/>
  <c r="I26" i="6"/>
  <c r="J41" i="11"/>
  <c r="I66" i="7"/>
  <c r="A26" i="8"/>
  <c r="I26" i="5"/>
  <c r="A64" i="8"/>
  <c r="N19" i="11"/>
  <c r="Q154" i="1"/>
  <c r="N32" i="11"/>
  <c r="G43"/>
  <c r="N21"/>
  <c r="N43"/>
  <c r="N41"/>
  <c r="V154" i="1"/>
  <c r="A68" i="7"/>
  <c r="A71" i="8"/>
  <c r="A70"/>
  <c r="H6" i="11"/>
  <c r="G6"/>
  <c r="A20" i="8"/>
  <c r="G32" i="11"/>
  <c r="V76" i="4"/>
  <c r="W74" i="6"/>
  <c r="V24" i="1"/>
  <c r="W74"/>
  <c r="W73" i="6"/>
  <c r="J20" i="11"/>
  <c r="K31"/>
  <c r="C30"/>
  <c r="W71" i="6"/>
  <c r="Q76" i="1"/>
  <c r="W21"/>
  <c r="W17"/>
  <c r="W73" i="7"/>
  <c r="Q76" i="6"/>
  <c r="Q77" s="1"/>
  <c r="Q73" i="8"/>
  <c r="Q76" s="1"/>
  <c r="O76"/>
  <c r="V76" i="1"/>
  <c r="O76"/>
  <c r="V232" i="8"/>
  <c r="E76"/>
  <c r="I76" s="1"/>
  <c r="W75" i="4"/>
  <c r="F28" i="11" s="1"/>
  <c r="E28"/>
  <c r="V154" i="8"/>
  <c r="W153"/>
  <c r="L28" i="11"/>
  <c r="V76" i="7"/>
  <c r="W76" s="1"/>
  <c r="E39" i="11"/>
  <c r="V76" i="6"/>
  <c r="W24"/>
  <c r="L39" i="11"/>
  <c r="V76" i="5"/>
  <c r="L17" i="11"/>
  <c r="W75" i="1"/>
  <c r="E6" i="11"/>
  <c r="V76" i="8"/>
  <c r="W152"/>
  <c r="W42" i="7"/>
  <c r="Q69" i="1"/>
  <c r="Q72" s="1"/>
  <c r="W149"/>
  <c r="W71" i="4"/>
  <c r="I19" i="8"/>
  <c r="T71"/>
  <c r="V71" s="1"/>
  <c r="E71"/>
  <c r="H71"/>
  <c r="Q71"/>
  <c r="I45"/>
  <c r="V19"/>
  <c r="V20" s="1"/>
  <c r="W128" i="5"/>
  <c r="W224" i="4"/>
  <c r="I70" i="1"/>
  <c r="T70" i="8"/>
  <c r="W18"/>
  <c r="D42" i="11"/>
  <c r="H70" i="8"/>
  <c r="D70"/>
  <c r="C70"/>
  <c r="C72" s="1"/>
  <c r="W198" i="6"/>
  <c r="W120" i="7"/>
  <c r="W198" i="4"/>
  <c r="I24" i="1"/>
  <c r="H64" i="8"/>
  <c r="I16" i="5"/>
  <c r="W102" i="4"/>
  <c r="W102" i="6"/>
  <c r="I76" i="7"/>
  <c r="I64" i="4"/>
  <c r="W16" i="7"/>
  <c r="W42" i="5"/>
  <c r="K20" i="11"/>
  <c r="C41"/>
  <c r="W224" i="6"/>
  <c r="W65" i="7"/>
  <c r="W172" i="4"/>
  <c r="K30" i="11"/>
  <c r="K19"/>
  <c r="W146" i="5"/>
  <c r="W146" i="7"/>
  <c r="I76" i="5"/>
  <c r="W94" i="6"/>
  <c r="W120"/>
  <c r="W146"/>
  <c r="W94" i="4"/>
  <c r="W120"/>
  <c r="W120" i="5"/>
  <c r="I42"/>
  <c r="W146" i="4"/>
  <c r="I66" i="1"/>
  <c r="I38"/>
  <c r="I20"/>
  <c r="W194"/>
  <c r="I76" i="4"/>
  <c r="W13" i="1"/>
  <c r="W148"/>
  <c r="I42" i="7"/>
  <c r="W224" i="5"/>
  <c r="W16"/>
  <c r="I68"/>
  <c r="I64" i="7"/>
  <c r="W42" i="4"/>
  <c r="W16"/>
  <c r="I68"/>
  <c r="I16" i="8"/>
  <c r="Q65" i="1"/>
  <c r="Q68" s="1"/>
  <c r="Q77" s="1"/>
  <c r="Q65" i="8"/>
  <c r="Q68" s="1"/>
  <c r="W42" i="6"/>
  <c r="W16"/>
  <c r="W66"/>
  <c r="I68"/>
  <c r="W198" i="8"/>
  <c r="Q220"/>
  <c r="Q234" s="1"/>
  <c r="V220" i="1"/>
  <c r="V234" s="1"/>
  <c r="W198"/>
  <c r="W120" i="8"/>
  <c r="W172"/>
  <c r="V142" i="1"/>
  <c r="V142" i="8"/>
  <c r="Q142"/>
  <c r="Q156" s="1"/>
  <c r="Q142" i="1"/>
  <c r="W94" i="8"/>
  <c r="W120" i="1"/>
  <c r="I42" i="8"/>
  <c r="W42"/>
  <c r="W94" i="1"/>
  <c r="V64"/>
  <c r="I42"/>
  <c r="I16"/>
  <c r="V12"/>
  <c r="W128" i="4"/>
  <c r="F19" i="11"/>
  <c r="C21"/>
  <c r="D19"/>
  <c r="E19"/>
  <c r="D20"/>
  <c r="W64" i="7"/>
  <c r="Q220" i="1"/>
  <c r="Q234" s="1"/>
  <c r="W194" i="6"/>
  <c r="I64"/>
  <c r="W90" i="4"/>
  <c r="W194"/>
  <c r="W116" i="7"/>
  <c r="W116" i="4"/>
  <c r="W116" i="5"/>
  <c r="W116" i="6"/>
  <c r="I12" i="8"/>
  <c r="I12" i="1"/>
  <c r="W11"/>
  <c r="W226"/>
  <c r="W63"/>
  <c r="Q63" i="8"/>
  <c r="Q12" i="1"/>
  <c r="Q26" s="1"/>
  <c r="W12" i="7"/>
  <c r="W12" i="4"/>
  <c r="W128" i="6"/>
  <c r="W128" i="7"/>
  <c r="W12" i="6"/>
  <c r="T64" i="8"/>
  <c r="W12" i="5"/>
  <c r="W22" i="1"/>
  <c r="V64" i="8"/>
  <c r="V66" i="1"/>
  <c r="W67" i="6"/>
  <c r="V66" i="8"/>
  <c r="V68" s="1"/>
  <c r="V70" i="1"/>
  <c r="V72" s="1"/>
  <c r="I76" i="6"/>
  <c r="I70" i="7"/>
  <c r="I65"/>
  <c r="I64" i="5"/>
  <c r="H28" i="11"/>
  <c r="G28"/>
  <c r="W223" i="1"/>
  <c r="W154" i="7"/>
  <c r="W175" i="1"/>
  <c r="I65"/>
  <c r="W91" i="8"/>
  <c r="I65"/>
  <c r="W113"/>
  <c r="W116"/>
  <c r="W199"/>
  <c r="V12"/>
  <c r="W128"/>
  <c r="W125"/>
  <c r="W95"/>
  <c r="W167"/>
  <c r="W222"/>
  <c r="W170"/>
  <c r="W24"/>
  <c r="W21"/>
  <c r="W165"/>
  <c r="W173"/>
  <c r="W171"/>
  <c r="W223"/>
  <c r="O64"/>
  <c r="I63"/>
  <c r="W144"/>
  <c r="I69"/>
  <c r="W17"/>
  <c r="W90"/>
  <c r="W89"/>
  <c r="W180"/>
  <c r="W177"/>
  <c r="W13"/>
  <c r="W102"/>
  <c r="W99"/>
  <c r="W195"/>
  <c r="W43"/>
  <c r="W39"/>
  <c r="W218"/>
  <c r="W166"/>
  <c r="W15"/>
  <c r="W121"/>
  <c r="W50"/>
  <c r="W47"/>
  <c r="W169"/>
  <c r="W227"/>
  <c r="W201"/>
  <c r="W206"/>
  <c r="W203"/>
  <c r="W67"/>
  <c r="E64"/>
  <c r="I61"/>
  <c r="I73"/>
  <c r="W231"/>
  <c r="W205"/>
  <c r="W230"/>
  <c r="W204"/>
  <c r="W35"/>
  <c r="W38"/>
  <c r="W117"/>
  <c r="W191"/>
  <c r="W194"/>
  <c r="Q12"/>
  <c r="Q26" s="1"/>
  <c r="W11"/>
  <c r="W226"/>
  <c r="W200"/>
  <c r="W61"/>
  <c r="W143" i="7"/>
  <c r="W20"/>
  <c r="W69"/>
  <c r="W217"/>
  <c r="W142"/>
  <c r="W65" i="6"/>
  <c r="W220"/>
  <c r="W217"/>
  <c r="W154"/>
  <c r="W151"/>
  <c r="W143"/>
  <c r="W149"/>
  <c r="W142"/>
  <c r="W139"/>
  <c r="W232"/>
  <c r="W176"/>
  <c r="W98"/>
  <c r="Q64"/>
  <c r="Q78" s="1"/>
  <c r="W61"/>
  <c r="I65" i="5"/>
  <c r="W20"/>
  <c r="Q64"/>
  <c r="Q78" s="1"/>
  <c r="W61"/>
  <c r="W194"/>
  <c r="W142"/>
  <c r="W140"/>
  <c r="W73"/>
  <c r="W154"/>
  <c r="W69"/>
  <c r="W220"/>
  <c r="W218"/>
  <c r="W221"/>
  <c r="I69"/>
  <c r="W65"/>
  <c r="W231"/>
  <c r="W143"/>
  <c r="W24"/>
  <c r="W147" i="4"/>
  <c r="W154"/>
  <c r="W220"/>
  <c r="W69"/>
  <c r="W176"/>
  <c r="W221"/>
  <c r="W70"/>
  <c r="W98"/>
  <c r="W225"/>
  <c r="W64"/>
  <c r="W61"/>
  <c r="W143"/>
  <c r="W229"/>
  <c r="W232"/>
  <c r="W142"/>
  <c r="W65"/>
  <c r="W20"/>
  <c r="W73"/>
  <c r="W169" i="1"/>
  <c r="I74"/>
  <c r="I73"/>
  <c r="W125"/>
  <c r="W50"/>
  <c r="W47"/>
  <c r="W166"/>
  <c r="W218"/>
  <c r="W173"/>
  <c r="W145"/>
  <c r="W93"/>
  <c r="W139"/>
  <c r="W90"/>
  <c r="W87"/>
  <c r="W168"/>
  <c r="W219"/>
  <c r="W43"/>
  <c r="W178"/>
  <c r="W222"/>
  <c r="W116"/>
  <c r="W231"/>
  <c r="W227"/>
  <c r="W91"/>
  <c r="W153"/>
  <c r="W101"/>
  <c r="W102"/>
  <c r="W165"/>
  <c r="W141"/>
  <c r="W39"/>
  <c r="W199"/>
  <c r="W95"/>
  <c r="W117"/>
  <c r="E64"/>
  <c r="E78" s="1"/>
  <c r="I61"/>
  <c r="W177"/>
  <c r="W35"/>
  <c r="W38"/>
  <c r="I69"/>
  <c r="V26" l="1"/>
  <c r="O77" i="8"/>
  <c r="V26"/>
  <c r="V25"/>
  <c r="O77" i="1"/>
  <c r="O78" i="8"/>
  <c r="Q156" i="1"/>
  <c r="V156"/>
  <c r="V25"/>
  <c r="Q155"/>
  <c r="H25" i="8"/>
  <c r="H26"/>
  <c r="H77" i="5"/>
  <c r="U78" i="8"/>
  <c r="G77"/>
  <c r="G78"/>
  <c r="V77" i="7"/>
  <c r="W77" s="1"/>
  <c r="H77" i="1"/>
  <c r="F78" i="8"/>
  <c r="C78"/>
  <c r="C77"/>
  <c r="S77"/>
  <c r="S78"/>
  <c r="V78" i="7"/>
  <c r="V155" i="1"/>
  <c r="O78"/>
  <c r="H78" i="7"/>
  <c r="W76" i="5"/>
  <c r="V78"/>
  <c r="V77"/>
  <c r="I77" i="4"/>
  <c r="V78" i="6"/>
  <c r="W78" s="1"/>
  <c r="V77"/>
  <c r="W77" s="1"/>
  <c r="V156" i="8"/>
  <c r="W156" s="1"/>
  <c r="V155"/>
  <c r="W155" s="1"/>
  <c r="W76" i="4"/>
  <c r="V78"/>
  <c r="V77"/>
  <c r="V233" i="8"/>
  <c r="W233" s="1"/>
  <c r="V234"/>
  <c r="W234" s="1"/>
  <c r="W155" i="7"/>
  <c r="W233" i="1"/>
  <c r="W25" i="6"/>
  <c r="W78" i="7"/>
  <c r="I72" i="5"/>
  <c r="W129" i="4"/>
  <c r="I78" i="5"/>
  <c r="W77" i="4"/>
  <c r="I77" i="7"/>
  <c r="I77" i="1"/>
  <c r="I77" i="5"/>
  <c r="W234" i="7"/>
  <c r="W233"/>
  <c r="W104" i="6"/>
  <c r="W234" i="1"/>
  <c r="W228" i="8"/>
  <c r="W26" i="5"/>
  <c r="W78" i="4"/>
  <c r="W150" i="1"/>
  <c r="I78" i="7"/>
  <c r="W228" i="1"/>
  <c r="C8" i="11"/>
  <c r="H72" i="8"/>
  <c r="H78" s="1"/>
  <c r="W25" i="7"/>
  <c r="W26" i="4"/>
  <c r="W150" i="8"/>
  <c r="W72" i="7"/>
  <c r="W72" i="4"/>
  <c r="I20" i="8"/>
  <c r="I72" i="1"/>
  <c r="T72" i="8"/>
  <c r="T77" s="1"/>
  <c r="Q72"/>
  <c r="Q77" s="1"/>
  <c r="A72"/>
  <c r="D72"/>
  <c r="W72" i="1"/>
  <c r="W25" i="5"/>
  <c r="W25" i="4"/>
  <c r="W182" i="1"/>
  <c r="I26"/>
  <c r="W26" i="6"/>
  <c r="D9" i="11"/>
  <c r="V68" i="1"/>
  <c r="V77" s="1"/>
  <c r="E43" i="11"/>
  <c r="N42"/>
  <c r="W104" i="1"/>
  <c r="N30" i="11"/>
  <c r="O32"/>
  <c r="N20"/>
  <c r="N31"/>
  <c r="H43"/>
  <c r="G42"/>
  <c r="G31"/>
  <c r="O41"/>
  <c r="D41"/>
  <c r="G10"/>
  <c r="G41"/>
  <c r="H42"/>
  <c r="O42"/>
  <c r="W76" i="6"/>
  <c r="M19" i="11"/>
  <c r="D30"/>
  <c r="I71" i="8"/>
  <c r="W71"/>
  <c r="W19"/>
  <c r="C9" i="11"/>
  <c r="V70" i="8"/>
  <c r="V72" s="1"/>
  <c r="V78" s="1"/>
  <c r="L31" i="11"/>
  <c r="K41"/>
  <c r="J31"/>
  <c r="I44" i="8"/>
  <c r="E70"/>
  <c r="O20" i="11"/>
  <c r="E42"/>
  <c r="D31"/>
  <c r="F31"/>
  <c r="O30"/>
  <c r="L30"/>
  <c r="E9"/>
  <c r="W68" i="5"/>
  <c r="E30" i="11"/>
  <c r="F41"/>
  <c r="L41"/>
  <c r="M31"/>
  <c r="L19"/>
  <c r="E41"/>
  <c r="J21"/>
  <c r="C32"/>
  <c r="M20"/>
  <c r="L20"/>
  <c r="W68" i="4"/>
  <c r="W68" i="7"/>
  <c r="M30" i="11"/>
  <c r="C43"/>
  <c r="D43"/>
  <c r="I68" i="7"/>
  <c r="W128" i="1"/>
  <c r="J42" i="11"/>
  <c r="W68" i="6"/>
  <c r="W224" i="8"/>
  <c r="W172" i="1"/>
  <c r="W224"/>
  <c r="W146" i="8"/>
  <c r="W146" i="1"/>
  <c r="W42"/>
  <c r="I68"/>
  <c r="I68" i="8"/>
  <c r="E21" i="11"/>
  <c r="F20"/>
  <c r="D21"/>
  <c r="F42"/>
  <c r="H21"/>
  <c r="H9"/>
  <c r="H20"/>
  <c r="H31"/>
  <c r="H19"/>
  <c r="H8"/>
  <c r="H41"/>
  <c r="W64" i="5"/>
  <c r="W64" i="6"/>
  <c r="I64" i="1"/>
  <c r="I64" i="8"/>
  <c r="W12" i="1"/>
  <c r="W180"/>
  <c r="W12" i="8"/>
  <c r="W24" i="1"/>
  <c r="W66" i="8"/>
  <c r="W66" i="1"/>
  <c r="W70"/>
  <c r="W63" i="8"/>
  <c r="W142" i="1"/>
  <c r="I76"/>
  <c r="W219" i="8"/>
  <c r="W65"/>
  <c r="W220"/>
  <c r="W217"/>
  <c r="W225"/>
  <c r="W232"/>
  <c r="W229"/>
  <c r="W221"/>
  <c r="W168"/>
  <c r="W142"/>
  <c r="W141"/>
  <c r="W69"/>
  <c r="W176"/>
  <c r="W98"/>
  <c r="W143"/>
  <c r="W154"/>
  <c r="W151"/>
  <c r="W147"/>
  <c r="W76"/>
  <c r="W73"/>
  <c r="Q64"/>
  <c r="Q78" s="1"/>
  <c r="W232" i="5"/>
  <c r="W229" i="1"/>
  <c r="W232"/>
  <c r="W217"/>
  <c r="W221"/>
  <c r="W147"/>
  <c r="W65"/>
  <c r="W225"/>
  <c r="W76"/>
  <c r="W73"/>
  <c r="W143"/>
  <c r="W69"/>
  <c r="W176"/>
  <c r="W154"/>
  <c r="W151"/>
  <c r="Q64"/>
  <c r="Q78" s="1"/>
  <c r="W61"/>
  <c r="W98"/>
  <c r="W155" l="1"/>
  <c r="V78"/>
  <c r="D78" i="8"/>
  <c r="D77"/>
  <c r="H77"/>
  <c r="V77"/>
  <c r="W77" s="1"/>
  <c r="T78"/>
  <c r="A78"/>
  <c r="W78"/>
  <c r="W78" i="1"/>
  <c r="W156"/>
  <c r="W77"/>
  <c r="W77" i="5"/>
  <c r="D8" i="11"/>
  <c r="I78" i="1"/>
  <c r="W78" i="5"/>
  <c r="A77" i="8"/>
  <c r="W25" i="1"/>
  <c r="W25" i="8"/>
  <c r="E72"/>
  <c r="W72"/>
  <c r="I25"/>
  <c r="I26"/>
  <c r="E10" i="11"/>
  <c r="C10"/>
  <c r="W26" i="1"/>
  <c r="W26" i="8"/>
  <c r="H32" i="11"/>
  <c r="O19"/>
  <c r="H30"/>
  <c r="M42"/>
  <c r="M41"/>
  <c r="O31"/>
  <c r="O43"/>
  <c r="J43"/>
  <c r="W20" i="8"/>
  <c r="O21" i="11"/>
  <c r="W70" i="8"/>
  <c r="L43" i="11"/>
  <c r="I70" i="8"/>
  <c r="K21" i="11"/>
  <c r="F30"/>
  <c r="F9"/>
  <c r="L32"/>
  <c r="K43"/>
  <c r="E32"/>
  <c r="J32"/>
  <c r="K32"/>
  <c r="F32"/>
  <c r="D32"/>
  <c r="M43"/>
  <c r="K42"/>
  <c r="M21"/>
  <c r="L21"/>
  <c r="W68" i="8"/>
  <c r="W68" i="1"/>
  <c r="W16"/>
  <c r="W16" i="8"/>
  <c r="F21" i="11"/>
  <c r="W64" i="1"/>
  <c r="W220"/>
  <c r="W64" i="8"/>
  <c r="E78" l="1"/>
  <c r="I78" s="1"/>
  <c r="E77"/>
  <c r="I77" s="1"/>
  <c r="D10" i="11"/>
  <c r="I72" i="8"/>
  <c r="E8" i="11"/>
  <c r="M32"/>
  <c r="H10"/>
  <c r="F43"/>
  <c r="F10"/>
  <c r="F8" l="1"/>
</calcChain>
</file>

<file path=xl/sharedStrings.xml><?xml version="1.0" encoding="utf-8"?>
<sst xmlns="http://schemas.openxmlformats.org/spreadsheetml/2006/main" count="3513" uniqueCount="93">
  <si>
    <t>Table 1</t>
  </si>
  <si>
    <t>Table 4</t>
  </si>
  <si>
    <t>INTERNATIONAL AIRCRAFT MOVEMENT</t>
  </si>
  <si>
    <t>INTERNATIONAL PASSENGER</t>
  </si>
  <si>
    <t>(%)</t>
  </si>
  <si>
    <t>MONTH</t>
  </si>
  <si>
    <t>Change</t>
  </si>
  <si>
    <t>Arrival</t>
  </si>
  <si>
    <t>Departure</t>
  </si>
  <si>
    <t>Total</t>
  </si>
  <si>
    <t>DisEmb.</t>
  </si>
  <si>
    <t>Emb.</t>
  </si>
  <si>
    <t>Disemb.+Emb.</t>
  </si>
  <si>
    <t>Transit</t>
  </si>
  <si>
    <t>OCT.</t>
  </si>
  <si>
    <t>NOV.</t>
  </si>
  <si>
    <t>DEC.</t>
  </si>
  <si>
    <t>OCT. - DEC.</t>
  </si>
  <si>
    <t>JAN.</t>
  </si>
  <si>
    <t>FEB.</t>
  </si>
  <si>
    <t>MAR.</t>
  </si>
  <si>
    <t>APR.</t>
  </si>
  <si>
    <t>JUN.</t>
  </si>
  <si>
    <t xml:space="preserve">JUL. </t>
  </si>
  <si>
    <t>JUL.</t>
  </si>
  <si>
    <t>AUG.</t>
  </si>
  <si>
    <t>SEP.</t>
  </si>
  <si>
    <t>JUL. - SEP.</t>
  </si>
  <si>
    <t>Table 2</t>
  </si>
  <si>
    <t>Table 5</t>
  </si>
  <si>
    <t>DOMESTIC AIRCRAFT MOVEMENT</t>
  </si>
  <si>
    <t>DOMESTIC PASSENGER</t>
  </si>
  <si>
    <t xml:space="preserve">APR. </t>
  </si>
  <si>
    <t>Table 3</t>
  </si>
  <si>
    <t>Table 6</t>
  </si>
  <si>
    <t>TOTAL AIRCRAFT MOVEMENT</t>
  </si>
  <si>
    <t>TOTAL PASSENGER</t>
  </si>
  <si>
    <t xml:space="preserve"> </t>
  </si>
  <si>
    <t>Table 7</t>
  </si>
  <si>
    <t>INTERNATIONAL FREIGHT</t>
  </si>
  <si>
    <t>Unit : Tonne</t>
  </si>
  <si>
    <t>Inbound</t>
  </si>
  <si>
    <t>Outbound</t>
  </si>
  <si>
    <t>In.+Out.</t>
  </si>
  <si>
    <t>Table 8</t>
  </si>
  <si>
    <t>DOMESTIC FREIGHT</t>
  </si>
  <si>
    <t>Table 9</t>
  </si>
  <si>
    <t>Total FREIGHT</t>
  </si>
  <si>
    <t>Table 10</t>
  </si>
  <si>
    <t>INTERNATIONAL MAIL</t>
  </si>
  <si>
    <t>Table 11</t>
  </si>
  <si>
    <t>DOMESTIC MAIL</t>
  </si>
  <si>
    <t>Table 12</t>
  </si>
  <si>
    <t>Total MAIL</t>
  </si>
  <si>
    <t>INB+OUT</t>
  </si>
  <si>
    <t>OCT.-DEC.</t>
  </si>
  <si>
    <t>TOTAL FREIGHT</t>
  </si>
  <si>
    <t>TOTAL MAIL</t>
  </si>
  <si>
    <t>JUL.- SEP.</t>
  </si>
  <si>
    <t>Source : Air Transport Information Division, AOT.</t>
  </si>
  <si>
    <t>APR. - JUN.</t>
  </si>
  <si>
    <t xml:space="preserve">Aircraft </t>
  </si>
  <si>
    <t xml:space="preserve">Passengers </t>
  </si>
  <si>
    <t xml:space="preserve">Cargo </t>
  </si>
  <si>
    <t xml:space="preserve">Movement </t>
  </si>
  <si>
    <t xml:space="preserve">% </t>
  </si>
  <si>
    <t xml:space="preserve">Passenger </t>
  </si>
  <si>
    <t xml:space="preserve">Tonnes </t>
  </si>
  <si>
    <r>
      <t>•</t>
    </r>
    <r>
      <rPr>
        <sz val="16"/>
        <color indexed="8"/>
        <rFont val="Arial Narrow"/>
        <family val="2"/>
      </rPr>
      <t xml:space="preserve"> Inter </t>
    </r>
  </si>
  <si>
    <r>
      <t>•</t>
    </r>
    <r>
      <rPr>
        <sz val="16"/>
        <color indexed="8"/>
        <rFont val="Arial Narrow"/>
        <family val="2"/>
      </rPr>
      <t xml:space="preserve"> Dom </t>
    </r>
  </si>
  <si>
    <r>
      <t>•</t>
    </r>
    <r>
      <rPr>
        <b/>
        <sz val="16"/>
        <color indexed="8"/>
        <rFont val="Arial Narrow"/>
        <family val="2"/>
      </rPr>
      <t xml:space="preserve"> Total </t>
    </r>
  </si>
  <si>
    <t>AOT</t>
  </si>
  <si>
    <t xml:space="preserve">Move. </t>
  </si>
  <si>
    <t xml:space="preserve">PAX </t>
  </si>
  <si>
    <r>
      <t>•</t>
    </r>
    <r>
      <rPr>
        <sz val="10.5"/>
        <color indexed="8"/>
        <rFont val="Arial Narrow"/>
        <family val="2"/>
      </rPr>
      <t xml:space="preserve"> Inter </t>
    </r>
  </si>
  <si>
    <r>
      <t>•</t>
    </r>
    <r>
      <rPr>
        <sz val="10.5"/>
        <color indexed="8"/>
        <rFont val="Arial Narrow"/>
        <family val="2"/>
      </rPr>
      <t xml:space="preserve"> Dom </t>
    </r>
  </si>
  <si>
    <r>
      <t>•</t>
    </r>
    <r>
      <rPr>
        <b/>
        <sz val="10.5"/>
        <color indexed="8"/>
        <rFont val="Arial Narrow"/>
        <family val="2"/>
      </rPr>
      <t xml:space="preserve"> Total </t>
    </r>
  </si>
  <si>
    <r>
      <t>Move.</t>
    </r>
    <r>
      <rPr>
        <sz val="10.5"/>
        <color indexed="9"/>
        <rFont val="Arial Narrow"/>
        <family val="2"/>
      </rPr>
      <t xml:space="preserve"> </t>
    </r>
  </si>
  <si>
    <t>BKK</t>
  </si>
  <si>
    <t>DMK</t>
  </si>
  <si>
    <t>CNX</t>
  </si>
  <si>
    <t>CEI</t>
  </si>
  <si>
    <t>HKT</t>
  </si>
  <si>
    <t>HDY</t>
  </si>
  <si>
    <t xml:space="preserve">12 Months FY2012 </t>
  </si>
  <si>
    <r>
      <t>12 Months FY2012</t>
    </r>
    <r>
      <rPr>
        <sz val="10.5"/>
        <color indexed="8"/>
        <rFont val="Arial Narrow"/>
        <family val="2"/>
      </rPr>
      <t xml:space="preserve"> </t>
    </r>
  </si>
  <si>
    <r>
      <t>12 Months FY2012</t>
    </r>
    <r>
      <rPr>
        <sz val="10"/>
        <color indexed="8"/>
        <rFont val="Arial Narrow"/>
        <family val="2"/>
      </rPr>
      <t xml:space="preserve"> </t>
    </r>
  </si>
  <si>
    <t>JAN. - MAR.</t>
  </si>
  <si>
    <t>MAY</t>
  </si>
  <si>
    <t>TOTAL</t>
  </si>
  <si>
    <t>JAN. - SEP.</t>
  </si>
  <si>
    <t>FY 2015</t>
  </si>
  <si>
    <t>FY 2016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</si>
</sst>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87" formatCode="_-* #,##0_-;\-* #,##0_-;_-* &quot;-&quot;??_-;_-@_-"/>
    <numFmt numFmtId="188" formatCode="#,##0_)"/>
    <numFmt numFmtId="189" formatCode="#,##0.00_ ;\-#,##0.00\ "/>
    <numFmt numFmtId="190" formatCode="_-* #,##0.0_-;\-* #,##0.0_-;_-* &quot;-&quot;??_-;_-@_-"/>
  </numFmts>
  <fonts count="62">
    <font>
      <sz val="16"/>
      <name val="AngsanaUPC"/>
      <charset val="222"/>
    </font>
    <font>
      <sz val="16"/>
      <name val="AngsanaUPC"/>
      <family val="1"/>
      <charset val="222"/>
    </font>
    <font>
      <sz val="10"/>
      <name val="Times New Roman"/>
      <family val="1"/>
      <charset val="222"/>
    </font>
    <font>
      <sz val="16"/>
      <name val="AngsanaUPC"/>
      <family val="1"/>
      <charset val="222"/>
    </font>
    <font>
      <sz val="10"/>
      <color indexed="8"/>
      <name val="Arial"/>
      <family val="2"/>
      <charset val="222"/>
    </font>
    <font>
      <sz val="16"/>
      <color indexed="9"/>
      <name val="Arial Narrow"/>
      <family val="2"/>
    </font>
    <font>
      <b/>
      <sz val="16"/>
      <color indexed="8"/>
      <name val="Arial Narrow"/>
      <family val="2"/>
    </font>
    <font>
      <b/>
      <sz val="16"/>
      <color indexed="9"/>
      <name val="Arial Narrow"/>
      <family val="2"/>
    </font>
    <font>
      <sz val="16"/>
      <color indexed="8"/>
      <name val="Arial Narrow"/>
      <family val="2"/>
    </font>
    <font>
      <sz val="16"/>
      <name val="Arial"/>
      <family val="2"/>
    </font>
    <font>
      <sz val="1"/>
      <color indexed="8"/>
      <name val="Arial Narrow"/>
      <family val="2"/>
    </font>
    <font>
      <b/>
      <sz val="1"/>
      <color indexed="8"/>
      <name val="Arial Narrow"/>
      <family val="2"/>
    </font>
    <font>
      <b/>
      <sz val="16"/>
      <name val="AngsanaUPC"/>
      <family val="1"/>
    </font>
    <font>
      <sz val="10.5"/>
      <color indexed="9"/>
      <name val="Arial Narrow"/>
      <family val="2"/>
    </font>
    <font>
      <b/>
      <sz val="10.5"/>
      <color indexed="9"/>
      <name val="Arial Narrow"/>
      <family val="2"/>
    </font>
    <font>
      <b/>
      <sz val="10.5"/>
      <color indexed="8"/>
      <name val="Arial Narrow"/>
      <family val="2"/>
    </font>
    <font>
      <sz val="10.5"/>
      <color indexed="8"/>
      <name val="Arial Narrow"/>
      <family val="2"/>
    </font>
    <font>
      <sz val="10.5"/>
      <name val="Arial"/>
      <family val="2"/>
    </font>
    <font>
      <sz val="10.5"/>
      <color indexed="10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sz val="10"/>
      <color indexed="8"/>
      <name val="Arial Narrow"/>
      <family val="2"/>
    </font>
    <font>
      <sz val="10.5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6"/>
      <name val="AngsanaUPC"/>
      <family val="1"/>
    </font>
    <font>
      <sz val="8"/>
      <name val="AngsanaUPC"/>
      <family val="1"/>
    </font>
    <font>
      <b/>
      <sz val="10.5"/>
      <name val="Arial Narrow"/>
      <family val="2"/>
    </font>
    <font>
      <sz val="1"/>
      <name val="Arial Narrow"/>
      <family val="2"/>
    </font>
    <font>
      <b/>
      <sz val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0.5"/>
      <name val="Arial"/>
      <family val="2"/>
    </font>
    <font>
      <sz val="10"/>
      <color theme="1"/>
      <name val="Arial"/>
      <family val="2"/>
      <charset val="222"/>
    </font>
    <font>
      <sz val="10"/>
      <color theme="0"/>
      <name val="Arial"/>
      <family val="2"/>
      <charset val="222"/>
    </font>
    <font>
      <sz val="10"/>
      <color rgb="FF9C0006"/>
      <name val="Arial"/>
      <family val="2"/>
      <charset val="222"/>
    </font>
    <font>
      <b/>
      <sz val="10"/>
      <color rgb="FFFA7D00"/>
      <name val="Arial"/>
      <family val="2"/>
      <charset val="222"/>
    </font>
    <font>
      <b/>
      <sz val="10"/>
      <color theme="0"/>
      <name val="Arial"/>
      <family val="2"/>
      <charset val="222"/>
    </font>
    <font>
      <i/>
      <sz val="10"/>
      <color rgb="FF7F7F7F"/>
      <name val="Arial"/>
      <family val="2"/>
      <charset val="222"/>
    </font>
    <font>
      <sz val="10"/>
      <color rgb="FF006100"/>
      <name val="Arial"/>
      <family val="2"/>
      <charset val="222"/>
    </font>
    <font>
      <b/>
      <sz val="15"/>
      <color theme="3"/>
      <name val="Arial"/>
      <family val="2"/>
      <charset val="222"/>
    </font>
    <font>
      <b/>
      <sz val="13"/>
      <color theme="3"/>
      <name val="Arial"/>
      <family val="2"/>
      <charset val="222"/>
    </font>
    <font>
      <b/>
      <sz val="11"/>
      <color theme="3"/>
      <name val="Arial"/>
      <family val="2"/>
      <charset val="222"/>
    </font>
    <font>
      <sz val="10"/>
      <color rgb="FF3F3F76"/>
      <name val="Arial"/>
      <family val="2"/>
      <charset val="222"/>
    </font>
    <font>
      <sz val="10"/>
      <color rgb="FFFA7D00"/>
      <name val="Arial"/>
      <family val="2"/>
      <charset val="222"/>
    </font>
    <font>
      <sz val="10"/>
      <color rgb="FF9C6500"/>
      <name val="Arial"/>
      <family val="2"/>
      <charset val="222"/>
    </font>
    <font>
      <b/>
      <sz val="10"/>
      <color rgb="FF3F3F3F"/>
      <name val="Arial"/>
      <family val="2"/>
      <charset val="222"/>
    </font>
    <font>
      <b/>
      <sz val="18"/>
      <color theme="3"/>
      <name val="Tahoma"/>
      <family val="2"/>
      <charset val="222"/>
    </font>
    <font>
      <b/>
      <sz val="10"/>
      <color theme="1"/>
      <name val="Arial"/>
      <family val="2"/>
      <charset val="222"/>
    </font>
    <font>
      <sz val="10"/>
      <color rgb="FFFF0000"/>
      <name val="Arial"/>
      <family val="2"/>
      <charset val="22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3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36" fillId="33" borderId="42" applyNumberFormat="0" applyAlignment="0" applyProtection="0"/>
    <xf numFmtId="0" fontId="37" fillId="34" borderId="43" applyNumberFormat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35" borderId="0" applyNumberFormat="0" applyBorder="0" applyAlignment="0" applyProtection="0"/>
    <xf numFmtId="0" fontId="40" fillId="0" borderId="44" applyNumberFormat="0" applyFill="0" applyAlignment="0" applyProtection="0"/>
    <xf numFmtId="0" fontId="41" fillId="0" borderId="45" applyNumberFormat="0" applyFill="0" applyAlignment="0" applyProtection="0"/>
    <xf numFmtId="0" fontId="42" fillId="0" borderId="46" applyNumberFormat="0" applyFill="0" applyAlignment="0" applyProtection="0"/>
    <xf numFmtId="0" fontId="42" fillId="0" borderId="0" applyNumberFormat="0" applyFill="0" applyBorder="0" applyAlignment="0" applyProtection="0"/>
    <xf numFmtId="0" fontId="43" fillId="36" borderId="42" applyNumberFormat="0" applyAlignment="0" applyProtection="0"/>
    <xf numFmtId="0" fontId="44" fillId="0" borderId="47" applyNumberFormat="0" applyFill="0" applyAlignment="0" applyProtection="0"/>
    <xf numFmtId="0" fontId="45" fillId="37" borderId="0" applyNumberFormat="0" applyBorder="0" applyAlignment="0" applyProtection="0"/>
    <xf numFmtId="0" fontId="3" fillId="0" borderId="0"/>
    <xf numFmtId="0" fontId="4" fillId="38" borderId="48" applyNumberFormat="0" applyFont="0" applyAlignment="0" applyProtection="0"/>
    <xf numFmtId="0" fontId="46" fillId="33" borderId="49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0" applyNumberFormat="0" applyFill="0" applyAlignment="0" applyProtection="0"/>
    <xf numFmtId="0" fontId="49" fillId="0" borderId="0" applyNumberFormat="0" applyFill="0" applyBorder="0" applyAlignment="0" applyProtection="0"/>
  </cellStyleXfs>
  <cellXfs count="377">
    <xf numFmtId="0" fontId="0" fillId="0" borderId="0" xfId="0"/>
    <xf numFmtId="0" fontId="2" fillId="0" borderId="0" xfId="0" applyFont="1"/>
    <xf numFmtId="10" fontId="2" fillId="0" borderId="0" xfId="42" applyNumberFormat="1" applyFont="1"/>
    <xf numFmtId="187" fontId="2" fillId="0" borderId="0" xfId="0" applyNumberFormat="1" applyFont="1"/>
    <xf numFmtId="0" fontId="2" fillId="0" borderId="0" xfId="0" applyFont="1" applyAlignment="1">
      <alignment vertical="center"/>
    </xf>
    <xf numFmtId="187" fontId="2" fillId="0" borderId="0" xfId="0" applyNumberFormat="1" applyFont="1" applyAlignment="1">
      <alignment vertical="center"/>
    </xf>
    <xf numFmtId="43" fontId="2" fillId="0" borderId="0" xfId="28" applyFont="1"/>
    <xf numFmtId="0" fontId="2" fillId="0" borderId="0" xfId="0" applyFont="1" applyFill="1"/>
    <xf numFmtId="43" fontId="0" fillId="0" borderId="0" xfId="28" applyFont="1"/>
    <xf numFmtId="189" fontId="2" fillId="0" borderId="0" xfId="28" applyNumberFormat="1" applyFont="1"/>
    <xf numFmtId="43" fontId="2" fillId="0" borderId="0" xfId="28" applyFont="1" applyAlignment="1">
      <alignment vertical="center"/>
    </xf>
    <xf numFmtId="0" fontId="5" fillId="3" borderId="30" xfId="0" applyFont="1" applyFill="1" applyBorder="1" applyAlignment="1">
      <alignment horizontal="center" vertical="center" wrapText="1" readingOrder="1"/>
    </xf>
    <xf numFmtId="0" fontId="9" fillId="4" borderId="30" xfId="0" applyFont="1" applyFill="1" applyBorder="1" applyAlignment="1">
      <alignment horizontal="left" vertical="center" wrapText="1" indent="1" readingOrder="1"/>
    </xf>
    <xf numFmtId="0" fontId="10" fillId="4" borderId="30" xfId="0" applyFont="1" applyFill="1" applyBorder="1" applyAlignment="1">
      <alignment horizontal="right" vertical="center" wrapText="1" indent="1"/>
    </xf>
    <xf numFmtId="0" fontId="11" fillId="4" borderId="30" xfId="0" applyFont="1" applyFill="1" applyBorder="1" applyAlignment="1">
      <alignment horizontal="right" vertical="center" wrapText="1" indent="1"/>
    </xf>
    <xf numFmtId="0" fontId="9" fillId="5" borderId="30" xfId="0" applyFont="1" applyFill="1" applyBorder="1" applyAlignment="1">
      <alignment horizontal="left" vertical="center" wrapText="1" indent="1" readingOrder="1"/>
    </xf>
    <xf numFmtId="0" fontId="0" fillId="0" borderId="0" xfId="0" applyAlignment="1">
      <alignment horizontal="center"/>
    </xf>
    <xf numFmtId="0" fontId="13" fillId="3" borderId="30" xfId="0" applyFont="1" applyFill="1" applyBorder="1" applyAlignment="1">
      <alignment horizontal="center" vertical="top" wrapText="1" readingOrder="1"/>
    </xf>
    <xf numFmtId="0" fontId="17" fillId="4" borderId="30" xfId="0" applyFont="1" applyFill="1" applyBorder="1" applyAlignment="1">
      <alignment horizontal="left" vertical="center" wrapText="1" indent="1" readingOrder="1"/>
    </xf>
    <xf numFmtId="3" fontId="16" fillId="4" borderId="30" xfId="0" applyNumberFormat="1" applyFont="1" applyFill="1" applyBorder="1" applyAlignment="1">
      <alignment horizontal="center" vertical="center" wrapText="1" readingOrder="1"/>
    </xf>
    <xf numFmtId="3" fontId="15" fillId="4" borderId="30" xfId="0" applyNumberFormat="1" applyFont="1" applyFill="1" applyBorder="1" applyAlignment="1">
      <alignment horizontal="center" vertical="center" wrapText="1" readingOrder="1"/>
    </xf>
    <xf numFmtId="0" fontId="10" fillId="4" borderId="30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left" vertical="center" wrapText="1" indent="1" readingOrder="1"/>
    </xf>
    <xf numFmtId="3" fontId="16" fillId="5" borderId="30" xfId="0" applyNumberFormat="1" applyFont="1" applyFill="1" applyBorder="1" applyAlignment="1">
      <alignment horizontal="center" vertical="center" wrapText="1" readingOrder="1"/>
    </xf>
    <xf numFmtId="3" fontId="15" fillId="5" borderId="30" xfId="0" applyNumberFormat="1" applyFont="1" applyFill="1" applyBorder="1" applyAlignment="1">
      <alignment horizontal="center" vertical="center" wrapText="1" readingOrder="1"/>
    </xf>
    <xf numFmtId="0" fontId="12" fillId="0" borderId="0" xfId="0" applyFont="1"/>
    <xf numFmtId="0" fontId="12" fillId="0" borderId="31" xfId="0" applyFont="1" applyBorder="1" applyAlignment="1"/>
    <xf numFmtId="0" fontId="20" fillId="0" borderId="30" xfId="0" applyFont="1" applyBorder="1" applyAlignment="1">
      <alignment horizontal="center" vertical="top" wrapText="1"/>
    </xf>
    <xf numFmtId="0" fontId="19" fillId="3" borderId="30" xfId="0" applyFont="1" applyFill="1" applyBorder="1" applyAlignment="1">
      <alignment horizontal="center" vertical="top" wrapText="1" readingOrder="1"/>
    </xf>
    <xf numFmtId="0" fontId="19" fillId="0" borderId="30" xfId="0" applyFont="1" applyBorder="1" applyAlignment="1">
      <alignment horizontal="center" vertical="top" wrapText="1"/>
    </xf>
    <xf numFmtId="0" fontId="25" fillId="0" borderId="0" xfId="0" applyFont="1"/>
    <xf numFmtId="0" fontId="28" fillId="4" borderId="30" xfId="0" applyFont="1" applyFill="1" applyBorder="1" applyAlignment="1">
      <alignment horizontal="center" vertical="center" wrapText="1"/>
    </xf>
    <xf numFmtId="0" fontId="29" fillId="4" borderId="30" xfId="0" applyFont="1" applyFill="1" applyBorder="1" applyAlignment="1">
      <alignment horizontal="center" vertical="center" wrapText="1"/>
    </xf>
    <xf numFmtId="0" fontId="23" fillId="4" borderId="30" xfId="0" applyFont="1" applyFill="1" applyBorder="1" applyAlignment="1">
      <alignment horizontal="center" vertical="center" wrapText="1" readingOrder="1"/>
    </xf>
    <xf numFmtId="3" fontId="23" fillId="4" borderId="30" xfId="0" applyNumberFormat="1" applyFont="1" applyFill="1" applyBorder="1" applyAlignment="1">
      <alignment horizontal="center" vertical="center" wrapText="1" readingOrder="1"/>
    </xf>
    <xf numFmtId="0" fontId="23" fillId="4" borderId="30" xfId="0" applyFont="1" applyFill="1" applyBorder="1" applyAlignment="1">
      <alignment horizontal="center" vertical="center" wrapText="1"/>
    </xf>
    <xf numFmtId="3" fontId="24" fillId="4" borderId="30" xfId="0" applyNumberFormat="1" applyFont="1" applyFill="1" applyBorder="1" applyAlignment="1">
      <alignment horizontal="center" vertical="center" wrapText="1" readingOrder="1"/>
    </xf>
    <xf numFmtId="0" fontId="24" fillId="4" borderId="30" xfId="0" applyFont="1" applyFill="1" applyBorder="1" applyAlignment="1">
      <alignment horizontal="center" vertical="center" wrapText="1"/>
    </xf>
    <xf numFmtId="3" fontId="23" fillId="5" borderId="30" xfId="0" applyNumberFormat="1" applyFont="1" applyFill="1" applyBorder="1" applyAlignment="1">
      <alignment horizontal="center" vertical="center" wrapText="1" readingOrder="1"/>
    </xf>
    <xf numFmtId="0" fontId="23" fillId="5" borderId="30" xfId="0" applyFont="1" applyFill="1" applyBorder="1" applyAlignment="1">
      <alignment horizontal="center" vertical="center" wrapText="1" readingOrder="1"/>
    </xf>
    <xf numFmtId="3" fontId="24" fillId="5" borderId="30" xfId="0" applyNumberFormat="1" applyFont="1" applyFill="1" applyBorder="1" applyAlignment="1">
      <alignment horizontal="center" vertical="center" wrapText="1" readingOrder="1"/>
    </xf>
    <xf numFmtId="0" fontId="24" fillId="0" borderId="30" xfId="0" applyFont="1" applyBorder="1" applyAlignment="1">
      <alignment horizontal="center" vertical="top" wrapText="1"/>
    </xf>
    <xf numFmtId="0" fontId="23" fillId="3" borderId="30" xfId="0" applyFont="1" applyFill="1" applyBorder="1" applyAlignment="1">
      <alignment horizontal="center" vertical="top" wrapText="1" readingOrder="1"/>
    </xf>
    <xf numFmtId="0" fontId="23" fillId="0" borderId="30" xfId="0" applyFont="1" applyBorder="1" applyAlignment="1">
      <alignment horizontal="center" vertical="top" wrapText="1"/>
    </xf>
    <xf numFmtId="3" fontId="30" fillId="4" borderId="30" xfId="0" applyNumberFormat="1" applyFont="1" applyFill="1" applyBorder="1" applyAlignment="1">
      <alignment horizontal="center" vertical="center" wrapText="1" readingOrder="1"/>
    </xf>
    <xf numFmtId="3" fontId="31" fillId="4" borderId="30" xfId="0" applyNumberFormat="1" applyFont="1" applyFill="1" applyBorder="1" applyAlignment="1">
      <alignment horizontal="center" vertical="center" wrapText="1" readingOrder="1"/>
    </xf>
    <xf numFmtId="3" fontId="30" fillId="5" borderId="30" xfId="0" applyNumberFormat="1" applyFont="1" applyFill="1" applyBorder="1" applyAlignment="1">
      <alignment horizontal="center" vertical="center" wrapText="1" readingOrder="1"/>
    </xf>
    <xf numFmtId="3" fontId="31" fillId="5" borderId="30" xfId="0" applyNumberFormat="1" applyFont="1" applyFill="1" applyBorder="1" applyAlignment="1">
      <alignment horizontal="center" vertical="center" wrapText="1" readingOrder="1"/>
    </xf>
    <xf numFmtId="0" fontId="32" fillId="4" borderId="30" xfId="0" applyFont="1" applyFill="1" applyBorder="1" applyAlignment="1">
      <alignment horizontal="left" vertical="center" wrapText="1" indent="1" readingOrder="1"/>
    </xf>
    <xf numFmtId="10" fontId="23" fillId="4" borderId="30" xfId="42" applyNumberFormat="1" applyFont="1" applyFill="1" applyBorder="1" applyAlignment="1">
      <alignment horizontal="center" vertical="center" wrapText="1" readingOrder="1"/>
    </xf>
    <xf numFmtId="10" fontId="24" fillId="4" borderId="30" xfId="42" applyNumberFormat="1" applyFont="1" applyFill="1" applyBorder="1" applyAlignment="1">
      <alignment horizontal="center" vertical="center" wrapText="1" readingOrder="1"/>
    </xf>
    <xf numFmtId="10" fontId="12" fillId="0" borderId="31" xfId="42" applyNumberFormat="1" applyFont="1" applyBorder="1" applyAlignment="1"/>
    <xf numFmtId="10" fontId="5" fillId="3" borderId="30" xfId="42" applyNumberFormat="1" applyFont="1" applyFill="1" applyBorder="1" applyAlignment="1">
      <alignment horizontal="center" vertical="center" wrapText="1" readingOrder="1"/>
    </xf>
    <xf numFmtId="10" fontId="29" fillId="4" borderId="30" xfId="42" applyNumberFormat="1" applyFont="1" applyFill="1" applyBorder="1" applyAlignment="1">
      <alignment horizontal="center" vertical="center" wrapText="1"/>
    </xf>
    <xf numFmtId="10" fontId="30" fillId="5" borderId="30" xfId="42" applyNumberFormat="1" applyFont="1" applyFill="1" applyBorder="1" applyAlignment="1">
      <alignment horizontal="center" vertical="center" wrapText="1" readingOrder="1"/>
    </xf>
    <xf numFmtId="10" fontId="31" fillId="5" borderId="30" xfId="42" applyNumberFormat="1" applyFont="1" applyFill="1" applyBorder="1" applyAlignment="1">
      <alignment horizontal="center" vertical="center" wrapText="1" readingOrder="1"/>
    </xf>
    <xf numFmtId="10" fontId="0" fillId="0" borderId="0" xfId="42" applyNumberFormat="1" applyFont="1"/>
    <xf numFmtId="10" fontId="13" fillId="3" borderId="30" xfId="42" applyNumberFormat="1" applyFont="1" applyFill="1" applyBorder="1" applyAlignment="1">
      <alignment horizontal="center" vertical="top" wrapText="1" readingOrder="1"/>
    </xf>
    <xf numFmtId="10" fontId="10" fillId="4" borderId="30" xfId="42" applyNumberFormat="1" applyFont="1" applyFill="1" applyBorder="1" applyAlignment="1">
      <alignment horizontal="center" vertical="center" wrapText="1"/>
    </xf>
    <xf numFmtId="10" fontId="16" fillId="5" borderId="30" xfId="42" applyNumberFormat="1" applyFont="1" applyFill="1" applyBorder="1" applyAlignment="1">
      <alignment horizontal="center" vertical="center" wrapText="1" readingOrder="1"/>
    </xf>
    <xf numFmtId="10" fontId="15" fillId="5" borderId="30" xfId="42" applyNumberFormat="1" applyFont="1" applyFill="1" applyBorder="1" applyAlignment="1">
      <alignment horizontal="center" vertical="center" wrapText="1" readingOrder="1"/>
    </xf>
    <xf numFmtId="10" fontId="19" fillId="3" borderId="30" xfId="42" applyNumberFormat="1" applyFont="1" applyFill="1" applyBorder="1" applyAlignment="1">
      <alignment horizontal="center" vertical="top" wrapText="1" readingOrder="1"/>
    </xf>
    <xf numFmtId="10" fontId="23" fillId="5" borderId="30" xfId="42" applyNumberFormat="1" applyFont="1" applyFill="1" applyBorder="1" applyAlignment="1">
      <alignment horizontal="center" vertical="center" wrapText="1" readingOrder="1"/>
    </xf>
    <xf numFmtId="10" fontId="24" fillId="5" borderId="30" xfId="42" applyNumberFormat="1" applyFont="1" applyFill="1" applyBorder="1" applyAlignment="1">
      <alignment horizontal="center" vertical="center" wrapText="1" readingOrder="1"/>
    </xf>
    <xf numFmtId="10" fontId="25" fillId="0" borderId="0" xfId="42" applyNumberFormat="1" applyFont="1"/>
    <xf numFmtId="10" fontId="23" fillId="3" borderId="30" xfId="42" applyNumberFormat="1" applyFont="1" applyFill="1" applyBorder="1" applyAlignment="1">
      <alignment horizontal="center" vertical="top" wrapText="1" readingOrder="1"/>
    </xf>
    <xf numFmtId="10" fontId="13" fillId="6" borderId="30" xfId="42" applyNumberFormat="1" applyFont="1" applyFill="1" applyBorder="1" applyAlignment="1">
      <alignment horizontal="center" vertical="top" wrapText="1" readingOrder="1"/>
    </xf>
    <xf numFmtId="10" fontId="22" fillId="5" borderId="30" xfId="42" applyNumberFormat="1" applyFont="1" applyFill="1" applyBorder="1" applyAlignment="1">
      <alignment horizontal="center" vertical="center" wrapText="1" readingOrder="1"/>
    </xf>
    <xf numFmtId="10" fontId="19" fillId="6" borderId="30" xfId="42" applyNumberFormat="1" applyFont="1" applyFill="1" applyBorder="1" applyAlignment="1">
      <alignment horizontal="center" vertical="top" wrapText="1" readingOrder="1"/>
    </xf>
    <xf numFmtId="10" fontId="23" fillId="6" borderId="30" xfId="42" applyNumberFormat="1" applyFont="1" applyFill="1" applyBorder="1" applyAlignment="1">
      <alignment horizontal="center" vertical="top" wrapText="1" readingOrder="1"/>
    </xf>
    <xf numFmtId="187" fontId="22" fillId="4" borderId="30" xfId="28" applyNumberFormat="1" applyFont="1" applyFill="1" applyBorder="1" applyAlignment="1">
      <alignment horizontal="center" vertical="center" wrapText="1" readingOrder="1"/>
    </xf>
    <xf numFmtId="187" fontId="27" fillId="4" borderId="30" xfId="28" applyNumberFormat="1" applyFont="1" applyFill="1" applyBorder="1" applyAlignment="1">
      <alignment horizontal="center" vertical="center" wrapText="1" readingOrder="1"/>
    </xf>
    <xf numFmtId="187" fontId="0" fillId="0" borderId="0" xfId="28" applyNumberFormat="1" applyFont="1"/>
    <xf numFmtId="187" fontId="13" fillId="6" borderId="30" xfId="28" applyNumberFormat="1" applyFont="1" applyFill="1" applyBorder="1" applyAlignment="1">
      <alignment horizontal="center" vertical="top" wrapText="1" readingOrder="1"/>
    </xf>
    <xf numFmtId="187" fontId="29" fillId="4" borderId="30" xfId="28" applyNumberFormat="1" applyFont="1" applyFill="1" applyBorder="1" applyAlignment="1">
      <alignment horizontal="center" vertical="center" wrapText="1"/>
    </xf>
    <xf numFmtId="187" fontId="22" fillId="5" borderId="30" xfId="28" applyNumberFormat="1" applyFont="1" applyFill="1" applyBorder="1" applyAlignment="1">
      <alignment horizontal="center" vertical="center" wrapText="1" readingOrder="1"/>
    </xf>
    <xf numFmtId="187" fontId="27" fillId="5" borderId="30" xfId="28" applyNumberFormat="1" applyFont="1" applyFill="1" applyBorder="1" applyAlignment="1">
      <alignment horizontal="center" vertical="center" wrapText="1" readingOrder="1"/>
    </xf>
    <xf numFmtId="187" fontId="19" fillId="6" borderId="30" xfId="28" applyNumberFormat="1" applyFont="1" applyFill="1" applyBorder="1" applyAlignment="1">
      <alignment horizontal="center" vertical="top" wrapText="1" readingOrder="1"/>
    </xf>
    <xf numFmtId="187" fontId="23" fillId="4" borderId="30" xfId="28" applyNumberFormat="1" applyFont="1" applyFill="1" applyBorder="1" applyAlignment="1">
      <alignment horizontal="center" vertical="center" wrapText="1" readingOrder="1"/>
    </xf>
    <xf numFmtId="187" fontId="24" fillId="4" borderId="30" xfId="28" applyNumberFormat="1" applyFont="1" applyFill="1" applyBorder="1" applyAlignment="1">
      <alignment horizontal="center" vertical="center" wrapText="1" readingOrder="1"/>
    </xf>
    <xf numFmtId="187" fontId="23" fillId="5" borderId="30" xfId="28" applyNumberFormat="1" applyFont="1" applyFill="1" applyBorder="1" applyAlignment="1">
      <alignment horizontal="center" vertical="center" wrapText="1" readingOrder="1"/>
    </xf>
    <xf numFmtId="187" fontId="24" fillId="5" borderId="30" xfId="28" applyNumberFormat="1" applyFont="1" applyFill="1" applyBorder="1" applyAlignment="1">
      <alignment horizontal="center" vertical="center" wrapText="1" readingOrder="1"/>
    </xf>
    <xf numFmtId="187" fontId="25" fillId="0" borderId="0" xfId="28" applyNumberFormat="1" applyFont="1"/>
    <xf numFmtId="187" fontId="23" fillId="6" borderId="30" xfId="28" applyNumberFormat="1" applyFont="1" applyFill="1" applyBorder="1" applyAlignment="1">
      <alignment horizontal="center" vertical="top" wrapText="1" readingOrder="1"/>
    </xf>
    <xf numFmtId="187" fontId="28" fillId="4" borderId="30" xfId="28" applyNumberFormat="1" applyFont="1" applyFill="1" applyBorder="1" applyAlignment="1">
      <alignment horizontal="center" vertical="center" wrapText="1"/>
    </xf>
    <xf numFmtId="187" fontId="12" fillId="0" borderId="0" xfId="28" applyNumberFormat="1" applyFont="1"/>
    <xf numFmtId="187" fontId="14" fillId="6" borderId="30" xfId="28" applyNumberFormat="1" applyFont="1" applyFill="1" applyBorder="1" applyAlignment="1">
      <alignment horizontal="center" vertical="top" wrapText="1" readingOrder="1"/>
    </xf>
    <xf numFmtId="10" fontId="28" fillId="4" borderId="30" xfId="42" applyNumberFormat="1" applyFont="1" applyFill="1" applyBorder="1" applyAlignment="1">
      <alignment horizontal="center" vertical="center" wrapText="1"/>
    </xf>
    <xf numFmtId="43" fontId="2" fillId="0" borderId="0" xfId="0" applyNumberFormat="1" applyFont="1"/>
    <xf numFmtId="10" fontId="30" fillId="4" borderId="30" xfId="42" applyNumberFormat="1" applyFont="1" applyFill="1" applyBorder="1" applyAlignment="1">
      <alignment horizontal="center" vertical="center" wrapText="1" readingOrder="1"/>
    </xf>
    <xf numFmtId="10" fontId="31" fillId="4" borderId="30" xfId="42" applyNumberFormat="1" applyFont="1" applyFill="1" applyBorder="1" applyAlignment="1">
      <alignment horizontal="center" vertical="center" wrapText="1" readingOrder="1"/>
    </xf>
    <xf numFmtId="10" fontId="16" fillId="4" borderId="30" xfId="42" applyNumberFormat="1" applyFont="1" applyFill="1" applyBorder="1" applyAlignment="1">
      <alignment horizontal="center" vertical="center" wrapText="1" readingOrder="1"/>
    </xf>
    <xf numFmtId="10" fontId="15" fillId="4" borderId="30" xfId="42" applyNumberFormat="1" applyFont="1" applyFill="1" applyBorder="1" applyAlignment="1">
      <alignment horizontal="center" vertical="center" wrapText="1" readingOrder="1"/>
    </xf>
    <xf numFmtId="10" fontId="22" fillId="4" borderId="30" xfId="42" applyNumberFormat="1" applyFont="1" applyFill="1" applyBorder="1" applyAlignment="1">
      <alignment horizontal="center" vertical="center" wrapText="1" readingOrder="1"/>
    </xf>
    <xf numFmtId="0" fontId="52" fillId="0" borderId="0" xfId="0" applyFont="1"/>
    <xf numFmtId="43" fontId="52" fillId="0" borderId="0" xfId="28" applyFont="1"/>
    <xf numFmtId="0" fontId="52" fillId="0" borderId="0" xfId="0" applyFont="1" applyBorder="1"/>
    <xf numFmtId="0" fontId="53" fillId="18" borderId="6" xfId="11" applyFont="1" applyBorder="1" applyAlignment="1">
      <alignment horizontal="center"/>
    </xf>
    <xf numFmtId="188" fontId="53" fillId="18" borderId="0" xfId="11" applyNumberFormat="1" applyFont="1" applyBorder="1"/>
    <xf numFmtId="188" fontId="52" fillId="0" borderId="0" xfId="0" applyNumberFormat="1" applyFont="1"/>
    <xf numFmtId="187" fontId="52" fillId="0" borderId="2" xfId="28" applyNumberFormat="1" applyFont="1" applyBorder="1"/>
    <xf numFmtId="188" fontId="57" fillId="30" borderId="15" xfId="23" applyNumberFormat="1" applyFont="1" applyBorder="1"/>
    <xf numFmtId="188" fontId="57" fillId="30" borderId="16" xfId="23" applyNumberFormat="1" applyFont="1" applyBorder="1"/>
    <xf numFmtId="188" fontId="57" fillId="30" borderId="17" xfId="23" applyNumberFormat="1" applyFont="1" applyBorder="1"/>
    <xf numFmtId="189" fontId="57" fillId="30" borderId="14" xfId="23" applyNumberFormat="1" applyFont="1" applyBorder="1"/>
    <xf numFmtId="187" fontId="53" fillId="18" borderId="0" xfId="11" applyNumberFormat="1" applyFont="1" applyBorder="1"/>
    <xf numFmtId="187" fontId="52" fillId="0" borderId="0" xfId="0" applyNumberFormat="1" applyFont="1"/>
    <xf numFmtId="10" fontId="52" fillId="0" borderId="0" xfId="42" applyNumberFormat="1" applyFont="1"/>
    <xf numFmtId="187" fontId="57" fillId="30" borderId="19" xfId="23" applyNumberFormat="1" applyFont="1" applyBorder="1" applyAlignment="1" applyProtection="1">
      <alignment vertical="center"/>
    </xf>
    <xf numFmtId="187" fontId="57" fillId="30" borderId="20" xfId="23" applyNumberFormat="1" applyFont="1" applyBorder="1" applyAlignment="1" applyProtection="1">
      <alignment vertical="center"/>
    </xf>
    <xf numFmtId="187" fontId="57" fillId="30" borderId="21" xfId="23" applyNumberFormat="1" applyFont="1" applyBorder="1" applyAlignment="1" applyProtection="1">
      <alignment vertical="center"/>
    </xf>
    <xf numFmtId="187" fontId="57" fillId="30" borderId="15" xfId="23" applyNumberFormat="1" applyFont="1" applyBorder="1"/>
    <xf numFmtId="187" fontId="57" fillId="30" borderId="23" xfId="23" applyNumberFormat="1" applyFont="1" applyBorder="1"/>
    <xf numFmtId="37" fontId="52" fillId="0" borderId="0" xfId="0" applyNumberFormat="1" applyFont="1" applyAlignment="1" applyProtection="1">
      <alignment vertical="center"/>
    </xf>
    <xf numFmtId="0" fontId="58" fillId="0" borderId="0" xfId="0" applyFont="1" applyAlignment="1" applyProtection="1">
      <alignment vertical="center"/>
    </xf>
    <xf numFmtId="187" fontId="53" fillId="18" borderId="24" xfId="11" applyNumberFormat="1" applyFont="1" applyBorder="1"/>
    <xf numFmtId="187" fontId="53" fillId="18" borderId="25" xfId="11" applyNumberFormat="1" applyFont="1" applyBorder="1"/>
    <xf numFmtId="187" fontId="53" fillId="18" borderId="2" xfId="11" applyNumberFormat="1" applyFont="1" applyBorder="1"/>
    <xf numFmtId="187" fontId="53" fillId="18" borderId="7" xfId="11" applyNumberFormat="1" applyFont="1" applyBorder="1"/>
    <xf numFmtId="187" fontId="57" fillId="30" borderId="16" xfId="23" applyNumberFormat="1" applyFont="1" applyBorder="1"/>
    <xf numFmtId="43" fontId="52" fillId="0" borderId="0" xfId="28" applyFont="1" applyAlignment="1">
      <alignment horizontal="right"/>
    </xf>
    <xf numFmtId="0" fontId="52" fillId="0" borderId="0" xfId="0" applyFont="1" applyFill="1" applyBorder="1"/>
    <xf numFmtId="43" fontId="52" fillId="0" borderId="0" xfId="28" applyFont="1" applyFill="1" applyBorder="1"/>
    <xf numFmtId="0" fontId="54" fillId="0" borderId="0" xfId="0" applyFont="1" applyFill="1" applyBorder="1" applyAlignment="1">
      <alignment horizontal="center"/>
    </xf>
    <xf numFmtId="188" fontId="54" fillId="0" borderId="0" xfId="0" applyNumberFormat="1" applyFont="1" applyFill="1" applyBorder="1"/>
    <xf numFmtId="0" fontId="52" fillId="0" borderId="0" xfId="0" applyFont="1" applyAlignment="1">
      <alignment vertical="center"/>
    </xf>
    <xf numFmtId="0" fontId="52" fillId="0" borderId="0" xfId="0" applyFont="1" applyFill="1" applyBorder="1" applyAlignment="1">
      <alignment vertical="center"/>
    </xf>
    <xf numFmtId="43" fontId="52" fillId="0" borderId="0" xfId="28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3" fontId="9" fillId="0" borderId="0" xfId="28" applyFont="1" applyFill="1" applyBorder="1" applyAlignment="1">
      <alignment vertical="center"/>
    </xf>
    <xf numFmtId="43" fontId="52" fillId="2" borderId="0" xfId="28" applyFont="1" applyFill="1"/>
    <xf numFmtId="188" fontId="52" fillId="0" borderId="0" xfId="0" applyNumberFormat="1" applyFont="1" applyFill="1" applyBorder="1"/>
    <xf numFmtId="187" fontId="52" fillId="0" borderId="0" xfId="28" applyNumberFormat="1" applyFont="1" applyFill="1" applyBorder="1"/>
    <xf numFmtId="187" fontId="54" fillId="0" borderId="0" xfId="28" applyNumberFormat="1" applyFont="1" applyFill="1" applyBorder="1"/>
    <xf numFmtId="189" fontId="52" fillId="0" borderId="0" xfId="28" applyNumberFormat="1" applyFont="1" applyFill="1" applyBorder="1"/>
    <xf numFmtId="43" fontId="52" fillId="0" borderId="0" xfId="28" applyFont="1" applyAlignment="1">
      <alignment vertical="center"/>
    </xf>
    <xf numFmtId="0" fontId="33" fillId="16" borderId="2" xfId="9" applyBorder="1" applyAlignment="1">
      <alignment horizontal="center"/>
    </xf>
    <xf numFmtId="187" fontId="33" fillId="16" borderId="2" xfId="9" applyNumberFormat="1" applyBorder="1"/>
    <xf numFmtId="187" fontId="33" fillId="16" borderId="22" xfId="9" applyNumberFormat="1" applyBorder="1"/>
    <xf numFmtId="0" fontId="33" fillId="16" borderId="6" xfId="9" applyBorder="1" applyAlignment="1">
      <alignment horizontal="center"/>
    </xf>
    <xf numFmtId="187" fontId="33" fillId="16" borderId="6" xfId="9" applyNumberFormat="1" applyBorder="1"/>
    <xf numFmtId="0" fontId="33" fillId="16" borderId="0" xfId="9" applyBorder="1" applyAlignment="1">
      <alignment horizontal="center"/>
    </xf>
    <xf numFmtId="187" fontId="33" fillId="16" borderId="0" xfId="9" applyNumberFormat="1" applyBorder="1"/>
    <xf numFmtId="187" fontId="34" fillId="28" borderId="15" xfId="21" applyNumberFormat="1" applyBorder="1"/>
    <xf numFmtId="187" fontId="34" fillId="28" borderId="16" xfId="21" applyNumberFormat="1" applyBorder="1"/>
    <xf numFmtId="187" fontId="34" fillId="28" borderId="17" xfId="21" applyNumberFormat="1" applyBorder="1"/>
    <xf numFmtId="189" fontId="34" fillId="28" borderId="14" xfId="21" applyNumberFormat="1" applyBorder="1"/>
    <xf numFmtId="187" fontId="34" fillId="28" borderId="19" xfId="21" applyNumberFormat="1" applyBorder="1" applyAlignment="1" applyProtection="1">
      <alignment vertical="center"/>
    </xf>
    <xf numFmtId="187" fontId="34" fillId="28" borderId="18" xfId="21" applyNumberFormat="1" applyBorder="1" applyAlignment="1" applyProtection="1">
      <alignment vertical="center"/>
    </xf>
    <xf numFmtId="189" fontId="34" fillId="28" borderId="21" xfId="21" applyNumberFormat="1" applyBorder="1" applyAlignment="1" applyProtection="1">
      <alignment vertical="center"/>
    </xf>
    <xf numFmtId="0" fontId="50" fillId="16" borderId="1" xfId="9" applyFont="1" applyBorder="1"/>
    <xf numFmtId="0" fontId="50" fillId="16" borderId="6" xfId="9" applyFont="1" applyBorder="1"/>
    <xf numFmtId="0" fontId="50" fillId="16" borderId="7" xfId="9" applyFont="1" applyBorder="1" applyAlignment="1">
      <alignment horizontal="center"/>
    </xf>
    <xf numFmtId="0" fontId="50" fillId="18" borderId="5" xfId="11" applyFont="1" applyBorder="1"/>
    <xf numFmtId="0" fontId="33" fillId="15" borderId="2" xfId="8" applyBorder="1" applyAlignment="1">
      <alignment horizontal="center"/>
    </xf>
    <xf numFmtId="187" fontId="33" fillId="15" borderId="2" xfId="8" applyNumberFormat="1" applyBorder="1"/>
    <xf numFmtId="187" fontId="33" fillId="15" borderId="22" xfId="8" applyNumberFormat="1" applyBorder="1"/>
    <xf numFmtId="0" fontId="33" fillId="15" borderId="6" xfId="8" applyBorder="1" applyAlignment="1">
      <alignment horizontal="center"/>
    </xf>
    <xf numFmtId="187" fontId="33" fillId="15" borderId="6" xfId="8" applyNumberFormat="1" applyBorder="1"/>
    <xf numFmtId="0" fontId="33" fillId="15" borderId="0" xfId="8" applyBorder="1" applyAlignment="1">
      <alignment horizontal="center"/>
    </xf>
    <xf numFmtId="187" fontId="33" fillId="15" borderId="0" xfId="8" applyNumberFormat="1" applyBorder="1"/>
    <xf numFmtId="187" fontId="34" fillId="27" borderId="15" xfId="20" applyNumberFormat="1" applyBorder="1"/>
    <xf numFmtId="187" fontId="34" fillId="27" borderId="16" xfId="20" applyNumberFormat="1" applyBorder="1"/>
    <xf numFmtId="187" fontId="34" fillId="27" borderId="17" xfId="20" applyNumberFormat="1" applyBorder="1"/>
    <xf numFmtId="189" fontId="34" fillId="27" borderId="14" xfId="20" applyNumberFormat="1" applyBorder="1"/>
    <xf numFmtId="187" fontId="34" fillId="27" borderId="19" xfId="20" applyNumberFormat="1" applyBorder="1" applyAlignment="1" applyProtection="1">
      <alignment vertical="center"/>
    </xf>
    <xf numFmtId="187" fontId="34" fillId="27" borderId="18" xfId="20" applyNumberFormat="1" applyBorder="1" applyAlignment="1" applyProtection="1">
      <alignment vertical="center"/>
    </xf>
    <xf numFmtId="189" fontId="34" fillId="27" borderId="21" xfId="20" applyNumberFormat="1" applyBorder="1" applyAlignment="1" applyProtection="1">
      <alignment vertical="center"/>
    </xf>
    <xf numFmtId="0" fontId="50" fillId="15" borderId="1" xfId="8" applyFont="1" applyBorder="1"/>
    <xf numFmtId="0" fontId="50" fillId="15" borderId="6" xfId="8" applyFont="1" applyBorder="1"/>
    <xf numFmtId="0" fontId="50" fillId="15" borderId="7" xfId="8" applyFont="1" applyBorder="1" applyAlignment="1">
      <alignment horizontal="center"/>
    </xf>
    <xf numFmtId="0" fontId="33" fillId="14" borderId="2" xfId="7" applyBorder="1" applyAlignment="1">
      <alignment horizontal="center"/>
    </xf>
    <xf numFmtId="187" fontId="33" fillId="14" borderId="2" xfId="7" applyNumberFormat="1" applyBorder="1"/>
    <xf numFmtId="187" fontId="33" fillId="14" borderId="2" xfId="7" applyNumberFormat="1" applyBorder="1" applyAlignment="1">
      <alignment horizontal="center"/>
    </xf>
    <xf numFmtId="187" fontId="33" fillId="14" borderId="22" xfId="7" applyNumberFormat="1" applyBorder="1"/>
    <xf numFmtId="187" fontId="33" fillId="14" borderId="22" xfId="7" applyNumberFormat="1" applyBorder="1" applyAlignment="1">
      <alignment vertical="center"/>
    </xf>
    <xf numFmtId="187" fontId="33" fillId="14" borderId="2" xfId="7" applyNumberFormat="1" applyBorder="1" applyAlignment="1">
      <alignment vertical="center"/>
    </xf>
    <xf numFmtId="0" fontId="33" fillId="14" borderId="6" xfId="7" applyBorder="1" applyAlignment="1">
      <alignment horizontal="center"/>
    </xf>
    <xf numFmtId="187" fontId="33" fillId="14" borderId="6" xfId="7" applyNumberFormat="1" applyBorder="1"/>
    <xf numFmtId="187" fontId="33" fillId="14" borderId="6" xfId="7" applyNumberFormat="1" applyBorder="1" applyAlignment="1">
      <alignment horizontal="center"/>
    </xf>
    <xf numFmtId="187" fontId="33" fillId="14" borderId="6" xfId="7" applyNumberFormat="1" applyBorder="1" applyAlignment="1">
      <alignment vertical="center"/>
    </xf>
    <xf numFmtId="0" fontId="33" fillId="14" borderId="0" xfId="7" applyBorder="1" applyAlignment="1">
      <alignment horizontal="center"/>
    </xf>
    <xf numFmtId="187" fontId="33" fillId="14" borderId="0" xfId="7" applyNumberFormat="1" applyBorder="1"/>
    <xf numFmtId="187" fontId="33" fillId="14" borderId="0" xfId="7" applyNumberFormat="1" applyBorder="1" applyAlignment="1">
      <alignment vertical="center"/>
    </xf>
    <xf numFmtId="187" fontId="34" fillId="26" borderId="15" xfId="19" applyNumberFormat="1" applyBorder="1"/>
    <xf numFmtId="187" fontId="34" fillId="26" borderId="16" xfId="19" applyNumberFormat="1" applyBorder="1"/>
    <xf numFmtId="187" fontId="34" fillId="26" borderId="17" xfId="19" applyNumberFormat="1" applyBorder="1"/>
    <xf numFmtId="189" fontId="34" fillId="26" borderId="14" xfId="19" applyNumberFormat="1" applyBorder="1"/>
    <xf numFmtId="187" fontId="34" fillId="26" borderId="19" xfId="19" applyNumberFormat="1" applyBorder="1" applyAlignment="1" applyProtection="1">
      <alignment vertical="center"/>
    </xf>
    <xf numFmtId="187" fontId="34" fillId="26" borderId="27" xfId="19" applyNumberFormat="1" applyBorder="1" applyAlignment="1" applyProtection="1">
      <alignment vertical="center"/>
    </xf>
    <xf numFmtId="187" fontId="34" fillId="26" borderId="14" xfId="19" applyNumberFormat="1" applyBorder="1"/>
    <xf numFmtId="187" fontId="34" fillId="26" borderId="21" xfId="19" applyNumberFormat="1" applyBorder="1" applyAlignment="1" applyProtection="1">
      <alignment vertical="center"/>
    </xf>
    <xf numFmtId="187" fontId="34" fillId="26" borderId="18" xfId="19" applyNumberFormat="1" applyBorder="1" applyAlignment="1" applyProtection="1">
      <alignment vertical="center"/>
    </xf>
    <xf numFmtId="189" fontId="34" fillId="26" borderId="21" xfId="19" applyNumberFormat="1" applyBorder="1" applyAlignment="1" applyProtection="1">
      <alignment vertical="center"/>
    </xf>
    <xf numFmtId="0" fontId="50" fillId="14" borderId="1" xfId="7" applyFont="1" applyBorder="1"/>
    <xf numFmtId="0" fontId="50" fillId="14" borderId="6" xfId="7" applyFont="1" applyBorder="1"/>
    <xf numFmtId="0" fontId="50" fillId="14" borderId="7" xfId="7" applyFont="1" applyBorder="1" applyAlignment="1">
      <alignment horizontal="center"/>
    </xf>
    <xf numFmtId="0" fontId="54" fillId="0" borderId="0" xfId="0" applyFont="1"/>
    <xf numFmtId="0" fontId="59" fillId="28" borderId="14" xfId="21" applyFont="1" applyBorder="1" applyAlignment="1">
      <alignment horizontal="center"/>
    </xf>
    <xf numFmtId="37" fontId="59" fillId="28" borderId="18" xfId="21" applyNumberFormat="1" applyFont="1" applyBorder="1" applyAlignment="1" applyProtection="1">
      <alignment horizontal="center" vertical="center"/>
    </xf>
    <xf numFmtId="0" fontId="54" fillId="0" borderId="0" xfId="0" applyFont="1" applyAlignment="1">
      <alignment horizontal="left"/>
    </xf>
    <xf numFmtId="0" fontId="59" fillId="27" borderId="14" xfId="20" applyFont="1" applyBorder="1" applyAlignment="1">
      <alignment horizontal="center"/>
    </xf>
    <xf numFmtId="37" fontId="59" fillId="27" borderId="18" xfId="20" applyNumberFormat="1" applyFont="1" applyBorder="1" applyAlignment="1" applyProtection="1">
      <alignment horizontal="center" vertical="center"/>
    </xf>
    <xf numFmtId="0" fontId="59" fillId="26" borderId="14" xfId="19" applyFont="1" applyBorder="1" applyAlignment="1">
      <alignment horizontal="center"/>
    </xf>
    <xf numFmtId="37" fontId="59" fillId="26" borderId="18" xfId="19" applyNumberFormat="1" applyFont="1" applyBorder="1" applyAlignment="1" applyProtection="1">
      <alignment horizontal="center" vertical="center"/>
    </xf>
    <xf numFmtId="0" fontId="59" fillId="30" borderId="14" xfId="23" applyFont="1" applyBorder="1" applyAlignment="1">
      <alignment horizontal="center"/>
    </xf>
    <xf numFmtId="37" fontId="59" fillId="30" borderId="18" xfId="23" applyNumberFormat="1" applyFont="1" applyBorder="1" applyAlignment="1" applyProtection="1">
      <alignment horizontal="center" vertical="center"/>
    </xf>
    <xf numFmtId="0" fontId="54" fillId="0" borderId="0" xfId="0" applyFont="1" applyFill="1" applyBorder="1"/>
    <xf numFmtId="0" fontId="54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43" fontId="22" fillId="4" borderId="30" xfId="42" applyNumberFormat="1" applyFont="1" applyFill="1" applyBorder="1" applyAlignment="1">
      <alignment horizontal="center" vertical="center" wrapText="1" readingOrder="1"/>
    </xf>
    <xf numFmtId="43" fontId="27" fillId="4" borderId="30" xfId="42" applyNumberFormat="1" applyFont="1" applyFill="1" applyBorder="1" applyAlignment="1">
      <alignment horizontal="center" vertical="center" wrapText="1" readingOrder="1"/>
    </xf>
    <xf numFmtId="43" fontId="23" fillId="4" borderId="30" xfId="42" applyNumberFormat="1" applyFont="1" applyFill="1" applyBorder="1" applyAlignment="1">
      <alignment horizontal="center" vertical="center" wrapText="1" readingOrder="1"/>
    </xf>
    <xf numFmtId="0" fontId="50" fillId="18" borderId="9" xfId="11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4" borderId="9" xfId="7" applyFont="1" applyBorder="1" applyAlignment="1">
      <alignment horizontal="center"/>
    </xf>
    <xf numFmtId="189" fontId="52" fillId="0" borderId="2" xfId="28" applyNumberFormat="1" applyFont="1" applyBorder="1"/>
    <xf numFmtId="189" fontId="52" fillId="0" borderId="7" xfId="28" applyNumberFormat="1" applyFont="1" applyBorder="1"/>
    <xf numFmtId="0" fontId="54" fillId="0" borderId="1" xfId="0" applyFont="1" applyBorder="1" applyAlignment="1">
      <alignment horizontal="center"/>
    </xf>
    <xf numFmtId="43" fontId="54" fillId="0" borderId="5" xfId="28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/>
    <xf numFmtId="0" fontId="54" fillId="0" borderId="4" xfId="0" applyFont="1" applyBorder="1"/>
    <xf numFmtId="43" fontId="54" fillId="0" borderId="6" xfId="28" applyFont="1" applyBorder="1" applyAlignment="1">
      <alignment horizontal="center"/>
    </xf>
    <xf numFmtId="0" fontId="54" fillId="0" borderId="0" xfId="0" applyFont="1" applyBorder="1"/>
    <xf numFmtId="0" fontId="54" fillId="0" borderId="1" xfId="0" applyFont="1" applyBorder="1"/>
    <xf numFmtId="0" fontId="54" fillId="0" borderId="7" xfId="0" applyFont="1" applyBorder="1" applyAlignment="1">
      <alignment horizontal="center"/>
    </xf>
    <xf numFmtId="0" fontId="54" fillId="0" borderId="8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43" fontId="54" fillId="0" borderId="9" xfId="28" applyFont="1" applyBorder="1"/>
    <xf numFmtId="0" fontId="56" fillId="0" borderId="8" xfId="0" applyFont="1" applyBorder="1" applyAlignment="1">
      <alignment horizontal="center"/>
    </xf>
    <xf numFmtId="0" fontId="56" fillId="0" borderId="10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43" fontId="52" fillId="0" borderId="6" xfId="28" applyFont="1" applyBorder="1"/>
    <xf numFmtId="0" fontId="55" fillId="0" borderId="11" xfId="0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43" fontId="52" fillId="0" borderId="1" xfId="28" applyFont="1" applyBorder="1"/>
    <xf numFmtId="188" fontId="52" fillId="0" borderId="11" xfId="0" applyNumberFormat="1" applyFont="1" applyBorder="1"/>
    <xf numFmtId="188" fontId="52" fillId="0" borderId="12" xfId="0" applyNumberFormat="1" applyFont="1" applyBorder="1"/>
    <xf numFmtId="187" fontId="52" fillId="0" borderId="11" xfId="28" applyNumberFormat="1" applyFont="1" applyBorder="1"/>
    <xf numFmtId="187" fontId="52" fillId="0" borderId="0" xfId="28" applyNumberFormat="1" applyFont="1" applyBorder="1"/>
    <xf numFmtId="188" fontId="52" fillId="0" borderId="8" xfId="0" applyNumberFormat="1" applyFont="1" applyBorder="1"/>
    <xf numFmtId="188" fontId="52" fillId="0" borderId="13" xfId="0" applyNumberFormat="1" applyFont="1" applyBorder="1"/>
    <xf numFmtId="187" fontId="52" fillId="0" borderId="12" xfId="28" applyNumberFormat="1" applyFont="1" applyBorder="1"/>
    <xf numFmtId="187" fontId="52" fillId="0" borderId="11" xfId="28" applyNumberFormat="1" applyFont="1" applyFill="1" applyBorder="1"/>
    <xf numFmtId="187" fontId="52" fillId="0" borderId="12" xfId="28" applyNumberFormat="1" applyFont="1" applyFill="1" applyBorder="1"/>
    <xf numFmtId="187" fontId="52" fillId="0" borderId="7" xfId="28" applyNumberFormat="1" applyFont="1" applyBorder="1"/>
    <xf numFmtId="187" fontId="52" fillId="0" borderId="1" xfId="28" applyNumberFormat="1" applyFont="1" applyBorder="1"/>
    <xf numFmtId="187" fontId="52" fillId="0" borderId="6" xfId="28" applyNumberFormat="1" applyFont="1" applyBorder="1"/>
    <xf numFmtId="187" fontId="52" fillId="0" borderId="11" xfId="28" applyNumberFormat="1" applyFont="1" applyBorder="1" applyAlignment="1">
      <alignment horizontal="center"/>
    </xf>
    <xf numFmtId="187" fontId="52" fillId="0" borderId="0" xfId="28" applyNumberFormat="1" applyFont="1" applyBorder="1" applyAlignment="1">
      <alignment horizontal="center"/>
    </xf>
    <xf numFmtId="0" fontId="54" fillId="0" borderId="2" xfId="0" applyFont="1" applyBorder="1" applyAlignment="1">
      <alignment horizontal="center" vertical="center"/>
    </xf>
    <xf numFmtId="187" fontId="52" fillId="0" borderId="11" xfId="28" applyNumberFormat="1" applyFont="1" applyBorder="1" applyAlignment="1">
      <alignment vertical="center"/>
    </xf>
    <xf numFmtId="187" fontId="52" fillId="0" borderId="0" xfId="28" applyNumberFormat="1" applyFont="1" applyBorder="1" applyAlignment="1">
      <alignment vertical="center"/>
    </xf>
    <xf numFmtId="187" fontId="52" fillId="0" borderId="1" xfId="28" applyNumberFormat="1" applyFont="1" applyBorder="1" applyAlignment="1">
      <alignment vertical="center"/>
    </xf>
    <xf numFmtId="189" fontId="52" fillId="0" borderId="2" xfId="28" applyNumberFormat="1" applyFont="1" applyBorder="1" applyAlignment="1">
      <alignment vertical="center"/>
    </xf>
    <xf numFmtId="187" fontId="52" fillId="0" borderId="2" xfId="28" applyNumberFormat="1" applyFont="1" applyBorder="1" applyAlignment="1">
      <alignment vertical="center"/>
    </xf>
    <xf numFmtId="187" fontId="52" fillId="0" borderId="7" xfId="28" applyNumberFormat="1" applyFont="1" applyBorder="1" applyAlignment="1">
      <alignment vertical="center"/>
    </xf>
    <xf numFmtId="10" fontId="27" fillId="5" borderId="30" xfId="42" applyNumberFormat="1" applyFont="1" applyFill="1" applyBorder="1" applyAlignment="1">
      <alignment horizontal="center" vertical="center" wrapText="1" readingOrder="1"/>
    </xf>
    <xf numFmtId="10" fontId="18" fillId="4" borderId="30" xfId="42" applyNumberFormat="1" applyFont="1" applyFill="1" applyBorder="1" applyAlignment="1">
      <alignment horizontal="center" vertical="center" wrapText="1" readingOrder="1"/>
    </xf>
    <xf numFmtId="10" fontId="27" fillId="4" borderId="30" xfId="42" applyNumberFormat="1" applyFont="1" applyFill="1" applyBorder="1" applyAlignment="1">
      <alignment horizontal="center" vertical="center" wrapText="1" readingOrder="1"/>
    </xf>
    <xf numFmtId="187" fontId="52" fillId="0" borderId="2" xfId="28" quotePrefix="1" applyNumberFormat="1" applyFont="1" applyBorder="1"/>
    <xf numFmtId="0" fontId="52" fillId="0" borderId="0" xfId="0" applyFont="1" applyProtection="1"/>
    <xf numFmtId="187" fontId="52" fillId="0" borderId="0" xfId="0" applyNumberFormat="1" applyFont="1" applyProtection="1"/>
    <xf numFmtId="10" fontId="52" fillId="0" borderId="0" xfId="42" applyNumberFormat="1" applyFont="1" applyProtection="1"/>
    <xf numFmtId="43" fontId="52" fillId="0" borderId="0" xfId="0" applyNumberFormat="1" applyFont="1" applyFill="1" applyBorder="1"/>
    <xf numFmtId="3" fontId="61" fillId="0" borderId="0" xfId="0" applyNumberFormat="1" applyFont="1" applyAlignment="1">
      <alignment horizontal="right" readingOrder="1"/>
    </xf>
    <xf numFmtId="3" fontId="61" fillId="0" borderId="0" xfId="0" applyNumberFormat="1" applyFont="1"/>
    <xf numFmtId="190" fontId="52" fillId="0" borderId="0" xfId="28" applyNumberFormat="1" applyFont="1"/>
    <xf numFmtId="190" fontId="52" fillId="0" borderId="0" xfId="28" applyNumberFormat="1" applyFont="1" applyAlignment="1">
      <alignment vertical="center"/>
    </xf>
    <xf numFmtId="190" fontId="2" fillId="0" borderId="0" xfId="28" applyNumberFormat="1" applyFont="1"/>
    <xf numFmtId="190" fontId="2" fillId="0" borderId="0" xfId="28" applyNumberFormat="1" applyFont="1" applyAlignment="1">
      <alignment vertical="center"/>
    </xf>
    <xf numFmtId="0" fontId="33" fillId="16" borderId="22" xfId="9" applyBorder="1" applyAlignment="1">
      <alignment horizontal="center"/>
    </xf>
    <xf numFmtId="43" fontId="2" fillId="0" borderId="0" xfId="28" applyNumberFormat="1" applyFont="1"/>
    <xf numFmtId="43" fontId="2" fillId="0" borderId="0" xfId="28" applyNumberFormat="1" applyFont="1" applyAlignment="1">
      <alignment vertical="center"/>
    </xf>
    <xf numFmtId="187" fontId="34" fillId="26" borderId="14" xfId="28" applyNumberFormat="1" applyFont="1" applyFill="1" applyBorder="1"/>
    <xf numFmtId="0" fontId="50" fillId="18" borderId="9" xfId="11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4" borderId="9" xfId="7" applyFont="1" applyBorder="1" applyAlignment="1">
      <alignment horizontal="center"/>
    </xf>
    <xf numFmtId="187" fontId="2" fillId="0" borderId="0" xfId="28" applyNumberFormat="1" applyFont="1"/>
    <xf numFmtId="0" fontId="50" fillId="14" borderId="9" xfId="7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8" borderId="9" xfId="11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43" fontId="34" fillId="26" borderId="21" xfId="28" applyFont="1" applyFill="1" applyBorder="1" applyAlignment="1" applyProtection="1">
      <alignment vertical="center"/>
    </xf>
    <xf numFmtId="187" fontId="2" fillId="39" borderId="0" xfId="0" applyNumberFormat="1" applyFont="1" applyFill="1"/>
    <xf numFmtId="190" fontId="2" fillId="39" borderId="0" xfId="28" applyNumberFormat="1" applyFont="1" applyFill="1"/>
    <xf numFmtId="9" fontId="2" fillId="0" borderId="0" xfId="0" applyNumberFormat="1" applyFont="1"/>
    <xf numFmtId="43" fontId="52" fillId="0" borderId="0" xfId="0" applyNumberFormat="1" applyFont="1"/>
    <xf numFmtId="0" fontId="50" fillId="14" borderId="17" xfId="7" applyFont="1" applyBorder="1" applyAlignment="1">
      <alignment horizontal="center"/>
    </xf>
    <xf numFmtId="0" fontId="50" fillId="14" borderId="26" xfId="7" applyFont="1" applyBorder="1" applyAlignment="1">
      <alignment horizontal="center"/>
    </xf>
    <xf numFmtId="0" fontId="50" fillId="14" borderId="23" xfId="7" applyFont="1" applyBorder="1" applyAlignment="1">
      <alignment horizontal="center"/>
    </xf>
    <xf numFmtId="0" fontId="51" fillId="14" borderId="24" xfId="7" applyFont="1" applyBorder="1" applyAlignment="1">
      <alignment horizontal="center"/>
    </xf>
    <xf numFmtId="0" fontId="51" fillId="14" borderId="28" xfId="7" applyFont="1" applyBorder="1" applyAlignment="1">
      <alignment horizontal="center"/>
    </xf>
    <xf numFmtId="0" fontId="51" fillId="14" borderId="5" xfId="7" applyFont="1" applyBorder="1" applyAlignment="1">
      <alignment horizontal="center"/>
    </xf>
    <xf numFmtId="0" fontId="50" fillId="14" borderId="29" xfId="7" applyFont="1" applyBorder="1" applyAlignment="1">
      <alignment horizontal="center"/>
    </xf>
    <xf numFmtId="0" fontId="50" fillId="14" borderId="10" xfId="7" applyFont="1" applyBorder="1" applyAlignment="1">
      <alignment horizontal="center"/>
    </xf>
    <xf numFmtId="0" fontId="50" fillId="14" borderId="9" xfId="7" applyFont="1" applyBorder="1" applyAlignment="1">
      <alignment horizontal="center"/>
    </xf>
    <xf numFmtId="0" fontId="50" fillId="15" borderId="17" xfId="8" applyFont="1" applyBorder="1" applyAlignment="1">
      <alignment horizontal="center"/>
    </xf>
    <xf numFmtId="0" fontId="50" fillId="15" borderId="26" xfId="8" applyFont="1" applyBorder="1" applyAlignment="1">
      <alignment horizontal="center"/>
    </xf>
    <xf numFmtId="0" fontId="50" fillId="15" borderId="23" xfId="8" applyFont="1" applyBorder="1" applyAlignment="1">
      <alignment horizontal="center"/>
    </xf>
    <xf numFmtId="0" fontId="51" fillId="15" borderId="24" xfId="8" applyFont="1" applyBorder="1" applyAlignment="1">
      <alignment horizontal="center"/>
    </xf>
    <xf numFmtId="0" fontId="51" fillId="15" borderId="28" xfId="8" applyFont="1" applyBorder="1" applyAlignment="1">
      <alignment horizontal="center"/>
    </xf>
    <xf numFmtId="0" fontId="51" fillId="15" borderId="5" xfId="8" applyFont="1" applyBorder="1" applyAlignment="1">
      <alignment horizontal="center"/>
    </xf>
    <xf numFmtId="0" fontId="50" fillId="15" borderId="29" xfId="8" applyFont="1" applyBorder="1" applyAlignment="1">
      <alignment horizontal="center"/>
    </xf>
    <xf numFmtId="0" fontId="50" fillId="15" borderId="10" xfId="8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8" borderId="24" xfId="11" applyFont="1" applyBorder="1" applyAlignment="1">
      <alignment horizontal="center"/>
    </xf>
    <xf numFmtId="0" fontId="50" fillId="18" borderId="28" xfId="11" applyFont="1" applyBorder="1" applyAlignment="1">
      <alignment horizontal="center"/>
    </xf>
    <xf numFmtId="0" fontId="50" fillId="18" borderId="5" xfId="11" applyFont="1" applyBorder="1" applyAlignment="1">
      <alignment horizontal="center"/>
    </xf>
    <xf numFmtId="0" fontId="50" fillId="18" borderId="3" xfId="11" applyFont="1" applyBorder="1" applyAlignment="1">
      <alignment horizontal="center"/>
    </xf>
    <xf numFmtId="0" fontId="50" fillId="18" borderId="32" xfId="11" applyFont="1" applyBorder="1" applyAlignment="1">
      <alignment horizontal="center"/>
    </xf>
    <xf numFmtId="0" fontId="50" fillId="18" borderId="4" xfId="11" applyFont="1" applyBorder="1" applyAlignment="1">
      <alignment horizontal="center"/>
    </xf>
    <xf numFmtId="0" fontId="50" fillId="18" borderId="29" xfId="11" applyFont="1" applyBorder="1" applyAlignment="1">
      <alignment horizontal="center"/>
    </xf>
    <xf numFmtId="0" fontId="50" fillId="18" borderId="10" xfId="11" applyFont="1" applyBorder="1" applyAlignment="1">
      <alignment horizontal="center"/>
    </xf>
    <xf numFmtId="0" fontId="50" fillId="18" borderId="9" xfId="11" applyFont="1" applyBorder="1" applyAlignment="1">
      <alignment horizontal="center"/>
    </xf>
    <xf numFmtId="0" fontId="50" fillId="16" borderId="29" xfId="9" applyFont="1" applyBorder="1" applyAlignment="1">
      <alignment horizontal="center"/>
    </xf>
    <xf numFmtId="0" fontId="50" fillId="16" borderId="10" xfId="9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0" fontId="50" fillId="16" borderId="17" xfId="9" applyFont="1" applyBorder="1" applyAlignment="1">
      <alignment horizontal="center"/>
    </xf>
    <xf numFmtId="0" fontId="50" fillId="16" borderId="26" xfId="9" applyFont="1" applyBorder="1" applyAlignment="1">
      <alignment horizontal="center"/>
    </xf>
    <xf numFmtId="0" fontId="50" fillId="16" borderId="23" xfId="9" applyFont="1" applyBorder="1" applyAlignment="1">
      <alignment horizontal="center"/>
    </xf>
    <xf numFmtId="0" fontId="51" fillId="18" borderId="24" xfId="11" applyFont="1" applyBorder="1" applyAlignment="1">
      <alignment horizontal="center"/>
    </xf>
    <xf numFmtId="0" fontId="51" fillId="18" borderId="28" xfId="11" applyFont="1" applyBorder="1" applyAlignment="1">
      <alignment horizontal="center"/>
    </xf>
    <xf numFmtId="0" fontId="51" fillId="18" borderId="5" xfId="11" applyFont="1" applyBorder="1" applyAlignment="1">
      <alignment horizontal="center"/>
    </xf>
    <xf numFmtId="0" fontId="51" fillId="16" borderId="24" xfId="9" applyFont="1" applyBorder="1" applyAlignment="1">
      <alignment horizontal="center"/>
    </xf>
    <xf numFmtId="0" fontId="51" fillId="16" borderId="28" xfId="9" applyFont="1" applyBorder="1" applyAlignment="1">
      <alignment horizontal="center"/>
    </xf>
    <xf numFmtId="0" fontId="51" fillId="16" borderId="5" xfId="9" applyFont="1" applyBorder="1" applyAlignment="1">
      <alignment horizontal="center"/>
    </xf>
    <xf numFmtId="0" fontId="50" fillId="18" borderId="17" xfId="11" applyFont="1" applyBorder="1" applyAlignment="1">
      <alignment horizontal="center"/>
    </xf>
    <xf numFmtId="0" fontId="50" fillId="18" borderId="26" xfId="11" applyFont="1" applyBorder="1" applyAlignment="1">
      <alignment horizontal="center"/>
    </xf>
    <xf numFmtId="0" fontId="50" fillId="18" borderId="23" xfId="11" applyFont="1" applyBorder="1" applyAlignment="1">
      <alignment horizontal="center"/>
    </xf>
    <xf numFmtId="0" fontId="6" fillId="3" borderId="33" xfId="0" applyFont="1" applyFill="1" applyBorder="1" applyAlignment="1">
      <alignment horizontal="center" vertical="center" wrapText="1" readingOrder="1"/>
    </xf>
    <xf numFmtId="0" fontId="6" fillId="3" borderId="34" xfId="0" applyFont="1" applyFill="1" applyBorder="1" applyAlignment="1">
      <alignment horizontal="center" vertical="center" wrapText="1" readingOrder="1"/>
    </xf>
    <xf numFmtId="17" fontId="6" fillId="7" borderId="35" xfId="0" applyNumberFormat="1" applyFont="1" applyFill="1" applyBorder="1" applyAlignment="1">
      <alignment horizontal="left" vertical="center" wrapText="1" indent="1" readingOrder="1"/>
    </xf>
    <xf numFmtId="17" fontId="6" fillId="7" borderId="36" xfId="0" applyNumberFormat="1" applyFont="1" applyFill="1" applyBorder="1" applyAlignment="1">
      <alignment horizontal="left" vertical="center" wrapText="1" indent="1" readingOrder="1"/>
    </xf>
    <xf numFmtId="17" fontId="6" fillId="7" borderId="37" xfId="0" applyNumberFormat="1" applyFont="1" applyFill="1" applyBorder="1" applyAlignment="1">
      <alignment horizontal="left" vertical="center" wrapText="1" indent="1" readingOrder="1"/>
    </xf>
    <xf numFmtId="0" fontId="7" fillId="3" borderId="35" xfId="0" applyFont="1" applyFill="1" applyBorder="1" applyAlignment="1">
      <alignment horizontal="left" vertical="center" wrapText="1" indent="1" readingOrder="1"/>
    </xf>
    <xf numFmtId="0" fontId="7" fillId="3" borderId="36" xfId="0" applyFont="1" applyFill="1" applyBorder="1" applyAlignment="1">
      <alignment horizontal="left" vertical="center" wrapText="1" indent="1" readingOrder="1"/>
    </xf>
    <xf numFmtId="0" fontId="7" fillId="3" borderId="37" xfId="0" applyFont="1" applyFill="1" applyBorder="1" applyAlignment="1">
      <alignment horizontal="left" vertical="center" wrapText="1" indent="1" readingOrder="1"/>
    </xf>
    <xf numFmtId="0" fontId="5" fillId="3" borderId="38" xfId="0" applyFont="1" applyFill="1" applyBorder="1" applyAlignment="1">
      <alignment horizontal="right" vertical="center" wrapText="1" indent="1"/>
    </xf>
    <xf numFmtId="0" fontId="5" fillId="3" borderId="39" xfId="0" applyFont="1" applyFill="1" applyBorder="1" applyAlignment="1">
      <alignment horizontal="right" vertical="center" wrapText="1" indent="1"/>
    </xf>
    <xf numFmtId="0" fontId="5" fillId="3" borderId="40" xfId="0" applyFont="1" applyFill="1" applyBorder="1" applyAlignment="1">
      <alignment horizontal="right" vertical="center" wrapText="1" indent="1"/>
    </xf>
    <xf numFmtId="0" fontId="5" fillId="3" borderId="41" xfId="0" applyFont="1" applyFill="1" applyBorder="1" applyAlignment="1">
      <alignment horizontal="right" vertical="center" wrapText="1" indent="1"/>
    </xf>
    <xf numFmtId="0" fontId="14" fillId="3" borderId="35" xfId="0" applyFont="1" applyFill="1" applyBorder="1" applyAlignment="1">
      <alignment horizontal="left" vertical="center" wrapText="1" indent="1" readingOrder="1"/>
    </xf>
    <xf numFmtId="0" fontId="14" fillId="3" borderId="36" xfId="0" applyFont="1" applyFill="1" applyBorder="1" applyAlignment="1">
      <alignment horizontal="left" vertical="center" wrapText="1" indent="1" readingOrder="1"/>
    </xf>
    <xf numFmtId="0" fontId="14" fillId="3" borderId="37" xfId="0" applyFont="1" applyFill="1" applyBorder="1" applyAlignment="1">
      <alignment horizontal="left" vertical="center" wrapText="1" indent="1" readingOrder="1"/>
    </xf>
    <xf numFmtId="0" fontId="14" fillId="6" borderId="33" xfId="0" applyFont="1" applyFill="1" applyBorder="1" applyAlignment="1">
      <alignment horizontal="center" vertical="top" wrapText="1" readingOrder="1"/>
    </xf>
    <xf numFmtId="0" fontId="14" fillId="6" borderId="34" xfId="0" applyFont="1" applyFill="1" applyBorder="1" applyAlignment="1">
      <alignment horizontal="center" vertical="top" wrapText="1" readingOrder="1"/>
    </xf>
    <xf numFmtId="0" fontId="19" fillId="3" borderId="38" xfId="0" applyFont="1" applyFill="1" applyBorder="1" applyAlignment="1">
      <alignment vertical="top" wrapText="1"/>
    </xf>
    <xf numFmtId="0" fontId="19" fillId="3" borderId="39" xfId="0" applyFont="1" applyFill="1" applyBorder="1" applyAlignment="1">
      <alignment vertical="top" wrapText="1"/>
    </xf>
    <xf numFmtId="0" fontId="19" fillId="3" borderId="40" xfId="0" applyFont="1" applyFill="1" applyBorder="1" applyAlignment="1">
      <alignment vertical="top" wrapText="1"/>
    </xf>
    <xf numFmtId="0" fontId="19" fillId="3" borderId="41" xfId="0" applyFont="1" applyFill="1" applyBorder="1" applyAlignment="1">
      <alignment vertical="top" wrapText="1"/>
    </xf>
    <xf numFmtId="0" fontId="20" fillId="3" borderId="33" xfId="0" applyFont="1" applyFill="1" applyBorder="1" applyAlignment="1">
      <alignment horizontal="center" vertical="top" wrapText="1" readingOrder="1"/>
    </xf>
    <xf numFmtId="0" fontId="20" fillId="3" borderId="34" xfId="0" applyFont="1" applyFill="1" applyBorder="1" applyAlignment="1">
      <alignment horizontal="center" vertical="top" wrapText="1" readingOrder="1"/>
    </xf>
    <xf numFmtId="0" fontId="20" fillId="6" borderId="33" xfId="0" applyFont="1" applyFill="1" applyBorder="1" applyAlignment="1">
      <alignment horizontal="center" vertical="top" wrapText="1" readingOrder="1"/>
    </xf>
    <xf numFmtId="0" fontId="20" fillId="6" borderId="34" xfId="0" applyFont="1" applyFill="1" applyBorder="1" applyAlignment="1">
      <alignment horizontal="center" vertical="top" wrapText="1" readingOrder="1"/>
    </xf>
    <xf numFmtId="0" fontId="13" fillId="3" borderId="38" xfId="0" applyFont="1" applyFill="1" applyBorder="1" applyAlignment="1">
      <alignment vertical="top" wrapText="1"/>
    </xf>
    <xf numFmtId="0" fontId="13" fillId="3" borderId="39" xfId="0" applyFont="1" applyFill="1" applyBorder="1" applyAlignment="1">
      <alignment vertical="top" wrapText="1"/>
    </xf>
    <xf numFmtId="0" fontId="13" fillId="3" borderId="40" xfId="0" applyFont="1" applyFill="1" applyBorder="1" applyAlignment="1">
      <alignment vertical="top" wrapText="1"/>
    </xf>
    <xf numFmtId="0" fontId="13" fillId="3" borderId="41" xfId="0" applyFont="1" applyFill="1" applyBorder="1" applyAlignment="1">
      <alignment vertical="top" wrapText="1"/>
    </xf>
    <xf numFmtId="0" fontId="14" fillId="3" borderId="33" xfId="0" applyFont="1" applyFill="1" applyBorder="1" applyAlignment="1">
      <alignment horizontal="center" vertical="top" wrapText="1" readingOrder="1"/>
    </xf>
    <xf numFmtId="0" fontId="14" fillId="3" borderId="34" xfId="0" applyFont="1" applyFill="1" applyBorder="1" applyAlignment="1">
      <alignment horizontal="center" vertical="top" wrapText="1" readingOrder="1"/>
    </xf>
    <xf numFmtId="17" fontId="15" fillId="7" borderId="35" xfId="0" applyNumberFormat="1" applyFont="1" applyFill="1" applyBorder="1" applyAlignment="1">
      <alignment horizontal="left" vertical="center" wrapText="1" indent="1" readingOrder="1"/>
    </xf>
    <xf numFmtId="17" fontId="15" fillId="7" borderId="36" xfId="0" applyNumberFormat="1" applyFont="1" applyFill="1" applyBorder="1" applyAlignment="1">
      <alignment horizontal="left" vertical="center" wrapText="1" indent="1" readingOrder="1"/>
    </xf>
    <xf numFmtId="17" fontId="15" fillId="7" borderId="37" xfId="0" applyNumberFormat="1" applyFont="1" applyFill="1" applyBorder="1" applyAlignment="1">
      <alignment horizontal="left" vertical="center" wrapText="1" indent="1" readingOrder="1"/>
    </xf>
    <xf numFmtId="0" fontId="20" fillId="3" borderId="35" xfId="0" applyFont="1" applyFill="1" applyBorder="1" applyAlignment="1">
      <alignment horizontal="left" vertical="center" wrapText="1" indent="1" readingOrder="1"/>
    </xf>
    <xf numFmtId="0" fontId="20" fillId="3" borderId="36" xfId="0" applyFont="1" applyFill="1" applyBorder="1" applyAlignment="1">
      <alignment horizontal="left" vertical="center" wrapText="1" indent="1" readingOrder="1"/>
    </xf>
    <xf numFmtId="0" fontId="20" fillId="3" borderId="37" xfId="0" applyFont="1" applyFill="1" applyBorder="1" applyAlignment="1">
      <alignment horizontal="left" vertical="center" wrapText="1" indent="1" readingOrder="1"/>
    </xf>
    <xf numFmtId="0" fontId="24" fillId="3" borderId="33" xfId="0" applyFont="1" applyFill="1" applyBorder="1" applyAlignment="1">
      <alignment horizontal="center" vertical="top" wrapText="1" readingOrder="1"/>
    </xf>
    <xf numFmtId="0" fontId="24" fillId="3" borderId="34" xfId="0" applyFont="1" applyFill="1" applyBorder="1" applyAlignment="1">
      <alignment horizontal="center" vertical="top" wrapText="1" readingOrder="1"/>
    </xf>
    <xf numFmtId="0" fontId="24" fillId="6" borderId="33" xfId="0" applyFont="1" applyFill="1" applyBorder="1" applyAlignment="1">
      <alignment horizontal="center" vertical="top" wrapText="1" readingOrder="1"/>
    </xf>
    <xf numFmtId="0" fontId="24" fillId="6" borderId="34" xfId="0" applyFont="1" applyFill="1" applyBorder="1" applyAlignment="1">
      <alignment horizontal="center" vertical="top" wrapText="1" readingOrder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 2" xfId="40"/>
    <cellStyle name="Output" xfId="41" builtinId="21" customBuiltin="1"/>
    <cellStyle name="Percent" xfId="42" builtinId="5"/>
    <cellStyle name="Percent 2" xfId="43"/>
    <cellStyle name="Title" xfId="44" builtinId="15" customBuiltin="1"/>
    <cellStyle name="Total" xfId="45" builtinId="25" customBuiltin="1"/>
    <cellStyle name="Warning Text" xfId="46" builtinId="11" customBuiltin="1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9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A235"/>
  <sheetViews>
    <sheetView topLeftCell="F85" workbookViewId="0">
      <selection activeCell="L57" sqref="L57"/>
    </sheetView>
  </sheetViews>
  <sheetFormatPr defaultRowHeight="12.75"/>
  <cols>
    <col min="1" max="1" width="9.140625" style="94"/>
    <col min="2" max="2" width="13" style="197" customWidth="1"/>
    <col min="3" max="3" width="11.5703125" style="94" customWidth="1"/>
    <col min="4" max="4" width="12.28515625" style="94" customWidth="1"/>
    <col min="5" max="5" width="12.42578125" style="94" customWidth="1"/>
    <col min="6" max="6" width="10.85546875" style="94" customWidth="1"/>
    <col min="7" max="7" width="11.140625" style="94" customWidth="1"/>
    <col min="8" max="8" width="12.140625" style="94" customWidth="1"/>
    <col min="9" max="9" width="11.85546875" style="95" customWidth="1"/>
    <col min="10" max="11" width="9.140625" style="94"/>
    <col min="12" max="12" width="12.140625" style="197" customWidth="1"/>
    <col min="13" max="14" width="12.42578125" style="94" customWidth="1"/>
    <col min="15" max="15" width="13.5703125" style="94" bestFit="1" customWidth="1"/>
    <col min="16" max="19" width="12.42578125" style="94" customWidth="1"/>
    <col min="20" max="20" width="13.5703125" style="94" bestFit="1" customWidth="1"/>
    <col min="21" max="22" width="12.42578125" style="94" customWidth="1"/>
    <col min="23" max="23" width="12.140625" style="95" bestFit="1" customWidth="1"/>
    <col min="24" max="24" width="7.7109375" style="95" bestFit="1" customWidth="1"/>
    <col min="25" max="26" width="10.28515625" style="94" bestFit="1" customWidth="1"/>
    <col min="27" max="27" width="9.140625" style="272"/>
    <col min="28" max="16384" width="9.140625" style="94"/>
  </cols>
  <sheetData>
    <row r="1" spans="1:23" ht="13.5" thickBot="1"/>
    <row r="2" spans="1:23" ht="13.5" thickTop="1">
      <c r="B2" s="327" t="s">
        <v>0</v>
      </c>
      <c r="C2" s="328"/>
      <c r="D2" s="328"/>
      <c r="E2" s="328"/>
      <c r="F2" s="328"/>
      <c r="G2" s="328"/>
      <c r="H2" s="328"/>
      <c r="I2" s="329"/>
      <c r="L2" s="330" t="s">
        <v>1</v>
      </c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2"/>
    </row>
    <row r="3" spans="1:23" ht="13.5" thickBot="1">
      <c r="B3" s="318" t="s">
        <v>2</v>
      </c>
      <c r="C3" s="319"/>
      <c r="D3" s="319"/>
      <c r="E3" s="319"/>
      <c r="F3" s="319"/>
      <c r="G3" s="319"/>
      <c r="H3" s="319"/>
      <c r="I3" s="320"/>
      <c r="L3" s="321" t="s">
        <v>3</v>
      </c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3"/>
    </row>
    <row r="4" spans="1:23" ht="14.25" thickTop="1" thickBot="1"/>
    <row r="5" spans="1:23" ht="14.25" thickTop="1" thickBot="1">
      <c r="B5" s="219"/>
      <c r="C5" s="312" t="s">
        <v>91</v>
      </c>
      <c r="D5" s="313"/>
      <c r="E5" s="314"/>
      <c r="F5" s="315" t="s">
        <v>92</v>
      </c>
      <c r="G5" s="316"/>
      <c r="H5" s="317"/>
      <c r="I5" s="220" t="s">
        <v>4</v>
      </c>
      <c r="L5" s="219"/>
      <c r="M5" s="324" t="s">
        <v>91</v>
      </c>
      <c r="N5" s="325"/>
      <c r="O5" s="325"/>
      <c r="P5" s="325"/>
      <c r="Q5" s="326"/>
      <c r="R5" s="324" t="s">
        <v>92</v>
      </c>
      <c r="S5" s="325"/>
      <c r="T5" s="325"/>
      <c r="U5" s="325"/>
      <c r="V5" s="326"/>
      <c r="W5" s="220" t="s">
        <v>4</v>
      </c>
    </row>
    <row r="6" spans="1:23" ht="13.5" thickTop="1">
      <c r="B6" s="221" t="s">
        <v>5</v>
      </c>
      <c r="C6" s="222"/>
      <c r="D6" s="223"/>
      <c r="E6" s="153"/>
      <c r="F6" s="222"/>
      <c r="G6" s="223"/>
      <c r="H6" s="153"/>
      <c r="I6" s="224" t="s">
        <v>6</v>
      </c>
      <c r="L6" s="221" t="s">
        <v>5</v>
      </c>
      <c r="M6" s="222"/>
      <c r="N6" s="225"/>
      <c r="O6" s="150"/>
      <c r="P6" s="226"/>
      <c r="Q6" s="151"/>
      <c r="R6" s="222"/>
      <c r="S6" s="225"/>
      <c r="T6" s="150"/>
      <c r="U6" s="226"/>
      <c r="V6" s="150"/>
      <c r="W6" s="224" t="s">
        <v>6</v>
      </c>
    </row>
    <row r="7" spans="1:23" ht="13.5" thickBot="1">
      <c r="B7" s="227"/>
      <c r="C7" s="228" t="s">
        <v>7</v>
      </c>
      <c r="D7" s="229" t="s">
        <v>8</v>
      </c>
      <c r="E7" s="213" t="s">
        <v>9</v>
      </c>
      <c r="F7" s="228" t="s">
        <v>7</v>
      </c>
      <c r="G7" s="229" t="s">
        <v>8</v>
      </c>
      <c r="H7" s="213" t="s">
        <v>9</v>
      </c>
      <c r="I7" s="230"/>
      <c r="L7" s="227"/>
      <c r="M7" s="231" t="s">
        <v>10</v>
      </c>
      <c r="N7" s="232" t="s">
        <v>11</v>
      </c>
      <c r="O7" s="152" t="s">
        <v>12</v>
      </c>
      <c r="P7" s="233" t="s">
        <v>13</v>
      </c>
      <c r="Q7" s="214" t="s">
        <v>9</v>
      </c>
      <c r="R7" s="231" t="s">
        <v>10</v>
      </c>
      <c r="S7" s="232" t="s">
        <v>11</v>
      </c>
      <c r="T7" s="152" t="s">
        <v>12</v>
      </c>
      <c r="U7" s="233" t="s">
        <v>13</v>
      </c>
      <c r="V7" s="152" t="s">
        <v>9</v>
      </c>
      <c r="W7" s="230"/>
    </row>
    <row r="8" spans="1:23" ht="6" customHeight="1" thickTop="1">
      <c r="B8" s="221"/>
      <c r="C8" s="234"/>
      <c r="D8" s="235"/>
      <c r="E8" s="97"/>
      <c r="F8" s="234"/>
      <c r="G8" s="235"/>
      <c r="H8" s="97"/>
      <c r="I8" s="236"/>
      <c r="L8" s="221"/>
      <c r="M8" s="237"/>
      <c r="N8" s="238"/>
      <c r="O8" s="136"/>
      <c r="P8" s="239"/>
      <c r="Q8" s="139"/>
      <c r="R8" s="237"/>
      <c r="S8" s="238"/>
      <c r="T8" s="136"/>
      <c r="U8" s="239"/>
      <c r="V8" s="141"/>
      <c r="W8" s="240"/>
    </row>
    <row r="9" spans="1:23">
      <c r="A9" s="266" t="str">
        <f>IF(ISERROR(F9/G9)," ",IF(F9/G9&gt;0.5,IF(F9/G9&lt;1.5," ","NOT OK"),"NOT OK"))</f>
        <v xml:space="preserve"> </v>
      </c>
      <c r="B9" s="221" t="s">
        <v>14</v>
      </c>
      <c r="C9" s="241">
        <f>+BKK!C9+DMK!C9</f>
        <v>11660</v>
      </c>
      <c r="D9" s="242">
        <f>+BKK!D9+DMK!D9</f>
        <v>11707</v>
      </c>
      <c r="E9" s="98">
        <f>C9+D9</f>
        <v>23367</v>
      </c>
      <c r="F9" s="241">
        <f>BKK!F9+DMK!F9</f>
        <v>13271</v>
      </c>
      <c r="G9" s="242">
        <f>BKK!G9+DMK!G9</f>
        <v>13287</v>
      </c>
      <c r="H9" s="98">
        <f>F9+G9</f>
        <v>26558</v>
      </c>
      <c r="I9" s="217">
        <f t="shared" ref="I9:I24" si="0">IF(E9=0,0,((H9/E9)-1)*100)</f>
        <v>13.656010613258008</v>
      </c>
      <c r="L9" s="221" t="s">
        <v>14</v>
      </c>
      <c r="M9" s="243">
        <f>+BKK!M9+DMK!M9</f>
        <v>1972130</v>
      </c>
      <c r="N9" s="244">
        <f>+BKK!N9+DMK!N9</f>
        <v>1892162</v>
      </c>
      <c r="O9" s="137">
        <f>M9+N9</f>
        <v>3864292</v>
      </c>
      <c r="P9" s="100">
        <f>+BKK!P9+DMK!P9</f>
        <v>78085</v>
      </c>
      <c r="Q9" s="140">
        <f>+O9+P9</f>
        <v>3942377</v>
      </c>
      <c r="R9" s="243">
        <f>BKK!R9+DMK!R9</f>
        <v>2082986</v>
      </c>
      <c r="S9" s="244">
        <f>BKK!S9+DMK!S9</f>
        <v>2033813</v>
      </c>
      <c r="T9" s="137">
        <f>R9+S9</f>
        <v>4116799</v>
      </c>
      <c r="U9" s="100">
        <f>BKK!U9+DMK!U9</f>
        <v>95214</v>
      </c>
      <c r="V9" s="142">
        <f t="shared" ref="V9:V11" si="1">+T9+U9</f>
        <v>4212013</v>
      </c>
      <c r="W9" s="217">
        <f t="shared" ref="W9:W24" si="2">IF(Q9=0,0,((V9/Q9)-1)*100)</f>
        <v>6.8394270766088505</v>
      </c>
    </row>
    <row r="10" spans="1:23">
      <c r="A10" s="266" t="str">
        <f t="shared" ref="A10:A69" si="3">IF(ISERROR(F10/G10)," ",IF(F10/G10&gt;0.5,IF(F10/G10&lt;1.5," ","NOT OK"),"NOT OK"))</f>
        <v xml:space="preserve"> </v>
      </c>
      <c r="B10" s="221" t="s">
        <v>15</v>
      </c>
      <c r="C10" s="241">
        <f>+BKK!C10+DMK!C10</f>
        <v>12060</v>
      </c>
      <c r="D10" s="242">
        <f>+BKK!D10+DMK!D10</f>
        <v>12052</v>
      </c>
      <c r="E10" s="98">
        <f>C10+D10</f>
        <v>24112</v>
      </c>
      <c r="F10" s="241">
        <f>BKK!F10+DMK!F10</f>
        <v>13356</v>
      </c>
      <c r="G10" s="242">
        <f>BKK!G10+DMK!G10</f>
        <v>13354</v>
      </c>
      <c r="H10" s="98">
        <f>F10+G10</f>
        <v>26710</v>
      </c>
      <c r="I10" s="217">
        <f t="shared" si="0"/>
        <v>10.774717982747184</v>
      </c>
      <c r="K10" s="99"/>
      <c r="L10" s="221" t="s">
        <v>15</v>
      </c>
      <c r="M10" s="243">
        <f>+BKK!M10+DMK!M10</f>
        <v>2119322</v>
      </c>
      <c r="N10" s="244">
        <f>+BKK!N10+DMK!N10</f>
        <v>2045381</v>
      </c>
      <c r="O10" s="137">
        <f>M10+N10</f>
        <v>4164703</v>
      </c>
      <c r="P10" s="100">
        <f>+BKK!P10+DMK!P10</f>
        <v>69021</v>
      </c>
      <c r="Q10" s="140">
        <f t="shared" ref="Q10:Q11" si="4">+O10+P10</f>
        <v>4233724</v>
      </c>
      <c r="R10" s="243">
        <f>BKK!R10+DMK!R10</f>
        <v>2294634</v>
      </c>
      <c r="S10" s="244">
        <f>BKK!S10+DMK!S10</f>
        <v>2173648</v>
      </c>
      <c r="T10" s="137">
        <f>R10+S10</f>
        <v>4468282</v>
      </c>
      <c r="U10" s="100">
        <f>BKK!U10+DMK!U10</f>
        <v>75137</v>
      </c>
      <c r="V10" s="142">
        <f t="shared" si="1"/>
        <v>4543419</v>
      </c>
      <c r="W10" s="217">
        <f t="shared" si="2"/>
        <v>7.3149548718811186</v>
      </c>
    </row>
    <row r="11" spans="1:23" ht="13.5" thickBot="1">
      <c r="A11" s="266" t="str">
        <f t="shared" si="3"/>
        <v xml:space="preserve"> </v>
      </c>
      <c r="B11" s="227" t="s">
        <v>16</v>
      </c>
      <c r="C11" s="245">
        <f>+BKK!C11+DMK!C11</f>
        <v>12842</v>
      </c>
      <c r="D11" s="246">
        <f>+BKK!D11+DMK!D11</f>
        <v>12811</v>
      </c>
      <c r="E11" s="98">
        <f>C11+D11</f>
        <v>25653</v>
      </c>
      <c r="F11" s="241">
        <f>BKK!F11+DMK!F11</f>
        <v>14177</v>
      </c>
      <c r="G11" s="246">
        <f>BKK!G11+DMK!G11</f>
        <v>14217</v>
      </c>
      <c r="H11" s="98">
        <f>F11+G11</f>
        <v>28394</v>
      </c>
      <c r="I11" s="217">
        <f t="shared" si="0"/>
        <v>10.684910146961379</v>
      </c>
      <c r="K11" s="99"/>
      <c r="L11" s="227" t="s">
        <v>16</v>
      </c>
      <c r="M11" s="243">
        <f>+BKK!M11+DMK!M11</f>
        <v>2381347</v>
      </c>
      <c r="N11" s="244">
        <f>+BKK!N11+DMK!N11</f>
        <v>2197451</v>
      </c>
      <c r="O11" s="137">
        <f>M11+N11</f>
        <v>4578798</v>
      </c>
      <c r="P11" s="100">
        <f>+BKK!P11+DMK!P11</f>
        <v>74430</v>
      </c>
      <c r="Q11" s="140">
        <f t="shared" si="4"/>
        <v>4653228</v>
      </c>
      <c r="R11" s="243">
        <f>BKK!R11+DMK!R11</f>
        <v>2552824</v>
      </c>
      <c r="S11" s="244">
        <f>BKK!S11+DMK!S11</f>
        <v>2390754</v>
      </c>
      <c r="T11" s="137">
        <f>R11+S11</f>
        <v>4943578</v>
      </c>
      <c r="U11" s="100">
        <f>BKK!U11+DMK!U11</f>
        <v>82060</v>
      </c>
      <c r="V11" s="142">
        <f t="shared" si="1"/>
        <v>5025638</v>
      </c>
      <c r="W11" s="217">
        <f t="shared" si="2"/>
        <v>8.0032613918767694</v>
      </c>
    </row>
    <row r="12" spans="1:23" ht="14.25" thickTop="1" thickBot="1">
      <c r="A12" s="266" t="str">
        <f>IF(ISERROR(F12/G12)," ",IF(F12/G12&gt;0.5,IF(F12/G12&lt;1.5," ","NOT OK"),"NOT OK"))</f>
        <v xml:space="preserve"> </v>
      </c>
      <c r="B12" s="205" t="s">
        <v>17</v>
      </c>
      <c r="C12" s="101">
        <f t="shared" ref="C12:H12" si="5">+C9+C10+C11</f>
        <v>36562</v>
      </c>
      <c r="D12" s="102">
        <f t="shared" si="5"/>
        <v>36570</v>
      </c>
      <c r="E12" s="103">
        <f t="shared" si="5"/>
        <v>73132</v>
      </c>
      <c r="F12" s="101">
        <f t="shared" si="5"/>
        <v>40804</v>
      </c>
      <c r="G12" s="102">
        <f t="shared" si="5"/>
        <v>40858</v>
      </c>
      <c r="H12" s="103">
        <f t="shared" si="5"/>
        <v>81662</v>
      </c>
      <c r="I12" s="104">
        <f t="shared" si="0"/>
        <v>11.663840726357822</v>
      </c>
      <c r="L12" s="198" t="s">
        <v>17</v>
      </c>
      <c r="M12" s="143">
        <f t="shared" ref="M12:V12" si="6">+M9+M10+M11</f>
        <v>6472799</v>
      </c>
      <c r="N12" s="144">
        <f t="shared" si="6"/>
        <v>6134994</v>
      </c>
      <c r="O12" s="143">
        <f t="shared" si="6"/>
        <v>12607793</v>
      </c>
      <c r="P12" s="143">
        <f t="shared" si="6"/>
        <v>221536</v>
      </c>
      <c r="Q12" s="143">
        <f t="shared" si="6"/>
        <v>12829329</v>
      </c>
      <c r="R12" s="143">
        <f t="shared" si="6"/>
        <v>6930444</v>
      </c>
      <c r="S12" s="144">
        <f t="shared" si="6"/>
        <v>6598215</v>
      </c>
      <c r="T12" s="143">
        <f t="shared" si="6"/>
        <v>13528659</v>
      </c>
      <c r="U12" s="143">
        <f t="shared" si="6"/>
        <v>252411</v>
      </c>
      <c r="V12" s="145">
        <f t="shared" si="6"/>
        <v>13781070</v>
      </c>
      <c r="W12" s="146">
        <f t="shared" si="2"/>
        <v>7.4184783943104016</v>
      </c>
    </row>
    <row r="13" spans="1:23" ht="13.5" thickTop="1">
      <c r="A13" s="266" t="str">
        <f t="shared" si="3"/>
        <v xml:space="preserve"> </v>
      </c>
      <c r="B13" s="221" t="s">
        <v>18</v>
      </c>
      <c r="C13" s="241">
        <f>+BKK!C13+DMK!C13</f>
        <v>12950</v>
      </c>
      <c r="D13" s="242">
        <f>+BKK!D13+DMK!D13</f>
        <v>12912</v>
      </c>
      <c r="E13" s="98">
        <f>C13+D13</f>
        <v>25862</v>
      </c>
      <c r="F13" s="241">
        <f>BKK!F13+DMK!F13</f>
        <v>14397</v>
      </c>
      <c r="G13" s="242">
        <f>BKK!G13+DMK!G13</f>
        <v>14448</v>
      </c>
      <c r="H13" s="98">
        <f>F13+G13</f>
        <v>28845</v>
      </c>
      <c r="I13" s="217">
        <f t="shared" si="0"/>
        <v>11.534297424793127</v>
      </c>
      <c r="L13" s="221" t="s">
        <v>18</v>
      </c>
      <c r="M13" s="243">
        <f>+BKK!M13+DMK!M13</f>
        <v>2263300</v>
      </c>
      <c r="N13" s="244">
        <f>+BKK!N13+DMK!N13</f>
        <v>2266427</v>
      </c>
      <c r="O13" s="137">
        <f>M13+N13</f>
        <v>4529727</v>
      </c>
      <c r="P13" s="100">
        <f>+BKK!P13+DMK!P13</f>
        <v>68302</v>
      </c>
      <c r="Q13" s="140">
        <f t="shared" ref="Q13" si="7">+O13+P13</f>
        <v>4598029</v>
      </c>
      <c r="R13" s="243">
        <f>BKK!R13+DMK!R13</f>
        <v>2563058</v>
      </c>
      <c r="S13" s="244">
        <f>BKK!S13+DMK!S13</f>
        <v>2544252</v>
      </c>
      <c r="T13" s="137">
        <f>R13+S13</f>
        <v>5107310</v>
      </c>
      <c r="U13" s="100">
        <f>BKK!U13+DMK!U13</f>
        <v>77608</v>
      </c>
      <c r="V13" s="142">
        <f t="shared" ref="V13" si="8">+T13+U13</f>
        <v>5184918</v>
      </c>
      <c r="W13" s="217">
        <f t="shared" si="2"/>
        <v>12.763925586376246</v>
      </c>
    </row>
    <row r="14" spans="1:23">
      <c r="A14" s="266" t="str">
        <f>IF(ISERROR(F14/G14)," ",IF(F14/G14&gt;0.5,IF(F14/G14&lt;1.5," ","NOT OK"),"NOT OK"))</f>
        <v xml:space="preserve"> </v>
      </c>
      <c r="B14" s="221" t="s">
        <v>19</v>
      </c>
      <c r="C14" s="243">
        <f>+BKK!C14+DMK!C14</f>
        <v>12261</v>
      </c>
      <c r="D14" s="247">
        <f>+BKK!D14+DMK!D14</f>
        <v>12211</v>
      </c>
      <c r="E14" s="98">
        <f>C14+D14</f>
        <v>24472</v>
      </c>
      <c r="F14" s="243">
        <f>BKK!F14+DMK!F14</f>
        <v>13920</v>
      </c>
      <c r="G14" s="247">
        <f>BKK!G14+DMK!G14</f>
        <v>13986</v>
      </c>
      <c r="H14" s="105">
        <f>F14+G14</f>
        <v>27906</v>
      </c>
      <c r="I14" s="217">
        <f>IF(E14=0,0,((H14/E14)-1)*100)</f>
        <v>14.032363517489376</v>
      </c>
      <c r="L14" s="221" t="s">
        <v>19</v>
      </c>
      <c r="M14" s="243">
        <f>+BKK!M14+DMK!M14</f>
        <v>2173968</v>
      </c>
      <c r="N14" s="244">
        <f>+BKK!N14+DMK!N14</f>
        <v>2206417</v>
      </c>
      <c r="O14" s="137">
        <f>M14+N14</f>
        <v>4380385</v>
      </c>
      <c r="P14" s="100">
        <f>+BKK!P14+DMK!P14</f>
        <v>72541</v>
      </c>
      <c r="Q14" s="140">
        <f>+O14+P14</f>
        <v>4452926</v>
      </c>
      <c r="R14" s="243">
        <f>BKK!R14+DMK!R14</f>
        <v>2490556</v>
      </c>
      <c r="S14" s="244">
        <f>BKK!S14+DMK!S14</f>
        <v>2575079</v>
      </c>
      <c r="T14" s="137">
        <f>R14+S14</f>
        <v>5065635</v>
      </c>
      <c r="U14" s="100">
        <f>BKK!U14+DMK!U14</f>
        <v>69456</v>
      </c>
      <c r="V14" s="142">
        <f>+T14+U14</f>
        <v>5135091</v>
      </c>
      <c r="W14" s="217">
        <f>IF(Q14=0,0,((V14/Q14)-1)*100)</f>
        <v>15.31947757496981</v>
      </c>
    </row>
    <row r="15" spans="1:23" ht="13.5" thickBot="1">
      <c r="A15" s="267" t="str">
        <f>IF(ISERROR(F15/G15)," ",IF(F15/G15&gt;0.5,IF(F15/G15&lt;1.5," ","NOT OK"),"NOT OK"))</f>
        <v xml:space="preserve"> </v>
      </c>
      <c r="B15" s="221" t="s">
        <v>20</v>
      </c>
      <c r="C15" s="243">
        <f>+BKK!C15+DMK!C15</f>
        <v>13301</v>
      </c>
      <c r="D15" s="247">
        <f>+BKK!D15+DMK!D15</f>
        <v>13338</v>
      </c>
      <c r="E15" s="98">
        <f>C15+D15</f>
        <v>26639</v>
      </c>
      <c r="F15" s="243">
        <f>BKK!F15+DMK!F15</f>
        <v>14517</v>
      </c>
      <c r="G15" s="247">
        <f>BKK!G15+DMK!G15</f>
        <v>14560</v>
      </c>
      <c r="H15" s="105">
        <f>F15+G15</f>
        <v>29077</v>
      </c>
      <c r="I15" s="217">
        <f>IF(E15=0,0,((H15/E15)-1)*100)</f>
        <v>9.1519951950148162</v>
      </c>
      <c r="J15" s="106"/>
      <c r="L15" s="221" t="s">
        <v>20</v>
      </c>
      <c r="M15" s="243">
        <f>+BKK!M15+DMK!M15</f>
        <v>2278643</v>
      </c>
      <c r="N15" s="244">
        <f>+BKK!N15+DMK!N15</f>
        <v>2434757</v>
      </c>
      <c r="O15" s="137">
        <f>M15+N15</f>
        <v>4713400</v>
      </c>
      <c r="P15" s="100">
        <f>+BKK!P15+DMK!P15</f>
        <v>85676</v>
      </c>
      <c r="Q15" s="140">
        <f>+O15+P15</f>
        <v>4799076</v>
      </c>
      <c r="R15" s="243">
        <f>BKK!R15+DMK!R15</f>
        <v>2566732</v>
      </c>
      <c r="S15" s="244">
        <f>BKK!S15+DMK!S15</f>
        <v>2665188</v>
      </c>
      <c r="T15" s="137">
        <f>R15+S15</f>
        <v>5231920</v>
      </c>
      <c r="U15" s="100">
        <f>BKK!U15+DMK!U15</f>
        <v>74372</v>
      </c>
      <c r="V15" s="142">
        <f>+T15+U15</f>
        <v>5306292</v>
      </c>
      <c r="W15" s="217">
        <f>IF(Q15=0,0,((V15/Q15)-1)*100)</f>
        <v>10.569034539148792</v>
      </c>
    </row>
    <row r="16" spans="1:23" ht="14.25" thickTop="1" thickBot="1">
      <c r="A16" s="266" t="str">
        <f>IF(ISERROR(F16/G16)," ",IF(F16/G16&gt;0.5,IF(F16/G16&lt;1.5," ","NOT OK"),"NOT OK"))</f>
        <v xml:space="preserve"> </v>
      </c>
      <c r="B16" s="205" t="s">
        <v>87</v>
      </c>
      <c r="C16" s="101">
        <f>+C13+C14+C15</f>
        <v>38512</v>
      </c>
      <c r="D16" s="102">
        <f t="shared" ref="D16:H16" si="9">+D13+D14+D15</f>
        <v>38461</v>
      </c>
      <c r="E16" s="103">
        <f t="shared" si="9"/>
        <v>76973</v>
      </c>
      <c r="F16" s="101">
        <f t="shared" si="9"/>
        <v>42834</v>
      </c>
      <c r="G16" s="102">
        <f t="shared" si="9"/>
        <v>42994</v>
      </c>
      <c r="H16" s="103">
        <f t="shared" si="9"/>
        <v>85828</v>
      </c>
      <c r="I16" s="104">
        <f>IF(E16=0,0,((H16/E16)-1)*100)</f>
        <v>11.504033882010578</v>
      </c>
      <c r="L16" s="198" t="s">
        <v>87</v>
      </c>
      <c r="M16" s="143">
        <f>+M13+M14+M15</f>
        <v>6715911</v>
      </c>
      <c r="N16" s="144">
        <f t="shared" ref="N16:V16" si="10">+N13+N14+N15</f>
        <v>6907601</v>
      </c>
      <c r="O16" s="143">
        <f t="shared" si="10"/>
        <v>13623512</v>
      </c>
      <c r="P16" s="143">
        <f t="shared" si="10"/>
        <v>226519</v>
      </c>
      <c r="Q16" s="143">
        <f t="shared" si="10"/>
        <v>13850031</v>
      </c>
      <c r="R16" s="143">
        <f t="shared" si="10"/>
        <v>7620346</v>
      </c>
      <c r="S16" s="144">
        <f t="shared" si="10"/>
        <v>7784519</v>
      </c>
      <c r="T16" s="143">
        <f t="shared" si="10"/>
        <v>15404865</v>
      </c>
      <c r="U16" s="143">
        <f t="shared" si="10"/>
        <v>221436</v>
      </c>
      <c r="V16" s="145">
        <f t="shared" si="10"/>
        <v>15626301</v>
      </c>
      <c r="W16" s="146">
        <f>IF(Q16=0,0,((V16/Q16)-1)*100)</f>
        <v>12.825025445791427</v>
      </c>
    </row>
    <row r="17" spans="1:23" ht="13.5" thickTop="1">
      <c r="A17" s="266" t="str">
        <f t="shared" si="3"/>
        <v xml:space="preserve"> </v>
      </c>
      <c r="B17" s="221" t="s">
        <v>21</v>
      </c>
      <c r="C17" s="248">
        <f>+BKK!C17+DMK!C17</f>
        <v>12970</v>
      </c>
      <c r="D17" s="249">
        <f>+BKK!D17+DMK!D17</f>
        <v>12964</v>
      </c>
      <c r="E17" s="98">
        <f>C17+D17</f>
        <v>25934</v>
      </c>
      <c r="F17" s="248">
        <f>BKK!F17+DMK!F17</f>
        <v>13910</v>
      </c>
      <c r="G17" s="249">
        <f>BKK!G17+DMK!G17</f>
        <v>13951</v>
      </c>
      <c r="H17" s="105">
        <f>F17+G17</f>
        <v>27861</v>
      </c>
      <c r="I17" s="217">
        <f t="shared" si="0"/>
        <v>7.4304002467802777</v>
      </c>
      <c r="L17" s="221" t="s">
        <v>21</v>
      </c>
      <c r="M17" s="243">
        <f>+BKK!M17+DMK!M17</f>
        <v>2228955</v>
      </c>
      <c r="N17" s="244">
        <f>+BKK!N17+DMK!N17</f>
        <v>2276031</v>
      </c>
      <c r="O17" s="137">
        <f>M17+N17</f>
        <v>4504986</v>
      </c>
      <c r="P17" s="100">
        <f>+BKK!P17+DMK!P17</f>
        <v>78722</v>
      </c>
      <c r="Q17" s="140">
        <f t="shared" ref="Q17" si="11">+O17+P17</f>
        <v>4583708</v>
      </c>
      <c r="R17" s="243">
        <f>BKK!R17+DMK!R17</f>
        <v>2445088</v>
      </c>
      <c r="S17" s="244">
        <f>BKK!S17+DMK!S17</f>
        <v>2511593</v>
      </c>
      <c r="T17" s="137">
        <f>R17+S17</f>
        <v>4956681</v>
      </c>
      <c r="U17" s="100">
        <f>BKK!U17+DMK!U17</f>
        <v>67440</v>
      </c>
      <c r="V17" s="142">
        <f t="shared" ref="V17" si="12">+T17+U17</f>
        <v>5024121</v>
      </c>
      <c r="W17" s="217">
        <f t="shared" si="2"/>
        <v>9.6082254803316438</v>
      </c>
    </row>
    <row r="18" spans="1:23">
      <c r="A18" s="266" t="str">
        <f t="shared" ref="A18:A21" si="13">IF(ISERROR(F18/G18)," ",IF(F18/G18&gt;0.5,IF(F18/G18&lt;1.5," ","NOT OK"),"NOT OK"))</f>
        <v xml:space="preserve"> </v>
      </c>
      <c r="B18" s="221" t="s">
        <v>88</v>
      </c>
      <c r="C18" s="248">
        <f>+BKK!C18+DMK!C18</f>
        <v>12867</v>
      </c>
      <c r="D18" s="249">
        <f>+BKK!D18+DMK!D18</f>
        <v>12869</v>
      </c>
      <c r="E18" s="98">
        <f>C18+D18</f>
        <v>25736</v>
      </c>
      <c r="F18" s="248">
        <f>BKK!F18+DMK!F18</f>
        <v>14039</v>
      </c>
      <c r="G18" s="249">
        <f>BKK!G18+DMK!G18</f>
        <v>14047</v>
      </c>
      <c r="H18" s="105">
        <f>F18+G18</f>
        <v>28086</v>
      </c>
      <c r="I18" s="217">
        <f t="shared" ref="I18:I22" si="14">IF(E18=0,0,((H18/E18)-1)*100)</f>
        <v>9.131178116257388</v>
      </c>
      <c r="L18" s="221" t="s">
        <v>88</v>
      </c>
      <c r="M18" s="243">
        <f>+BKK!M18+DMK!M18</f>
        <v>2048221</v>
      </c>
      <c r="N18" s="244">
        <f>+BKK!N18+DMK!N18</f>
        <v>2129856</v>
      </c>
      <c r="O18" s="137">
        <f>M18+N18</f>
        <v>4178077</v>
      </c>
      <c r="P18" s="100">
        <f>+BKK!P18+DMK!P18</f>
        <v>86407</v>
      </c>
      <c r="Q18" s="140">
        <f>+O18+P18</f>
        <v>4264484</v>
      </c>
      <c r="R18" s="243">
        <f>BKK!R18+DMK!R18</f>
        <v>2238770</v>
      </c>
      <c r="S18" s="244">
        <f>BKK!S18+DMK!S18</f>
        <v>2318703</v>
      </c>
      <c r="T18" s="137">
        <f>R18+S18</f>
        <v>4557473</v>
      </c>
      <c r="U18" s="100">
        <f>BKK!U18+DMK!U18</f>
        <v>70722</v>
      </c>
      <c r="V18" s="142">
        <f>+T18+U18</f>
        <v>4628195</v>
      </c>
      <c r="W18" s="217">
        <f t="shared" ref="W18:W22" si="15">IF(Q18=0,0,((V18/Q18)-1)*100)</f>
        <v>8.5288395970063426</v>
      </c>
    </row>
    <row r="19" spans="1:23" ht="13.5" thickBot="1">
      <c r="A19" s="268" t="str">
        <f t="shared" si="13"/>
        <v xml:space="preserve"> </v>
      </c>
      <c r="B19" s="221" t="s">
        <v>22</v>
      </c>
      <c r="C19" s="248">
        <f>+BKK!C19+DMK!C19</f>
        <v>12271</v>
      </c>
      <c r="D19" s="249">
        <f>+BKK!D19+DMK!D19</f>
        <v>12267</v>
      </c>
      <c r="E19" s="98">
        <f>C19+D19</f>
        <v>24538</v>
      </c>
      <c r="F19" s="248">
        <f>BKK!F19+DMK!F19</f>
        <v>13224</v>
      </c>
      <c r="G19" s="249">
        <f>BKK!G19+DMK!G19</f>
        <v>13190</v>
      </c>
      <c r="H19" s="105">
        <f>F19+G19</f>
        <v>26414</v>
      </c>
      <c r="I19" s="217">
        <f t="shared" si="14"/>
        <v>7.6452848642921234</v>
      </c>
      <c r="J19" s="107"/>
      <c r="L19" s="221" t="s">
        <v>22</v>
      </c>
      <c r="M19" s="243">
        <f>+BKK!M19+DMK!M19</f>
        <v>1981637</v>
      </c>
      <c r="N19" s="244">
        <f>+BKK!N19+DMK!N19</f>
        <v>1942447</v>
      </c>
      <c r="O19" s="138">
        <f>M19+N19</f>
        <v>3924084</v>
      </c>
      <c r="P19" s="250">
        <f>+BKK!P19+DMK!P19</f>
        <v>95597</v>
      </c>
      <c r="Q19" s="140">
        <f>+O19+P19</f>
        <v>4019681</v>
      </c>
      <c r="R19" s="243">
        <f>BKK!R19+DMK!R19</f>
        <v>2133595</v>
      </c>
      <c r="S19" s="244">
        <f>BKK!S19+DMK!S19</f>
        <v>2082998</v>
      </c>
      <c r="T19" s="138">
        <f>R19+S19</f>
        <v>4216593</v>
      </c>
      <c r="U19" s="250">
        <f>BKK!U19+DMK!U19</f>
        <v>73383</v>
      </c>
      <c r="V19" s="142">
        <f>+T19+U19</f>
        <v>4289976</v>
      </c>
      <c r="W19" s="217">
        <f t="shared" si="15"/>
        <v>6.7242898130473572</v>
      </c>
    </row>
    <row r="20" spans="1:23" ht="14.25" customHeight="1" thickTop="1" thickBot="1">
      <c r="A20" s="113" t="str">
        <f t="shared" si="13"/>
        <v xml:space="preserve"> </v>
      </c>
      <c r="B20" s="206" t="s">
        <v>60</v>
      </c>
      <c r="C20" s="108">
        <f>+C17+C18+C19</f>
        <v>38108</v>
      </c>
      <c r="D20" s="109">
        <f t="shared" ref="D20:H20" si="16">+D17+D18+D19</f>
        <v>38100</v>
      </c>
      <c r="E20" s="110">
        <f t="shared" si="16"/>
        <v>76208</v>
      </c>
      <c r="F20" s="111">
        <f t="shared" si="16"/>
        <v>41173</v>
      </c>
      <c r="G20" s="112">
        <f t="shared" si="16"/>
        <v>41188</v>
      </c>
      <c r="H20" s="112">
        <f t="shared" si="16"/>
        <v>82361</v>
      </c>
      <c r="I20" s="104">
        <f t="shared" si="14"/>
        <v>8.073955490237239</v>
      </c>
      <c r="J20" s="113"/>
      <c r="K20" s="114"/>
      <c r="L20" s="199" t="s">
        <v>60</v>
      </c>
      <c r="M20" s="147">
        <f>+M17+M18+M19</f>
        <v>6258813</v>
      </c>
      <c r="N20" s="147">
        <f t="shared" ref="N20:V20" si="17">+N17+N18+N19</f>
        <v>6348334</v>
      </c>
      <c r="O20" s="148">
        <f t="shared" si="17"/>
        <v>12607147</v>
      </c>
      <c r="P20" s="148">
        <f t="shared" si="17"/>
        <v>260726</v>
      </c>
      <c r="Q20" s="148">
        <f t="shared" si="17"/>
        <v>12867873</v>
      </c>
      <c r="R20" s="147">
        <f t="shared" si="17"/>
        <v>6817453</v>
      </c>
      <c r="S20" s="147">
        <f t="shared" si="17"/>
        <v>6913294</v>
      </c>
      <c r="T20" s="148">
        <f t="shared" si="17"/>
        <v>13730747</v>
      </c>
      <c r="U20" s="148">
        <f t="shared" si="17"/>
        <v>211545</v>
      </c>
      <c r="V20" s="148">
        <f t="shared" si="17"/>
        <v>13942292</v>
      </c>
      <c r="W20" s="149">
        <f t="shared" si="15"/>
        <v>8.3496239044323914</v>
      </c>
    </row>
    <row r="21" spans="1:23" ht="13.5" thickTop="1">
      <c r="A21" s="266" t="str">
        <f t="shared" si="13"/>
        <v xml:space="preserve"> </v>
      </c>
      <c r="B21" s="221" t="s">
        <v>23</v>
      </c>
      <c r="C21" s="243">
        <f>+BKK!C21+DMK!C21</f>
        <v>13391</v>
      </c>
      <c r="D21" s="247">
        <f>+BKK!D21+DMK!D21</f>
        <v>13402</v>
      </c>
      <c r="E21" s="115">
        <f>C21+D21</f>
        <v>26793</v>
      </c>
      <c r="F21" s="243">
        <f>BKK!F21+DMK!F21</f>
        <v>14549</v>
      </c>
      <c r="G21" s="247">
        <f>BKK!G21+DMK!G21</f>
        <v>14569</v>
      </c>
      <c r="H21" s="116">
        <f>F21+G21</f>
        <v>29118</v>
      </c>
      <c r="I21" s="217">
        <f t="shared" si="14"/>
        <v>8.6776396820065003</v>
      </c>
      <c r="L21" s="221" t="s">
        <v>24</v>
      </c>
      <c r="M21" s="243">
        <f>+BKK!M21+DMK!M21</f>
        <v>2282571</v>
      </c>
      <c r="N21" s="244">
        <f>+BKK!N21+DMK!N21</f>
        <v>2174002</v>
      </c>
      <c r="O21" s="138">
        <f>M21+N21</f>
        <v>4456573</v>
      </c>
      <c r="P21" s="251">
        <f>+BKK!P21+DMK!P21</f>
        <v>110370</v>
      </c>
      <c r="Q21" s="140">
        <f>+O21+P21</f>
        <v>4566943</v>
      </c>
      <c r="R21" s="243">
        <f>BKK!R21+DMK!R21</f>
        <v>2585081</v>
      </c>
      <c r="S21" s="244">
        <f>BKK!S21+DMK!S21</f>
        <v>2456356</v>
      </c>
      <c r="T21" s="138">
        <f>R21+S21</f>
        <v>5041437</v>
      </c>
      <c r="U21" s="251">
        <f>BKK!U21+DMK!U21</f>
        <v>79733</v>
      </c>
      <c r="V21" s="142">
        <f>+T21+U21</f>
        <v>5121170</v>
      </c>
      <c r="W21" s="217">
        <f t="shared" si="15"/>
        <v>12.135623326150547</v>
      </c>
    </row>
    <row r="22" spans="1:23">
      <c r="A22" s="266" t="str">
        <f t="shared" si="3"/>
        <v xml:space="preserve"> </v>
      </c>
      <c r="B22" s="221" t="s">
        <v>25</v>
      </c>
      <c r="C22" s="243">
        <f>+BKK!C22+DMK!C22</f>
        <v>13506</v>
      </c>
      <c r="D22" s="247">
        <f>+BKK!D22+DMK!D22</f>
        <v>13479</v>
      </c>
      <c r="E22" s="117">
        <f>C22+D22</f>
        <v>26985</v>
      </c>
      <c r="F22" s="243">
        <f>BKK!F22+DMK!F22</f>
        <v>14522</v>
      </c>
      <c r="G22" s="247">
        <f>BKK!G22+DMK!G22</f>
        <v>14533</v>
      </c>
      <c r="H22" s="117">
        <f>F22+G22</f>
        <v>29055</v>
      </c>
      <c r="I22" s="217">
        <f t="shared" si="14"/>
        <v>7.6709282934963818</v>
      </c>
      <c r="L22" s="221" t="s">
        <v>25</v>
      </c>
      <c r="M22" s="243">
        <f>+BKK!M22+DMK!M22</f>
        <v>2210454</v>
      </c>
      <c r="N22" s="244">
        <f>+BKK!N22+DMK!N22</f>
        <v>2353025</v>
      </c>
      <c r="O22" s="138">
        <f>M22+N22</f>
        <v>4563479</v>
      </c>
      <c r="P22" s="100">
        <f>+BKK!P22+DMK!P22</f>
        <v>106304</v>
      </c>
      <c r="Q22" s="140">
        <f>+O22+P22</f>
        <v>4669783</v>
      </c>
      <c r="R22" s="243">
        <f>BKK!R22+DMK!R22</f>
        <v>2401317</v>
      </c>
      <c r="S22" s="244">
        <f>BKK!S22+DMK!S22</f>
        <v>2553805</v>
      </c>
      <c r="T22" s="138">
        <f>R22+S22</f>
        <v>4955122</v>
      </c>
      <c r="U22" s="100">
        <f>BKK!U22+DMK!U22</f>
        <v>77638</v>
      </c>
      <c r="V22" s="142">
        <f>+T22+U22</f>
        <v>5032760</v>
      </c>
      <c r="W22" s="217">
        <f t="shared" si="15"/>
        <v>7.7728879478982105</v>
      </c>
    </row>
    <row r="23" spans="1:23" ht="13.5" thickBot="1">
      <c r="A23" s="266" t="str">
        <f t="shared" si="3"/>
        <v xml:space="preserve"> </v>
      </c>
      <c r="B23" s="221" t="s">
        <v>26</v>
      </c>
      <c r="C23" s="243">
        <f>+BKK!C23+DMK!C23</f>
        <v>12123</v>
      </c>
      <c r="D23" s="252">
        <f>+BKK!D23+DMK!D23</f>
        <v>12110</v>
      </c>
      <c r="E23" s="118">
        <f>C23+D23</f>
        <v>24233</v>
      </c>
      <c r="F23" s="243">
        <f>BKK!F23+DMK!F23</f>
        <v>13446</v>
      </c>
      <c r="G23" s="252">
        <f>BKK!G23+DMK!G23</f>
        <v>13485</v>
      </c>
      <c r="H23" s="118">
        <f>F23+G23</f>
        <v>26931</v>
      </c>
      <c r="I23" s="218">
        <f t="shared" si="0"/>
        <v>11.133578178516901</v>
      </c>
      <c r="L23" s="221" t="s">
        <v>26</v>
      </c>
      <c r="M23" s="243">
        <f>+BKK!M23+DMK!M23</f>
        <v>1778604</v>
      </c>
      <c r="N23" s="244">
        <f>+BKK!N23+DMK!N23</f>
        <v>1772731</v>
      </c>
      <c r="O23" s="138">
        <f>M23+N23</f>
        <v>3551335</v>
      </c>
      <c r="P23" s="250">
        <f>+BKK!P23+DMK!P23</f>
        <v>102431</v>
      </c>
      <c r="Q23" s="140">
        <f t="shared" ref="Q23" si="18">+O23+P23</f>
        <v>3653766</v>
      </c>
      <c r="R23" s="243">
        <f>BKK!R23+DMK!R23</f>
        <v>2070435</v>
      </c>
      <c r="S23" s="244">
        <f>BKK!S23+DMK!S23</f>
        <v>2092389</v>
      </c>
      <c r="T23" s="138">
        <f>R23+S23</f>
        <v>4162824</v>
      </c>
      <c r="U23" s="250">
        <f>BKK!U23+DMK!U23</f>
        <v>76074</v>
      </c>
      <c r="V23" s="142">
        <f t="shared" ref="V23" si="19">+T23+U23</f>
        <v>4238898</v>
      </c>
      <c r="W23" s="217">
        <f t="shared" si="2"/>
        <v>16.014490254712534</v>
      </c>
    </row>
    <row r="24" spans="1:23" ht="14.25" thickTop="1" thickBot="1">
      <c r="A24" s="266" t="str">
        <f t="shared" si="3"/>
        <v xml:space="preserve"> </v>
      </c>
      <c r="B24" s="205" t="s">
        <v>27</v>
      </c>
      <c r="C24" s="111">
        <f t="shared" ref="C24:H24" si="20">+C21+C22+C23</f>
        <v>39020</v>
      </c>
      <c r="D24" s="119">
        <f t="shared" si="20"/>
        <v>38991</v>
      </c>
      <c r="E24" s="111">
        <f t="shared" si="20"/>
        <v>78011</v>
      </c>
      <c r="F24" s="111">
        <f t="shared" si="20"/>
        <v>42517</v>
      </c>
      <c r="G24" s="119">
        <f t="shared" si="20"/>
        <v>42587</v>
      </c>
      <c r="H24" s="111">
        <f t="shared" si="20"/>
        <v>85104</v>
      </c>
      <c r="I24" s="104">
        <f t="shared" si="0"/>
        <v>9.0923074950968399</v>
      </c>
      <c r="L24" s="198" t="s">
        <v>27</v>
      </c>
      <c r="M24" s="143">
        <f t="shared" ref="M24:V24" si="21">+M21+M22+M23</f>
        <v>6271629</v>
      </c>
      <c r="N24" s="144">
        <f t="shared" si="21"/>
        <v>6299758</v>
      </c>
      <c r="O24" s="143">
        <f t="shared" si="21"/>
        <v>12571387</v>
      </c>
      <c r="P24" s="143">
        <f t="shared" si="21"/>
        <v>319105</v>
      </c>
      <c r="Q24" s="143">
        <f t="shared" si="21"/>
        <v>12890492</v>
      </c>
      <c r="R24" s="143">
        <f t="shared" si="21"/>
        <v>7056833</v>
      </c>
      <c r="S24" s="144">
        <f t="shared" si="21"/>
        <v>7102550</v>
      </c>
      <c r="T24" s="143">
        <f t="shared" si="21"/>
        <v>14159383</v>
      </c>
      <c r="U24" s="143">
        <f t="shared" si="21"/>
        <v>233445</v>
      </c>
      <c r="V24" s="143">
        <f t="shared" si="21"/>
        <v>14392828</v>
      </c>
      <c r="W24" s="146">
        <f t="shared" si="2"/>
        <v>11.654605580609335</v>
      </c>
    </row>
    <row r="25" spans="1:23" ht="14.25" thickTop="1" thickBot="1">
      <c r="A25" s="266" t="str">
        <f>IF(ISERROR(F25/G25)," ",IF(F25/G25&gt;0.5,IF(F25/G25&lt;1.5," ","NOT OK"),"NOT OK"))</f>
        <v xml:space="preserve"> </v>
      </c>
      <c r="B25" s="205" t="s">
        <v>90</v>
      </c>
      <c r="C25" s="101">
        <f>+C16+C20+C24</f>
        <v>115640</v>
      </c>
      <c r="D25" s="102">
        <f t="shared" ref="D25:H25" si="22">+D16+D20+D24</f>
        <v>115552</v>
      </c>
      <c r="E25" s="103">
        <f t="shared" si="22"/>
        <v>231192</v>
      </c>
      <c r="F25" s="101">
        <f t="shared" si="22"/>
        <v>126524</v>
      </c>
      <c r="G25" s="102">
        <f t="shared" si="22"/>
        <v>126769</v>
      </c>
      <c r="H25" s="103">
        <f t="shared" si="22"/>
        <v>253293</v>
      </c>
      <c r="I25" s="104">
        <f>IF(E25=0,0,((H25/E25)-1)*100)</f>
        <v>9.5595868369147787</v>
      </c>
      <c r="L25" s="198" t="s">
        <v>90</v>
      </c>
      <c r="M25" s="143">
        <f t="shared" ref="M25:V25" si="23">+M16+M20+M24</f>
        <v>19246353</v>
      </c>
      <c r="N25" s="144">
        <f t="shared" si="23"/>
        <v>19555693</v>
      </c>
      <c r="O25" s="143">
        <f t="shared" si="23"/>
        <v>38802046</v>
      </c>
      <c r="P25" s="143">
        <f t="shared" si="23"/>
        <v>806350</v>
      </c>
      <c r="Q25" s="143">
        <f t="shared" si="23"/>
        <v>39608396</v>
      </c>
      <c r="R25" s="143">
        <f t="shared" si="23"/>
        <v>21494632</v>
      </c>
      <c r="S25" s="144">
        <f t="shared" si="23"/>
        <v>21800363</v>
      </c>
      <c r="T25" s="143">
        <f t="shared" si="23"/>
        <v>43294995</v>
      </c>
      <c r="U25" s="143">
        <f t="shared" si="23"/>
        <v>666426</v>
      </c>
      <c r="V25" s="145">
        <f t="shared" si="23"/>
        <v>43961421</v>
      </c>
      <c r="W25" s="146">
        <f>IF(Q25=0,0,((V25/Q25)-1)*100)</f>
        <v>10.99015723837946</v>
      </c>
    </row>
    <row r="26" spans="1:23" ht="14.25" thickTop="1" thickBot="1">
      <c r="A26" s="266" t="str">
        <f>IF(ISERROR(F26/G26)," ",IF(F26/G26&gt;0.5,IF(F26/G26&lt;1.5," ","NOT OK"),"NOT OK"))</f>
        <v xml:space="preserve"> </v>
      </c>
      <c r="B26" s="205" t="s">
        <v>89</v>
      </c>
      <c r="C26" s="101">
        <f>+C12+C16+C20+C24</f>
        <v>152202</v>
      </c>
      <c r="D26" s="102">
        <f t="shared" ref="D26:H26" si="24">+D12+D16+D20+D24</f>
        <v>152122</v>
      </c>
      <c r="E26" s="103">
        <f t="shared" si="24"/>
        <v>304324</v>
      </c>
      <c r="F26" s="101">
        <f t="shared" si="24"/>
        <v>167328</v>
      </c>
      <c r="G26" s="102">
        <f t="shared" si="24"/>
        <v>167627</v>
      </c>
      <c r="H26" s="103">
        <f t="shared" si="24"/>
        <v>334955</v>
      </c>
      <c r="I26" s="104">
        <f t="shared" ref="I26" si="25">IF(E26=0,0,((H26/E26)-1)*100)</f>
        <v>10.065259394592596</v>
      </c>
      <c r="L26" s="198" t="s">
        <v>89</v>
      </c>
      <c r="M26" s="143">
        <f t="shared" ref="M26:V26" si="26">+M12+M16+M20+M24</f>
        <v>25719152</v>
      </c>
      <c r="N26" s="144">
        <f t="shared" si="26"/>
        <v>25690687</v>
      </c>
      <c r="O26" s="143">
        <f t="shared" si="26"/>
        <v>51409839</v>
      </c>
      <c r="P26" s="143">
        <f t="shared" si="26"/>
        <v>1027886</v>
      </c>
      <c r="Q26" s="143">
        <f t="shared" si="26"/>
        <v>52437725</v>
      </c>
      <c r="R26" s="143">
        <f t="shared" si="26"/>
        <v>28425076</v>
      </c>
      <c r="S26" s="144">
        <f t="shared" si="26"/>
        <v>28398578</v>
      </c>
      <c r="T26" s="143">
        <f t="shared" si="26"/>
        <v>56823654</v>
      </c>
      <c r="U26" s="143">
        <f t="shared" si="26"/>
        <v>918837</v>
      </c>
      <c r="V26" s="145">
        <f t="shared" si="26"/>
        <v>57742491</v>
      </c>
      <c r="W26" s="146">
        <f t="shared" ref="W26" si="27">IF(Q26=0,0,((V26/Q26)-1)*100)</f>
        <v>10.116316068250475</v>
      </c>
    </row>
    <row r="27" spans="1:23" ht="14.25" thickTop="1" thickBot="1">
      <c r="B27" s="200" t="s">
        <v>59</v>
      </c>
      <c r="L27" s="200" t="s">
        <v>59</v>
      </c>
    </row>
    <row r="28" spans="1:23" ht="13.5" thickTop="1">
      <c r="B28" s="327" t="s">
        <v>28</v>
      </c>
      <c r="C28" s="328"/>
      <c r="D28" s="328"/>
      <c r="E28" s="328"/>
      <c r="F28" s="328"/>
      <c r="G28" s="328"/>
      <c r="H28" s="328"/>
      <c r="I28" s="329"/>
      <c r="L28" s="330" t="s">
        <v>29</v>
      </c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2"/>
    </row>
    <row r="29" spans="1:23" ht="13.5" thickBot="1">
      <c r="B29" s="318" t="s">
        <v>30</v>
      </c>
      <c r="C29" s="319"/>
      <c r="D29" s="319"/>
      <c r="E29" s="319"/>
      <c r="F29" s="319"/>
      <c r="G29" s="319"/>
      <c r="H29" s="319"/>
      <c r="I29" s="320"/>
      <c r="L29" s="321" t="s">
        <v>31</v>
      </c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3"/>
    </row>
    <row r="30" spans="1:23" ht="14.25" thickTop="1" thickBot="1"/>
    <row r="31" spans="1:23" ht="14.25" thickTop="1" thickBot="1">
      <c r="B31" s="219"/>
      <c r="C31" s="312" t="s">
        <v>91</v>
      </c>
      <c r="D31" s="313"/>
      <c r="E31" s="314"/>
      <c r="F31" s="315" t="s">
        <v>92</v>
      </c>
      <c r="G31" s="316"/>
      <c r="H31" s="317"/>
      <c r="I31" s="220" t="s">
        <v>4</v>
      </c>
      <c r="L31" s="219"/>
      <c r="M31" s="324" t="s">
        <v>91</v>
      </c>
      <c r="N31" s="325"/>
      <c r="O31" s="325"/>
      <c r="P31" s="325"/>
      <c r="Q31" s="326"/>
      <c r="R31" s="324" t="s">
        <v>92</v>
      </c>
      <c r="S31" s="325"/>
      <c r="T31" s="325"/>
      <c r="U31" s="325"/>
      <c r="V31" s="326"/>
      <c r="W31" s="220" t="s">
        <v>4</v>
      </c>
    </row>
    <row r="32" spans="1:23" ht="13.5" thickTop="1">
      <c r="B32" s="221" t="s">
        <v>5</v>
      </c>
      <c r="C32" s="222"/>
      <c r="D32" s="223"/>
      <c r="E32" s="153"/>
      <c r="F32" s="222"/>
      <c r="G32" s="223"/>
      <c r="H32" s="153"/>
      <c r="I32" s="224" t="s">
        <v>6</v>
      </c>
      <c r="L32" s="221" t="s">
        <v>5</v>
      </c>
      <c r="M32" s="222"/>
      <c r="N32" s="225"/>
      <c r="O32" s="150"/>
      <c r="P32" s="226"/>
      <c r="Q32" s="151"/>
      <c r="R32" s="222"/>
      <c r="S32" s="225"/>
      <c r="T32" s="150"/>
      <c r="U32" s="226"/>
      <c r="V32" s="150"/>
      <c r="W32" s="224" t="s">
        <v>6</v>
      </c>
    </row>
    <row r="33" spans="1:23" ht="13.5" thickBot="1">
      <c r="B33" s="227"/>
      <c r="C33" s="228" t="s">
        <v>7</v>
      </c>
      <c r="D33" s="229" t="s">
        <v>8</v>
      </c>
      <c r="E33" s="213" t="s">
        <v>9</v>
      </c>
      <c r="F33" s="228" t="s">
        <v>7</v>
      </c>
      <c r="G33" s="229" t="s">
        <v>8</v>
      </c>
      <c r="H33" s="213" t="s">
        <v>9</v>
      </c>
      <c r="I33" s="230"/>
      <c r="L33" s="227"/>
      <c r="M33" s="231" t="s">
        <v>10</v>
      </c>
      <c r="N33" s="232" t="s">
        <v>11</v>
      </c>
      <c r="O33" s="152" t="s">
        <v>12</v>
      </c>
      <c r="P33" s="233" t="s">
        <v>13</v>
      </c>
      <c r="Q33" s="214" t="s">
        <v>9</v>
      </c>
      <c r="R33" s="231" t="s">
        <v>10</v>
      </c>
      <c r="S33" s="232" t="s">
        <v>11</v>
      </c>
      <c r="T33" s="152" t="s">
        <v>12</v>
      </c>
      <c r="U33" s="233" t="s">
        <v>13</v>
      </c>
      <c r="V33" s="152" t="s">
        <v>9</v>
      </c>
      <c r="W33" s="230"/>
    </row>
    <row r="34" spans="1:23" ht="5.25" customHeight="1" thickTop="1">
      <c r="B34" s="221"/>
      <c r="C34" s="234"/>
      <c r="D34" s="235"/>
      <c r="E34" s="97"/>
      <c r="F34" s="234"/>
      <c r="G34" s="235"/>
      <c r="H34" s="97"/>
      <c r="I34" s="236"/>
      <c r="L34" s="221"/>
      <c r="M34" s="237"/>
      <c r="N34" s="238"/>
      <c r="O34" s="136"/>
      <c r="P34" s="239"/>
      <c r="Q34" s="139"/>
      <c r="R34" s="237"/>
      <c r="S34" s="238"/>
      <c r="T34" s="136"/>
      <c r="U34" s="239"/>
      <c r="V34" s="141"/>
      <c r="W34" s="240"/>
    </row>
    <row r="35" spans="1:23">
      <c r="A35" s="94" t="str">
        <f t="shared" si="3"/>
        <v xml:space="preserve"> </v>
      </c>
      <c r="B35" s="221" t="s">
        <v>14</v>
      </c>
      <c r="C35" s="241">
        <f>+BKK!C35+DMK!C35</f>
        <v>8602</v>
      </c>
      <c r="D35" s="242">
        <f>+BKK!D35+DMK!D35</f>
        <v>8564</v>
      </c>
      <c r="E35" s="98">
        <f>C35+D35</f>
        <v>17166</v>
      </c>
      <c r="F35" s="241">
        <f>BKK!F35+DMK!F35</f>
        <v>9932</v>
      </c>
      <c r="G35" s="242">
        <f>BKK!G35+DMK!G35</f>
        <v>9931</v>
      </c>
      <c r="H35" s="98">
        <f>F35+G35</f>
        <v>19863</v>
      </c>
      <c r="I35" s="217">
        <f t="shared" ref="I35:I50" si="28">IF(E35=0,0,((H35/E35)-1)*100)</f>
        <v>15.711289758825586</v>
      </c>
      <c r="K35" s="99"/>
      <c r="L35" s="221" t="s">
        <v>14</v>
      </c>
      <c r="M35" s="243">
        <f>+BKK!M35+DMK!M35</f>
        <v>1111207</v>
      </c>
      <c r="N35" s="244">
        <f>+BKK!N35+DMK!N35</f>
        <v>1119752</v>
      </c>
      <c r="O35" s="137">
        <f>M35+N35</f>
        <v>2230959</v>
      </c>
      <c r="P35" s="100">
        <f>+BKK!P35+DMK!P35</f>
        <v>826</v>
      </c>
      <c r="Q35" s="140">
        <f>+O35+P35</f>
        <v>2231785</v>
      </c>
      <c r="R35" s="243">
        <f>BKK!R35+DMK!R35</f>
        <v>1331595</v>
      </c>
      <c r="S35" s="244">
        <f>BKK!S35+DMK!S35</f>
        <v>1325668</v>
      </c>
      <c r="T35" s="137">
        <f>R35+S35</f>
        <v>2657263</v>
      </c>
      <c r="U35" s="100">
        <f>BKK!U35+DMK!U35</f>
        <v>1278</v>
      </c>
      <c r="V35" s="142">
        <f t="shared" ref="V35:V37" si="29">+T35+U35</f>
        <v>2658541</v>
      </c>
      <c r="W35" s="217">
        <f t="shared" ref="W35:W50" si="30">IF(Q35=0,0,((V35/Q35)-1)*100)</f>
        <v>19.121734396458436</v>
      </c>
    </row>
    <row r="36" spans="1:23">
      <c r="A36" s="94" t="str">
        <f t="shared" si="3"/>
        <v xml:space="preserve"> </v>
      </c>
      <c r="B36" s="221" t="s">
        <v>15</v>
      </c>
      <c r="C36" s="241">
        <f>+BKK!C36+DMK!C36</f>
        <v>8572</v>
      </c>
      <c r="D36" s="242">
        <f>+BKK!D36+DMK!D36</f>
        <v>8568</v>
      </c>
      <c r="E36" s="98">
        <f>C36+D36</f>
        <v>17140</v>
      </c>
      <c r="F36" s="241">
        <f>BKK!F36+DMK!F36</f>
        <v>9797</v>
      </c>
      <c r="G36" s="242">
        <f>BKK!G36+DMK!G36</f>
        <v>9801</v>
      </c>
      <c r="H36" s="98">
        <f>F36+G36</f>
        <v>19598</v>
      </c>
      <c r="I36" s="217">
        <f t="shared" si="28"/>
        <v>14.340723453908977</v>
      </c>
      <c r="K36" s="99"/>
      <c r="L36" s="221" t="s">
        <v>15</v>
      </c>
      <c r="M36" s="243">
        <f>+BKK!M36+DMK!M36</f>
        <v>1049321</v>
      </c>
      <c r="N36" s="244">
        <f>+BKK!N36+DMK!N36</f>
        <v>1057447</v>
      </c>
      <c r="O36" s="137">
        <f>M36+N36</f>
        <v>2106768</v>
      </c>
      <c r="P36" s="100">
        <f>+BKK!P36+DMK!P36</f>
        <v>1454</v>
      </c>
      <c r="Q36" s="140">
        <f t="shared" ref="Q36:Q37" si="31">+O36+P36</f>
        <v>2108222</v>
      </c>
      <c r="R36" s="243">
        <f>BKK!R36+DMK!R36</f>
        <v>1299768</v>
      </c>
      <c r="S36" s="244">
        <f>BKK!S36+DMK!S36</f>
        <v>1317057</v>
      </c>
      <c r="T36" s="137">
        <f>R36+S36</f>
        <v>2616825</v>
      </c>
      <c r="U36" s="100">
        <f>BKK!U36+DMK!U36</f>
        <v>1695</v>
      </c>
      <c r="V36" s="142">
        <f t="shared" si="29"/>
        <v>2618520</v>
      </c>
      <c r="W36" s="217">
        <f t="shared" si="30"/>
        <v>24.205135891760921</v>
      </c>
    </row>
    <row r="37" spans="1:23" ht="13.5" thickBot="1">
      <c r="A37" s="94" t="str">
        <f t="shared" si="3"/>
        <v xml:space="preserve"> </v>
      </c>
      <c r="B37" s="227" t="s">
        <v>16</v>
      </c>
      <c r="C37" s="245">
        <f>+BKK!C37+DMK!C37</f>
        <v>9406</v>
      </c>
      <c r="D37" s="246">
        <f>+BKK!D37+DMK!D37</f>
        <v>9409</v>
      </c>
      <c r="E37" s="98">
        <f>C37+D37</f>
        <v>18815</v>
      </c>
      <c r="F37" s="245">
        <f>BKK!F37+DMK!F37</f>
        <v>10318</v>
      </c>
      <c r="G37" s="246">
        <f>BKK!G37+DMK!G37</f>
        <v>10273</v>
      </c>
      <c r="H37" s="98">
        <f>F37+G37</f>
        <v>20591</v>
      </c>
      <c r="I37" s="217">
        <f t="shared" si="28"/>
        <v>9.4392771724687741</v>
      </c>
      <c r="K37" s="99"/>
      <c r="L37" s="227" t="s">
        <v>16</v>
      </c>
      <c r="M37" s="243">
        <f>+BKK!M37+DMK!M37</f>
        <v>1112008</v>
      </c>
      <c r="N37" s="244">
        <f>+BKK!N37+DMK!N37</f>
        <v>1287479</v>
      </c>
      <c r="O37" s="137">
        <f>M37+N37</f>
        <v>2399487</v>
      </c>
      <c r="P37" s="100">
        <f>+BKK!P37+DMK!P37</f>
        <v>1008</v>
      </c>
      <c r="Q37" s="140">
        <f t="shared" si="31"/>
        <v>2400495</v>
      </c>
      <c r="R37" s="243">
        <f>BKK!R37+DMK!R37</f>
        <v>1297931</v>
      </c>
      <c r="S37" s="244">
        <f>BKK!S37+DMK!S37</f>
        <v>1445342</v>
      </c>
      <c r="T37" s="137">
        <f>R37+S37</f>
        <v>2743273</v>
      </c>
      <c r="U37" s="100">
        <f>BKK!U37+DMK!U37</f>
        <v>1191</v>
      </c>
      <c r="V37" s="142">
        <f t="shared" si="29"/>
        <v>2744464</v>
      </c>
      <c r="W37" s="217">
        <f t="shared" si="30"/>
        <v>14.32908629261882</v>
      </c>
    </row>
    <row r="38" spans="1:23" ht="14.25" thickTop="1" thickBot="1">
      <c r="A38" s="94" t="str">
        <f>IF(ISERROR(F38/G38)," ",IF(F38/G38&gt;0.5,IF(F38/G38&lt;1.5," ","NOT OK"),"NOT OK"))</f>
        <v xml:space="preserve"> </v>
      </c>
      <c r="B38" s="205" t="s">
        <v>17</v>
      </c>
      <c r="C38" s="101">
        <f t="shared" ref="C38:H38" si="32">+C35+C36+C37</f>
        <v>26580</v>
      </c>
      <c r="D38" s="102">
        <f t="shared" si="32"/>
        <v>26541</v>
      </c>
      <c r="E38" s="103">
        <f t="shared" si="32"/>
        <v>53121</v>
      </c>
      <c r="F38" s="101">
        <f t="shared" si="32"/>
        <v>30047</v>
      </c>
      <c r="G38" s="102">
        <f t="shared" si="32"/>
        <v>30005</v>
      </c>
      <c r="H38" s="103">
        <f t="shared" si="32"/>
        <v>60052</v>
      </c>
      <c r="I38" s="104">
        <f t="shared" si="28"/>
        <v>13.04757064061295</v>
      </c>
      <c r="L38" s="198" t="s">
        <v>17</v>
      </c>
      <c r="M38" s="143">
        <f t="shared" ref="M38:V38" si="33">+M35+M36+M37</f>
        <v>3272536</v>
      </c>
      <c r="N38" s="144">
        <f t="shared" si="33"/>
        <v>3464678</v>
      </c>
      <c r="O38" s="143">
        <f t="shared" si="33"/>
        <v>6737214</v>
      </c>
      <c r="P38" s="143">
        <f t="shared" si="33"/>
        <v>3288</v>
      </c>
      <c r="Q38" s="143">
        <f t="shared" si="33"/>
        <v>6740502</v>
      </c>
      <c r="R38" s="143">
        <f t="shared" si="33"/>
        <v>3929294</v>
      </c>
      <c r="S38" s="144">
        <f t="shared" si="33"/>
        <v>4088067</v>
      </c>
      <c r="T38" s="143">
        <f t="shared" si="33"/>
        <v>8017361</v>
      </c>
      <c r="U38" s="143">
        <f t="shared" si="33"/>
        <v>4164</v>
      </c>
      <c r="V38" s="145">
        <f t="shared" si="33"/>
        <v>8021525</v>
      </c>
      <c r="W38" s="146">
        <f t="shared" si="30"/>
        <v>19.004860468849351</v>
      </c>
    </row>
    <row r="39" spans="1:23" ht="13.5" thickTop="1">
      <c r="A39" s="94" t="str">
        <f t="shared" si="3"/>
        <v xml:space="preserve"> </v>
      </c>
      <c r="B39" s="221" t="s">
        <v>18</v>
      </c>
      <c r="C39" s="241">
        <f>+BKK!C39+DMK!C39</f>
        <v>9566</v>
      </c>
      <c r="D39" s="242">
        <f>+BKK!D39+DMK!D39</f>
        <v>9623</v>
      </c>
      <c r="E39" s="98">
        <f>C39+D39</f>
        <v>19189</v>
      </c>
      <c r="F39" s="241">
        <f>BKK!F39+DMK!F39</f>
        <v>10406</v>
      </c>
      <c r="G39" s="242">
        <f>BKK!G39+DMK!G39</f>
        <v>10361</v>
      </c>
      <c r="H39" s="98">
        <f>F39+G39</f>
        <v>20767</v>
      </c>
      <c r="I39" s="217">
        <f t="shared" si="28"/>
        <v>8.2234613580697271</v>
      </c>
      <c r="L39" s="221" t="s">
        <v>18</v>
      </c>
      <c r="M39" s="243">
        <f>+BKK!M39+DMK!M39</f>
        <v>1304513</v>
      </c>
      <c r="N39" s="244">
        <f>+BKK!N39+DMK!N39</f>
        <v>1189134</v>
      </c>
      <c r="O39" s="137">
        <f>M39+N39</f>
        <v>2493647</v>
      </c>
      <c r="P39" s="100">
        <f>+BKK!P39+DMK!P39</f>
        <v>1185</v>
      </c>
      <c r="Q39" s="140">
        <f t="shared" ref="Q39" si="34">+O39+P39</f>
        <v>2494832</v>
      </c>
      <c r="R39" s="243">
        <f>BKK!R39+DMK!R39</f>
        <v>1516455</v>
      </c>
      <c r="S39" s="244">
        <f>BKK!S39+DMK!S39</f>
        <v>1405370</v>
      </c>
      <c r="T39" s="137">
        <f>R39+S39</f>
        <v>2921825</v>
      </c>
      <c r="U39" s="100">
        <f>BKK!U39+DMK!U39</f>
        <v>1194</v>
      </c>
      <c r="V39" s="142">
        <f t="shared" ref="V39" si="35">+T39+U39</f>
        <v>2923019</v>
      </c>
      <c r="W39" s="217">
        <f t="shared" si="30"/>
        <v>17.1629592694017</v>
      </c>
    </row>
    <row r="40" spans="1:23">
      <c r="A40" s="94" t="str">
        <f>IF(ISERROR(F40/G40)," ",IF(F40/G40&gt;0.5,IF(F40/G40&lt;1.5," ","NOT OK"),"NOT OK"))</f>
        <v xml:space="preserve"> </v>
      </c>
      <c r="B40" s="221" t="s">
        <v>19</v>
      </c>
      <c r="C40" s="243">
        <f>+BKK!C40+DMK!C40</f>
        <v>8811</v>
      </c>
      <c r="D40" s="247">
        <f>+BKK!D40+DMK!D40</f>
        <v>8848</v>
      </c>
      <c r="E40" s="98">
        <f>C40+D40</f>
        <v>17659</v>
      </c>
      <c r="F40" s="243">
        <f>BKK!F40+DMK!F40</f>
        <v>9849</v>
      </c>
      <c r="G40" s="247">
        <f>BKK!G40+DMK!G40</f>
        <v>9779</v>
      </c>
      <c r="H40" s="105">
        <f>F40+G40</f>
        <v>19628</v>
      </c>
      <c r="I40" s="217">
        <f>IF(E40=0,0,((H40/E40)-1)*100)</f>
        <v>11.150121750948516</v>
      </c>
      <c r="L40" s="221" t="s">
        <v>19</v>
      </c>
      <c r="M40" s="243">
        <f>+BKK!M40+DMK!M40</f>
        <v>1199695</v>
      </c>
      <c r="N40" s="244">
        <f>+BKK!N40+DMK!N40</f>
        <v>1185560</v>
      </c>
      <c r="O40" s="137">
        <f>M40+N40</f>
        <v>2385255</v>
      </c>
      <c r="P40" s="100">
        <f>+BKK!P40+DMK!P40</f>
        <v>1467</v>
      </c>
      <c r="Q40" s="140">
        <f>+O40+P40</f>
        <v>2386722</v>
      </c>
      <c r="R40" s="243">
        <f>BKK!R40+DMK!R40</f>
        <v>1415076</v>
      </c>
      <c r="S40" s="244">
        <f>BKK!S40+DMK!S40</f>
        <v>1380323</v>
      </c>
      <c r="T40" s="137">
        <f>R40+S40</f>
        <v>2795399</v>
      </c>
      <c r="U40" s="100">
        <f>BKK!U40+DMK!U40</f>
        <v>1684</v>
      </c>
      <c r="V40" s="142">
        <f>+T40+U40</f>
        <v>2797083</v>
      </c>
      <c r="W40" s="217">
        <f>IF(Q40=0,0,((V40/Q40)-1)*100)</f>
        <v>17.193498027839027</v>
      </c>
    </row>
    <row r="41" spans="1:23" ht="13.5" thickBot="1">
      <c r="A41" s="94" t="str">
        <f>IF(ISERROR(F41/G41)," ",IF(F41/G41&gt;0.5,IF(F41/G41&lt;1.5," ","NOT OK"),"NOT OK"))</f>
        <v xml:space="preserve"> </v>
      </c>
      <c r="B41" s="221" t="s">
        <v>20</v>
      </c>
      <c r="C41" s="243">
        <f>+BKK!C41+DMK!C41</f>
        <v>9704</v>
      </c>
      <c r="D41" s="247">
        <f>+BKK!D41+DMK!D41</f>
        <v>9662</v>
      </c>
      <c r="E41" s="98">
        <f>C41+D41</f>
        <v>19366</v>
      </c>
      <c r="F41" s="243">
        <f>BKK!F41+DMK!F41</f>
        <v>9786</v>
      </c>
      <c r="G41" s="247">
        <f>BKK!G41+DMK!G41</f>
        <v>9747</v>
      </c>
      <c r="H41" s="105">
        <f>F41+G41</f>
        <v>19533</v>
      </c>
      <c r="I41" s="217">
        <f>IF(E41=0,0,((H41/E41)-1)*100)</f>
        <v>0.86233605287617809</v>
      </c>
      <c r="L41" s="221" t="s">
        <v>20</v>
      </c>
      <c r="M41" s="243">
        <f>+BKK!M41+DMK!M41</f>
        <v>1331024</v>
      </c>
      <c r="N41" s="244">
        <f>+BKK!N41+DMK!N41</f>
        <v>1264886</v>
      </c>
      <c r="O41" s="137">
        <f>M41+N41</f>
        <v>2595910</v>
      </c>
      <c r="P41" s="100">
        <f>+BKK!P41+DMK!P41</f>
        <v>1499</v>
      </c>
      <c r="Q41" s="140">
        <f>+O41+P41</f>
        <v>2597409</v>
      </c>
      <c r="R41" s="243">
        <f>BKK!R41+DMK!R41</f>
        <v>1411309</v>
      </c>
      <c r="S41" s="244">
        <f>BKK!S41+DMK!S41</f>
        <v>1367230</v>
      </c>
      <c r="T41" s="137">
        <f>R41+S41</f>
        <v>2778539</v>
      </c>
      <c r="U41" s="100">
        <f>BKK!U41+DMK!U41</f>
        <v>1722</v>
      </c>
      <c r="V41" s="142">
        <f>+T41+U41</f>
        <v>2780261</v>
      </c>
      <c r="W41" s="217">
        <f>IF(Q41=0,0,((V41/Q41)-1)*100)</f>
        <v>7.0397846469308467</v>
      </c>
    </row>
    <row r="42" spans="1:23" ht="14.25" thickTop="1" thickBot="1">
      <c r="A42" s="94" t="str">
        <f>IF(ISERROR(F42/G42)," ",IF(F42/G42&gt;0.5,IF(F42/G42&lt;1.5," ","NOT OK"),"NOT OK"))</f>
        <v xml:space="preserve"> </v>
      </c>
      <c r="B42" s="205" t="s">
        <v>87</v>
      </c>
      <c r="C42" s="101">
        <f>+C39+C40+C41</f>
        <v>28081</v>
      </c>
      <c r="D42" s="102">
        <f t="shared" ref="D42:H42" si="36">+D39+D40+D41</f>
        <v>28133</v>
      </c>
      <c r="E42" s="103">
        <f t="shared" si="36"/>
        <v>56214</v>
      </c>
      <c r="F42" s="101">
        <f t="shared" si="36"/>
        <v>30041</v>
      </c>
      <c r="G42" s="102">
        <f t="shared" si="36"/>
        <v>29887</v>
      </c>
      <c r="H42" s="103">
        <f t="shared" si="36"/>
        <v>59928</v>
      </c>
      <c r="I42" s="104">
        <f t="shared" ref="I42" si="37">IF(E42=0,0,((H42/E42)-1)*100)</f>
        <v>6.6068950795175496</v>
      </c>
      <c r="L42" s="198" t="s">
        <v>87</v>
      </c>
      <c r="M42" s="143">
        <f>+M39+M40+M41</f>
        <v>3835232</v>
      </c>
      <c r="N42" s="144">
        <f t="shared" ref="N42:V42" si="38">+N39+N40+N41</f>
        <v>3639580</v>
      </c>
      <c r="O42" s="143">
        <f t="shared" si="38"/>
        <v>7474812</v>
      </c>
      <c r="P42" s="143">
        <f t="shared" si="38"/>
        <v>4151</v>
      </c>
      <c r="Q42" s="143">
        <f t="shared" si="38"/>
        <v>7478963</v>
      </c>
      <c r="R42" s="143">
        <f t="shared" si="38"/>
        <v>4342840</v>
      </c>
      <c r="S42" s="144">
        <f t="shared" si="38"/>
        <v>4152923</v>
      </c>
      <c r="T42" s="143">
        <f t="shared" si="38"/>
        <v>8495763</v>
      </c>
      <c r="U42" s="143">
        <f t="shared" si="38"/>
        <v>4600</v>
      </c>
      <c r="V42" s="145">
        <f t="shared" si="38"/>
        <v>8500363</v>
      </c>
      <c r="W42" s="146">
        <f t="shared" ref="W42" si="39">IF(Q42=0,0,((V42/Q42)-1)*100)</f>
        <v>13.656973567057351</v>
      </c>
    </row>
    <row r="43" spans="1:23" ht="13.5" thickTop="1">
      <c r="A43" s="94" t="str">
        <f t="shared" si="3"/>
        <v xml:space="preserve"> </v>
      </c>
      <c r="B43" s="221" t="s">
        <v>32</v>
      </c>
      <c r="C43" s="248">
        <f>+BKK!C43+DMK!C43</f>
        <v>9420</v>
      </c>
      <c r="D43" s="249">
        <f>+BKK!D43+DMK!D43</f>
        <v>9431</v>
      </c>
      <c r="E43" s="98">
        <f>C43+D43</f>
        <v>18851</v>
      </c>
      <c r="F43" s="248">
        <f>BKK!F43+DMK!F43</f>
        <v>9849</v>
      </c>
      <c r="G43" s="249">
        <f>BKK!G43+DMK!G43</f>
        <v>9811</v>
      </c>
      <c r="H43" s="105">
        <f>F43+G43</f>
        <v>19660</v>
      </c>
      <c r="I43" s="217">
        <f t="shared" si="28"/>
        <v>4.2915495199193687</v>
      </c>
      <c r="L43" s="221" t="s">
        <v>21</v>
      </c>
      <c r="M43" s="243">
        <f>+BKK!M43+DMK!M43</f>
        <v>1260649</v>
      </c>
      <c r="N43" s="244">
        <f>+BKK!N43+DMK!N43</f>
        <v>1231872</v>
      </c>
      <c r="O43" s="137">
        <f>M43+N43</f>
        <v>2492521</v>
      </c>
      <c r="P43" s="100">
        <f>+BKK!P43+DMK!P43</f>
        <v>1465</v>
      </c>
      <c r="Q43" s="140">
        <f t="shared" ref="Q43" si="40">+O43+P43</f>
        <v>2493986</v>
      </c>
      <c r="R43" s="243">
        <f>BKK!R43+DMK!R43</f>
        <v>1370616</v>
      </c>
      <c r="S43" s="244">
        <f>BKK!S43+DMK!S43</f>
        <v>1337562</v>
      </c>
      <c r="T43" s="137">
        <f>R43+S43</f>
        <v>2708178</v>
      </c>
      <c r="U43" s="100">
        <f>BKK!U43+DMK!U43</f>
        <v>1435</v>
      </c>
      <c r="V43" s="142">
        <f t="shared" ref="V43" si="41">+T43+U43</f>
        <v>2709613</v>
      </c>
      <c r="W43" s="217">
        <f t="shared" si="30"/>
        <v>8.645878525380656</v>
      </c>
    </row>
    <row r="44" spans="1:23">
      <c r="A44" s="94" t="str">
        <f t="shared" ref="A44:A47" si="42">IF(ISERROR(F44/G44)," ",IF(F44/G44&gt;0.5,IF(F44/G44&lt;1.5," ","NOT OK"),"NOT OK"))</f>
        <v xml:space="preserve"> </v>
      </c>
      <c r="B44" s="221" t="s">
        <v>88</v>
      </c>
      <c r="C44" s="248">
        <f>+BKK!C44+DMK!C44</f>
        <v>9477</v>
      </c>
      <c r="D44" s="249">
        <f>+BKK!D44+DMK!D44</f>
        <v>9474</v>
      </c>
      <c r="E44" s="98">
        <f>C44+D44</f>
        <v>18951</v>
      </c>
      <c r="F44" s="248">
        <f>BKK!F44+DMK!F44</f>
        <v>10084</v>
      </c>
      <c r="G44" s="249">
        <f>BKK!G44+DMK!G44</f>
        <v>10045</v>
      </c>
      <c r="H44" s="105">
        <f>F44+G44</f>
        <v>20129</v>
      </c>
      <c r="I44" s="217">
        <f t="shared" ref="I44:I48" si="43">IF(E44=0,0,((H44/E44)-1)*100)</f>
        <v>6.2160308163157652</v>
      </c>
      <c r="L44" s="221" t="s">
        <v>88</v>
      </c>
      <c r="M44" s="243">
        <f>+BKK!M44+DMK!M44</f>
        <v>1184496</v>
      </c>
      <c r="N44" s="244">
        <f>+BKK!N44+DMK!N44</f>
        <v>1160353</v>
      </c>
      <c r="O44" s="137">
        <f>M44+N44</f>
        <v>2344849</v>
      </c>
      <c r="P44" s="100">
        <f>+BKK!P44+DMK!P44</f>
        <v>920</v>
      </c>
      <c r="Q44" s="140">
        <f>+O44+P44</f>
        <v>2345769</v>
      </c>
      <c r="R44" s="243">
        <f>BKK!R44+DMK!R44</f>
        <v>1341281</v>
      </c>
      <c r="S44" s="244">
        <f>BKK!S44+DMK!S44</f>
        <v>1309328</v>
      </c>
      <c r="T44" s="137">
        <f>R44+S44</f>
        <v>2650609</v>
      </c>
      <c r="U44" s="100">
        <f>BKK!U44+DMK!U44</f>
        <v>2148</v>
      </c>
      <c r="V44" s="142">
        <f>+T44+U44</f>
        <v>2652757</v>
      </c>
      <c r="W44" s="217">
        <f t="shared" ref="W44:W48" si="44">IF(Q44=0,0,((V44/Q44)-1)*100)</f>
        <v>13.086881103808601</v>
      </c>
    </row>
    <row r="45" spans="1:23" ht="13.5" thickBot="1">
      <c r="A45" s="94" t="str">
        <f t="shared" si="42"/>
        <v xml:space="preserve"> </v>
      </c>
      <c r="B45" s="221" t="s">
        <v>22</v>
      </c>
      <c r="C45" s="248">
        <f>+BKK!C45+DMK!C45</f>
        <v>8906</v>
      </c>
      <c r="D45" s="249">
        <f>+BKK!D45+DMK!D45</f>
        <v>8907</v>
      </c>
      <c r="E45" s="98">
        <f>C45+D45</f>
        <v>17813</v>
      </c>
      <c r="F45" s="248">
        <f>BKK!F45+DMK!F45</f>
        <v>9604</v>
      </c>
      <c r="G45" s="249">
        <f>BKK!G45+DMK!G45</f>
        <v>9665</v>
      </c>
      <c r="H45" s="105">
        <f>F45+G45</f>
        <v>19269</v>
      </c>
      <c r="I45" s="217">
        <f t="shared" si="43"/>
        <v>8.1738056475607621</v>
      </c>
      <c r="L45" s="221" t="s">
        <v>22</v>
      </c>
      <c r="M45" s="243">
        <f>+BKK!M45+DMK!M45</f>
        <v>1076498</v>
      </c>
      <c r="N45" s="244">
        <f>+BKK!N45+DMK!N45</f>
        <v>1070777</v>
      </c>
      <c r="O45" s="138">
        <f>M45+N45</f>
        <v>2147275</v>
      </c>
      <c r="P45" s="250">
        <f>+BKK!P45+DMK!P45</f>
        <v>441</v>
      </c>
      <c r="Q45" s="140">
        <f>+O45+P45</f>
        <v>2147716</v>
      </c>
      <c r="R45" s="243">
        <f>BKK!R45+DMK!R45</f>
        <v>1204620</v>
      </c>
      <c r="S45" s="244">
        <f>BKK!S45+DMK!S45</f>
        <v>1215982</v>
      </c>
      <c r="T45" s="138">
        <f>R45+S45</f>
        <v>2420602</v>
      </c>
      <c r="U45" s="250">
        <f>BKK!U45+DMK!U45</f>
        <v>1504</v>
      </c>
      <c r="V45" s="142">
        <f>+T45+U45</f>
        <v>2422106</v>
      </c>
      <c r="W45" s="217">
        <f t="shared" si="44"/>
        <v>12.775897744394516</v>
      </c>
    </row>
    <row r="46" spans="1:23" ht="14.25" customHeight="1" thickTop="1" thickBot="1">
      <c r="A46" s="113" t="str">
        <f t="shared" si="42"/>
        <v xml:space="preserve"> </v>
      </c>
      <c r="B46" s="206" t="s">
        <v>60</v>
      </c>
      <c r="C46" s="108">
        <f>+C43+C44+C45</f>
        <v>27803</v>
      </c>
      <c r="D46" s="109">
        <f t="shared" ref="D46" si="45">+D43+D44+D45</f>
        <v>27812</v>
      </c>
      <c r="E46" s="110">
        <f t="shared" ref="E46" si="46">+E43+E44+E45</f>
        <v>55615</v>
      </c>
      <c r="F46" s="111">
        <f t="shared" ref="F46" si="47">+F43+F44+F45</f>
        <v>29537</v>
      </c>
      <c r="G46" s="112">
        <f t="shared" ref="G46" si="48">+G43+G44+G45</f>
        <v>29521</v>
      </c>
      <c r="H46" s="112">
        <f t="shared" ref="H46" si="49">+H43+H44+H45</f>
        <v>59058</v>
      </c>
      <c r="I46" s="104">
        <f t="shared" si="43"/>
        <v>6.1907758698192872</v>
      </c>
      <c r="J46" s="113"/>
      <c r="K46" s="114"/>
      <c r="L46" s="199" t="s">
        <v>60</v>
      </c>
      <c r="M46" s="147">
        <f>+M43+M44+M45</f>
        <v>3521643</v>
      </c>
      <c r="N46" s="147">
        <f t="shared" ref="N46" si="50">+N43+N44+N45</f>
        <v>3463002</v>
      </c>
      <c r="O46" s="148">
        <f t="shared" ref="O46" si="51">+O43+O44+O45</f>
        <v>6984645</v>
      </c>
      <c r="P46" s="148">
        <f t="shared" ref="P46" si="52">+P43+P44+P45</f>
        <v>2826</v>
      </c>
      <c r="Q46" s="148">
        <f t="shared" ref="Q46" si="53">+Q43+Q44+Q45</f>
        <v>6987471</v>
      </c>
      <c r="R46" s="147">
        <f t="shared" ref="R46" si="54">+R43+R44+R45</f>
        <v>3916517</v>
      </c>
      <c r="S46" s="147">
        <f t="shared" ref="S46" si="55">+S43+S44+S45</f>
        <v>3862872</v>
      </c>
      <c r="T46" s="148">
        <f t="shared" ref="T46" si="56">+T43+T44+T45</f>
        <v>7779389</v>
      </c>
      <c r="U46" s="148">
        <f t="shared" ref="U46" si="57">+U43+U44+U45</f>
        <v>5087</v>
      </c>
      <c r="V46" s="148">
        <f t="shared" ref="V46" si="58">+V43+V44+V45</f>
        <v>7784476</v>
      </c>
      <c r="W46" s="149">
        <f t="shared" si="44"/>
        <v>11.40620118494946</v>
      </c>
    </row>
    <row r="47" spans="1:23" ht="13.5" thickTop="1">
      <c r="A47" s="94" t="str">
        <f t="shared" si="42"/>
        <v xml:space="preserve"> </v>
      </c>
      <c r="B47" s="221" t="s">
        <v>23</v>
      </c>
      <c r="C47" s="243">
        <f>+BKK!C47+DMK!C47</f>
        <v>9400</v>
      </c>
      <c r="D47" s="247">
        <f>+BKK!D47+DMK!D47</f>
        <v>9401</v>
      </c>
      <c r="E47" s="115">
        <f>C47+D47</f>
        <v>18801</v>
      </c>
      <c r="F47" s="243">
        <f>BKK!F47+DMK!F47</f>
        <v>10067</v>
      </c>
      <c r="G47" s="247">
        <f>BKK!G47+DMK!G47</f>
        <v>10043</v>
      </c>
      <c r="H47" s="116">
        <f>F47+G47</f>
        <v>20110</v>
      </c>
      <c r="I47" s="217">
        <f t="shared" si="43"/>
        <v>6.9623956172544021</v>
      </c>
      <c r="L47" s="221" t="s">
        <v>24</v>
      </c>
      <c r="M47" s="243">
        <f>+BKK!M47+DMK!M47</f>
        <v>1231650</v>
      </c>
      <c r="N47" s="244">
        <f>+BKK!N47+DMK!N47</f>
        <v>1281374</v>
      </c>
      <c r="O47" s="138">
        <f>M47+N47</f>
        <v>2513024</v>
      </c>
      <c r="P47" s="251">
        <f>+BKK!P47+DMK!P47</f>
        <v>1015</v>
      </c>
      <c r="Q47" s="140">
        <f>+O47+P47</f>
        <v>2514039</v>
      </c>
      <c r="R47" s="243">
        <f>BKK!R47+DMK!R47</f>
        <v>1415841</v>
      </c>
      <c r="S47" s="244">
        <f>BKK!S47+DMK!S47</f>
        <v>1426481</v>
      </c>
      <c r="T47" s="138">
        <f>R47+S47</f>
        <v>2842322</v>
      </c>
      <c r="U47" s="251">
        <f>BKK!U47+DMK!U47</f>
        <v>2758</v>
      </c>
      <c r="V47" s="142">
        <f>+T47+U47</f>
        <v>2845080</v>
      </c>
      <c r="W47" s="217">
        <f t="shared" si="44"/>
        <v>13.167695489210796</v>
      </c>
    </row>
    <row r="48" spans="1:23">
      <c r="A48" s="94" t="str">
        <f t="shared" si="3"/>
        <v xml:space="preserve"> </v>
      </c>
      <c r="B48" s="221" t="s">
        <v>25</v>
      </c>
      <c r="C48" s="243">
        <f>+BKK!C48+DMK!C48</f>
        <v>9721</v>
      </c>
      <c r="D48" s="247">
        <f>+BKK!D48+DMK!D48</f>
        <v>9734</v>
      </c>
      <c r="E48" s="117">
        <f>C48+D48</f>
        <v>19455</v>
      </c>
      <c r="F48" s="243">
        <f>BKK!F48+DMK!F48</f>
        <v>10201</v>
      </c>
      <c r="G48" s="247">
        <f>BKK!G48+DMK!G48</f>
        <v>10191</v>
      </c>
      <c r="H48" s="117">
        <f>F48+G48</f>
        <v>20392</v>
      </c>
      <c r="I48" s="217">
        <f t="shared" si="43"/>
        <v>4.8162426111539425</v>
      </c>
      <c r="L48" s="221" t="s">
        <v>25</v>
      </c>
      <c r="M48" s="243">
        <f>+BKK!M48+DMK!M48</f>
        <v>1350436</v>
      </c>
      <c r="N48" s="244">
        <f>+BKK!N48+DMK!N48</f>
        <v>1257089</v>
      </c>
      <c r="O48" s="138">
        <f>M48+N48</f>
        <v>2607525</v>
      </c>
      <c r="P48" s="100">
        <f>+BKK!P48+DMK!P48</f>
        <v>1375</v>
      </c>
      <c r="Q48" s="140">
        <f>+O48+P48</f>
        <v>2608900</v>
      </c>
      <c r="R48" s="243">
        <f>BKK!R48+DMK!R48</f>
        <v>1445568</v>
      </c>
      <c r="S48" s="244">
        <f>BKK!S48+DMK!S48</f>
        <v>1377208</v>
      </c>
      <c r="T48" s="138">
        <f>R48+S48</f>
        <v>2822776</v>
      </c>
      <c r="U48" s="100">
        <f>BKK!U48+DMK!U48</f>
        <v>1697</v>
      </c>
      <c r="V48" s="142">
        <f>+T48+U48</f>
        <v>2824473</v>
      </c>
      <c r="W48" s="217">
        <f t="shared" si="44"/>
        <v>8.2629843995553731</v>
      </c>
    </row>
    <row r="49" spans="1:23" ht="13.5" thickBot="1">
      <c r="A49" s="94" t="str">
        <f t="shared" si="3"/>
        <v xml:space="preserve"> </v>
      </c>
      <c r="B49" s="221" t="s">
        <v>26</v>
      </c>
      <c r="C49" s="243">
        <f>+BKK!C49+DMK!C49</f>
        <v>9073</v>
      </c>
      <c r="D49" s="252">
        <f>+BKK!D49+DMK!D49</f>
        <v>9076</v>
      </c>
      <c r="E49" s="118">
        <f>C49+D49</f>
        <v>18149</v>
      </c>
      <c r="F49" s="243">
        <f>BKK!F49+DMK!F49</f>
        <v>9701</v>
      </c>
      <c r="G49" s="252">
        <f>BKK!G49+DMK!G49</f>
        <v>9668</v>
      </c>
      <c r="H49" s="118">
        <f>F49+G49</f>
        <v>19369</v>
      </c>
      <c r="I49" s="218">
        <f t="shared" si="28"/>
        <v>6.7221334508788422</v>
      </c>
      <c r="L49" s="221" t="s">
        <v>26</v>
      </c>
      <c r="M49" s="243">
        <f>+BKK!M49+DMK!M49</f>
        <v>1101511</v>
      </c>
      <c r="N49" s="244">
        <f>+BKK!N49+DMK!N49</f>
        <v>1102918</v>
      </c>
      <c r="O49" s="138">
        <f>M49+N49</f>
        <v>2204429</v>
      </c>
      <c r="P49" s="250">
        <f>+BKK!P49+DMK!P49</f>
        <v>1500</v>
      </c>
      <c r="Q49" s="140">
        <f t="shared" ref="Q49" si="59">+O49+P49</f>
        <v>2205929</v>
      </c>
      <c r="R49" s="243">
        <f>BKK!R49+DMK!R49</f>
        <v>1215155</v>
      </c>
      <c r="S49" s="244">
        <f>BKK!S49+DMK!S49</f>
        <v>1227434</v>
      </c>
      <c r="T49" s="138">
        <f>R49+S49</f>
        <v>2442589</v>
      </c>
      <c r="U49" s="250">
        <f>BKK!U49+DMK!U49</f>
        <v>1914</v>
      </c>
      <c r="V49" s="142">
        <f t="shared" ref="V49" si="60">+T49+U49</f>
        <v>2444503</v>
      </c>
      <c r="W49" s="217">
        <f t="shared" si="30"/>
        <v>10.815125962802963</v>
      </c>
    </row>
    <row r="50" spans="1:23" ht="14.25" thickTop="1" thickBot="1">
      <c r="A50" s="94" t="str">
        <f t="shared" si="3"/>
        <v xml:space="preserve"> </v>
      </c>
      <c r="B50" s="205" t="s">
        <v>27</v>
      </c>
      <c r="C50" s="111">
        <f t="shared" ref="C50:H50" si="61">+C47+C48+C49</f>
        <v>28194</v>
      </c>
      <c r="D50" s="119">
        <f t="shared" si="61"/>
        <v>28211</v>
      </c>
      <c r="E50" s="111">
        <f t="shared" si="61"/>
        <v>56405</v>
      </c>
      <c r="F50" s="111">
        <f t="shared" si="61"/>
        <v>29969</v>
      </c>
      <c r="G50" s="119">
        <f t="shared" si="61"/>
        <v>29902</v>
      </c>
      <c r="H50" s="111">
        <f t="shared" si="61"/>
        <v>59871</v>
      </c>
      <c r="I50" s="104">
        <f t="shared" si="28"/>
        <v>6.1448453151316418</v>
      </c>
      <c r="L50" s="198" t="s">
        <v>27</v>
      </c>
      <c r="M50" s="143">
        <f t="shared" ref="M50:V50" si="62">+M47+M48+M49</f>
        <v>3683597</v>
      </c>
      <c r="N50" s="144">
        <f t="shared" si="62"/>
        <v>3641381</v>
      </c>
      <c r="O50" s="143">
        <f t="shared" si="62"/>
        <v>7324978</v>
      </c>
      <c r="P50" s="143">
        <f t="shared" si="62"/>
        <v>3890</v>
      </c>
      <c r="Q50" s="143">
        <f t="shared" si="62"/>
        <v>7328868</v>
      </c>
      <c r="R50" s="143">
        <f t="shared" si="62"/>
        <v>4076564</v>
      </c>
      <c r="S50" s="144">
        <f t="shared" si="62"/>
        <v>4031123</v>
      </c>
      <c r="T50" s="143">
        <f t="shared" si="62"/>
        <v>8107687</v>
      </c>
      <c r="U50" s="143">
        <f t="shared" si="62"/>
        <v>6369</v>
      </c>
      <c r="V50" s="143">
        <f t="shared" si="62"/>
        <v>8114056</v>
      </c>
      <c r="W50" s="146">
        <f t="shared" si="30"/>
        <v>10.713632719268507</v>
      </c>
    </row>
    <row r="51" spans="1:23" ht="14.25" thickTop="1" thickBot="1">
      <c r="A51" s="266" t="str">
        <f>IF(ISERROR(F51/G51)," ",IF(F51/G51&gt;0.5,IF(F51/G51&lt;1.5," ","NOT OK"),"NOT OK"))</f>
        <v xml:space="preserve"> </v>
      </c>
      <c r="B51" s="205" t="s">
        <v>90</v>
      </c>
      <c r="C51" s="101">
        <f>+C42+C46+C50</f>
        <v>84078</v>
      </c>
      <c r="D51" s="102">
        <f t="shared" ref="D51" si="63">+D42+D46+D50</f>
        <v>84156</v>
      </c>
      <c r="E51" s="103">
        <f t="shared" ref="E51" si="64">+E42+E46+E50</f>
        <v>168234</v>
      </c>
      <c r="F51" s="101">
        <f t="shared" ref="F51" si="65">+F42+F46+F50</f>
        <v>89547</v>
      </c>
      <c r="G51" s="102">
        <f t="shared" ref="G51" si="66">+G42+G46+G50</f>
        <v>89310</v>
      </c>
      <c r="H51" s="103">
        <f t="shared" ref="H51" si="67">+H42+H46+H50</f>
        <v>178857</v>
      </c>
      <c r="I51" s="104">
        <f>IF(E51=0,0,((H51/E51)-1)*100)</f>
        <v>6.314419201826027</v>
      </c>
      <c r="L51" s="198" t="s">
        <v>90</v>
      </c>
      <c r="M51" s="143">
        <f t="shared" ref="M51" si="68">+M42+M46+M50</f>
        <v>11040472</v>
      </c>
      <c r="N51" s="144">
        <f t="shared" ref="N51" si="69">+N42+N46+N50</f>
        <v>10743963</v>
      </c>
      <c r="O51" s="143">
        <f t="shared" ref="O51" si="70">+O42+O46+O50</f>
        <v>21784435</v>
      </c>
      <c r="P51" s="143">
        <f t="shared" ref="P51" si="71">+P42+P46+P50</f>
        <v>10867</v>
      </c>
      <c r="Q51" s="143">
        <f t="shared" ref="Q51" si="72">+Q42+Q46+Q50</f>
        <v>21795302</v>
      </c>
      <c r="R51" s="143">
        <f t="shared" ref="R51" si="73">+R42+R46+R50</f>
        <v>12335921</v>
      </c>
      <c r="S51" s="144">
        <f t="shared" ref="S51" si="74">+S42+S46+S50</f>
        <v>12046918</v>
      </c>
      <c r="T51" s="143">
        <f t="shared" ref="T51" si="75">+T42+T46+T50</f>
        <v>24382839</v>
      </c>
      <c r="U51" s="143">
        <f t="shared" ref="U51" si="76">+U42+U46+U50</f>
        <v>16056</v>
      </c>
      <c r="V51" s="145">
        <f t="shared" ref="V51" si="77">+V42+V46+V50</f>
        <v>24398895</v>
      </c>
      <c r="W51" s="146">
        <f>IF(Q51=0,0,((V51/Q51)-1)*100)</f>
        <v>11.945661500813332</v>
      </c>
    </row>
    <row r="52" spans="1:23" ht="14.25" thickTop="1" thickBot="1">
      <c r="A52" s="266" t="str">
        <f>IF(ISERROR(F52/G52)," ",IF(F52/G52&gt;0.5,IF(F52/G52&lt;1.5," ","NOT OK"),"NOT OK"))</f>
        <v xml:space="preserve"> </v>
      </c>
      <c r="B52" s="205" t="s">
        <v>89</v>
      </c>
      <c r="C52" s="101">
        <f>+C38+C42+C46+C50</f>
        <v>110658</v>
      </c>
      <c r="D52" s="102">
        <f t="shared" ref="D52:H52" si="78">+D38+D42+D46+D50</f>
        <v>110697</v>
      </c>
      <c r="E52" s="103">
        <f t="shared" si="78"/>
        <v>221355</v>
      </c>
      <c r="F52" s="101">
        <f t="shared" si="78"/>
        <v>119594</v>
      </c>
      <c r="G52" s="102">
        <f t="shared" si="78"/>
        <v>119315</v>
      </c>
      <c r="H52" s="103">
        <f t="shared" si="78"/>
        <v>238909</v>
      </c>
      <c r="I52" s="104">
        <f t="shared" ref="I52" si="79">IF(E52=0,0,((H52/E52)-1)*100)</f>
        <v>7.9302477920083048</v>
      </c>
      <c r="L52" s="198" t="s">
        <v>89</v>
      </c>
      <c r="M52" s="143">
        <f t="shared" ref="M52:V52" si="80">+M38+M42+M46+M50</f>
        <v>14313008</v>
      </c>
      <c r="N52" s="144">
        <f t="shared" si="80"/>
        <v>14208641</v>
      </c>
      <c r="O52" s="143">
        <f t="shared" si="80"/>
        <v>28521649</v>
      </c>
      <c r="P52" s="143">
        <f t="shared" si="80"/>
        <v>14155</v>
      </c>
      <c r="Q52" s="143">
        <f t="shared" si="80"/>
        <v>28535804</v>
      </c>
      <c r="R52" s="143">
        <f t="shared" si="80"/>
        <v>16265215</v>
      </c>
      <c r="S52" s="144">
        <f t="shared" si="80"/>
        <v>16134985</v>
      </c>
      <c r="T52" s="143">
        <f t="shared" si="80"/>
        <v>32400200</v>
      </c>
      <c r="U52" s="143">
        <f t="shared" si="80"/>
        <v>20220</v>
      </c>
      <c r="V52" s="145">
        <f t="shared" si="80"/>
        <v>32420420</v>
      </c>
      <c r="W52" s="146">
        <f t="shared" ref="W52" si="81">IF(Q52=0,0,((V52/Q52)-1)*100)</f>
        <v>13.613129666856416</v>
      </c>
    </row>
    <row r="53" spans="1:23" ht="14.25" thickTop="1" thickBot="1">
      <c r="B53" s="200" t="s">
        <v>59</v>
      </c>
      <c r="L53" s="200" t="s">
        <v>59</v>
      </c>
    </row>
    <row r="54" spans="1:23" ht="13.5" thickTop="1">
      <c r="B54" s="327" t="s">
        <v>33</v>
      </c>
      <c r="C54" s="328"/>
      <c r="D54" s="328"/>
      <c r="E54" s="328"/>
      <c r="F54" s="328"/>
      <c r="G54" s="328"/>
      <c r="H54" s="328"/>
      <c r="I54" s="329"/>
      <c r="L54" s="330" t="s">
        <v>34</v>
      </c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2"/>
    </row>
    <row r="55" spans="1:23" ht="13.5" thickBot="1">
      <c r="B55" s="318" t="s">
        <v>35</v>
      </c>
      <c r="C55" s="319"/>
      <c r="D55" s="319"/>
      <c r="E55" s="319"/>
      <c r="F55" s="319"/>
      <c r="G55" s="319"/>
      <c r="H55" s="319"/>
      <c r="I55" s="320"/>
      <c r="L55" s="321" t="s">
        <v>36</v>
      </c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3"/>
    </row>
    <row r="56" spans="1:23" ht="14.25" thickTop="1" thickBot="1"/>
    <row r="57" spans="1:23" ht="14.25" thickTop="1" thickBot="1">
      <c r="B57" s="219"/>
      <c r="C57" s="312" t="s">
        <v>91</v>
      </c>
      <c r="D57" s="313"/>
      <c r="E57" s="314"/>
      <c r="F57" s="315" t="s">
        <v>92</v>
      </c>
      <c r="G57" s="316"/>
      <c r="H57" s="317"/>
      <c r="I57" s="220" t="s">
        <v>4</v>
      </c>
      <c r="L57" s="219"/>
      <c r="M57" s="324" t="s">
        <v>91</v>
      </c>
      <c r="N57" s="325"/>
      <c r="O57" s="325"/>
      <c r="P57" s="325"/>
      <c r="Q57" s="326"/>
      <c r="R57" s="324" t="s">
        <v>92</v>
      </c>
      <c r="S57" s="325"/>
      <c r="T57" s="325"/>
      <c r="U57" s="325"/>
      <c r="V57" s="326"/>
      <c r="W57" s="220" t="s">
        <v>4</v>
      </c>
    </row>
    <row r="58" spans="1:23" ht="13.5" thickTop="1">
      <c r="B58" s="221" t="s">
        <v>5</v>
      </c>
      <c r="C58" s="222"/>
      <c r="D58" s="223"/>
      <c r="E58" s="153"/>
      <c r="F58" s="222"/>
      <c r="G58" s="223"/>
      <c r="H58" s="153"/>
      <c r="I58" s="224" t="s">
        <v>6</v>
      </c>
      <c r="L58" s="221" t="s">
        <v>5</v>
      </c>
      <c r="M58" s="222"/>
      <c r="N58" s="225"/>
      <c r="O58" s="150"/>
      <c r="P58" s="226"/>
      <c r="Q58" s="151"/>
      <c r="R58" s="222"/>
      <c r="S58" s="225"/>
      <c r="T58" s="150"/>
      <c r="U58" s="226"/>
      <c r="V58" s="150"/>
      <c r="W58" s="224" t="s">
        <v>6</v>
      </c>
    </row>
    <row r="59" spans="1:23" ht="13.5" thickBot="1">
      <c r="B59" s="227" t="s">
        <v>37</v>
      </c>
      <c r="C59" s="228" t="s">
        <v>7</v>
      </c>
      <c r="D59" s="229" t="s">
        <v>8</v>
      </c>
      <c r="E59" s="213" t="s">
        <v>9</v>
      </c>
      <c r="F59" s="228" t="s">
        <v>7</v>
      </c>
      <c r="G59" s="229" t="s">
        <v>8</v>
      </c>
      <c r="H59" s="213" t="s">
        <v>9</v>
      </c>
      <c r="I59" s="230"/>
      <c r="L59" s="227"/>
      <c r="M59" s="231" t="s">
        <v>10</v>
      </c>
      <c r="N59" s="232" t="s">
        <v>11</v>
      </c>
      <c r="O59" s="152" t="s">
        <v>12</v>
      </c>
      <c r="P59" s="233" t="s">
        <v>13</v>
      </c>
      <c r="Q59" s="214" t="s">
        <v>9</v>
      </c>
      <c r="R59" s="231" t="s">
        <v>10</v>
      </c>
      <c r="S59" s="232" t="s">
        <v>11</v>
      </c>
      <c r="T59" s="152" t="s">
        <v>12</v>
      </c>
      <c r="U59" s="233" t="s">
        <v>13</v>
      </c>
      <c r="V59" s="152" t="s">
        <v>9</v>
      </c>
      <c r="W59" s="230"/>
    </row>
    <row r="60" spans="1:23" ht="5.25" customHeight="1" thickTop="1">
      <c r="B60" s="221"/>
      <c r="C60" s="234"/>
      <c r="D60" s="235"/>
      <c r="E60" s="97"/>
      <c r="F60" s="234"/>
      <c r="G60" s="235"/>
      <c r="H60" s="97"/>
      <c r="I60" s="236"/>
      <c r="L60" s="221"/>
      <c r="M60" s="237"/>
      <c r="N60" s="238"/>
      <c r="O60" s="136"/>
      <c r="P60" s="239"/>
      <c r="Q60" s="139"/>
      <c r="R60" s="237"/>
      <c r="S60" s="238"/>
      <c r="T60" s="136"/>
      <c r="U60" s="239"/>
      <c r="V60" s="141"/>
      <c r="W60" s="240"/>
    </row>
    <row r="61" spans="1:23">
      <c r="A61" s="94" t="str">
        <f t="shared" si="3"/>
        <v xml:space="preserve"> </v>
      </c>
      <c r="B61" s="221" t="s">
        <v>14</v>
      </c>
      <c r="C61" s="241">
        <f t="shared" ref="C61:D63" si="82">+C9+C35</f>
        <v>20262</v>
      </c>
      <c r="D61" s="242">
        <f t="shared" si="82"/>
        <v>20271</v>
      </c>
      <c r="E61" s="98">
        <f>+C61+D61</f>
        <v>40533</v>
      </c>
      <c r="F61" s="241">
        <f t="shared" ref="F61:G63" si="83">+F9+F35</f>
        <v>23203</v>
      </c>
      <c r="G61" s="242">
        <f t="shared" si="83"/>
        <v>23218</v>
      </c>
      <c r="H61" s="98">
        <f>+F61+G61</f>
        <v>46421</v>
      </c>
      <c r="I61" s="217">
        <f t="shared" ref="I61:I76" si="84">IF(E61=0,0,((H61/E61)-1)*100)</f>
        <v>14.526435250289893</v>
      </c>
      <c r="K61" s="99"/>
      <c r="L61" s="221" t="s">
        <v>14</v>
      </c>
      <c r="M61" s="243">
        <f t="shared" ref="M61:N63" si="85">+M9+M35</f>
        <v>3083337</v>
      </c>
      <c r="N61" s="244">
        <f t="shared" si="85"/>
        <v>3011914</v>
      </c>
      <c r="O61" s="137">
        <f>+M61+N61</f>
        <v>6095251</v>
      </c>
      <c r="P61" s="100">
        <f>+P9+P35</f>
        <v>78911</v>
      </c>
      <c r="Q61" s="140">
        <f>+O61+P61</f>
        <v>6174162</v>
      </c>
      <c r="R61" s="243">
        <f t="shared" ref="R61:S63" si="86">+R9+R35</f>
        <v>3414581</v>
      </c>
      <c r="S61" s="244">
        <f t="shared" si="86"/>
        <v>3359481</v>
      </c>
      <c r="T61" s="137">
        <f>+R61+S61</f>
        <v>6774062</v>
      </c>
      <c r="U61" s="100">
        <f>+U9+U35</f>
        <v>96492</v>
      </c>
      <c r="V61" s="142">
        <f>+T61+U61</f>
        <v>6870554</v>
      </c>
      <c r="W61" s="217">
        <f t="shared" ref="W61:W76" si="87">IF(Q61=0,0,((V61/Q61)-1)*100)</f>
        <v>11.279133913233895</v>
      </c>
    </row>
    <row r="62" spans="1:23">
      <c r="A62" s="94" t="str">
        <f t="shared" si="3"/>
        <v xml:space="preserve"> </v>
      </c>
      <c r="B62" s="221" t="s">
        <v>15</v>
      </c>
      <c r="C62" s="241">
        <f t="shared" si="82"/>
        <v>20632</v>
      </c>
      <c r="D62" s="242">
        <f t="shared" si="82"/>
        <v>20620</v>
      </c>
      <c r="E62" s="98">
        <f>+C62+D62</f>
        <v>41252</v>
      </c>
      <c r="F62" s="241">
        <f t="shared" si="83"/>
        <v>23153</v>
      </c>
      <c r="G62" s="242">
        <f t="shared" si="83"/>
        <v>23155</v>
      </c>
      <c r="H62" s="98">
        <f>+F62+G62</f>
        <v>46308</v>
      </c>
      <c r="I62" s="217">
        <f t="shared" si="84"/>
        <v>12.256375448463096</v>
      </c>
      <c r="K62" s="99"/>
      <c r="L62" s="221" t="s">
        <v>15</v>
      </c>
      <c r="M62" s="243">
        <f t="shared" si="85"/>
        <v>3168643</v>
      </c>
      <c r="N62" s="244">
        <f t="shared" si="85"/>
        <v>3102828</v>
      </c>
      <c r="O62" s="137">
        <f t="shared" ref="O62:O63" si="88">+M62+N62</f>
        <v>6271471</v>
      </c>
      <c r="P62" s="100">
        <f>+P10+P36</f>
        <v>70475</v>
      </c>
      <c r="Q62" s="140">
        <f t="shared" ref="Q62:Q63" si="89">+O62+P62</f>
        <v>6341946</v>
      </c>
      <c r="R62" s="243">
        <f t="shared" si="86"/>
        <v>3594402</v>
      </c>
      <c r="S62" s="244">
        <f t="shared" si="86"/>
        <v>3490705</v>
      </c>
      <c r="T62" s="137">
        <f t="shared" ref="T62:T63" si="90">+R62+S62</f>
        <v>7085107</v>
      </c>
      <c r="U62" s="100">
        <f>+U10+U36</f>
        <v>76832</v>
      </c>
      <c r="V62" s="142">
        <f t="shared" ref="V62:V63" si="91">+T62+U62</f>
        <v>7161939</v>
      </c>
      <c r="W62" s="217">
        <f t="shared" si="87"/>
        <v>12.929674897894117</v>
      </c>
    </row>
    <row r="63" spans="1:23" ht="13.5" thickBot="1">
      <c r="A63" s="94" t="str">
        <f t="shared" si="3"/>
        <v xml:space="preserve"> </v>
      </c>
      <c r="B63" s="227" t="s">
        <v>16</v>
      </c>
      <c r="C63" s="245">
        <f t="shared" si="82"/>
        <v>22248</v>
      </c>
      <c r="D63" s="246">
        <f t="shared" si="82"/>
        <v>22220</v>
      </c>
      <c r="E63" s="98">
        <f>+C63+D63</f>
        <v>44468</v>
      </c>
      <c r="F63" s="245">
        <f t="shared" si="83"/>
        <v>24495</v>
      </c>
      <c r="G63" s="246">
        <f t="shared" si="83"/>
        <v>24490</v>
      </c>
      <c r="H63" s="98">
        <f>+F63+G63</f>
        <v>48985</v>
      </c>
      <c r="I63" s="217">
        <f t="shared" si="84"/>
        <v>10.157866330844655</v>
      </c>
      <c r="K63" s="99"/>
      <c r="L63" s="227" t="s">
        <v>16</v>
      </c>
      <c r="M63" s="243">
        <f t="shared" si="85"/>
        <v>3493355</v>
      </c>
      <c r="N63" s="244">
        <f t="shared" si="85"/>
        <v>3484930</v>
      </c>
      <c r="O63" s="137">
        <f t="shared" si="88"/>
        <v>6978285</v>
      </c>
      <c r="P63" s="100">
        <f>+P11+P37</f>
        <v>75438</v>
      </c>
      <c r="Q63" s="140">
        <f t="shared" si="89"/>
        <v>7053723</v>
      </c>
      <c r="R63" s="243">
        <f t="shared" si="86"/>
        <v>3850755</v>
      </c>
      <c r="S63" s="244">
        <f t="shared" si="86"/>
        <v>3836096</v>
      </c>
      <c r="T63" s="137">
        <f t="shared" si="90"/>
        <v>7686851</v>
      </c>
      <c r="U63" s="100">
        <f>+U11+U37</f>
        <v>83251</v>
      </c>
      <c r="V63" s="142">
        <f t="shared" si="91"/>
        <v>7770102</v>
      </c>
      <c r="W63" s="217">
        <f t="shared" si="87"/>
        <v>10.156041001326543</v>
      </c>
    </row>
    <row r="64" spans="1:23" ht="14.25" thickTop="1" thickBot="1">
      <c r="A64" s="94" t="str">
        <f t="shared" si="3"/>
        <v xml:space="preserve"> </v>
      </c>
      <c r="B64" s="205" t="s">
        <v>17</v>
      </c>
      <c r="C64" s="101">
        <f>C63+C61+C62</f>
        <v>63142</v>
      </c>
      <c r="D64" s="102">
        <f>D63+D61+D62</f>
        <v>63111</v>
      </c>
      <c r="E64" s="103">
        <f>+E61+E62+E63</f>
        <v>126253</v>
      </c>
      <c r="F64" s="101">
        <f>F63+F61+F62</f>
        <v>70851</v>
      </c>
      <c r="G64" s="102">
        <f>G63+G61+G62</f>
        <v>70863</v>
      </c>
      <c r="H64" s="103">
        <f>+H61+H62+H63</f>
        <v>141714</v>
      </c>
      <c r="I64" s="104">
        <f>IF(E64=0,0,((H64/E64)-1)*100)</f>
        <v>12.246045638519476</v>
      </c>
      <c r="L64" s="198" t="s">
        <v>17</v>
      </c>
      <c r="M64" s="143">
        <f t="shared" ref="M64:U64" si="92">+M61+M62+M63</f>
        <v>9745335</v>
      </c>
      <c r="N64" s="144">
        <f t="shared" si="92"/>
        <v>9599672</v>
      </c>
      <c r="O64" s="143">
        <f t="shared" si="92"/>
        <v>19345007</v>
      </c>
      <c r="P64" s="143">
        <f t="shared" si="92"/>
        <v>224824</v>
      </c>
      <c r="Q64" s="143">
        <f t="shared" si="92"/>
        <v>19569831</v>
      </c>
      <c r="R64" s="143">
        <f t="shared" si="92"/>
        <v>10859738</v>
      </c>
      <c r="S64" s="144">
        <f t="shared" si="92"/>
        <v>10686282</v>
      </c>
      <c r="T64" s="143">
        <f t="shared" ref="T64" si="93">+T61+T62+T63</f>
        <v>21546020</v>
      </c>
      <c r="U64" s="143">
        <f t="shared" si="92"/>
        <v>256575</v>
      </c>
      <c r="V64" s="145">
        <f t="shared" ref="V64" si="94">+V61+V62+V63</f>
        <v>21802595</v>
      </c>
      <c r="W64" s="146">
        <f>IF(Q64=0,0,((V64/Q64)-1)*100)</f>
        <v>11.409214520043642</v>
      </c>
    </row>
    <row r="65" spans="1:23" ht="13.5" thickTop="1">
      <c r="A65" s="94" t="str">
        <f t="shared" si="3"/>
        <v xml:space="preserve"> </v>
      </c>
      <c r="B65" s="221" t="s">
        <v>18</v>
      </c>
      <c r="C65" s="241">
        <f>+C13+C39</f>
        <v>22516</v>
      </c>
      <c r="D65" s="242">
        <f>+D13+D39</f>
        <v>22535</v>
      </c>
      <c r="E65" s="98">
        <f>+C65+D65</f>
        <v>45051</v>
      </c>
      <c r="F65" s="241">
        <f t="shared" ref="F65:G67" si="95">+F13+F39</f>
        <v>24803</v>
      </c>
      <c r="G65" s="242">
        <f t="shared" si="95"/>
        <v>24809</v>
      </c>
      <c r="H65" s="98">
        <f>+F65+G65</f>
        <v>49612</v>
      </c>
      <c r="I65" s="217">
        <f t="shared" si="84"/>
        <v>10.12408159641296</v>
      </c>
      <c r="L65" s="221" t="s">
        <v>18</v>
      </c>
      <c r="M65" s="243">
        <f t="shared" ref="M65:N67" si="96">+M13+M39</f>
        <v>3567813</v>
      </c>
      <c r="N65" s="244">
        <f t="shared" si="96"/>
        <v>3455561</v>
      </c>
      <c r="O65" s="137">
        <f t="shared" ref="O65" si="97">+M65+N65</f>
        <v>7023374</v>
      </c>
      <c r="P65" s="100">
        <f>+P13+P39</f>
        <v>69487</v>
      </c>
      <c r="Q65" s="140">
        <f t="shared" ref="Q65" si="98">+O65+P65</f>
        <v>7092861</v>
      </c>
      <c r="R65" s="243">
        <f t="shared" ref="R65:S67" si="99">+R13+R39</f>
        <v>4079513</v>
      </c>
      <c r="S65" s="244">
        <f t="shared" si="99"/>
        <v>3949622</v>
      </c>
      <c r="T65" s="137">
        <f t="shared" ref="T65" si="100">+R65+S65</f>
        <v>8029135</v>
      </c>
      <c r="U65" s="100">
        <f>+U13+U39</f>
        <v>78802</v>
      </c>
      <c r="V65" s="142">
        <f t="shared" ref="V65" si="101">+T65+U65</f>
        <v>8107937</v>
      </c>
      <c r="W65" s="217">
        <f t="shared" si="87"/>
        <v>14.311234916347582</v>
      </c>
    </row>
    <row r="66" spans="1:23">
      <c r="A66" s="94" t="str">
        <f>IF(ISERROR(F66/G66)," ",IF(F66/G66&gt;0.5,IF(F66/G66&lt;1.5," ","NOT OK"),"NOT OK"))</f>
        <v xml:space="preserve"> </v>
      </c>
      <c r="B66" s="221" t="s">
        <v>19</v>
      </c>
      <c r="C66" s="243">
        <f>+C14+C40</f>
        <v>21072</v>
      </c>
      <c r="D66" s="247">
        <f>+D14+D40</f>
        <v>21059</v>
      </c>
      <c r="E66" s="98">
        <f>+C66+D66</f>
        <v>42131</v>
      </c>
      <c r="F66" s="243">
        <f t="shared" si="95"/>
        <v>23769</v>
      </c>
      <c r="G66" s="247">
        <f t="shared" si="95"/>
        <v>23765</v>
      </c>
      <c r="H66" s="105">
        <f>+F66+G66</f>
        <v>47534</v>
      </c>
      <c r="I66" s="217">
        <f>IF(E66=0,0,((H66/E66)-1)*100)</f>
        <v>12.824286155087705</v>
      </c>
      <c r="L66" s="221" t="s">
        <v>19</v>
      </c>
      <c r="M66" s="243">
        <f t="shared" si="96"/>
        <v>3373663</v>
      </c>
      <c r="N66" s="244">
        <f t="shared" si="96"/>
        <v>3391977</v>
      </c>
      <c r="O66" s="137">
        <f>+M66+N66</f>
        <v>6765640</v>
      </c>
      <c r="P66" s="100">
        <f>+P14+P40</f>
        <v>74008</v>
      </c>
      <c r="Q66" s="140">
        <f>+O66+P66</f>
        <v>6839648</v>
      </c>
      <c r="R66" s="243">
        <f t="shared" si="99"/>
        <v>3905632</v>
      </c>
      <c r="S66" s="244">
        <f t="shared" si="99"/>
        <v>3955402</v>
      </c>
      <c r="T66" s="137">
        <f>+R66+S66</f>
        <v>7861034</v>
      </c>
      <c r="U66" s="100">
        <f>+U14+U40</f>
        <v>71140</v>
      </c>
      <c r="V66" s="142">
        <f>+T66+U66</f>
        <v>7932174</v>
      </c>
      <c r="W66" s="217">
        <f>IF(Q66=0,0,((V66/Q66)-1)*100)</f>
        <v>15.973424363359046</v>
      </c>
    </row>
    <row r="67" spans="1:23" ht="13.5" thickBot="1">
      <c r="A67" s="94" t="str">
        <f>IF(ISERROR(F67/G67)," ",IF(F67/G67&gt;0.5,IF(F67/G67&lt;1.5," ","NOT OK"),"NOT OK"))</f>
        <v xml:space="preserve"> </v>
      </c>
      <c r="B67" s="221" t="s">
        <v>20</v>
      </c>
      <c r="C67" s="243">
        <f>C15+C41</f>
        <v>23005</v>
      </c>
      <c r="D67" s="247">
        <f>D15+D41</f>
        <v>23000</v>
      </c>
      <c r="E67" s="98">
        <f>+C67+D67</f>
        <v>46005</v>
      </c>
      <c r="F67" s="243">
        <f t="shared" si="95"/>
        <v>24303</v>
      </c>
      <c r="G67" s="247">
        <f t="shared" si="95"/>
        <v>24307</v>
      </c>
      <c r="H67" s="105">
        <f>+F67+G67</f>
        <v>48610</v>
      </c>
      <c r="I67" s="217">
        <f>IF(E67=0,0,((H67/E67)-1)*100)</f>
        <v>5.6624279969568425</v>
      </c>
      <c r="L67" s="221" t="s">
        <v>20</v>
      </c>
      <c r="M67" s="243">
        <f t="shared" si="96"/>
        <v>3609667</v>
      </c>
      <c r="N67" s="244">
        <f t="shared" si="96"/>
        <v>3699643</v>
      </c>
      <c r="O67" s="137">
        <f>+M67+N67</f>
        <v>7309310</v>
      </c>
      <c r="P67" s="100">
        <f>+P15+P41</f>
        <v>87175</v>
      </c>
      <c r="Q67" s="140">
        <f>+O67+P67</f>
        <v>7396485</v>
      </c>
      <c r="R67" s="243">
        <f t="shared" si="99"/>
        <v>3978041</v>
      </c>
      <c r="S67" s="244">
        <f t="shared" si="99"/>
        <v>4032418</v>
      </c>
      <c r="T67" s="137">
        <f>+R67+S67</f>
        <v>8010459</v>
      </c>
      <c r="U67" s="100">
        <f>+U15+U41</f>
        <v>76094</v>
      </c>
      <c r="V67" s="142">
        <f>+T67+U67</f>
        <v>8086553</v>
      </c>
      <c r="W67" s="217">
        <f>IF(Q67=0,0,((V67/Q67)-1)*100)</f>
        <v>9.3296748387916786</v>
      </c>
    </row>
    <row r="68" spans="1:23" ht="14.25" thickTop="1" thickBot="1">
      <c r="A68" s="94" t="str">
        <f t="shared" ref="A68" si="102">IF(ISERROR(F68/G68)," ",IF(F68/G68&gt;0.5,IF(F68/G68&lt;1.5," ","NOT OK"),"NOT OK"))</f>
        <v xml:space="preserve"> </v>
      </c>
      <c r="B68" s="205" t="s">
        <v>87</v>
      </c>
      <c r="C68" s="101">
        <f>+C65+C66+C67</f>
        <v>66593</v>
      </c>
      <c r="D68" s="102">
        <f t="shared" ref="D68:H68" si="103">+D65+D66+D67</f>
        <v>66594</v>
      </c>
      <c r="E68" s="103">
        <f t="shared" si="103"/>
        <v>133187</v>
      </c>
      <c r="F68" s="101">
        <f t="shared" si="103"/>
        <v>72875</v>
      </c>
      <c r="G68" s="102">
        <f t="shared" si="103"/>
        <v>72881</v>
      </c>
      <c r="H68" s="103">
        <f t="shared" si="103"/>
        <v>145756</v>
      </c>
      <c r="I68" s="104">
        <f>IF(E68=0,0,((H68/E68)-1)*100)</f>
        <v>9.4371072251796306</v>
      </c>
      <c r="L68" s="198" t="s">
        <v>87</v>
      </c>
      <c r="M68" s="143">
        <f>+M65+M66+M67</f>
        <v>10551143</v>
      </c>
      <c r="N68" s="144">
        <f t="shared" ref="N68:V68" si="104">+N65+N66+N67</f>
        <v>10547181</v>
      </c>
      <c r="O68" s="143">
        <f t="shared" si="104"/>
        <v>21098324</v>
      </c>
      <c r="P68" s="143">
        <f t="shared" si="104"/>
        <v>230670</v>
      </c>
      <c r="Q68" s="143">
        <f t="shared" si="104"/>
        <v>21328994</v>
      </c>
      <c r="R68" s="143">
        <f t="shared" si="104"/>
        <v>11963186</v>
      </c>
      <c r="S68" s="144">
        <f t="shared" si="104"/>
        <v>11937442</v>
      </c>
      <c r="T68" s="143">
        <f t="shared" si="104"/>
        <v>23900628</v>
      </c>
      <c r="U68" s="143">
        <f t="shared" si="104"/>
        <v>226036</v>
      </c>
      <c r="V68" s="145">
        <f t="shared" si="104"/>
        <v>24126664</v>
      </c>
      <c r="W68" s="146">
        <f>IF(Q68=0,0,((V68/Q68)-1)*100)</f>
        <v>13.116746153147218</v>
      </c>
    </row>
    <row r="69" spans="1:23" ht="13.5" thickTop="1">
      <c r="A69" s="94" t="str">
        <f t="shared" si="3"/>
        <v xml:space="preserve"> </v>
      </c>
      <c r="B69" s="221" t="s">
        <v>21</v>
      </c>
      <c r="C69" s="248">
        <f t="shared" ref="C69:D71" si="105">+C17+C43</f>
        <v>22390</v>
      </c>
      <c r="D69" s="249">
        <f t="shared" si="105"/>
        <v>22395</v>
      </c>
      <c r="E69" s="98">
        <f>+C69+D69</f>
        <v>44785</v>
      </c>
      <c r="F69" s="248">
        <f t="shared" ref="F69:G71" si="106">+F17+F43</f>
        <v>23759</v>
      </c>
      <c r="G69" s="249">
        <f t="shared" si="106"/>
        <v>23762</v>
      </c>
      <c r="H69" s="105">
        <f>+F69+G69</f>
        <v>47521</v>
      </c>
      <c r="I69" s="217">
        <f t="shared" si="84"/>
        <v>6.1091883443117112</v>
      </c>
      <c r="L69" s="221" t="s">
        <v>21</v>
      </c>
      <c r="M69" s="243">
        <f t="shared" ref="M69:N71" si="107">+M17+M43</f>
        <v>3489604</v>
      </c>
      <c r="N69" s="244">
        <f t="shared" si="107"/>
        <v>3507903</v>
      </c>
      <c r="O69" s="137">
        <f t="shared" ref="O69" si="108">+M69+N69</f>
        <v>6997507</v>
      </c>
      <c r="P69" s="100">
        <f>+P17+P43</f>
        <v>80187</v>
      </c>
      <c r="Q69" s="140">
        <f t="shared" ref="Q69" si="109">+O69+P69</f>
        <v>7077694</v>
      </c>
      <c r="R69" s="243">
        <f t="shared" ref="R69:S71" si="110">+R17+R43</f>
        <v>3815704</v>
      </c>
      <c r="S69" s="244">
        <f t="shared" si="110"/>
        <v>3849155</v>
      </c>
      <c r="T69" s="137">
        <f t="shared" ref="T69" si="111">+R69+S69</f>
        <v>7664859</v>
      </c>
      <c r="U69" s="100">
        <f>+U17+U43</f>
        <v>68875</v>
      </c>
      <c r="V69" s="142">
        <f t="shared" ref="V69" si="112">+T69+U69</f>
        <v>7733734</v>
      </c>
      <c r="W69" s="217">
        <f t="shared" si="87"/>
        <v>9.2691207051336164</v>
      </c>
    </row>
    <row r="70" spans="1:23">
      <c r="A70" s="94" t="str">
        <f t="shared" ref="A70:A73" si="113">IF(ISERROR(F70/G70)," ",IF(F70/G70&gt;0.5,IF(F70/G70&lt;1.5," ","NOT OK"),"NOT OK"))</f>
        <v xml:space="preserve"> </v>
      </c>
      <c r="B70" s="221" t="s">
        <v>88</v>
      </c>
      <c r="C70" s="248">
        <f t="shared" si="105"/>
        <v>22344</v>
      </c>
      <c r="D70" s="249">
        <f t="shared" si="105"/>
        <v>22343</v>
      </c>
      <c r="E70" s="98">
        <f>+C70+D70</f>
        <v>44687</v>
      </c>
      <c r="F70" s="248">
        <f t="shared" si="106"/>
        <v>24123</v>
      </c>
      <c r="G70" s="249">
        <f t="shared" si="106"/>
        <v>24092</v>
      </c>
      <c r="H70" s="105">
        <f>+F70+G70</f>
        <v>48215</v>
      </c>
      <c r="I70" s="217">
        <f t="shared" ref="I70:I74" si="114">IF(E70=0,0,((H70/E70)-1)*100)</f>
        <v>7.8949135095217837</v>
      </c>
      <c r="L70" s="221" t="s">
        <v>88</v>
      </c>
      <c r="M70" s="243">
        <f t="shared" si="107"/>
        <v>3232717</v>
      </c>
      <c r="N70" s="244">
        <f t="shared" si="107"/>
        <v>3290209</v>
      </c>
      <c r="O70" s="137">
        <f>+M70+N70</f>
        <v>6522926</v>
      </c>
      <c r="P70" s="100">
        <f>+P18+P44</f>
        <v>87327</v>
      </c>
      <c r="Q70" s="140">
        <f>+O70+P70</f>
        <v>6610253</v>
      </c>
      <c r="R70" s="243">
        <f t="shared" si="110"/>
        <v>3580051</v>
      </c>
      <c r="S70" s="244">
        <f t="shared" si="110"/>
        <v>3628031</v>
      </c>
      <c r="T70" s="137">
        <f>+R70+S70</f>
        <v>7208082</v>
      </c>
      <c r="U70" s="100">
        <f>+U18+U44</f>
        <v>72870</v>
      </c>
      <c r="V70" s="142">
        <f>+T70+U70</f>
        <v>7280952</v>
      </c>
      <c r="W70" s="217">
        <f t="shared" ref="W70:W74" si="115">IF(Q70=0,0,((V70/Q70)-1)*100)</f>
        <v>10.146343869137841</v>
      </c>
    </row>
    <row r="71" spans="1:23" ht="13.5" thickBot="1">
      <c r="A71" s="94" t="str">
        <f t="shared" si="113"/>
        <v xml:space="preserve"> </v>
      </c>
      <c r="B71" s="221" t="s">
        <v>22</v>
      </c>
      <c r="C71" s="248">
        <f t="shared" si="105"/>
        <v>21177</v>
      </c>
      <c r="D71" s="249">
        <f t="shared" si="105"/>
        <v>21174</v>
      </c>
      <c r="E71" s="98">
        <f>+C71+D71</f>
        <v>42351</v>
      </c>
      <c r="F71" s="248">
        <f t="shared" si="106"/>
        <v>22828</v>
      </c>
      <c r="G71" s="249">
        <f t="shared" si="106"/>
        <v>22855</v>
      </c>
      <c r="H71" s="105">
        <f>+F71+G71</f>
        <v>45683</v>
      </c>
      <c r="I71" s="217">
        <f t="shared" si="114"/>
        <v>7.8675828197681374</v>
      </c>
      <c r="L71" s="221" t="s">
        <v>22</v>
      </c>
      <c r="M71" s="243">
        <f t="shared" si="107"/>
        <v>3058135</v>
      </c>
      <c r="N71" s="244">
        <f t="shared" si="107"/>
        <v>3013224</v>
      </c>
      <c r="O71" s="138">
        <f>+M71+N71</f>
        <v>6071359</v>
      </c>
      <c r="P71" s="250">
        <f>+P19+P45</f>
        <v>96038</v>
      </c>
      <c r="Q71" s="140">
        <f>+O71+P71</f>
        <v>6167397</v>
      </c>
      <c r="R71" s="243">
        <f t="shared" si="110"/>
        <v>3338215</v>
      </c>
      <c r="S71" s="244">
        <f t="shared" si="110"/>
        <v>3298980</v>
      </c>
      <c r="T71" s="138">
        <f>+R71+S71</f>
        <v>6637195</v>
      </c>
      <c r="U71" s="250">
        <f>+U19+U45</f>
        <v>74887</v>
      </c>
      <c r="V71" s="142">
        <f>+T71+U71</f>
        <v>6712082</v>
      </c>
      <c r="W71" s="217">
        <f t="shared" si="115"/>
        <v>8.8316837719381489</v>
      </c>
    </row>
    <row r="72" spans="1:23" ht="14.25" customHeight="1" thickTop="1" thickBot="1">
      <c r="A72" s="113" t="str">
        <f t="shared" si="113"/>
        <v xml:space="preserve"> </v>
      </c>
      <c r="B72" s="206" t="s">
        <v>60</v>
      </c>
      <c r="C72" s="108">
        <f>+C69+C70+C71</f>
        <v>65911</v>
      </c>
      <c r="D72" s="109">
        <f t="shared" ref="D72" si="116">+D69+D70+D71</f>
        <v>65912</v>
      </c>
      <c r="E72" s="110">
        <f t="shared" ref="E72" si="117">+E69+E70+E71</f>
        <v>131823</v>
      </c>
      <c r="F72" s="111">
        <f t="shared" ref="F72" si="118">+F69+F70+F71</f>
        <v>70710</v>
      </c>
      <c r="G72" s="112">
        <f t="shared" ref="G72" si="119">+G69+G70+G71</f>
        <v>70709</v>
      </c>
      <c r="H72" s="112">
        <f t="shared" ref="H72" si="120">+H69+H70+H71</f>
        <v>141419</v>
      </c>
      <c r="I72" s="104">
        <f t="shared" si="114"/>
        <v>7.2794580611881043</v>
      </c>
      <c r="J72" s="113"/>
      <c r="K72" s="114"/>
      <c r="L72" s="199" t="s">
        <v>60</v>
      </c>
      <c r="M72" s="147">
        <f>+M69+M70+M71</f>
        <v>9780456</v>
      </c>
      <c r="N72" s="147">
        <f t="shared" ref="N72" si="121">+N69+N70+N71</f>
        <v>9811336</v>
      </c>
      <c r="O72" s="148">
        <f t="shared" ref="O72" si="122">+O69+O70+O71</f>
        <v>19591792</v>
      </c>
      <c r="P72" s="148">
        <f t="shared" ref="P72" si="123">+P69+P70+P71</f>
        <v>263552</v>
      </c>
      <c r="Q72" s="148">
        <f t="shared" ref="Q72" si="124">+Q69+Q70+Q71</f>
        <v>19855344</v>
      </c>
      <c r="R72" s="147">
        <f t="shared" ref="R72" si="125">+R69+R70+R71</f>
        <v>10733970</v>
      </c>
      <c r="S72" s="147">
        <f t="shared" ref="S72" si="126">+S69+S70+S71</f>
        <v>10776166</v>
      </c>
      <c r="T72" s="148">
        <f t="shared" ref="T72" si="127">+T69+T70+T71</f>
        <v>21510136</v>
      </c>
      <c r="U72" s="148">
        <f t="shared" ref="U72" si="128">+U69+U70+U71</f>
        <v>216632</v>
      </c>
      <c r="V72" s="148">
        <f t="shared" ref="V72" si="129">+V69+V70+V71</f>
        <v>21726768</v>
      </c>
      <c r="W72" s="149">
        <f t="shared" si="115"/>
        <v>9.4252912465278893</v>
      </c>
    </row>
    <row r="73" spans="1:23" ht="13.5" thickTop="1">
      <c r="A73" s="94" t="str">
        <f t="shared" si="113"/>
        <v xml:space="preserve"> </v>
      </c>
      <c r="B73" s="221" t="s">
        <v>24</v>
      </c>
      <c r="C73" s="243">
        <f t="shared" ref="C73:D75" si="130">+C21+C47</f>
        <v>22791</v>
      </c>
      <c r="D73" s="247">
        <f t="shared" si="130"/>
        <v>22803</v>
      </c>
      <c r="E73" s="115">
        <f>+C73+D73</f>
        <v>45594</v>
      </c>
      <c r="F73" s="243">
        <f t="shared" ref="F73:G75" si="131">+F21+F47</f>
        <v>24616</v>
      </c>
      <c r="G73" s="247">
        <f t="shared" si="131"/>
        <v>24612</v>
      </c>
      <c r="H73" s="116">
        <f>+F73+G73</f>
        <v>49228</v>
      </c>
      <c r="I73" s="217">
        <f t="shared" si="114"/>
        <v>7.9703469754792255</v>
      </c>
      <c r="L73" s="221" t="s">
        <v>24</v>
      </c>
      <c r="M73" s="243">
        <f t="shared" ref="M73:N75" si="132">+M21+M47</f>
        <v>3514221</v>
      </c>
      <c r="N73" s="244">
        <f t="shared" si="132"/>
        <v>3455376</v>
      </c>
      <c r="O73" s="138">
        <f>+M73+N73</f>
        <v>6969597</v>
      </c>
      <c r="P73" s="251">
        <f>+P21+P47</f>
        <v>111385</v>
      </c>
      <c r="Q73" s="140">
        <f>+O73+P73</f>
        <v>7080982</v>
      </c>
      <c r="R73" s="243">
        <f t="shared" ref="R73:S75" si="133">+R21+R47</f>
        <v>4000922</v>
      </c>
      <c r="S73" s="244">
        <f t="shared" si="133"/>
        <v>3882837</v>
      </c>
      <c r="T73" s="138">
        <f>+R73+S73</f>
        <v>7883759</v>
      </c>
      <c r="U73" s="251">
        <f>+U21+U47</f>
        <v>82491</v>
      </c>
      <c r="V73" s="142">
        <f>+T73+U73</f>
        <v>7966250</v>
      </c>
      <c r="W73" s="217">
        <f t="shared" si="115"/>
        <v>12.50205126916013</v>
      </c>
    </row>
    <row r="74" spans="1:23">
      <c r="A74" s="94" t="str">
        <f t="shared" ref="A74:A76" si="134">IF(ISERROR(F74/G74)," ",IF(F74/G74&gt;0.5,IF(F74/G74&lt;1.5," ","NOT OK"),"NOT OK"))</f>
        <v xml:space="preserve"> </v>
      </c>
      <c r="B74" s="221" t="s">
        <v>25</v>
      </c>
      <c r="C74" s="243">
        <f t="shared" si="130"/>
        <v>23227</v>
      </c>
      <c r="D74" s="247">
        <f t="shared" si="130"/>
        <v>23213</v>
      </c>
      <c r="E74" s="117">
        <f>+C74+D74</f>
        <v>46440</v>
      </c>
      <c r="F74" s="243">
        <f t="shared" si="131"/>
        <v>24723</v>
      </c>
      <c r="G74" s="247">
        <f t="shared" si="131"/>
        <v>24724</v>
      </c>
      <c r="H74" s="117">
        <f>+F74+G74</f>
        <v>49447</v>
      </c>
      <c r="I74" s="217">
        <f t="shared" si="114"/>
        <v>6.4750215331610628</v>
      </c>
      <c r="L74" s="221" t="s">
        <v>25</v>
      </c>
      <c r="M74" s="243">
        <f t="shared" si="132"/>
        <v>3560890</v>
      </c>
      <c r="N74" s="244">
        <f t="shared" si="132"/>
        <v>3610114</v>
      </c>
      <c r="O74" s="138">
        <f>+M74+N74</f>
        <v>7171004</v>
      </c>
      <c r="P74" s="100">
        <f>+P22+P48</f>
        <v>107679</v>
      </c>
      <c r="Q74" s="140">
        <f>+O74+P74</f>
        <v>7278683</v>
      </c>
      <c r="R74" s="243">
        <f t="shared" si="133"/>
        <v>3846885</v>
      </c>
      <c r="S74" s="244">
        <f t="shared" si="133"/>
        <v>3931013</v>
      </c>
      <c r="T74" s="138">
        <f>+R74+S74</f>
        <v>7777898</v>
      </c>
      <c r="U74" s="100">
        <f>+U22+U48</f>
        <v>79335</v>
      </c>
      <c r="V74" s="142">
        <f>+T74+U74</f>
        <v>7857233</v>
      </c>
      <c r="W74" s="217">
        <f t="shared" si="115"/>
        <v>7.9485533303208733</v>
      </c>
    </row>
    <row r="75" spans="1:23" ht="13.5" thickBot="1">
      <c r="A75" s="94" t="str">
        <f t="shared" si="134"/>
        <v xml:space="preserve"> </v>
      </c>
      <c r="B75" s="221" t="s">
        <v>26</v>
      </c>
      <c r="C75" s="243">
        <f t="shared" si="130"/>
        <v>21196</v>
      </c>
      <c r="D75" s="252">
        <f t="shared" si="130"/>
        <v>21186</v>
      </c>
      <c r="E75" s="118">
        <f>+C75+D75</f>
        <v>42382</v>
      </c>
      <c r="F75" s="243">
        <f t="shared" si="131"/>
        <v>23147</v>
      </c>
      <c r="G75" s="252">
        <f t="shared" si="131"/>
        <v>23153</v>
      </c>
      <c r="H75" s="118">
        <f>+F75+G75</f>
        <v>46300</v>
      </c>
      <c r="I75" s="218">
        <f t="shared" si="84"/>
        <v>9.2444905856259751</v>
      </c>
      <c r="L75" s="221" t="s">
        <v>26</v>
      </c>
      <c r="M75" s="243">
        <f t="shared" si="132"/>
        <v>2880115</v>
      </c>
      <c r="N75" s="244">
        <f t="shared" si="132"/>
        <v>2875649</v>
      </c>
      <c r="O75" s="138">
        <f t="shared" ref="O75" si="135">+M75+N75</f>
        <v>5755764</v>
      </c>
      <c r="P75" s="250">
        <f>+P23+P49</f>
        <v>103931</v>
      </c>
      <c r="Q75" s="140">
        <f t="shared" ref="Q75" si="136">+O75+P75</f>
        <v>5859695</v>
      </c>
      <c r="R75" s="243">
        <f t="shared" si="133"/>
        <v>3285590</v>
      </c>
      <c r="S75" s="244">
        <f t="shared" si="133"/>
        <v>3319823</v>
      </c>
      <c r="T75" s="138">
        <f t="shared" ref="T75" si="137">+R75+S75</f>
        <v>6605413</v>
      </c>
      <c r="U75" s="250">
        <f>+U23+U49</f>
        <v>77988</v>
      </c>
      <c r="V75" s="142">
        <f t="shared" ref="V75" si="138">+T75+U75</f>
        <v>6683401</v>
      </c>
      <c r="W75" s="217">
        <f t="shared" si="87"/>
        <v>14.057148025622501</v>
      </c>
    </row>
    <row r="76" spans="1:23" ht="14.25" thickTop="1" thickBot="1">
      <c r="A76" s="94" t="str">
        <f t="shared" si="134"/>
        <v xml:space="preserve"> </v>
      </c>
      <c r="B76" s="205" t="s">
        <v>27</v>
      </c>
      <c r="C76" s="111">
        <f t="shared" ref="C76:H76" si="139">+C73+C74+C75</f>
        <v>67214</v>
      </c>
      <c r="D76" s="119">
        <f t="shared" si="139"/>
        <v>67202</v>
      </c>
      <c r="E76" s="111">
        <f t="shared" si="139"/>
        <v>134416</v>
      </c>
      <c r="F76" s="111">
        <f t="shared" si="139"/>
        <v>72486</v>
      </c>
      <c r="G76" s="119">
        <f t="shared" si="139"/>
        <v>72489</v>
      </c>
      <c r="H76" s="111">
        <f t="shared" si="139"/>
        <v>144975</v>
      </c>
      <c r="I76" s="104">
        <f t="shared" si="84"/>
        <v>7.8554636352815121</v>
      </c>
      <c r="L76" s="198" t="s">
        <v>27</v>
      </c>
      <c r="M76" s="143">
        <f t="shared" ref="M76:V76" si="140">+M73+M74+M75</f>
        <v>9955226</v>
      </c>
      <c r="N76" s="144">
        <f t="shared" si="140"/>
        <v>9941139</v>
      </c>
      <c r="O76" s="143">
        <f t="shared" si="140"/>
        <v>19896365</v>
      </c>
      <c r="P76" s="143">
        <f t="shared" si="140"/>
        <v>322995</v>
      </c>
      <c r="Q76" s="143">
        <f t="shared" si="140"/>
        <v>20219360</v>
      </c>
      <c r="R76" s="143">
        <f t="shared" si="140"/>
        <v>11133397</v>
      </c>
      <c r="S76" s="144">
        <f t="shared" si="140"/>
        <v>11133673</v>
      </c>
      <c r="T76" s="143">
        <f t="shared" si="140"/>
        <v>22267070</v>
      </c>
      <c r="U76" s="143">
        <f t="shared" si="140"/>
        <v>239814</v>
      </c>
      <c r="V76" s="143">
        <f t="shared" si="140"/>
        <v>22506884</v>
      </c>
      <c r="W76" s="146">
        <f t="shared" si="87"/>
        <v>11.313533168211066</v>
      </c>
    </row>
    <row r="77" spans="1:23" ht="14.25" thickTop="1" thickBot="1">
      <c r="A77" s="266" t="str">
        <f>IF(ISERROR(F77/G77)," ",IF(F77/G77&gt;0.5,IF(F77/G77&lt;1.5," ","NOT OK"),"NOT OK"))</f>
        <v xml:space="preserve"> </v>
      </c>
      <c r="B77" s="205" t="s">
        <v>90</v>
      </c>
      <c r="C77" s="101">
        <f>+C68+C72+C76</f>
        <v>199718</v>
      </c>
      <c r="D77" s="102">
        <f t="shared" ref="D77" si="141">+D68+D72+D76</f>
        <v>199708</v>
      </c>
      <c r="E77" s="103">
        <f t="shared" ref="E77" si="142">+E68+E72+E76</f>
        <v>399426</v>
      </c>
      <c r="F77" s="101">
        <f t="shared" ref="F77" si="143">+F68+F72+F76</f>
        <v>216071</v>
      </c>
      <c r="G77" s="102">
        <f t="shared" ref="G77" si="144">+G68+G72+G76</f>
        <v>216079</v>
      </c>
      <c r="H77" s="103">
        <f t="shared" ref="H77" si="145">+H68+H72+H76</f>
        <v>432150</v>
      </c>
      <c r="I77" s="104">
        <f>IF(E77=0,0,((H77/E77)-1)*100)</f>
        <v>8.1927566057292225</v>
      </c>
      <c r="L77" s="198" t="s">
        <v>90</v>
      </c>
      <c r="M77" s="143">
        <f t="shared" ref="M77" si="146">+M68+M72+M76</f>
        <v>30286825</v>
      </c>
      <c r="N77" s="144">
        <f t="shared" ref="N77" si="147">+N68+N72+N76</f>
        <v>30299656</v>
      </c>
      <c r="O77" s="143">
        <f t="shared" ref="O77" si="148">+O68+O72+O76</f>
        <v>60586481</v>
      </c>
      <c r="P77" s="143">
        <f t="shared" ref="P77" si="149">+P68+P72+P76</f>
        <v>817217</v>
      </c>
      <c r="Q77" s="143">
        <f t="shared" ref="Q77" si="150">+Q68+Q72+Q76</f>
        <v>61403698</v>
      </c>
      <c r="R77" s="143">
        <f t="shared" ref="R77" si="151">+R68+R72+R76</f>
        <v>33830553</v>
      </c>
      <c r="S77" s="144">
        <f t="shared" ref="S77" si="152">+S68+S72+S76</f>
        <v>33847281</v>
      </c>
      <c r="T77" s="143">
        <f t="shared" ref="T77" si="153">+T68+T72+T76</f>
        <v>67677834</v>
      </c>
      <c r="U77" s="143">
        <f t="shared" ref="U77" si="154">+U68+U72+U76</f>
        <v>682482</v>
      </c>
      <c r="V77" s="145">
        <f t="shared" ref="V77" si="155">+V68+V72+V76</f>
        <v>68360316</v>
      </c>
      <c r="W77" s="146">
        <f>IF(Q77=0,0,((V77/Q77)-1)*100)</f>
        <v>11.329314400575674</v>
      </c>
    </row>
    <row r="78" spans="1:23" ht="14.25" thickTop="1" thickBot="1">
      <c r="A78" s="266" t="str">
        <f>IF(ISERROR(F78/G78)," ",IF(F78/G78&gt;0.5,IF(F78/G78&lt;1.5," ","NOT OK"),"NOT OK"))</f>
        <v xml:space="preserve"> </v>
      </c>
      <c r="B78" s="205" t="s">
        <v>89</v>
      </c>
      <c r="C78" s="101">
        <f>+C64+C68+C72+C76</f>
        <v>262860</v>
      </c>
      <c r="D78" s="102">
        <f t="shared" ref="D78:H78" si="156">+D64+D68+D72+D76</f>
        <v>262819</v>
      </c>
      <c r="E78" s="103">
        <f t="shared" si="156"/>
        <v>525679</v>
      </c>
      <c r="F78" s="101">
        <f t="shared" si="156"/>
        <v>286922</v>
      </c>
      <c r="G78" s="102">
        <f t="shared" si="156"/>
        <v>286942</v>
      </c>
      <c r="H78" s="103">
        <f t="shared" si="156"/>
        <v>573864</v>
      </c>
      <c r="I78" s="104">
        <f t="shared" ref="I78" si="157">IF(E78=0,0,((H78/E78)-1)*100)</f>
        <v>9.1662402340591864</v>
      </c>
      <c r="L78" s="198" t="s">
        <v>89</v>
      </c>
      <c r="M78" s="143">
        <f t="shared" ref="M78:V78" si="158">+M64+M68+M72+M76</f>
        <v>40032160</v>
      </c>
      <c r="N78" s="144">
        <f t="shared" si="158"/>
        <v>39899328</v>
      </c>
      <c r="O78" s="143">
        <f t="shared" si="158"/>
        <v>79931488</v>
      </c>
      <c r="P78" s="143">
        <f t="shared" si="158"/>
        <v>1042041</v>
      </c>
      <c r="Q78" s="143">
        <f t="shared" si="158"/>
        <v>80973529</v>
      </c>
      <c r="R78" s="143">
        <f t="shared" si="158"/>
        <v>44690291</v>
      </c>
      <c r="S78" s="144">
        <f t="shared" si="158"/>
        <v>44533563</v>
      </c>
      <c r="T78" s="143">
        <f t="shared" si="158"/>
        <v>89223854</v>
      </c>
      <c r="U78" s="143">
        <f t="shared" si="158"/>
        <v>939057</v>
      </c>
      <c r="V78" s="145">
        <f t="shared" si="158"/>
        <v>90162911</v>
      </c>
      <c r="W78" s="146">
        <f t="shared" ref="W78" si="159">IF(Q78=0,0,((V78/Q78)-1)*100)</f>
        <v>11.348624807991259</v>
      </c>
    </row>
    <row r="79" spans="1:23" ht="14.25" thickTop="1" thickBot="1">
      <c r="B79" s="200" t="s">
        <v>59</v>
      </c>
      <c r="L79" s="200" t="s">
        <v>59</v>
      </c>
    </row>
    <row r="80" spans="1:23" ht="13.5" thickTop="1">
      <c r="L80" s="306" t="s">
        <v>38</v>
      </c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8"/>
    </row>
    <row r="81" spans="1:26" ht="13.5" thickBot="1">
      <c r="L81" s="309" t="s">
        <v>39</v>
      </c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1"/>
    </row>
    <row r="82" spans="1:26" ht="14.25" thickTop="1" thickBot="1">
      <c r="W82" s="120" t="s">
        <v>40</v>
      </c>
    </row>
    <row r="83" spans="1:26" ht="14.25" thickTop="1" thickBot="1">
      <c r="L83" s="219"/>
      <c r="M83" s="303" t="s">
        <v>91</v>
      </c>
      <c r="N83" s="304"/>
      <c r="O83" s="304"/>
      <c r="P83" s="304"/>
      <c r="Q83" s="305"/>
      <c r="R83" s="303" t="s">
        <v>92</v>
      </c>
      <c r="S83" s="304"/>
      <c r="T83" s="304"/>
      <c r="U83" s="304"/>
      <c r="V83" s="305"/>
      <c r="W83" s="220" t="s">
        <v>4</v>
      </c>
    </row>
    <row r="84" spans="1:26" ht="13.5" thickTop="1">
      <c r="L84" s="221" t="s">
        <v>5</v>
      </c>
      <c r="M84" s="222"/>
      <c r="N84" s="225"/>
      <c r="O84" s="168"/>
      <c r="P84" s="226"/>
      <c r="Q84" s="169"/>
      <c r="R84" s="222"/>
      <c r="S84" s="225"/>
      <c r="T84" s="168"/>
      <c r="U84" s="226"/>
      <c r="V84" s="169"/>
      <c r="W84" s="224" t="s">
        <v>6</v>
      </c>
    </row>
    <row r="85" spans="1:26" ht="13.5" thickBot="1">
      <c r="L85" s="227"/>
      <c r="M85" s="231" t="s">
        <v>41</v>
      </c>
      <c r="N85" s="232" t="s">
        <v>42</v>
      </c>
      <c r="O85" s="170" t="s">
        <v>43</v>
      </c>
      <c r="P85" s="233" t="s">
        <v>13</v>
      </c>
      <c r="Q85" s="215" t="s">
        <v>9</v>
      </c>
      <c r="R85" s="231" t="s">
        <v>41</v>
      </c>
      <c r="S85" s="232" t="s">
        <v>42</v>
      </c>
      <c r="T85" s="170" t="s">
        <v>43</v>
      </c>
      <c r="U85" s="233" t="s">
        <v>13</v>
      </c>
      <c r="V85" s="215" t="s">
        <v>9</v>
      </c>
      <c r="W85" s="230"/>
    </row>
    <row r="86" spans="1:26" ht="4.5" customHeight="1" thickTop="1">
      <c r="L86" s="221"/>
      <c r="M86" s="237"/>
      <c r="N86" s="238"/>
      <c r="O86" s="154"/>
      <c r="P86" s="239"/>
      <c r="Q86" s="157"/>
      <c r="R86" s="237"/>
      <c r="S86" s="238"/>
      <c r="T86" s="154"/>
      <c r="U86" s="239"/>
      <c r="V86" s="159"/>
      <c r="W86" s="240"/>
    </row>
    <row r="87" spans="1:26">
      <c r="A87" s="121"/>
      <c r="B87" s="207"/>
      <c r="C87" s="121"/>
      <c r="D87" s="121"/>
      <c r="E87" s="121"/>
      <c r="F87" s="121"/>
      <c r="G87" s="121"/>
      <c r="H87" s="121"/>
      <c r="I87" s="122"/>
      <c r="J87" s="121"/>
      <c r="L87" s="221" t="s">
        <v>14</v>
      </c>
      <c r="M87" s="243">
        <f>+BKK!M87+DMK!M87</f>
        <v>42810</v>
      </c>
      <c r="N87" s="244">
        <f>+BKK!N87+DMK!N87</f>
        <v>61467</v>
      </c>
      <c r="O87" s="155">
        <f>M87+N87</f>
        <v>104277</v>
      </c>
      <c r="P87" s="100">
        <f>+BKK!P87+DMK!P87</f>
        <v>4377</v>
      </c>
      <c r="Q87" s="158">
        <f>+O87+P87</f>
        <v>108654</v>
      </c>
      <c r="R87" s="243">
        <f>BKK!R87+DMK!R87</f>
        <v>46950</v>
      </c>
      <c r="S87" s="244">
        <f>BKK!S87+DMK!S87</f>
        <v>59837</v>
      </c>
      <c r="T87" s="155">
        <f>R87+S87</f>
        <v>106787</v>
      </c>
      <c r="U87" s="100">
        <f>BKK!U87+DMK!U87</f>
        <v>4259</v>
      </c>
      <c r="V87" s="160">
        <f t="shared" ref="V87:V89" si="160">+T87+U87</f>
        <v>111046</v>
      </c>
      <c r="W87" s="217">
        <f t="shared" ref="W87:W102" si="161">IF(Q87=0,0,((V87/Q87)-1)*100)</f>
        <v>2.201483608518795</v>
      </c>
      <c r="Y87" s="106"/>
      <c r="Z87" s="106"/>
    </row>
    <row r="88" spans="1:26">
      <c r="A88" s="121"/>
      <c r="B88" s="207"/>
      <c r="C88" s="121"/>
      <c r="D88" s="121"/>
      <c r="E88" s="121"/>
      <c r="F88" s="121"/>
      <c r="G88" s="121"/>
      <c r="H88" s="121"/>
      <c r="I88" s="122"/>
      <c r="J88" s="121"/>
      <c r="L88" s="221" t="s">
        <v>15</v>
      </c>
      <c r="M88" s="243">
        <f>+BKK!M88+DMK!M88</f>
        <v>47341</v>
      </c>
      <c r="N88" s="244">
        <f>+BKK!N88+DMK!N88</f>
        <v>65004</v>
      </c>
      <c r="O88" s="155">
        <f>M88+N88</f>
        <v>112345</v>
      </c>
      <c r="P88" s="100">
        <f>+BKK!P88+DMK!P88</f>
        <v>4323</v>
      </c>
      <c r="Q88" s="158">
        <f t="shared" ref="Q88:Q89" si="162">+O88+P88</f>
        <v>116668</v>
      </c>
      <c r="R88" s="243">
        <f>BKK!R88+DMK!R88</f>
        <v>46306</v>
      </c>
      <c r="S88" s="244">
        <f>BKK!S88+DMK!S88</f>
        <v>60217</v>
      </c>
      <c r="T88" s="155">
        <f>R88+S88</f>
        <v>106523</v>
      </c>
      <c r="U88" s="100">
        <f>BKK!U88+DMK!U88</f>
        <v>3945</v>
      </c>
      <c r="V88" s="160">
        <f t="shared" si="160"/>
        <v>110468</v>
      </c>
      <c r="W88" s="217">
        <f t="shared" si="161"/>
        <v>-5.3142249802859425</v>
      </c>
      <c r="Y88" s="106"/>
      <c r="Z88" s="106"/>
    </row>
    <row r="89" spans="1:26" ht="13.5" thickBot="1">
      <c r="A89" s="121"/>
      <c r="B89" s="207"/>
      <c r="C89" s="121"/>
      <c r="D89" s="121"/>
      <c r="E89" s="121"/>
      <c r="F89" s="121"/>
      <c r="G89" s="121"/>
      <c r="H89" s="121"/>
      <c r="I89" s="122"/>
      <c r="J89" s="121"/>
      <c r="L89" s="227" t="s">
        <v>16</v>
      </c>
      <c r="M89" s="243">
        <f>+BKK!M89+DMK!M89</f>
        <v>41815</v>
      </c>
      <c r="N89" s="244">
        <f>+BKK!N89+DMK!N89</f>
        <v>63035</v>
      </c>
      <c r="O89" s="155">
        <f>M89+N89</f>
        <v>104850</v>
      </c>
      <c r="P89" s="100">
        <f>+BKK!P89+DMK!P89</f>
        <v>4115</v>
      </c>
      <c r="Q89" s="158">
        <f t="shared" si="162"/>
        <v>108965</v>
      </c>
      <c r="R89" s="243">
        <f>BKK!R89+DMK!R89</f>
        <v>44222</v>
      </c>
      <c r="S89" s="244">
        <f>BKK!S89+DMK!S89</f>
        <v>57134</v>
      </c>
      <c r="T89" s="155">
        <f>R89+S89</f>
        <v>101356</v>
      </c>
      <c r="U89" s="100">
        <f>BKK!U89+DMK!U89</f>
        <v>3882</v>
      </c>
      <c r="V89" s="160">
        <f t="shared" si="160"/>
        <v>105238</v>
      </c>
      <c r="W89" s="217">
        <f t="shared" si="161"/>
        <v>-3.4203643371724879</v>
      </c>
      <c r="Y89" s="106"/>
      <c r="Z89" s="106"/>
    </row>
    <row r="90" spans="1:26" ht="14.25" thickTop="1" thickBot="1">
      <c r="A90" s="121"/>
      <c r="B90" s="207"/>
      <c r="C90" s="121"/>
      <c r="D90" s="121"/>
      <c r="E90" s="121"/>
      <c r="F90" s="121"/>
      <c r="G90" s="121"/>
      <c r="H90" s="121"/>
      <c r="I90" s="122"/>
      <c r="J90" s="121"/>
      <c r="L90" s="201" t="s">
        <v>17</v>
      </c>
      <c r="M90" s="161">
        <f t="shared" ref="M90:V90" si="163">+M87+M88+M89</f>
        <v>131966</v>
      </c>
      <c r="N90" s="162">
        <f t="shared" si="163"/>
        <v>189506</v>
      </c>
      <c r="O90" s="161">
        <f t="shared" si="163"/>
        <v>321472</v>
      </c>
      <c r="P90" s="161">
        <f t="shared" si="163"/>
        <v>12815</v>
      </c>
      <c r="Q90" s="161">
        <f t="shared" si="163"/>
        <v>334287</v>
      </c>
      <c r="R90" s="161">
        <f t="shared" si="163"/>
        <v>137478</v>
      </c>
      <c r="S90" s="162">
        <f t="shared" si="163"/>
        <v>177188</v>
      </c>
      <c r="T90" s="161">
        <f t="shared" si="163"/>
        <v>314666</v>
      </c>
      <c r="U90" s="161">
        <f t="shared" si="163"/>
        <v>12086</v>
      </c>
      <c r="V90" s="163">
        <f t="shared" si="163"/>
        <v>326752</v>
      </c>
      <c r="W90" s="164">
        <f t="shared" si="161"/>
        <v>-2.2540511596322865</v>
      </c>
      <c r="Y90" s="106"/>
      <c r="Z90" s="106"/>
    </row>
    <row r="91" spans="1:26" ht="13.5" thickTop="1">
      <c r="A91" s="121"/>
      <c r="B91" s="207"/>
      <c r="C91" s="121"/>
      <c r="D91" s="121"/>
      <c r="E91" s="121"/>
      <c r="F91" s="121"/>
      <c r="G91" s="121"/>
      <c r="H91" s="121"/>
      <c r="I91" s="122"/>
      <c r="J91" s="121"/>
      <c r="L91" s="221" t="s">
        <v>18</v>
      </c>
      <c r="M91" s="243">
        <f>+BKK!M91+DMK!M91</f>
        <v>40194</v>
      </c>
      <c r="N91" s="244">
        <f>+BKK!N91+DMK!N91</f>
        <v>54628</v>
      </c>
      <c r="O91" s="155">
        <f>M91+N91</f>
        <v>94822</v>
      </c>
      <c r="P91" s="100">
        <f>+BKK!P91+DMK!P91</f>
        <v>3770</v>
      </c>
      <c r="Q91" s="158">
        <f t="shared" ref="Q91" si="164">+O91+P91</f>
        <v>98592</v>
      </c>
      <c r="R91" s="243">
        <f>BKK!R91+DMK!R91</f>
        <v>44357</v>
      </c>
      <c r="S91" s="244">
        <f>BKK!S91+DMK!S91</f>
        <v>53637</v>
      </c>
      <c r="T91" s="155">
        <f>R91+S91</f>
        <v>97994</v>
      </c>
      <c r="U91" s="100">
        <f>BKK!U91+DMK!U91</f>
        <v>4092</v>
      </c>
      <c r="V91" s="160">
        <f t="shared" ref="V91" si="165">+T91+U91</f>
        <v>102086</v>
      </c>
      <c r="W91" s="217">
        <f t="shared" si="161"/>
        <v>3.5438980850373225</v>
      </c>
      <c r="Y91" s="106"/>
      <c r="Z91" s="106"/>
    </row>
    <row r="92" spans="1:26">
      <c r="A92" s="121"/>
      <c r="B92" s="207"/>
      <c r="C92" s="121"/>
      <c r="D92" s="121"/>
      <c r="E92" s="121"/>
      <c r="F92" s="121"/>
      <c r="G92" s="121"/>
      <c r="H92" s="121"/>
      <c r="I92" s="122"/>
      <c r="J92" s="121"/>
      <c r="L92" s="221" t="s">
        <v>19</v>
      </c>
      <c r="M92" s="243">
        <f>+BKK!M92+DMK!M92</f>
        <v>39790</v>
      </c>
      <c r="N92" s="244">
        <f>+BKK!N92+DMK!N92</f>
        <v>57705</v>
      </c>
      <c r="O92" s="155">
        <f>M92+N92</f>
        <v>97495</v>
      </c>
      <c r="P92" s="100">
        <f>+BKK!P92+DMK!P92</f>
        <v>3645</v>
      </c>
      <c r="Q92" s="158">
        <f>+O92+P92</f>
        <v>101140</v>
      </c>
      <c r="R92" s="243">
        <f>BKK!R92+DMK!R92</f>
        <v>40747</v>
      </c>
      <c r="S92" s="244">
        <f>BKK!S92+DMK!S92</f>
        <v>51519</v>
      </c>
      <c r="T92" s="155">
        <f>R92+S92</f>
        <v>92266</v>
      </c>
      <c r="U92" s="100">
        <f>BKK!U92+DMK!U92</f>
        <v>3213</v>
      </c>
      <c r="V92" s="160">
        <f>+T92+U92</f>
        <v>95479</v>
      </c>
      <c r="W92" s="217">
        <f>IF(Q92=0,0,((V92/Q92)-1)*100)</f>
        <v>-5.5971920110737594</v>
      </c>
      <c r="Y92" s="106"/>
      <c r="Z92" s="106"/>
    </row>
    <row r="93" spans="1:26" ht="13.5" thickBot="1">
      <c r="A93" s="121"/>
      <c r="B93" s="207"/>
      <c r="C93" s="121"/>
      <c r="D93" s="121"/>
      <c r="E93" s="121"/>
      <c r="F93" s="121"/>
      <c r="G93" s="121"/>
      <c r="H93" s="121"/>
      <c r="I93" s="122"/>
      <c r="J93" s="121"/>
      <c r="L93" s="221" t="s">
        <v>20</v>
      </c>
      <c r="M93" s="243">
        <f>+BKK!M93+DMK!M93</f>
        <v>46941</v>
      </c>
      <c r="N93" s="244">
        <f>+BKK!N93+DMK!N93</f>
        <v>64245</v>
      </c>
      <c r="O93" s="155">
        <f>M93+N93</f>
        <v>111186</v>
      </c>
      <c r="P93" s="100">
        <f>+BKK!P93+DMK!P93</f>
        <v>4036</v>
      </c>
      <c r="Q93" s="158">
        <f>+O93+P93</f>
        <v>115222</v>
      </c>
      <c r="R93" s="243">
        <f>BKK!R93+DMK!R93</f>
        <v>49941</v>
      </c>
      <c r="S93" s="244">
        <f>BKK!S93+DMK!S93</f>
        <v>61071</v>
      </c>
      <c r="T93" s="155">
        <f>R93+S93</f>
        <v>111012</v>
      </c>
      <c r="U93" s="100">
        <f>BKK!U93+DMK!U93</f>
        <v>3946</v>
      </c>
      <c r="V93" s="160">
        <f>+T93+U93</f>
        <v>114958</v>
      </c>
      <c r="W93" s="217">
        <f>IF(Q93=0,0,((V93/Q93)-1)*100)</f>
        <v>-0.22912291055527945</v>
      </c>
      <c r="Y93" s="106"/>
      <c r="Z93" s="106"/>
    </row>
    <row r="94" spans="1:26" ht="14.25" thickTop="1" thickBot="1">
      <c r="A94" s="121"/>
      <c r="B94" s="207"/>
      <c r="C94" s="121"/>
      <c r="D94" s="121"/>
      <c r="E94" s="121"/>
      <c r="F94" s="121"/>
      <c r="G94" s="121"/>
      <c r="H94" s="121"/>
      <c r="I94" s="122"/>
      <c r="J94" s="121"/>
      <c r="L94" s="201" t="s">
        <v>87</v>
      </c>
      <c r="M94" s="161">
        <f>+M91+M92+M93</f>
        <v>126925</v>
      </c>
      <c r="N94" s="162">
        <f t="shared" ref="N94:V94" si="166">+N91+N92+N93</f>
        <v>176578</v>
      </c>
      <c r="O94" s="161">
        <f t="shared" si="166"/>
        <v>303503</v>
      </c>
      <c r="P94" s="161">
        <f t="shared" si="166"/>
        <v>11451</v>
      </c>
      <c r="Q94" s="161">
        <f t="shared" si="166"/>
        <v>314954</v>
      </c>
      <c r="R94" s="161">
        <f t="shared" si="166"/>
        <v>135045</v>
      </c>
      <c r="S94" s="162">
        <f t="shared" si="166"/>
        <v>166227</v>
      </c>
      <c r="T94" s="161">
        <f t="shared" si="166"/>
        <v>301272</v>
      </c>
      <c r="U94" s="161">
        <f t="shared" si="166"/>
        <v>11251</v>
      </c>
      <c r="V94" s="163">
        <f t="shared" si="166"/>
        <v>312523</v>
      </c>
      <c r="W94" s="164">
        <f t="shared" ref="W94" si="167">IF(Q94=0,0,((V94/Q94)-1)*100)</f>
        <v>-0.77185874762664142</v>
      </c>
      <c r="Y94" s="106"/>
      <c r="Z94" s="106"/>
    </row>
    <row r="95" spans="1:26" ht="13.5" thickTop="1">
      <c r="A95" s="121"/>
      <c r="B95" s="207"/>
      <c r="C95" s="121"/>
      <c r="D95" s="121"/>
      <c r="E95" s="121"/>
      <c r="F95" s="121"/>
      <c r="G95" s="121"/>
      <c r="H95" s="121"/>
      <c r="I95" s="122"/>
      <c r="J95" s="121"/>
      <c r="L95" s="221" t="s">
        <v>21</v>
      </c>
      <c r="M95" s="243">
        <f>+BKK!M95+DMK!M95</f>
        <v>40847</v>
      </c>
      <c r="N95" s="244">
        <f>+BKK!N95+DMK!N95</f>
        <v>54954</v>
      </c>
      <c r="O95" s="155">
        <f>M95+N95</f>
        <v>95801</v>
      </c>
      <c r="P95" s="100">
        <f>+BKK!P95+DMK!P95</f>
        <v>3793</v>
      </c>
      <c r="Q95" s="158">
        <f t="shared" ref="Q95" si="168">+O95+P95</f>
        <v>99594</v>
      </c>
      <c r="R95" s="243">
        <f>BKK!R95+DMK!R95</f>
        <v>43135</v>
      </c>
      <c r="S95" s="244">
        <f>BKK!S95+DMK!S95</f>
        <v>57453</v>
      </c>
      <c r="T95" s="155">
        <f>R95+S95</f>
        <v>100588</v>
      </c>
      <c r="U95" s="100">
        <f>BKK!U95+DMK!U95</f>
        <v>3930</v>
      </c>
      <c r="V95" s="160">
        <f t="shared" ref="V95" si="169">+T95+U95</f>
        <v>104518</v>
      </c>
      <c r="W95" s="217">
        <f t="shared" si="161"/>
        <v>4.944072936120647</v>
      </c>
      <c r="Y95" s="106"/>
      <c r="Z95" s="106"/>
    </row>
    <row r="96" spans="1:26">
      <c r="A96" s="121"/>
      <c r="B96" s="207"/>
      <c r="C96" s="121"/>
      <c r="D96" s="121"/>
      <c r="E96" s="121"/>
      <c r="F96" s="121"/>
      <c r="G96" s="121"/>
      <c r="H96" s="121"/>
      <c r="I96" s="122"/>
      <c r="J96" s="121"/>
      <c r="L96" s="221" t="s">
        <v>88</v>
      </c>
      <c r="M96" s="243">
        <f>+BKK!M96+DMK!M96</f>
        <v>40450</v>
      </c>
      <c r="N96" s="244">
        <f>+BKK!N96+DMK!N96</f>
        <v>60420</v>
      </c>
      <c r="O96" s="155">
        <f>M96+N96</f>
        <v>100870</v>
      </c>
      <c r="P96" s="100">
        <f>+BKK!P96+DMK!P96</f>
        <v>4028</v>
      </c>
      <c r="Q96" s="158">
        <f>+O96+P96</f>
        <v>104898</v>
      </c>
      <c r="R96" s="243">
        <f>BKK!R96+DMK!R96</f>
        <v>43596</v>
      </c>
      <c r="S96" s="244">
        <f>BKK!S96+DMK!S96</f>
        <v>62235</v>
      </c>
      <c r="T96" s="155">
        <f>R96+S96</f>
        <v>105831</v>
      </c>
      <c r="U96" s="100">
        <f>BKK!U96+DMK!U96</f>
        <v>3617</v>
      </c>
      <c r="V96" s="160">
        <f>+T96+U96</f>
        <v>109448</v>
      </c>
      <c r="W96" s="217">
        <f t="shared" ref="W96:W100" si="170">IF(Q96=0,0,((V96/Q96)-1)*100)</f>
        <v>4.3375469503708297</v>
      </c>
      <c r="Y96" s="106"/>
      <c r="Z96" s="106"/>
    </row>
    <row r="97" spans="1:26" ht="13.5" thickBot="1">
      <c r="A97" s="121"/>
      <c r="B97" s="207"/>
      <c r="C97" s="121"/>
      <c r="D97" s="121"/>
      <c r="E97" s="121"/>
      <c r="F97" s="121"/>
      <c r="G97" s="121"/>
      <c r="H97" s="121"/>
      <c r="I97" s="122"/>
      <c r="J97" s="121"/>
      <c r="L97" s="221" t="s">
        <v>22</v>
      </c>
      <c r="M97" s="243">
        <f>+BKK!M97+DMK!M97</f>
        <v>40406</v>
      </c>
      <c r="N97" s="244">
        <f>+BKK!N97+DMK!N97</f>
        <v>55468</v>
      </c>
      <c r="O97" s="156">
        <f>M97+N97</f>
        <v>95874</v>
      </c>
      <c r="P97" s="250">
        <f>+BKK!P97+DMK!P97</f>
        <v>4201</v>
      </c>
      <c r="Q97" s="158">
        <f>+O97+P97</f>
        <v>100075</v>
      </c>
      <c r="R97" s="243">
        <f>BKK!R97+DMK!R97</f>
        <v>45807</v>
      </c>
      <c r="S97" s="244">
        <f>BKK!S97+DMK!S97</f>
        <v>59044</v>
      </c>
      <c r="T97" s="156">
        <f>R97+S97</f>
        <v>104851</v>
      </c>
      <c r="U97" s="250">
        <f>BKK!U97+DMK!U97</f>
        <v>3611</v>
      </c>
      <c r="V97" s="160">
        <f>+T97+U97</f>
        <v>108462</v>
      </c>
      <c r="W97" s="217">
        <f t="shared" si="170"/>
        <v>8.3807144641518949</v>
      </c>
      <c r="Y97" s="106"/>
      <c r="Z97" s="106"/>
    </row>
    <row r="98" spans="1:26" ht="14.25" thickTop="1" thickBot="1">
      <c r="A98" s="121"/>
      <c r="B98" s="207"/>
      <c r="C98" s="121"/>
      <c r="D98" s="121"/>
      <c r="E98" s="121"/>
      <c r="F98" s="121"/>
      <c r="G98" s="121"/>
      <c r="H98" s="121"/>
      <c r="I98" s="122"/>
      <c r="J98" s="121"/>
      <c r="L98" s="202" t="s">
        <v>60</v>
      </c>
      <c r="M98" s="165">
        <f>+M95+M96+M97</f>
        <v>121703</v>
      </c>
      <c r="N98" s="165">
        <f t="shared" ref="N98:V98" si="171">+N95+N96+N97</f>
        <v>170842</v>
      </c>
      <c r="O98" s="166">
        <f t="shared" si="171"/>
        <v>292545</v>
      </c>
      <c r="P98" s="166">
        <f t="shared" si="171"/>
        <v>12022</v>
      </c>
      <c r="Q98" s="166">
        <f t="shared" si="171"/>
        <v>304567</v>
      </c>
      <c r="R98" s="165">
        <f t="shared" si="171"/>
        <v>132538</v>
      </c>
      <c r="S98" s="165">
        <f t="shared" si="171"/>
        <v>178732</v>
      </c>
      <c r="T98" s="166">
        <f t="shared" si="171"/>
        <v>311270</v>
      </c>
      <c r="U98" s="166">
        <f t="shared" si="171"/>
        <v>11158</v>
      </c>
      <c r="V98" s="166">
        <f t="shared" si="171"/>
        <v>322428</v>
      </c>
      <c r="W98" s="167">
        <f t="shared" si="170"/>
        <v>5.864391086361942</v>
      </c>
      <c r="Y98" s="106"/>
      <c r="Z98" s="106"/>
    </row>
    <row r="99" spans="1:26" ht="13.5" thickTop="1">
      <c r="A99" s="121"/>
      <c r="B99" s="207"/>
      <c r="C99" s="121"/>
      <c r="D99" s="121"/>
      <c r="E99" s="121"/>
      <c r="F99" s="121"/>
      <c r="G99" s="121"/>
      <c r="H99" s="121"/>
      <c r="I99" s="122"/>
      <c r="J99" s="121"/>
      <c r="L99" s="221" t="s">
        <v>24</v>
      </c>
      <c r="M99" s="243">
        <f>+BKK!M99+DMK!M99</f>
        <v>43851</v>
      </c>
      <c r="N99" s="244">
        <f>+BKK!N99+DMK!N99</f>
        <v>55388</v>
      </c>
      <c r="O99" s="156">
        <f>M99+N99</f>
        <v>99239</v>
      </c>
      <c r="P99" s="251">
        <f>+BKK!P99+DMK!P99</f>
        <v>4502</v>
      </c>
      <c r="Q99" s="158">
        <f>+O99+P99</f>
        <v>103741</v>
      </c>
      <c r="R99" s="243">
        <f>BKK!R99+DMK!R99</f>
        <v>47813</v>
      </c>
      <c r="S99" s="244">
        <f>BKK!S99+DMK!S99</f>
        <v>56908</v>
      </c>
      <c r="T99" s="156">
        <f>R99+S99</f>
        <v>104721</v>
      </c>
      <c r="U99" s="251">
        <f>BKK!U99+DMK!U99</f>
        <v>3798</v>
      </c>
      <c r="V99" s="160">
        <f>+T99+U99</f>
        <v>108519</v>
      </c>
      <c r="W99" s="217">
        <f t="shared" si="170"/>
        <v>4.6057007354854962</v>
      </c>
      <c r="Y99" s="106"/>
      <c r="Z99" s="106"/>
    </row>
    <row r="100" spans="1:26">
      <c r="A100" s="121"/>
      <c r="B100" s="207"/>
      <c r="C100" s="121"/>
      <c r="D100" s="121"/>
      <c r="E100" s="121"/>
      <c r="F100" s="121"/>
      <c r="G100" s="121"/>
      <c r="H100" s="121"/>
      <c r="I100" s="122"/>
      <c r="J100" s="121"/>
      <c r="L100" s="221" t="s">
        <v>25</v>
      </c>
      <c r="M100" s="243">
        <f>+BKK!M100+DMK!M100</f>
        <v>44235</v>
      </c>
      <c r="N100" s="244">
        <f>+BKK!N100+DMK!N100</f>
        <v>55446</v>
      </c>
      <c r="O100" s="156">
        <f>M100+N100</f>
        <v>99681</v>
      </c>
      <c r="P100" s="100">
        <f>+BKK!P100+DMK!P100</f>
        <v>4237</v>
      </c>
      <c r="Q100" s="158">
        <f>+O100+P100</f>
        <v>103918</v>
      </c>
      <c r="R100" s="243">
        <f>BKK!R100+DMK!R100</f>
        <v>47805</v>
      </c>
      <c r="S100" s="244">
        <f>BKK!S100+DMK!S100</f>
        <v>59393</v>
      </c>
      <c r="T100" s="156">
        <f>R100+S100</f>
        <v>107198</v>
      </c>
      <c r="U100" s="100">
        <f>BKK!U100+DMK!U100</f>
        <v>3882</v>
      </c>
      <c r="V100" s="160">
        <f>+T100+U100</f>
        <v>111080</v>
      </c>
      <c r="W100" s="217">
        <f t="shared" si="170"/>
        <v>6.8919725167920776</v>
      </c>
    </row>
    <row r="101" spans="1:26" ht="13.5" thickBot="1">
      <c r="A101" s="96"/>
      <c r="B101" s="207"/>
      <c r="C101" s="121"/>
      <c r="D101" s="121"/>
      <c r="E101" s="121"/>
      <c r="F101" s="121"/>
      <c r="G101" s="121"/>
      <c r="H101" s="121"/>
      <c r="I101" s="122"/>
      <c r="J101" s="96"/>
      <c r="L101" s="221" t="s">
        <v>26</v>
      </c>
      <c r="M101" s="243">
        <f>+BKK!M101+DMK!M101</f>
        <v>43405</v>
      </c>
      <c r="N101" s="244">
        <f>+BKK!N101+DMK!N101</f>
        <v>58470</v>
      </c>
      <c r="O101" s="156">
        <f>M101+N101</f>
        <v>101875</v>
      </c>
      <c r="P101" s="100">
        <f>+BKK!P101+DMK!P101</f>
        <v>3833</v>
      </c>
      <c r="Q101" s="158">
        <f t="shared" ref="Q101" si="172">+O101+P101</f>
        <v>105708</v>
      </c>
      <c r="R101" s="243">
        <f>BKK!R101+DMK!R101</f>
        <v>50998</v>
      </c>
      <c r="S101" s="244">
        <f>BKK!S101+DMK!S101</f>
        <v>64213</v>
      </c>
      <c r="T101" s="156">
        <f>R101+S101</f>
        <v>115211</v>
      </c>
      <c r="U101" s="100">
        <f>BKK!U101+DMK!U101</f>
        <v>3645</v>
      </c>
      <c r="V101" s="160">
        <f t="shared" ref="V101" si="173">+T101+U101</f>
        <v>118856</v>
      </c>
      <c r="W101" s="217">
        <f t="shared" si="161"/>
        <v>12.438036856245516</v>
      </c>
    </row>
    <row r="102" spans="1:26" ht="14.25" thickTop="1" thickBot="1">
      <c r="A102" s="121"/>
      <c r="B102" s="207"/>
      <c r="C102" s="121"/>
      <c r="D102" s="121"/>
      <c r="E102" s="121"/>
      <c r="F102" s="121"/>
      <c r="G102" s="121"/>
      <c r="H102" s="121"/>
      <c r="I102" s="122"/>
      <c r="J102" s="121"/>
      <c r="L102" s="201" t="s">
        <v>27</v>
      </c>
      <c r="M102" s="161">
        <f t="shared" ref="M102:V102" si="174">+M99+M100+M101</f>
        <v>131491</v>
      </c>
      <c r="N102" s="162">
        <f t="shared" si="174"/>
        <v>169304</v>
      </c>
      <c r="O102" s="161">
        <f t="shared" si="174"/>
        <v>300795</v>
      </c>
      <c r="P102" s="161">
        <f t="shared" si="174"/>
        <v>12572</v>
      </c>
      <c r="Q102" s="161">
        <f t="shared" si="174"/>
        <v>313367</v>
      </c>
      <c r="R102" s="161">
        <f t="shared" si="174"/>
        <v>146616</v>
      </c>
      <c r="S102" s="162">
        <f t="shared" si="174"/>
        <v>180514</v>
      </c>
      <c r="T102" s="161">
        <f t="shared" si="174"/>
        <v>327130</v>
      </c>
      <c r="U102" s="161">
        <f t="shared" si="174"/>
        <v>11325</v>
      </c>
      <c r="V102" s="161">
        <f t="shared" si="174"/>
        <v>338455</v>
      </c>
      <c r="W102" s="164">
        <f t="shared" si="161"/>
        <v>8.0059482970446858</v>
      </c>
    </row>
    <row r="103" spans="1:26" ht="14.25" thickTop="1" thickBot="1">
      <c r="A103" s="121"/>
      <c r="B103" s="207"/>
      <c r="C103" s="121"/>
      <c r="D103" s="121"/>
      <c r="E103" s="121"/>
      <c r="F103" s="121"/>
      <c r="G103" s="121"/>
      <c r="H103" s="121"/>
      <c r="I103" s="122"/>
      <c r="J103" s="121"/>
      <c r="L103" s="201" t="s">
        <v>90</v>
      </c>
      <c r="M103" s="161">
        <f t="shared" ref="M103" si="175">+M94+M98+M102</f>
        <v>380119</v>
      </c>
      <c r="N103" s="162">
        <f t="shared" ref="N103" si="176">+N94+N98+N102</f>
        <v>516724</v>
      </c>
      <c r="O103" s="161">
        <f t="shared" ref="O103" si="177">+O94+O98+O102</f>
        <v>896843</v>
      </c>
      <c r="P103" s="161">
        <f t="shared" ref="P103" si="178">+P94+P98+P102</f>
        <v>36045</v>
      </c>
      <c r="Q103" s="161">
        <f t="shared" ref="Q103" si="179">+Q94+Q98+Q102</f>
        <v>932888</v>
      </c>
      <c r="R103" s="161">
        <f t="shared" ref="R103" si="180">+R94+R98+R102</f>
        <v>414199</v>
      </c>
      <c r="S103" s="162">
        <f t="shared" ref="S103" si="181">+S94+S98+S102</f>
        <v>525473</v>
      </c>
      <c r="T103" s="161">
        <f t="shared" ref="T103" si="182">+T94+T98+T102</f>
        <v>939672</v>
      </c>
      <c r="U103" s="161">
        <f t="shared" ref="U103" si="183">+U94+U98+U102</f>
        <v>33734</v>
      </c>
      <c r="V103" s="163">
        <f t="shared" ref="V103" si="184">+V94+V98+V102</f>
        <v>973406</v>
      </c>
      <c r="W103" s="164">
        <f>IF(Q103=0,0,((V103/Q103)-1)*100)</f>
        <v>4.3432866539177217</v>
      </c>
      <c r="Y103" s="106"/>
      <c r="Z103" s="106"/>
    </row>
    <row r="104" spans="1:26" ht="14.25" thickTop="1" thickBot="1">
      <c r="A104" s="121"/>
      <c r="B104" s="207"/>
      <c r="C104" s="121"/>
      <c r="D104" s="121"/>
      <c r="E104" s="121"/>
      <c r="F104" s="121"/>
      <c r="G104" s="121"/>
      <c r="H104" s="121"/>
      <c r="I104" s="122"/>
      <c r="J104" s="121"/>
      <c r="L104" s="201" t="s">
        <v>89</v>
      </c>
      <c r="M104" s="161">
        <f t="shared" ref="M104:V104" si="185">+M90+M94+M98+M102</f>
        <v>512085</v>
      </c>
      <c r="N104" s="162">
        <f t="shared" si="185"/>
        <v>706230</v>
      </c>
      <c r="O104" s="161">
        <f t="shared" si="185"/>
        <v>1218315</v>
      </c>
      <c r="P104" s="161">
        <f t="shared" si="185"/>
        <v>48860</v>
      </c>
      <c r="Q104" s="161">
        <f t="shared" si="185"/>
        <v>1267175</v>
      </c>
      <c r="R104" s="161">
        <f t="shared" si="185"/>
        <v>551677</v>
      </c>
      <c r="S104" s="162">
        <f t="shared" si="185"/>
        <v>702661</v>
      </c>
      <c r="T104" s="161">
        <f t="shared" si="185"/>
        <v>1254338</v>
      </c>
      <c r="U104" s="161">
        <f t="shared" si="185"/>
        <v>45820</v>
      </c>
      <c r="V104" s="163">
        <f t="shared" si="185"/>
        <v>1300158</v>
      </c>
      <c r="W104" s="164">
        <f t="shared" ref="W104" si="186">IF(Q104=0,0,((V104/Q104)-1)*100)</f>
        <v>2.6028764772032309</v>
      </c>
      <c r="Y104" s="106"/>
      <c r="Z104" s="106"/>
    </row>
    <row r="105" spans="1:26" ht="14.25" thickTop="1" thickBot="1">
      <c r="A105" s="121"/>
      <c r="B105" s="207"/>
      <c r="C105" s="121"/>
      <c r="D105" s="121"/>
      <c r="E105" s="121"/>
      <c r="F105" s="121"/>
      <c r="G105" s="121"/>
      <c r="H105" s="121"/>
      <c r="I105" s="122"/>
      <c r="J105" s="121"/>
      <c r="L105" s="200" t="s">
        <v>59</v>
      </c>
    </row>
    <row r="106" spans="1:26" ht="13.5" thickTop="1">
      <c r="B106" s="207"/>
      <c r="C106" s="121"/>
      <c r="D106" s="121"/>
      <c r="E106" s="121"/>
      <c r="F106" s="121"/>
      <c r="G106" s="121"/>
      <c r="H106" s="121"/>
      <c r="I106" s="122"/>
      <c r="L106" s="306" t="s">
        <v>44</v>
      </c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8"/>
    </row>
    <row r="107" spans="1:26" ht="13.5" thickBot="1">
      <c r="B107" s="207"/>
      <c r="C107" s="121"/>
      <c r="D107" s="121"/>
      <c r="E107" s="121"/>
      <c r="F107" s="121"/>
      <c r="G107" s="121"/>
      <c r="H107" s="121"/>
      <c r="I107" s="122"/>
      <c r="L107" s="309" t="s">
        <v>45</v>
      </c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1"/>
    </row>
    <row r="108" spans="1:26" ht="14.25" thickTop="1" thickBot="1">
      <c r="B108" s="207"/>
      <c r="C108" s="121"/>
      <c r="D108" s="121"/>
      <c r="E108" s="121"/>
      <c r="F108" s="121"/>
      <c r="G108" s="121"/>
      <c r="H108" s="121"/>
      <c r="I108" s="122"/>
      <c r="W108" s="120" t="s">
        <v>40</v>
      </c>
    </row>
    <row r="109" spans="1:26" ht="14.25" thickTop="1" thickBot="1">
      <c r="B109" s="207"/>
      <c r="C109" s="121"/>
      <c r="D109" s="121"/>
      <c r="E109" s="121"/>
      <c r="F109" s="121"/>
      <c r="G109" s="121"/>
      <c r="H109" s="121"/>
      <c r="I109" s="122"/>
      <c r="L109" s="219"/>
      <c r="M109" s="303" t="s">
        <v>91</v>
      </c>
      <c r="N109" s="304"/>
      <c r="O109" s="304"/>
      <c r="P109" s="304"/>
      <c r="Q109" s="305"/>
      <c r="R109" s="303" t="s">
        <v>92</v>
      </c>
      <c r="S109" s="304"/>
      <c r="T109" s="304"/>
      <c r="U109" s="304"/>
      <c r="V109" s="305"/>
      <c r="W109" s="220" t="s">
        <v>4</v>
      </c>
    </row>
    <row r="110" spans="1:26" ht="13.5" thickTop="1">
      <c r="B110" s="207"/>
      <c r="C110" s="121"/>
      <c r="D110" s="121"/>
      <c r="E110" s="121"/>
      <c r="F110" s="121"/>
      <c r="G110" s="121"/>
      <c r="H110" s="121"/>
      <c r="I110" s="122"/>
      <c r="L110" s="221" t="s">
        <v>5</v>
      </c>
      <c r="M110" s="222"/>
      <c r="N110" s="225"/>
      <c r="O110" s="168"/>
      <c r="P110" s="226"/>
      <c r="Q110" s="169"/>
      <c r="R110" s="222"/>
      <c r="S110" s="225"/>
      <c r="T110" s="168"/>
      <c r="U110" s="226"/>
      <c r="V110" s="169"/>
      <c r="W110" s="224" t="s">
        <v>6</v>
      </c>
    </row>
    <row r="111" spans="1:26" ht="13.5" thickBot="1">
      <c r="B111" s="207"/>
      <c r="C111" s="121"/>
      <c r="D111" s="121"/>
      <c r="E111" s="121"/>
      <c r="F111" s="121"/>
      <c r="G111" s="121"/>
      <c r="H111" s="121"/>
      <c r="I111" s="122"/>
      <c r="L111" s="227"/>
      <c r="M111" s="231" t="s">
        <v>41</v>
      </c>
      <c r="N111" s="232" t="s">
        <v>42</v>
      </c>
      <c r="O111" s="170" t="s">
        <v>43</v>
      </c>
      <c r="P111" s="233" t="s">
        <v>13</v>
      </c>
      <c r="Q111" s="215" t="s">
        <v>9</v>
      </c>
      <c r="R111" s="231" t="s">
        <v>41</v>
      </c>
      <c r="S111" s="232" t="s">
        <v>42</v>
      </c>
      <c r="T111" s="170" t="s">
        <v>43</v>
      </c>
      <c r="U111" s="233" t="s">
        <v>13</v>
      </c>
      <c r="V111" s="215" t="s">
        <v>9</v>
      </c>
      <c r="W111" s="230"/>
    </row>
    <row r="112" spans="1:26" ht="4.5" customHeight="1" thickTop="1">
      <c r="B112" s="207"/>
      <c r="C112" s="121"/>
      <c r="D112" s="121"/>
      <c r="E112" s="121"/>
      <c r="F112" s="121"/>
      <c r="G112" s="121"/>
      <c r="H112" s="121"/>
      <c r="I112" s="122"/>
      <c r="L112" s="221"/>
      <c r="M112" s="237"/>
      <c r="N112" s="238"/>
      <c r="O112" s="154"/>
      <c r="P112" s="239"/>
      <c r="Q112" s="157"/>
      <c r="R112" s="237"/>
      <c r="S112" s="238"/>
      <c r="T112" s="154"/>
      <c r="U112" s="239"/>
      <c r="V112" s="159"/>
      <c r="W112" s="240"/>
    </row>
    <row r="113" spans="1:27">
      <c r="B113" s="207"/>
      <c r="C113" s="121"/>
      <c r="D113" s="121"/>
      <c r="E113" s="121"/>
      <c r="F113" s="121"/>
      <c r="G113" s="121"/>
      <c r="H113" s="121"/>
      <c r="I113" s="122"/>
      <c r="L113" s="221" t="s">
        <v>14</v>
      </c>
      <c r="M113" s="243">
        <f>+BKK!M113+DMK!M113</f>
        <v>2212</v>
      </c>
      <c r="N113" s="244">
        <f>+BKK!N113+DMK!N113</f>
        <v>2703</v>
      </c>
      <c r="O113" s="155">
        <f>M113+N113</f>
        <v>4915</v>
      </c>
      <c r="P113" s="100">
        <f>+BKK!P113+DMK!P113</f>
        <v>0</v>
      </c>
      <c r="Q113" s="158">
        <f>+O113+P113</f>
        <v>4915</v>
      </c>
      <c r="R113" s="243">
        <f>BKK!R113+DMK!R113</f>
        <v>2179</v>
      </c>
      <c r="S113" s="244">
        <f>BKK!S113+DMK!S113</f>
        <v>2557</v>
      </c>
      <c r="T113" s="155">
        <f>R113+S113</f>
        <v>4736</v>
      </c>
      <c r="U113" s="100">
        <f>BKK!U113+DMK!U113</f>
        <v>3</v>
      </c>
      <c r="V113" s="160">
        <f t="shared" ref="V113:V115" si="187">+T113+U113</f>
        <v>4739</v>
      </c>
      <c r="W113" s="217">
        <f t="shared" ref="W113:W128" si="188">IF(Q113=0,0,((V113/Q113)-1)*100)</f>
        <v>-3.5808748728382467</v>
      </c>
      <c r="Y113" s="106"/>
      <c r="Z113" s="106"/>
    </row>
    <row r="114" spans="1:27">
      <c r="B114" s="207"/>
      <c r="C114" s="121"/>
      <c r="D114" s="121"/>
      <c r="E114" s="121"/>
      <c r="F114" s="121"/>
      <c r="G114" s="121"/>
      <c r="H114" s="121"/>
      <c r="I114" s="122"/>
      <c r="L114" s="221" t="s">
        <v>15</v>
      </c>
      <c r="M114" s="243">
        <f>+BKK!M114+DMK!M114</f>
        <v>2265</v>
      </c>
      <c r="N114" s="244">
        <f>+BKK!N114+DMK!N114</f>
        <v>2547</v>
      </c>
      <c r="O114" s="155">
        <f>M114+N114</f>
        <v>4812</v>
      </c>
      <c r="P114" s="100">
        <f>+BKK!P114+DMK!P114</f>
        <v>2</v>
      </c>
      <c r="Q114" s="158">
        <f t="shared" ref="Q114:Q115" si="189">+O114+P114</f>
        <v>4814</v>
      </c>
      <c r="R114" s="243">
        <f>BKK!R114+DMK!R114</f>
        <v>2325</v>
      </c>
      <c r="S114" s="244">
        <f>BKK!S114+DMK!S114</f>
        <v>2669</v>
      </c>
      <c r="T114" s="155">
        <f>R114+S114</f>
        <v>4994</v>
      </c>
      <c r="U114" s="100">
        <f>BKK!U114+DMK!U114</f>
        <v>0</v>
      </c>
      <c r="V114" s="160">
        <f t="shared" si="187"/>
        <v>4994</v>
      </c>
      <c r="W114" s="217">
        <f t="shared" si="188"/>
        <v>3.7390943082675543</v>
      </c>
    </row>
    <row r="115" spans="1:27" ht="13.5" thickBot="1">
      <c r="B115" s="207"/>
      <c r="C115" s="121"/>
      <c r="D115" s="121"/>
      <c r="E115" s="121"/>
      <c r="F115" s="121"/>
      <c r="G115" s="121"/>
      <c r="H115" s="121"/>
      <c r="I115" s="122"/>
      <c r="L115" s="227" t="s">
        <v>16</v>
      </c>
      <c r="M115" s="243">
        <f>+BKK!M115+DMK!M115</f>
        <v>2472</v>
      </c>
      <c r="N115" s="244">
        <f>+BKK!N115+DMK!N115</f>
        <v>2866</v>
      </c>
      <c r="O115" s="155">
        <f>M115+N115</f>
        <v>5338</v>
      </c>
      <c r="P115" s="100">
        <f>+BKK!P115+DMK!P115</f>
        <v>0</v>
      </c>
      <c r="Q115" s="158">
        <f t="shared" si="189"/>
        <v>5338</v>
      </c>
      <c r="R115" s="243">
        <f>BKK!R115+DMK!R115</f>
        <v>2718</v>
      </c>
      <c r="S115" s="244">
        <f>BKK!S115+DMK!S115</f>
        <v>3080</v>
      </c>
      <c r="T115" s="155">
        <f>R115+S115</f>
        <v>5798</v>
      </c>
      <c r="U115" s="100">
        <f>BKK!U115+DMK!U115</f>
        <v>0</v>
      </c>
      <c r="V115" s="160">
        <f t="shared" si="187"/>
        <v>5798</v>
      </c>
      <c r="W115" s="217">
        <f t="shared" si="188"/>
        <v>8.6174597227425931</v>
      </c>
    </row>
    <row r="116" spans="1:27" ht="14.25" thickTop="1" thickBot="1">
      <c r="B116" s="207"/>
      <c r="C116" s="121"/>
      <c r="D116" s="121"/>
      <c r="E116" s="121"/>
      <c r="F116" s="121"/>
      <c r="G116" s="121"/>
      <c r="H116" s="121"/>
      <c r="I116" s="122"/>
      <c r="L116" s="201" t="s">
        <v>17</v>
      </c>
      <c r="M116" s="161">
        <f t="shared" ref="M116:V116" si="190">+M113+M114+M115</f>
        <v>6949</v>
      </c>
      <c r="N116" s="162">
        <f t="shared" si="190"/>
        <v>8116</v>
      </c>
      <c r="O116" s="161">
        <f t="shared" si="190"/>
        <v>15065</v>
      </c>
      <c r="P116" s="161">
        <f t="shared" si="190"/>
        <v>2</v>
      </c>
      <c r="Q116" s="161">
        <f t="shared" si="190"/>
        <v>15067</v>
      </c>
      <c r="R116" s="161">
        <f t="shared" si="190"/>
        <v>7222</v>
      </c>
      <c r="S116" s="162">
        <f t="shared" si="190"/>
        <v>8306</v>
      </c>
      <c r="T116" s="161">
        <f t="shared" si="190"/>
        <v>15528</v>
      </c>
      <c r="U116" s="161">
        <f t="shared" si="190"/>
        <v>3</v>
      </c>
      <c r="V116" s="163">
        <f t="shared" si="190"/>
        <v>15531</v>
      </c>
      <c r="W116" s="164">
        <f t="shared" si="188"/>
        <v>3.0795778854450173</v>
      </c>
      <c r="Y116" s="106"/>
      <c r="Z116" s="106"/>
    </row>
    <row r="117" spans="1:27" ht="13.5" thickTop="1">
      <c r="B117" s="207"/>
      <c r="C117" s="121"/>
      <c r="D117" s="121"/>
      <c r="E117" s="121"/>
      <c r="F117" s="121"/>
      <c r="G117" s="121"/>
      <c r="H117" s="121"/>
      <c r="I117" s="122"/>
      <c r="L117" s="221" t="s">
        <v>18</v>
      </c>
      <c r="M117" s="243">
        <f>+BKK!M117+DMK!M117</f>
        <v>2507</v>
      </c>
      <c r="N117" s="244">
        <f>+BKK!N117+DMK!N117</f>
        <v>2677</v>
      </c>
      <c r="O117" s="155">
        <f>M117+N117</f>
        <v>5184</v>
      </c>
      <c r="P117" s="100">
        <f>+BKK!P117+DMK!P117</f>
        <v>2</v>
      </c>
      <c r="Q117" s="158">
        <f t="shared" ref="Q117" si="191">+O117+P117</f>
        <v>5186</v>
      </c>
      <c r="R117" s="243">
        <f>BKK!R117+DMK!R117</f>
        <v>2628</v>
      </c>
      <c r="S117" s="244">
        <f>BKK!S117+DMK!S117</f>
        <v>2701</v>
      </c>
      <c r="T117" s="155">
        <f>R117+S117</f>
        <v>5329</v>
      </c>
      <c r="U117" s="100">
        <f>BKK!U117+DMK!U117</f>
        <v>0</v>
      </c>
      <c r="V117" s="160">
        <f t="shared" ref="V117" si="192">+T117+U117</f>
        <v>5329</v>
      </c>
      <c r="W117" s="217">
        <f t="shared" si="188"/>
        <v>2.7574238333976098</v>
      </c>
      <c r="Y117" s="106"/>
      <c r="Z117" s="106"/>
    </row>
    <row r="118" spans="1:27">
      <c r="B118" s="207"/>
      <c r="C118" s="121"/>
      <c r="D118" s="121"/>
      <c r="E118" s="121"/>
      <c r="F118" s="121"/>
      <c r="G118" s="121"/>
      <c r="H118" s="121"/>
      <c r="I118" s="122"/>
      <c r="L118" s="221" t="s">
        <v>19</v>
      </c>
      <c r="M118" s="243">
        <f>+BKK!M118+DMK!M118</f>
        <v>2547</v>
      </c>
      <c r="N118" s="244">
        <f>+BKK!N118+DMK!N118</f>
        <v>2503</v>
      </c>
      <c r="O118" s="155">
        <f>M118+N118</f>
        <v>5050</v>
      </c>
      <c r="P118" s="100">
        <f>+BKK!P118+DMK!P118</f>
        <v>0</v>
      </c>
      <c r="Q118" s="158">
        <f>+O118+P118</f>
        <v>5050</v>
      </c>
      <c r="R118" s="243">
        <f>BKK!R118+DMK!R118</f>
        <v>2752</v>
      </c>
      <c r="S118" s="244">
        <f>BKK!S118+DMK!S118</f>
        <v>2863</v>
      </c>
      <c r="T118" s="155">
        <f>R118+S118</f>
        <v>5615</v>
      </c>
      <c r="U118" s="100">
        <f>BKK!U118+DMK!U118</f>
        <v>0</v>
      </c>
      <c r="V118" s="160">
        <f>+T118+U118</f>
        <v>5615</v>
      </c>
      <c r="W118" s="217">
        <f>IF(Q118=0,0,((V118/Q118)-1)*100)</f>
        <v>11.188118811881198</v>
      </c>
      <c r="Y118" s="106"/>
      <c r="Z118" s="106"/>
    </row>
    <row r="119" spans="1:27" ht="13.5" thickBot="1">
      <c r="B119" s="207"/>
      <c r="C119" s="121"/>
      <c r="D119" s="121"/>
      <c r="E119" s="121"/>
      <c r="F119" s="121"/>
      <c r="G119" s="121"/>
      <c r="H119" s="121"/>
      <c r="I119" s="122"/>
      <c r="L119" s="221" t="s">
        <v>20</v>
      </c>
      <c r="M119" s="243">
        <f>+BKK!M119+DMK!M119</f>
        <v>2433</v>
      </c>
      <c r="N119" s="244">
        <f>+BKK!N119+DMK!N119</f>
        <v>2576</v>
      </c>
      <c r="O119" s="155">
        <f>M119+N119</f>
        <v>5009</v>
      </c>
      <c r="P119" s="100">
        <f>+BKK!P119+DMK!P119</f>
        <v>0</v>
      </c>
      <c r="Q119" s="158">
        <f>+O119+P119</f>
        <v>5009</v>
      </c>
      <c r="R119" s="243">
        <f>BKK!R119+DMK!R119</f>
        <v>2868</v>
      </c>
      <c r="S119" s="244">
        <f>BKK!S119+DMK!S119</f>
        <v>2965</v>
      </c>
      <c r="T119" s="155">
        <f>R119+S119</f>
        <v>5833</v>
      </c>
      <c r="U119" s="100">
        <f>BKK!U119+DMK!U119</f>
        <v>0</v>
      </c>
      <c r="V119" s="160">
        <f>+T119+U119</f>
        <v>5833</v>
      </c>
      <c r="W119" s="217">
        <f>IF(Q119=0,0,((V119/Q119)-1)*100)</f>
        <v>16.450389299261325</v>
      </c>
      <c r="Y119" s="106"/>
      <c r="Z119" s="106"/>
    </row>
    <row r="120" spans="1:27" ht="14.25" thickTop="1" thickBot="1">
      <c r="B120" s="207"/>
      <c r="C120" s="121"/>
      <c r="D120" s="121"/>
      <c r="E120" s="121"/>
      <c r="F120" s="121"/>
      <c r="G120" s="121"/>
      <c r="H120" s="121"/>
      <c r="I120" s="122"/>
      <c r="L120" s="201" t="s">
        <v>87</v>
      </c>
      <c r="M120" s="161">
        <f>+M117+M118+M119</f>
        <v>7487</v>
      </c>
      <c r="N120" s="162">
        <f t="shared" ref="N120:V120" si="193">+N117+N118+N119</f>
        <v>7756</v>
      </c>
      <c r="O120" s="161">
        <f t="shared" si="193"/>
        <v>15243</v>
      </c>
      <c r="P120" s="161">
        <f t="shared" si="193"/>
        <v>2</v>
      </c>
      <c r="Q120" s="161">
        <f t="shared" si="193"/>
        <v>15245</v>
      </c>
      <c r="R120" s="161">
        <f t="shared" si="193"/>
        <v>8248</v>
      </c>
      <c r="S120" s="162">
        <f t="shared" si="193"/>
        <v>8529</v>
      </c>
      <c r="T120" s="161">
        <f t="shared" si="193"/>
        <v>16777</v>
      </c>
      <c r="U120" s="161">
        <f t="shared" si="193"/>
        <v>0</v>
      </c>
      <c r="V120" s="163">
        <f t="shared" si="193"/>
        <v>16777</v>
      </c>
      <c r="W120" s="164">
        <f t="shared" ref="W120" si="194">IF(Q120=0,0,((V120/Q120)-1)*100)</f>
        <v>10.049196457855025</v>
      </c>
      <c r="Y120" s="106"/>
      <c r="Z120" s="106"/>
    </row>
    <row r="121" spans="1:27" ht="13.5" thickTop="1">
      <c r="B121" s="207"/>
      <c r="C121" s="121"/>
      <c r="D121" s="121"/>
      <c r="E121" s="121"/>
      <c r="F121" s="121"/>
      <c r="G121" s="121"/>
      <c r="H121" s="121"/>
      <c r="I121" s="122"/>
      <c r="L121" s="221" t="s">
        <v>21</v>
      </c>
      <c r="M121" s="243">
        <f>+BKK!M121+DMK!M121</f>
        <v>1713</v>
      </c>
      <c r="N121" s="244">
        <f>+BKK!N121+DMK!N121</f>
        <v>2296</v>
      </c>
      <c r="O121" s="155">
        <f>M121+N121</f>
        <v>4009</v>
      </c>
      <c r="P121" s="100">
        <f>+BKK!P121+DMK!P121</f>
        <v>1</v>
      </c>
      <c r="Q121" s="158">
        <f t="shared" ref="Q121" si="195">+O121+P121</f>
        <v>4010</v>
      </c>
      <c r="R121" s="243">
        <f>BKK!R121+DMK!R121</f>
        <v>2159</v>
      </c>
      <c r="S121" s="244">
        <f>BKK!S121+DMK!S121</f>
        <v>2442</v>
      </c>
      <c r="T121" s="155">
        <f>R121+S121</f>
        <v>4601</v>
      </c>
      <c r="U121" s="100">
        <f>BKK!U121+DMK!U121</f>
        <v>0</v>
      </c>
      <c r="V121" s="160">
        <f t="shared" ref="V121" si="196">+T121+U121</f>
        <v>4601</v>
      </c>
      <c r="W121" s="217">
        <f t="shared" si="188"/>
        <v>14.738154613466325</v>
      </c>
      <c r="Y121" s="106"/>
      <c r="Z121" s="106"/>
    </row>
    <row r="122" spans="1:27">
      <c r="B122" s="207"/>
      <c r="C122" s="121"/>
      <c r="D122" s="121"/>
      <c r="E122" s="121"/>
      <c r="F122" s="121"/>
      <c r="G122" s="121"/>
      <c r="H122" s="121"/>
      <c r="I122" s="122"/>
      <c r="L122" s="221" t="s">
        <v>88</v>
      </c>
      <c r="M122" s="243">
        <f>+BKK!M122+DMK!M122</f>
        <v>1840</v>
      </c>
      <c r="N122" s="244">
        <f>+BKK!N122+DMK!N122</f>
        <v>2117</v>
      </c>
      <c r="O122" s="155">
        <f>M122+N122</f>
        <v>3957</v>
      </c>
      <c r="P122" s="100">
        <f>+BKK!P122+DMK!P122</f>
        <v>0</v>
      </c>
      <c r="Q122" s="158">
        <f>+O122+P122</f>
        <v>3957</v>
      </c>
      <c r="R122" s="243">
        <f>BKK!R122+DMK!R122</f>
        <v>2200</v>
      </c>
      <c r="S122" s="244">
        <f>BKK!S122+DMK!S122</f>
        <v>2254</v>
      </c>
      <c r="T122" s="155">
        <f>R122+S122</f>
        <v>4454</v>
      </c>
      <c r="U122" s="100">
        <f>BKK!U122+DMK!U122</f>
        <v>0</v>
      </c>
      <c r="V122" s="160">
        <f>+T122+U122</f>
        <v>4454</v>
      </c>
      <c r="W122" s="217">
        <f>IF(Q122=0,0,((V122/Q122)-1)*100)</f>
        <v>12.560020217336376</v>
      </c>
      <c r="Y122" s="106"/>
      <c r="Z122" s="106"/>
    </row>
    <row r="123" spans="1:27" ht="13.5" thickBot="1">
      <c r="B123" s="207"/>
      <c r="C123" s="121"/>
      <c r="D123" s="121"/>
      <c r="E123" s="121"/>
      <c r="F123" s="121"/>
      <c r="G123" s="121"/>
      <c r="H123" s="121"/>
      <c r="I123" s="122"/>
      <c r="L123" s="221" t="s">
        <v>22</v>
      </c>
      <c r="M123" s="243">
        <f>+BKK!M123+DMK!M123</f>
        <v>1658</v>
      </c>
      <c r="N123" s="244">
        <f>+BKK!N123+DMK!N123</f>
        <v>2076</v>
      </c>
      <c r="O123" s="156">
        <f>M123+N123</f>
        <v>3734</v>
      </c>
      <c r="P123" s="250">
        <f>+BKK!P123+DMK!P123</f>
        <v>0</v>
      </c>
      <c r="Q123" s="158">
        <f>+O123+P123</f>
        <v>3734</v>
      </c>
      <c r="R123" s="243">
        <f>BKK!R123+DMK!R123</f>
        <v>2266</v>
      </c>
      <c r="S123" s="244">
        <f>BKK!S123+DMK!S123</f>
        <v>2323</v>
      </c>
      <c r="T123" s="156">
        <f>R123+S123</f>
        <v>4589</v>
      </c>
      <c r="U123" s="250">
        <f>BKK!U123+DMK!U123</f>
        <v>0</v>
      </c>
      <c r="V123" s="160">
        <f>+T123+U123</f>
        <v>4589</v>
      </c>
      <c r="W123" s="217">
        <f>IF(Q123=0,0,((V123/Q123)-1)*100)</f>
        <v>22.897696839850035</v>
      </c>
      <c r="Y123" s="106"/>
      <c r="Z123" s="106"/>
    </row>
    <row r="124" spans="1:27" ht="14.25" thickTop="1" thickBot="1">
      <c r="A124" s="121"/>
      <c r="B124" s="207"/>
      <c r="C124" s="121"/>
      <c r="D124" s="121"/>
      <c r="E124" s="121"/>
      <c r="F124" s="121"/>
      <c r="G124" s="121"/>
      <c r="H124" s="121"/>
      <c r="I124" s="122"/>
      <c r="J124" s="121"/>
      <c r="L124" s="202" t="s">
        <v>60</v>
      </c>
      <c r="M124" s="165">
        <f>+M121+M122+M123</f>
        <v>5211</v>
      </c>
      <c r="N124" s="165">
        <f t="shared" ref="N124" si="197">+N121+N122+N123</f>
        <v>6489</v>
      </c>
      <c r="O124" s="166">
        <f t="shared" ref="O124" si="198">+O121+O122+O123</f>
        <v>11700</v>
      </c>
      <c r="P124" s="166">
        <f t="shared" ref="P124" si="199">+P121+P122+P123</f>
        <v>1</v>
      </c>
      <c r="Q124" s="166">
        <f t="shared" ref="Q124" si="200">+Q121+Q122+Q123</f>
        <v>11701</v>
      </c>
      <c r="R124" s="165">
        <f t="shared" ref="R124" si="201">+R121+R122+R123</f>
        <v>6625</v>
      </c>
      <c r="S124" s="165">
        <f t="shared" ref="S124" si="202">+S121+S122+S123</f>
        <v>7019</v>
      </c>
      <c r="T124" s="166">
        <f t="shared" ref="T124" si="203">+T121+T122+T123</f>
        <v>13644</v>
      </c>
      <c r="U124" s="166">
        <f t="shared" ref="U124" si="204">+U121+U122+U123</f>
        <v>0</v>
      </c>
      <c r="V124" s="166">
        <f t="shared" ref="V124" si="205">+V121+V122+V123</f>
        <v>13644</v>
      </c>
      <c r="W124" s="167">
        <f>IF(Q124=0,0,((V124/Q124)-1)*100)</f>
        <v>16.605418340312795</v>
      </c>
      <c r="Y124" s="106"/>
      <c r="Z124" s="106"/>
    </row>
    <row r="125" spans="1:27" s="125" customFormat="1" ht="12.75" customHeight="1" thickTop="1">
      <c r="B125" s="208"/>
      <c r="C125" s="126"/>
      <c r="D125" s="126"/>
      <c r="E125" s="126"/>
      <c r="F125" s="126"/>
      <c r="G125" s="126"/>
      <c r="H125" s="126"/>
      <c r="I125" s="127"/>
      <c r="L125" s="221" t="s">
        <v>24</v>
      </c>
      <c r="M125" s="243">
        <f>+BKK!M125+DMK!M125</f>
        <v>1657</v>
      </c>
      <c r="N125" s="244">
        <f>+BKK!N125+DMK!N125</f>
        <v>2268</v>
      </c>
      <c r="O125" s="156">
        <f>M125+N125</f>
        <v>3925</v>
      </c>
      <c r="P125" s="251">
        <f>+BKK!P125+DMK!P125</f>
        <v>0</v>
      </c>
      <c r="Q125" s="158">
        <f>+O125+P125</f>
        <v>3925</v>
      </c>
      <c r="R125" s="243">
        <f>BKK!R125+DMK!R125</f>
        <v>2196</v>
      </c>
      <c r="S125" s="244">
        <f>BKK!S125+DMK!S125</f>
        <v>2532</v>
      </c>
      <c r="T125" s="156">
        <f>R125+S125</f>
        <v>4728</v>
      </c>
      <c r="U125" s="251">
        <f>BKK!U125+DMK!U125</f>
        <v>0</v>
      </c>
      <c r="V125" s="160">
        <f>+T125+U125</f>
        <v>4728</v>
      </c>
      <c r="W125" s="217">
        <f>IF(Q125=0,0,((V125/Q125)-1)*100)</f>
        <v>20.458598726114641</v>
      </c>
      <c r="X125" s="95"/>
      <c r="Y125" s="106"/>
      <c r="Z125" s="106"/>
      <c r="AA125" s="272"/>
    </row>
    <row r="126" spans="1:27" s="125" customFormat="1" ht="12.75" customHeight="1">
      <c r="B126" s="209"/>
      <c r="C126" s="128"/>
      <c r="D126" s="128"/>
      <c r="E126" s="128"/>
      <c r="F126" s="128"/>
      <c r="G126" s="128"/>
      <c r="H126" s="128"/>
      <c r="I126" s="129"/>
      <c r="L126" s="221" t="s">
        <v>25</v>
      </c>
      <c r="M126" s="243">
        <f>+BKK!M126+DMK!M126</f>
        <v>1775</v>
      </c>
      <c r="N126" s="244">
        <f>+BKK!N126+DMK!N126</f>
        <v>2353</v>
      </c>
      <c r="O126" s="156">
        <f>M126+N126</f>
        <v>4128</v>
      </c>
      <c r="P126" s="100">
        <f>+BKK!P126+DMK!P126</f>
        <v>0</v>
      </c>
      <c r="Q126" s="158">
        <f>+O126+P126</f>
        <v>4128</v>
      </c>
      <c r="R126" s="243">
        <f>BKK!R126+DMK!R126</f>
        <v>2375</v>
      </c>
      <c r="S126" s="244">
        <f>BKK!S126+DMK!S126</f>
        <v>2659</v>
      </c>
      <c r="T126" s="156">
        <f>R126+S126</f>
        <v>5034</v>
      </c>
      <c r="U126" s="100">
        <f>BKK!U126+DMK!U126</f>
        <v>7</v>
      </c>
      <c r="V126" s="160">
        <f>+T126+U126</f>
        <v>5041</v>
      </c>
      <c r="W126" s="217">
        <f>IF(Q126=0,0,((V126/Q126)-1)*100)</f>
        <v>22.117248062015491</v>
      </c>
      <c r="X126" s="95"/>
      <c r="AA126" s="273"/>
    </row>
    <row r="127" spans="1:27" s="125" customFormat="1" ht="12.75" customHeight="1" thickBot="1">
      <c r="B127" s="209"/>
      <c r="C127" s="128"/>
      <c r="D127" s="128"/>
      <c r="E127" s="128"/>
      <c r="F127" s="128"/>
      <c r="G127" s="128"/>
      <c r="H127" s="128"/>
      <c r="I127" s="129"/>
      <c r="L127" s="221" t="s">
        <v>26</v>
      </c>
      <c r="M127" s="243">
        <f>+BKK!M127+DMK!M127</f>
        <v>1699</v>
      </c>
      <c r="N127" s="244">
        <f>+BKK!N127+DMK!N127</f>
        <v>2355</v>
      </c>
      <c r="O127" s="156">
        <f>M127+N127</f>
        <v>4054</v>
      </c>
      <c r="P127" s="100">
        <f>+BKK!P127+DMK!P127</f>
        <v>5</v>
      </c>
      <c r="Q127" s="158">
        <f t="shared" ref="Q127" si="206">+O127+P127</f>
        <v>4059</v>
      </c>
      <c r="R127" s="243">
        <f>BKK!R127+DMK!R127</f>
        <v>2093</v>
      </c>
      <c r="S127" s="244">
        <f>BKK!S127+DMK!S127</f>
        <v>2473</v>
      </c>
      <c r="T127" s="156">
        <f>R127+S127</f>
        <v>4566</v>
      </c>
      <c r="U127" s="100">
        <f>BKK!U127+DMK!U127</f>
        <v>0</v>
      </c>
      <c r="V127" s="160">
        <f t="shared" ref="V127" si="207">+T127+U127</f>
        <v>4566</v>
      </c>
      <c r="W127" s="217">
        <f t="shared" si="188"/>
        <v>12.490761271249085</v>
      </c>
      <c r="X127" s="95"/>
      <c r="AA127" s="273"/>
    </row>
    <row r="128" spans="1:27" ht="14.25" thickTop="1" thickBot="1">
      <c r="B128" s="207"/>
      <c r="C128" s="121"/>
      <c r="D128" s="121"/>
      <c r="E128" s="121"/>
      <c r="F128" s="121"/>
      <c r="G128" s="121"/>
      <c r="H128" s="121"/>
      <c r="I128" s="122"/>
      <c r="L128" s="201" t="s">
        <v>27</v>
      </c>
      <c r="M128" s="161">
        <f t="shared" ref="M128:V128" si="208">+M125+M126+M127</f>
        <v>5131</v>
      </c>
      <c r="N128" s="162">
        <f t="shared" si="208"/>
        <v>6976</v>
      </c>
      <c r="O128" s="161">
        <f t="shared" si="208"/>
        <v>12107</v>
      </c>
      <c r="P128" s="161">
        <f t="shared" si="208"/>
        <v>5</v>
      </c>
      <c r="Q128" s="161">
        <f t="shared" si="208"/>
        <v>12112</v>
      </c>
      <c r="R128" s="161">
        <f t="shared" si="208"/>
        <v>6664</v>
      </c>
      <c r="S128" s="162">
        <f t="shared" si="208"/>
        <v>7664</v>
      </c>
      <c r="T128" s="161">
        <f t="shared" si="208"/>
        <v>14328</v>
      </c>
      <c r="U128" s="161">
        <f t="shared" si="208"/>
        <v>7</v>
      </c>
      <c r="V128" s="161">
        <f t="shared" si="208"/>
        <v>14335</v>
      </c>
      <c r="W128" s="164">
        <f t="shared" si="188"/>
        <v>18.353698811096429</v>
      </c>
    </row>
    <row r="129" spans="1:26" ht="14.25" thickTop="1" thickBot="1">
      <c r="A129" s="121"/>
      <c r="B129" s="207"/>
      <c r="C129" s="121"/>
      <c r="D129" s="121"/>
      <c r="E129" s="121"/>
      <c r="F129" s="121"/>
      <c r="G129" s="121"/>
      <c r="H129" s="121"/>
      <c r="I129" s="122"/>
      <c r="J129" s="121"/>
      <c r="L129" s="201" t="s">
        <v>90</v>
      </c>
      <c r="M129" s="161">
        <f t="shared" ref="M129" si="209">+M120+M124+M128</f>
        <v>17829</v>
      </c>
      <c r="N129" s="162">
        <f t="shared" ref="N129" si="210">+N120+N124+N128</f>
        <v>21221</v>
      </c>
      <c r="O129" s="161">
        <f t="shared" ref="O129" si="211">+O120+O124+O128</f>
        <v>39050</v>
      </c>
      <c r="P129" s="161">
        <f t="shared" ref="P129" si="212">+P120+P124+P128</f>
        <v>8</v>
      </c>
      <c r="Q129" s="161">
        <f t="shared" ref="Q129" si="213">+Q120+Q124+Q128</f>
        <v>39058</v>
      </c>
      <c r="R129" s="161">
        <f t="shared" ref="R129" si="214">+R120+R124+R128</f>
        <v>21537</v>
      </c>
      <c r="S129" s="162">
        <f t="shared" ref="S129" si="215">+S120+S124+S128</f>
        <v>23212</v>
      </c>
      <c r="T129" s="161">
        <f t="shared" ref="T129" si="216">+T120+T124+T128</f>
        <v>44749</v>
      </c>
      <c r="U129" s="161">
        <f t="shared" ref="U129" si="217">+U120+U124+U128</f>
        <v>7</v>
      </c>
      <c r="V129" s="163">
        <f t="shared" ref="V129" si="218">+V120+V124+V128</f>
        <v>44756</v>
      </c>
      <c r="W129" s="164">
        <f t="shared" ref="W129:W130" si="219">IF(Q129=0,0,((V129/Q129)-1)*100)</f>
        <v>14.588560602181367</v>
      </c>
      <c r="Y129" s="106"/>
      <c r="Z129" s="106"/>
    </row>
    <row r="130" spans="1:26" ht="14.25" thickTop="1" thickBot="1">
      <c r="A130" s="121"/>
      <c r="B130" s="207"/>
      <c r="C130" s="121"/>
      <c r="D130" s="121"/>
      <c r="E130" s="121"/>
      <c r="F130" s="121"/>
      <c r="G130" s="121"/>
      <c r="H130" s="121"/>
      <c r="I130" s="122"/>
      <c r="J130" s="121"/>
      <c r="L130" s="201" t="s">
        <v>89</v>
      </c>
      <c r="M130" s="161">
        <f t="shared" ref="M130:V130" si="220">+M116+M120+M124+M128</f>
        <v>24778</v>
      </c>
      <c r="N130" s="162">
        <f t="shared" si="220"/>
        <v>29337</v>
      </c>
      <c r="O130" s="161">
        <f t="shared" si="220"/>
        <v>54115</v>
      </c>
      <c r="P130" s="161">
        <f t="shared" si="220"/>
        <v>10</v>
      </c>
      <c r="Q130" s="161">
        <f t="shared" si="220"/>
        <v>54125</v>
      </c>
      <c r="R130" s="161">
        <f t="shared" si="220"/>
        <v>28759</v>
      </c>
      <c r="S130" s="162">
        <f t="shared" si="220"/>
        <v>31518</v>
      </c>
      <c r="T130" s="161">
        <f t="shared" si="220"/>
        <v>60277</v>
      </c>
      <c r="U130" s="161">
        <f t="shared" si="220"/>
        <v>10</v>
      </c>
      <c r="V130" s="163">
        <f t="shared" si="220"/>
        <v>60287</v>
      </c>
      <c r="W130" s="164">
        <f t="shared" si="219"/>
        <v>11.384757505773679</v>
      </c>
      <c r="Y130" s="106"/>
      <c r="Z130" s="106"/>
    </row>
    <row r="131" spans="1:26" ht="14.25" thickTop="1" thickBot="1">
      <c r="B131" s="207"/>
      <c r="C131" s="121"/>
      <c r="D131" s="121"/>
      <c r="E131" s="121"/>
      <c r="F131" s="121"/>
      <c r="G131" s="121"/>
      <c r="H131" s="121"/>
      <c r="I131" s="122"/>
      <c r="L131" s="200" t="s">
        <v>59</v>
      </c>
      <c r="W131" s="130"/>
    </row>
    <row r="132" spans="1:26" ht="13.5" thickTop="1">
      <c r="B132" s="207"/>
      <c r="C132" s="121"/>
      <c r="D132" s="121"/>
      <c r="E132" s="121"/>
      <c r="F132" s="121"/>
      <c r="G132" s="121"/>
      <c r="H132" s="121"/>
      <c r="I132" s="122"/>
      <c r="L132" s="306" t="s">
        <v>46</v>
      </c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8"/>
    </row>
    <row r="133" spans="1:26" ht="18" thickBot="1">
      <c r="B133" s="207"/>
      <c r="C133" s="121"/>
      <c r="D133" s="121"/>
      <c r="E133" s="121"/>
      <c r="F133" s="121"/>
      <c r="G133" s="121"/>
      <c r="H133" s="121"/>
      <c r="I133" s="122"/>
      <c r="L133" s="309" t="s">
        <v>47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1"/>
      <c r="Z133" s="270"/>
    </row>
    <row r="134" spans="1:26" ht="18.75" thickTop="1" thickBot="1">
      <c r="B134" s="207"/>
      <c r="C134" s="121"/>
      <c r="D134" s="121"/>
      <c r="E134" s="121"/>
      <c r="F134" s="121"/>
      <c r="G134" s="121"/>
      <c r="H134" s="121"/>
      <c r="I134" s="122"/>
      <c r="W134" s="120" t="s">
        <v>40</v>
      </c>
      <c r="Z134" s="271"/>
    </row>
    <row r="135" spans="1:26" ht="18.75" thickTop="1" thickBot="1">
      <c r="B135" s="207"/>
      <c r="C135" s="121"/>
      <c r="D135" s="121"/>
      <c r="E135" s="121"/>
      <c r="F135" s="121"/>
      <c r="G135" s="121"/>
      <c r="H135" s="121"/>
      <c r="I135" s="122"/>
      <c r="L135" s="219"/>
      <c r="M135" s="303" t="s">
        <v>91</v>
      </c>
      <c r="N135" s="304"/>
      <c r="O135" s="304"/>
      <c r="P135" s="304"/>
      <c r="Q135" s="305"/>
      <c r="R135" s="303" t="s">
        <v>92</v>
      </c>
      <c r="S135" s="304"/>
      <c r="T135" s="304"/>
      <c r="U135" s="304"/>
      <c r="V135" s="305"/>
      <c r="W135" s="220" t="s">
        <v>4</v>
      </c>
      <c r="Z135" s="270"/>
    </row>
    <row r="136" spans="1:26" ht="18" thickTop="1">
      <c r="B136" s="207"/>
      <c r="C136" s="121"/>
      <c r="D136" s="121"/>
      <c r="E136" s="121"/>
      <c r="F136" s="121"/>
      <c r="G136" s="121"/>
      <c r="H136" s="121"/>
      <c r="I136" s="122"/>
      <c r="L136" s="221" t="s">
        <v>5</v>
      </c>
      <c r="M136" s="222"/>
      <c r="N136" s="225"/>
      <c r="O136" s="168"/>
      <c r="P136" s="226"/>
      <c r="Q136" s="169"/>
      <c r="R136" s="222"/>
      <c r="S136" s="225"/>
      <c r="T136" s="168"/>
      <c r="U136" s="226"/>
      <c r="V136" s="169"/>
      <c r="W136" s="224" t="s">
        <v>6</v>
      </c>
      <c r="Z136" s="271"/>
    </row>
    <row r="137" spans="1:26" ht="13.5" thickBot="1">
      <c r="B137" s="207"/>
      <c r="C137" s="121"/>
      <c r="D137" s="121"/>
      <c r="E137" s="121"/>
      <c r="F137" s="121"/>
      <c r="G137" s="121"/>
      <c r="H137" s="121"/>
      <c r="I137" s="122"/>
      <c r="L137" s="227"/>
      <c r="M137" s="231" t="s">
        <v>41</v>
      </c>
      <c r="N137" s="232" t="s">
        <v>42</v>
      </c>
      <c r="O137" s="170" t="s">
        <v>43</v>
      </c>
      <c r="P137" s="233" t="s">
        <v>13</v>
      </c>
      <c r="Q137" s="215" t="s">
        <v>9</v>
      </c>
      <c r="R137" s="231" t="s">
        <v>41</v>
      </c>
      <c r="S137" s="232" t="s">
        <v>42</v>
      </c>
      <c r="T137" s="170" t="s">
        <v>43</v>
      </c>
      <c r="U137" s="233" t="s">
        <v>13</v>
      </c>
      <c r="V137" s="215" t="s">
        <v>9</v>
      </c>
      <c r="W137" s="230"/>
    </row>
    <row r="138" spans="1:26" ht="4.5" customHeight="1" thickTop="1">
      <c r="B138" s="207"/>
      <c r="C138" s="121"/>
      <c r="D138" s="121"/>
      <c r="E138" s="121"/>
      <c r="F138" s="121"/>
      <c r="G138" s="121"/>
      <c r="H138" s="121"/>
      <c r="I138" s="122"/>
      <c r="L138" s="221"/>
      <c r="M138" s="237"/>
      <c r="N138" s="238"/>
      <c r="O138" s="154"/>
      <c r="P138" s="239"/>
      <c r="Q138" s="157"/>
      <c r="R138" s="237"/>
      <c r="S138" s="238"/>
      <c r="T138" s="154"/>
      <c r="U138" s="239"/>
      <c r="V138" s="159"/>
      <c r="W138" s="240"/>
    </row>
    <row r="139" spans="1:26">
      <c r="B139" s="207"/>
      <c r="C139" s="121"/>
      <c r="D139" s="121"/>
      <c r="E139" s="121"/>
      <c r="F139" s="121"/>
      <c r="G139" s="121"/>
      <c r="H139" s="121"/>
      <c r="I139" s="122"/>
      <c r="L139" s="221" t="s">
        <v>14</v>
      </c>
      <c r="M139" s="243">
        <f t="shared" ref="M139:N141" si="221">+M87+M113</f>
        <v>45022</v>
      </c>
      <c r="N139" s="244">
        <f t="shared" si="221"/>
        <v>64170</v>
      </c>
      <c r="O139" s="155">
        <f>+M139+N139</f>
        <v>109192</v>
      </c>
      <c r="P139" s="100">
        <f>+P87+P113</f>
        <v>4377</v>
      </c>
      <c r="Q139" s="158">
        <f>+O139+P139</f>
        <v>113569</v>
      </c>
      <c r="R139" s="243">
        <f t="shared" ref="R139:S141" si="222">+R87+R113</f>
        <v>49129</v>
      </c>
      <c r="S139" s="244">
        <f t="shared" si="222"/>
        <v>62394</v>
      </c>
      <c r="T139" s="155">
        <f>+R139+S139</f>
        <v>111523</v>
      </c>
      <c r="U139" s="100">
        <f>+U87+U113</f>
        <v>4262</v>
      </c>
      <c r="V139" s="160">
        <f>+T139+U139</f>
        <v>115785</v>
      </c>
      <c r="W139" s="217">
        <f t="shared" ref="W139:W154" si="223">IF(Q139=0,0,((V139/Q139)-1)*100)</f>
        <v>1.9512366931116798</v>
      </c>
      <c r="Y139" s="106"/>
      <c r="Z139" s="106"/>
    </row>
    <row r="140" spans="1:26">
      <c r="B140" s="207"/>
      <c r="C140" s="121"/>
      <c r="D140" s="121"/>
      <c r="E140" s="121"/>
      <c r="F140" s="121"/>
      <c r="G140" s="121"/>
      <c r="H140" s="121"/>
      <c r="I140" s="122"/>
      <c r="L140" s="221" t="s">
        <v>15</v>
      </c>
      <c r="M140" s="243">
        <f t="shared" si="221"/>
        <v>49606</v>
      </c>
      <c r="N140" s="244">
        <f t="shared" si="221"/>
        <v>67551</v>
      </c>
      <c r="O140" s="155">
        <f t="shared" ref="O140:O141" si="224">+M140+N140</f>
        <v>117157</v>
      </c>
      <c r="P140" s="100">
        <f>+P88+P114</f>
        <v>4325</v>
      </c>
      <c r="Q140" s="158">
        <f t="shared" ref="Q140:Q141" si="225">+O140+P140</f>
        <v>121482</v>
      </c>
      <c r="R140" s="243">
        <f t="shared" si="222"/>
        <v>48631</v>
      </c>
      <c r="S140" s="244">
        <f t="shared" si="222"/>
        <v>62886</v>
      </c>
      <c r="T140" s="155">
        <f t="shared" ref="T140:T141" si="226">+R140+S140</f>
        <v>111517</v>
      </c>
      <c r="U140" s="100">
        <f>+U88+U114</f>
        <v>3945</v>
      </c>
      <c r="V140" s="160">
        <f t="shared" ref="V140:V141" si="227">+T140+U140</f>
        <v>115462</v>
      </c>
      <c r="W140" s="217">
        <f t="shared" si="223"/>
        <v>-4.9554666534959875</v>
      </c>
      <c r="Y140" s="106"/>
      <c r="Z140" s="106"/>
    </row>
    <row r="141" spans="1:26" ht="13.5" thickBot="1">
      <c r="B141" s="207"/>
      <c r="C141" s="121"/>
      <c r="D141" s="121"/>
      <c r="E141" s="121"/>
      <c r="F141" s="121"/>
      <c r="G141" s="121"/>
      <c r="H141" s="121"/>
      <c r="I141" s="122"/>
      <c r="L141" s="227" t="s">
        <v>16</v>
      </c>
      <c r="M141" s="243">
        <f t="shared" si="221"/>
        <v>44287</v>
      </c>
      <c r="N141" s="244">
        <f t="shared" si="221"/>
        <v>65901</v>
      </c>
      <c r="O141" s="155">
        <f t="shared" si="224"/>
        <v>110188</v>
      </c>
      <c r="P141" s="100">
        <f>+P89+P115</f>
        <v>4115</v>
      </c>
      <c r="Q141" s="158">
        <f t="shared" si="225"/>
        <v>114303</v>
      </c>
      <c r="R141" s="243">
        <f t="shared" si="222"/>
        <v>46940</v>
      </c>
      <c r="S141" s="244">
        <f t="shared" si="222"/>
        <v>60214</v>
      </c>
      <c r="T141" s="155">
        <f t="shared" si="226"/>
        <v>107154</v>
      </c>
      <c r="U141" s="100">
        <f>+U89+U115</f>
        <v>3882</v>
      </c>
      <c r="V141" s="160">
        <f t="shared" si="227"/>
        <v>111036</v>
      </c>
      <c r="W141" s="217">
        <f t="shared" si="223"/>
        <v>-2.8581926983543782</v>
      </c>
      <c r="Y141" s="106"/>
      <c r="Z141" s="106"/>
    </row>
    <row r="142" spans="1:26" ht="14.25" thickTop="1" thickBot="1">
      <c r="B142" s="207"/>
      <c r="C142" s="121"/>
      <c r="D142" s="121"/>
      <c r="E142" s="121"/>
      <c r="F142" s="121"/>
      <c r="G142" s="121"/>
      <c r="H142" s="121"/>
      <c r="I142" s="122"/>
      <c r="L142" s="201" t="s">
        <v>17</v>
      </c>
      <c r="M142" s="161">
        <f t="shared" ref="M142:V142" si="228">+M139+M140+M141</f>
        <v>138915</v>
      </c>
      <c r="N142" s="162">
        <f t="shared" si="228"/>
        <v>197622</v>
      </c>
      <c r="O142" s="161">
        <f t="shared" si="228"/>
        <v>336537</v>
      </c>
      <c r="P142" s="161">
        <f t="shared" si="228"/>
        <v>12817</v>
      </c>
      <c r="Q142" s="161">
        <f t="shared" si="228"/>
        <v>349354</v>
      </c>
      <c r="R142" s="161">
        <f t="shared" si="228"/>
        <v>144700</v>
      </c>
      <c r="S142" s="162">
        <f t="shared" si="228"/>
        <v>185494</v>
      </c>
      <c r="T142" s="161">
        <f t="shared" si="228"/>
        <v>330194</v>
      </c>
      <c r="U142" s="161">
        <f t="shared" si="228"/>
        <v>12089</v>
      </c>
      <c r="V142" s="163">
        <f t="shared" si="228"/>
        <v>342283</v>
      </c>
      <c r="W142" s="164">
        <f t="shared" si="223"/>
        <v>-2.0240214796452882</v>
      </c>
      <c r="Y142" s="106"/>
      <c r="Z142" s="106"/>
    </row>
    <row r="143" spans="1:26" ht="13.5" thickTop="1">
      <c r="B143" s="207"/>
      <c r="C143" s="121"/>
      <c r="D143" s="121"/>
      <c r="E143" s="121"/>
      <c r="F143" s="121"/>
      <c r="G143" s="121"/>
      <c r="H143" s="121"/>
      <c r="I143" s="122"/>
      <c r="L143" s="221" t="s">
        <v>18</v>
      </c>
      <c r="M143" s="243">
        <f t="shared" ref="M143:N145" si="229">+M91+M117</f>
        <v>42701</v>
      </c>
      <c r="N143" s="244">
        <f t="shared" si="229"/>
        <v>57305</v>
      </c>
      <c r="O143" s="155">
        <f t="shared" ref="O143" si="230">+M143+N143</f>
        <v>100006</v>
      </c>
      <c r="P143" s="100">
        <f>+P91+P117</f>
        <v>3772</v>
      </c>
      <c r="Q143" s="158">
        <f t="shared" ref="Q143" si="231">+O143+P143</f>
        <v>103778</v>
      </c>
      <c r="R143" s="243">
        <f t="shared" ref="R143:S145" si="232">+R91+R117</f>
        <v>46985</v>
      </c>
      <c r="S143" s="244">
        <f t="shared" si="232"/>
        <v>56338</v>
      </c>
      <c r="T143" s="155">
        <f t="shared" ref="T143" si="233">+R143+S143</f>
        <v>103323</v>
      </c>
      <c r="U143" s="100">
        <f>+U91+U117</f>
        <v>4092</v>
      </c>
      <c r="V143" s="160">
        <f t="shared" ref="V143" si="234">+T143+U143</f>
        <v>107415</v>
      </c>
      <c r="W143" s="217">
        <f t="shared" si="223"/>
        <v>3.504596349900746</v>
      </c>
      <c r="Y143" s="106"/>
      <c r="Z143" s="106"/>
    </row>
    <row r="144" spans="1:26">
      <c r="B144" s="207"/>
      <c r="C144" s="121"/>
      <c r="D144" s="121"/>
      <c r="E144" s="121"/>
      <c r="F144" s="121"/>
      <c r="G144" s="121"/>
      <c r="H144" s="121"/>
      <c r="I144" s="122"/>
      <c r="L144" s="221" t="s">
        <v>19</v>
      </c>
      <c r="M144" s="243">
        <f t="shared" si="229"/>
        <v>42337</v>
      </c>
      <c r="N144" s="244">
        <f t="shared" si="229"/>
        <v>60208</v>
      </c>
      <c r="O144" s="155">
        <f>+M144+N144</f>
        <v>102545</v>
      </c>
      <c r="P144" s="100">
        <f>+P92+P118</f>
        <v>3645</v>
      </c>
      <c r="Q144" s="158">
        <f>+O144+P144</f>
        <v>106190</v>
      </c>
      <c r="R144" s="243">
        <f t="shared" si="232"/>
        <v>43499</v>
      </c>
      <c r="S144" s="244">
        <f t="shared" si="232"/>
        <v>54382</v>
      </c>
      <c r="T144" s="155">
        <f>+R144+S144</f>
        <v>97881</v>
      </c>
      <c r="U144" s="100">
        <f>+U92+U118</f>
        <v>3213</v>
      </c>
      <c r="V144" s="160">
        <f>+T144+U144</f>
        <v>101094</v>
      </c>
      <c r="W144" s="217">
        <f>IF(Q144=0,0,((V144/Q144)-1)*100)</f>
        <v>-4.7989452867501665</v>
      </c>
      <c r="Y144" s="106"/>
      <c r="Z144" s="106"/>
    </row>
    <row r="145" spans="1:27" ht="13.5" thickBot="1">
      <c r="B145" s="207"/>
      <c r="C145" s="121"/>
      <c r="D145" s="121"/>
      <c r="E145" s="121"/>
      <c r="F145" s="121"/>
      <c r="G145" s="121"/>
      <c r="H145" s="121"/>
      <c r="I145" s="122"/>
      <c r="L145" s="221" t="s">
        <v>20</v>
      </c>
      <c r="M145" s="243">
        <f t="shared" si="229"/>
        <v>49374</v>
      </c>
      <c r="N145" s="244">
        <f t="shared" si="229"/>
        <v>66821</v>
      </c>
      <c r="O145" s="155">
        <f>+M145+N145</f>
        <v>116195</v>
      </c>
      <c r="P145" s="100">
        <f>+P93+P119</f>
        <v>4036</v>
      </c>
      <c r="Q145" s="158">
        <f>+O145+P145</f>
        <v>120231</v>
      </c>
      <c r="R145" s="243">
        <f t="shared" si="232"/>
        <v>52809</v>
      </c>
      <c r="S145" s="244">
        <f t="shared" si="232"/>
        <v>64036</v>
      </c>
      <c r="T145" s="155">
        <f>+R145+S145</f>
        <v>116845</v>
      </c>
      <c r="U145" s="100">
        <f>+U93+U119</f>
        <v>3946</v>
      </c>
      <c r="V145" s="160">
        <f>+T145+U145</f>
        <v>120791</v>
      </c>
      <c r="W145" s="217">
        <f>IF(Q145=0,0,((V145/Q145)-1)*100)</f>
        <v>0.46577005930250603</v>
      </c>
      <c r="Y145" s="106"/>
      <c r="Z145" s="106"/>
    </row>
    <row r="146" spans="1:27" ht="14.25" thickTop="1" thickBot="1">
      <c r="B146" s="207"/>
      <c r="C146" s="121"/>
      <c r="D146" s="121"/>
      <c r="E146" s="121"/>
      <c r="F146" s="121"/>
      <c r="G146" s="121"/>
      <c r="H146" s="121"/>
      <c r="I146" s="122"/>
      <c r="L146" s="201" t="s">
        <v>87</v>
      </c>
      <c r="M146" s="161">
        <f>+M143+M144+M145</f>
        <v>134412</v>
      </c>
      <c r="N146" s="162">
        <f t="shared" ref="N146:V146" si="235">+N143+N144+N145</f>
        <v>184334</v>
      </c>
      <c r="O146" s="161">
        <f t="shared" si="235"/>
        <v>318746</v>
      </c>
      <c r="P146" s="161">
        <f t="shared" si="235"/>
        <v>11453</v>
      </c>
      <c r="Q146" s="161">
        <f t="shared" si="235"/>
        <v>330199</v>
      </c>
      <c r="R146" s="161">
        <f t="shared" si="235"/>
        <v>143293</v>
      </c>
      <c r="S146" s="162">
        <f t="shared" si="235"/>
        <v>174756</v>
      </c>
      <c r="T146" s="161">
        <f t="shared" si="235"/>
        <v>318049</v>
      </c>
      <c r="U146" s="161">
        <f t="shared" si="235"/>
        <v>11251</v>
      </c>
      <c r="V146" s="163">
        <f t="shared" si="235"/>
        <v>329300</v>
      </c>
      <c r="W146" s="164">
        <f>IF(Q146=0,0,((V146/Q146)-1)*100)</f>
        <v>-0.27226006135694369</v>
      </c>
      <c r="Y146" s="106"/>
      <c r="Z146" s="106"/>
    </row>
    <row r="147" spans="1:27" ht="13.5" thickTop="1">
      <c r="B147" s="207"/>
      <c r="C147" s="121"/>
      <c r="D147" s="121"/>
      <c r="E147" s="121"/>
      <c r="F147" s="121"/>
      <c r="G147" s="121"/>
      <c r="H147" s="121"/>
      <c r="I147" s="122"/>
      <c r="L147" s="221" t="s">
        <v>21</v>
      </c>
      <c r="M147" s="243">
        <f t="shared" ref="M147:N149" si="236">+M95+M121</f>
        <v>42560</v>
      </c>
      <c r="N147" s="244">
        <f t="shared" si="236"/>
        <v>57250</v>
      </c>
      <c r="O147" s="155">
        <f t="shared" ref="O147" si="237">+M147+N147</f>
        <v>99810</v>
      </c>
      <c r="P147" s="100">
        <f>+P95+P121</f>
        <v>3794</v>
      </c>
      <c r="Q147" s="158">
        <f t="shared" ref="Q147" si="238">+O147+P147</f>
        <v>103604</v>
      </c>
      <c r="R147" s="243">
        <f t="shared" ref="R147:S149" si="239">+R95+R121</f>
        <v>45294</v>
      </c>
      <c r="S147" s="244">
        <f t="shared" si="239"/>
        <v>59895</v>
      </c>
      <c r="T147" s="155">
        <f t="shared" ref="T147" si="240">+R147+S147</f>
        <v>105189</v>
      </c>
      <c r="U147" s="100">
        <f>+U95+U121</f>
        <v>3930</v>
      </c>
      <c r="V147" s="160">
        <f t="shared" ref="V147" si="241">+T147+U147</f>
        <v>109119</v>
      </c>
      <c r="W147" s="217">
        <f t="shared" si="223"/>
        <v>5.3231535461951252</v>
      </c>
      <c r="Y147" s="106"/>
      <c r="Z147" s="106"/>
    </row>
    <row r="148" spans="1:27">
      <c r="B148" s="207"/>
      <c r="C148" s="121"/>
      <c r="D148" s="121"/>
      <c r="E148" s="121"/>
      <c r="F148" s="121"/>
      <c r="G148" s="121"/>
      <c r="H148" s="121"/>
      <c r="I148" s="122"/>
      <c r="L148" s="221" t="s">
        <v>88</v>
      </c>
      <c r="M148" s="243">
        <f t="shared" si="236"/>
        <v>42290</v>
      </c>
      <c r="N148" s="244">
        <f t="shared" si="236"/>
        <v>62537</v>
      </c>
      <c r="O148" s="155">
        <f>+M148+N148</f>
        <v>104827</v>
      </c>
      <c r="P148" s="100">
        <f>+P96+P122</f>
        <v>4028</v>
      </c>
      <c r="Q148" s="158">
        <f>+O148+P148</f>
        <v>108855</v>
      </c>
      <c r="R148" s="243">
        <f t="shared" si="239"/>
        <v>45796</v>
      </c>
      <c r="S148" s="244">
        <f t="shared" si="239"/>
        <v>64489</v>
      </c>
      <c r="T148" s="155">
        <f>+R148+S148</f>
        <v>110285</v>
      </c>
      <c r="U148" s="100">
        <f>+U96+U122</f>
        <v>3617</v>
      </c>
      <c r="V148" s="160">
        <f>+T148+U148</f>
        <v>113902</v>
      </c>
      <c r="W148" s="217">
        <f>IF(Q148=0,0,((V148/Q148)-1)*100)</f>
        <v>4.6364429745992419</v>
      </c>
      <c r="Y148" s="106"/>
      <c r="Z148" s="106"/>
    </row>
    <row r="149" spans="1:27" ht="13.5" thickBot="1">
      <c r="B149" s="207"/>
      <c r="C149" s="121"/>
      <c r="D149" s="121"/>
      <c r="E149" s="121"/>
      <c r="F149" s="121"/>
      <c r="G149" s="121"/>
      <c r="H149" s="121"/>
      <c r="I149" s="122"/>
      <c r="L149" s="221" t="s">
        <v>22</v>
      </c>
      <c r="M149" s="243">
        <f t="shared" si="236"/>
        <v>42064</v>
      </c>
      <c r="N149" s="244">
        <f t="shared" si="236"/>
        <v>57544</v>
      </c>
      <c r="O149" s="156">
        <f>+M149+N149</f>
        <v>99608</v>
      </c>
      <c r="P149" s="250">
        <f>+P97+P123</f>
        <v>4201</v>
      </c>
      <c r="Q149" s="158">
        <f>+O149+P149</f>
        <v>103809</v>
      </c>
      <c r="R149" s="243">
        <f t="shared" si="239"/>
        <v>48073</v>
      </c>
      <c r="S149" s="244">
        <f t="shared" si="239"/>
        <v>61367</v>
      </c>
      <c r="T149" s="156">
        <f>+R149+S149</f>
        <v>109440</v>
      </c>
      <c r="U149" s="250">
        <f>+U97+U123</f>
        <v>3611</v>
      </c>
      <c r="V149" s="160">
        <f>+T149+U149</f>
        <v>113051</v>
      </c>
      <c r="W149" s="217">
        <f>IF(Q149=0,0,((V149/Q149)-1)*100)</f>
        <v>8.9028889595314418</v>
      </c>
      <c r="Y149" s="106"/>
      <c r="Z149" s="106"/>
    </row>
    <row r="150" spans="1:27" ht="14.25" thickTop="1" thickBot="1">
      <c r="A150" s="121"/>
      <c r="B150" s="207"/>
      <c r="C150" s="121"/>
      <c r="D150" s="121"/>
      <c r="E150" s="121"/>
      <c r="F150" s="121"/>
      <c r="G150" s="121"/>
      <c r="H150" s="121"/>
      <c r="I150" s="122"/>
      <c r="J150" s="121"/>
      <c r="L150" s="202" t="s">
        <v>60</v>
      </c>
      <c r="M150" s="165">
        <f>+M147+M148+M149</f>
        <v>126914</v>
      </c>
      <c r="N150" s="165">
        <f t="shared" ref="N150" si="242">+N147+N148+N149</f>
        <v>177331</v>
      </c>
      <c r="O150" s="166">
        <f t="shared" ref="O150" si="243">+O147+O148+O149</f>
        <v>304245</v>
      </c>
      <c r="P150" s="166">
        <f t="shared" ref="P150" si="244">+P147+P148+P149</f>
        <v>12023</v>
      </c>
      <c r="Q150" s="166">
        <f t="shared" ref="Q150" si="245">+Q147+Q148+Q149</f>
        <v>316268</v>
      </c>
      <c r="R150" s="165">
        <f t="shared" ref="R150" si="246">+R147+R148+R149</f>
        <v>139163</v>
      </c>
      <c r="S150" s="165">
        <f t="shared" ref="S150" si="247">+S147+S148+S149</f>
        <v>185751</v>
      </c>
      <c r="T150" s="166">
        <f t="shared" ref="T150" si="248">+T147+T148+T149</f>
        <v>324914</v>
      </c>
      <c r="U150" s="166">
        <f t="shared" ref="U150" si="249">+U147+U148+U149</f>
        <v>11158</v>
      </c>
      <c r="V150" s="166">
        <f t="shared" ref="V150" si="250">+V147+V148+V149</f>
        <v>336072</v>
      </c>
      <c r="W150" s="167">
        <f>IF(Q150=0,0,((V150/Q150)-1)*100)</f>
        <v>6.2617779857589095</v>
      </c>
      <c r="Y150" s="106"/>
      <c r="Z150" s="106"/>
    </row>
    <row r="151" spans="1:27" ht="13.5" thickTop="1">
      <c r="A151" s="121"/>
      <c r="B151" s="207"/>
      <c r="C151" s="121"/>
      <c r="D151" s="121"/>
      <c r="E151" s="121"/>
      <c r="F151" s="121"/>
      <c r="G151" s="121"/>
      <c r="H151" s="121"/>
      <c r="I151" s="122"/>
      <c r="J151" s="121"/>
      <c r="L151" s="221" t="s">
        <v>24</v>
      </c>
      <c r="M151" s="243">
        <f t="shared" ref="M151:N153" si="251">+M99+M125</f>
        <v>45508</v>
      </c>
      <c r="N151" s="244">
        <f t="shared" si="251"/>
        <v>57656</v>
      </c>
      <c r="O151" s="156">
        <f>+M151+N151</f>
        <v>103164</v>
      </c>
      <c r="P151" s="251">
        <f>+P99+P125</f>
        <v>4502</v>
      </c>
      <c r="Q151" s="158">
        <f>+O151+P151</f>
        <v>107666</v>
      </c>
      <c r="R151" s="243">
        <f t="shared" ref="R151:S153" si="252">+R99+R125</f>
        <v>50009</v>
      </c>
      <c r="S151" s="244">
        <f t="shared" si="252"/>
        <v>59440</v>
      </c>
      <c r="T151" s="156">
        <f>+R151+S151</f>
        <v>109449</v>
      </c>
      <c r="U151" s="251">
        <f>+U99+U125</f>
        <v>3798</v>
      </c>
      <c r="V151" s="160">
        <f>+T151+U151</f>
        <v>113247</v>
      </c>
      <c r="W151" s="217">
        <f>IF(Q151=0,0,((V151/Q151)-1)*100)</f>
        <v>5.1836234280088433</v>
      </c>
      <c r="Y151" s="106"/>
      <c r="Z151" s="106"/>
    </row>
    <row r="152" spans="1:27">
      <c r="A152" s="121"/>
      <c r="B152" s="123"/>
      <c r="C152" s="131"/>
      <c r="D152" s="131"/>
      <c r="E152" s="124"/>
      <c r="F152" s="132"/>
      <c r="G152" s="132"/>
      <c r="H152" s="133"/>
      <c r="I152" s="134"/>
      <c r="J152" s="121"/>
      <c r="L152" s="221" t="s">
        <v>25</v>
      </c>
      <c r="M152" s="243">
        <f t="shared" si="251"/>
        <v>46010</v>
      </c>
      <c r="N152" s="244">
        <f t="shared" si="251"/>
        <v>57799</v>
      </c>
      <c r="O152" s="156">
        <f>+M152+N152</f>
        <v>103809</v>
      </c>
      <c r="P152" s="100">
        <f>+P100+P126</f>
        <v>4237</v>
      </c>
      <c r="Q152" s="158">
        <f>+O152+P152</f>
        <v>108046</v>
      </c>
      <c r="R152" s="243">
        <f t="shared" si="252"/>
        <v>50180</v>
      </c>
      <c r="S152" s="244">
        <f t="shared" si="252"/>
        <v>62052</v>
      </c>
      <c r="T152" s="156">
        <f>+R152+S152</f>
        <v>112232</v>
      </c>
      <c r="U152" s="100">
        <f>+U100+U126</f>
        <v>3889</v>
      </c>
      <c r="V152" s="160">
        <f>+T152+U152</f>
        <v>116121</v>
      </c>
      <c r="W152" s="217">
        <f>IF(Q152=0,0,((V152/Q152)-1)*100)</f>
        <v>7.4736686226237081</v>
      </c>
    </row>
    <row r="153" spans="1:27" s="125" customFormat="1" ht="12.75" customHeight="1" thickBot="1">
      <c r="B153" s="209"/>
      <c r="C153" s="128"/>
      <c r="D153" s="128"/>
      <c r="E153" s="128"/>
      <c r="F153" s="128"/>
      <c r="G153" s="128"/>
      <c r="H153" s="128"/>
      <c r="I153" s="129"/>
      <c r="L153" s="221" t="s">
        <v>26</v>
      </c>
      <c r="M153" s="243">
        <f t="shared" si="251"/>
        <v>45104</v>
      </c>
      <c r="N153" s="244">
        <f t="shared" si="251"/>
        <v>60825</v>
      </c>
      <c r="O153" s="156">
        <f t="shared" ref="O153" si="253">+M153+N153</f>
        <v>105929</v>
      </c>
      <c r="P153" s="100">
        <f>+P101+P127</f>
        <v>3838</v>
      </c>
      <c r="Q153" s="158">
        <f t="shared" ref="Q153" si="254">+O153+P153</f>
        <v>109767</v>
      </c>
      <c r="R153" s="243">
        <f t="shared" si="252"/>
        <v>53091</v>
      </c>
      <c r="S153" s="244">
        <f t="shared" si="252"/>
        <v>66686</v>
      </c>
      <c r="T153" s="156">
        <f t="shared" ref="T153" si="255">+R153+S153</f>
        <v>119777</v>
      </c>
      <c r="U153" s="100">
        <f>+U101+U127</f>
        <v>3645</v>
      </c>
      <c r="V153" s="160">
        <f t="shared" ref="V153" si="256">+T153+U153</f>
        <v>123422</v>
      </c>
      <c r="W153" s="217">
        <f t="shared" si="223"/>
        <v>12.439986516894885</v>
      </c>
      <c r="X153" s="95"/>
      <c r="AA153" s="273"/>
    </row>
    <row r="154" spans="1:27" s="125" customFormat="1" ht="12.75" customHeight="1" thickTop="1" thickBot="1">
      <c r="B154" s="209"/>
      <c r="C154" s="128"/>
      <c r="D154" s="128"/>
      <c r="E154" s="128"/>
      <c r="F154" s="128"/>
      <c r="G154" s="128"/>
      <c r="H154" s="128"/>
      <c r="I154" s="129"/>
      <c r="L154" s="201" t="s">
        <v>27</v>
      </c>
      <c r="M154" s="161">
        <f t="shared" ref="M154:V154" si="257">+M151+M152+M153</f>
        <v>136622</v>
      </c>
      <c r="N154" s="162">
        <f t="shared" si="257"/>
        <v>176280</v>
      </c>
      <c r="O154" s="161">
        <f t="shared" si="257"/>
        <v>312902</v>
      </c>
      <c r="P154" s="161">
        <f t="shared" si="257"/>
        <v>12577</v>
      </c>
      <c r="Q154" s="161">
        <f t="shared" si="257"/>
        <v>325479</v>
      </c>
      <c r="R154" s="161">
        <f t="shared" si="257"/>
        <v>153280</v>
      </c>
      <c r="S154" s="162">
        <f t="shared" si="257"/>
        <v>188178</v>
      </c>
      <c r="T154" s="161">
        <f t="shared" si="257"/>
        <v>341458</v>
      </c>
      <c r="U154" s="161">
        <f t="shared" si="257"/>
        <v>11332</v>
      </c>
      <c r="V154" s="161">
        <f t="shared" si="257"/>
        <v>352790</v>
      </c>
      <c r="W154" s="164">
        <f t="shared" si="223"/>
        <v>8.3910175464469319</v>
      </c>
      <c r="X154" s="95"/>
      <c r="AA154" s="273"/>
    </row>
    <row r="155" spans="1:27" ht="14.25" thickTop="1" thickBot="1">
      <c r="A155" s="121"/>
      <c r="B155" s="207"/>
      <c r="C155" s="121"/>
      <c r="D155" s="121"/>
      <c r="E155" s="121"/>
      <c r="F155" s="121"/>
      <c r="G155" s="121"/>
      <c r="H155" s="121"/>
      <c r="I155" s="122"/>
      <c r="J155" s="121"/>
      <c r="L155" s="201" t="s">
        <v>90</v>
      </c>
      <c r="M155" s="161">
        <f t="shared" ref="M155" si="258">+M146+M150+M154</f>
        <v>397948</v>
      </c>
      <c r="N155" s="162">
        <f t="shared" ref="N155" si="259">+N146+N150+N154</f>
        <v>537945</v>
      </c>
      <c r="O155" s="161">
        <f t="shared" ref="O155" si="260">+O146+O150+O154</f>
        <v>935893</v>
      </c>
      <c r="P155" s="161">
        <f t="shared" ref="P155" si="261">+P146+P150+P154</f>
        <v>36053</v>
      </c>
      <c r="Q155" s="161">
        <f t="shared" ref="Q155" si="262">+Q146+Q150+Q154</f>
        <v>971946</v>
      </c>
      <c r="R155" s="161">
        <f t="shared" ref="R155" si="263">+R146+R150+R154</f>
        <v>435736</v>
      </c>
      <c r="S155" s="162">
        <f t="shared" ref="S155" si="264">+S146+S150+S154</f>
        <v>548685</v>
      </c>
      <c r="T155" s="161">
        <f t="shared" ref="T155" si="265">+T146+T150+T154</f>
        <v>984421</v>
      </c>
      <c r="U155" s="161">
        <f t="shared" ref="U155" si="266">+U146+U150+U154</f>
        <v>33741</v>
      </c>
      <c r="V155" s="163">
        <f t="shared" ref="V155" si="267">+V146+V150+V154</f>
        <v>1018162</v>
      </c>
      <c r="W155" s="164">
        <f t="shared" ref="W155:W156" si="268">IF(Q155=0,0,((V155/Q155)-1)*100)</f>
        <v>4.7549966767701068</v>
      </c>
      <c r="Y155" s="106"/>
      <c r="Z155" s="106"/>
    </row>
    <row r="156" spans="1:27" ht="14.25" thickTop="1" thickBot="1">
      <c r="A156" s="121"/>
      <c r="B156" s="207"/>
      <c r="C156" s="121"/>
      <c r="D156" s="121"/>
      <c r="E156" s="121"/>
      <c r="F156" s="121"/>
      <c r="G156" s="121"/>
      <c r="H156" s="121"/>
      <c r="I156" s="122"/>
      <c r="J156" s="121"/>
      <c r="L156" s="201" t="s">
        <v>89</v>
      </c>
      <c r="M156" s="161">
        <f t="shared" ref="M156:V156" si="269">+M142+M146+M150+M154</f>
        <v>536863</v>
      </c>
      <c r="N156" s="162">
        <f t="shared" si="269"/>
        <v>735567</v>
      </c>
      <c r="O156" s="161">
        <f t="shared" si="269"/>
        <v>1272430</v>
      </c>
      <c r="P156" s="161">
        <f t="shared" si="269"/>
        <v>48870</v>
      </c>
      <c r="Q156" s="161">
        <f t="shared" si="269"/>
        <v>1321300</v>
      </c>
      <c r="R156" s="161">
        <f t="shared" si="269"/>
        <v>580436</v>
      </c>
      <c r="S156" s="162">
        <f t="shared" si="269"/>
        <v>734179</v>
      </c>
      <c r="T156" s="161">
        <f t="shared" si="269"/>
        <v>1314615</v>
      </c>
      <c r="U156" s="161">
        <f t="shared" si="269"/>
        <v>45830</v>
      </c>
      <c r="V156" s="163">
        <f t="shared" si="269"/>
        <v>1360445</v>
      </c>
      <c r="W156" s="164">
        <f t="shared" si="268"/>
        <v>2.962612578521151</v>
      </c>
      <c r="Y156" s="106"/>
      <c r="Z156" s="106"/>
    </row>
    <row r="157" spans="1:27" ht="14.25" thickTop="1" thickBot="1">
      <c r="B157" s="207"/>
      <c r="C157" s="121"/>
      <c r="D157" s="121"/>
      <c r="E157" s="121"/>
      <c r="F157" s="121"/>
      <c r="G157" s="121"/>
      <c r="H157" s="121"/>
      <c r="I157" s="122"/>
      <c r="L157" s="200" t="s">
        <v>59</v>
      </c>
    </row>
    <row r="158" spans="1:27" ht="13.5" thickTop="1">
      <c r="B158" s="207"/>
      <c r="C158" s="121"/>
      <c r="D158" s="121"/>
      <c r="E158" s="121"/>
      <c r="F158" s="121"/>
      <c r="G158" s="121"/>
      <c r="H158" s="121"/>
      <c r="I158" s="122"/>
      <c r="L158" s="297" t="s">
        <v>48</v>
      </c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9"/>
    </row>
    <row r="159" spans="1:27" ht="13.5" thickBot="1">
      <c r="B159" s="207"/>
      <c r="C159" s="121"/>
      <c r="D159" s="121"/>
      <c r="E159" s="121"/>
      <c r="F159" s="121"/>
      <c r="G159" s="121"/>
      <c r="H159" s="121"/>
      <c r="I159" s="122"/>
      <c r="L159" s="300" t="s">
        <v>49</v>
      </c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2"/>
    </row>
    <row r="160" spans="1:27" ht="14.25" thickTop="1" thickBot="1">
      <c r="B160" s="207"/>
      <c r="C160" s="121"/>
      <c r="D160" s="121"/>
      <c r="E160" s="121"/>
      <c r="F160" s="121"/>
      <c r="G160" s="121"/>
      <c r="H160" s="121"/>
      <c r="I160" s="122"/>
      <c r="W160" s="120" t="s">
        <v>40</v>
      </c>
    </row>
    <row r="161" spans="2:23" ht="14.25" thickTop="1" thickBot="1">
      <c r="B161" s="207"/>
      <c r="C161" s="121"/>
      <c r="D161" s="121"/>
      <c r="E161" s="121"/>
      <c r="F161" s="121"/>
      <c r="G161" s="121"/>
      <c r="H161" s="121"/>
      <c r="I161" s="122"/>
      <c r="L161" s="219"/>
      <c r="M161" s="294" t="s">
        <v>91</v>
      </c>
      <c r="N161" s="295"/>
      <c r="O161" s="295"/>
      <c r="P161" s="295"/>
      <c r="Q161" s="296"/>
      <c r="R161" s="294" t="s">
        <v>92</v>
      </c>
      <c r="S161" s="295"/>
      <c r="T161" s="295"/>
      <c r="U161" s="295"/>
      <c r="V161" s="296"/>
      <c r="W161" s="220" t="s">
        <v>4</v>
      </c>
    </row>
    <row r="162" spans="2:23" ht="13.5" thickTop="1">
      <c r="B162" s="207"/>
      <c r="C162" s="121"/>
      <c r="D162" s="121"/>
      <c r="E162" s="121"/>
      <c r="F162" s="121"/>
      <c r="G162" s="121"/>
      <c r="H162" s="121"/>
      <c r="I162" s="122"/>
      <c r="L162" s="221" t="s">
        <v>5</v>
      </c>
      <c r="M162" s="222"/>
      <c r="N162" s="225"/>
      <c r="O162" s="194"/>
      <c r="P162" s="226"/>
      <c r="Q162" s="195"/>
      <c r="R162" s="222"/>
      <c r="S162" s="225"/>
      <c r="T162" s="194"/>
      <c r="U162" s="226"/>
      <c r="V162" s="195"/>
      <c r="W162" s="224" t="s">
        <v>6</v>
      </c>
    </row>
    <row r="163" spans="2:23" ht="13.5" thickBot="1">
      <c r="B163" s="207"/>
      <c r="C163" s="121"/>
      <c r="D163" s="121"/>
      <c r="E163" s="121"/>
      <c r="F163" s="121"/>
      <c r="G163" s="121"/>
      <c r="H163" s="121"/>
      <c r="I163" s="122"/>
      <c r="L163" s="227"/>
      <c r="M163" s="231" t="s">
        <v>41</v>
      </c>
      <c r="N163" s="232" t="s">
        <v>42</v>
      </c>
      <c r="O163" s="196" t="s">
        <v>43</v>
      </c>
      <c r="P163" s="233" t="s">
        <v>13</v>
      </c>
      <c r="Q163" s="216" t="s">
        <v>9</v>
      </c>
      <c r="R163" s="231" t="s">
        <v>41</v>
      </c>
      <c r="S163" s="232" t="s">
        <v>42</v>
      </c>
      <c r="T163" s="196" t="s">
        <v>43</v>
      </c>
      <c r="U163" s="233" t="s">
        <v>13</v>
      </c>
      <c r="V163" s="216" t="s">
        <v>9</v>
      </c>
      <c r="W163" s="230"/>
    </row>
    <row r="164" spans="2:23" ht="3.75" customHeight="1" thickTop="1">
      <c r="B164" s="207"/>
      <c r="C164" s="121"/>
      <c r="D164" s="121"/>
      <c r="E164" s="121"/>
      <c r="F164" s="121"/>
      <c r="G164" s="121"/>
      <c r="H164" s="121"/>
      <c r="I164" s="122"/>
      <c r="L164" s="221"/>
      <c r="M164" s="237"/>
      <c r="N164" s="238"/>
      <c r="O164" s="171"/>
      <c r="P164" s="239"/>
      <c r="Q164" s="177"/>
      <c r="R164" s="237"/>
      <c r="S164" s="238"/>
      <c r="T164" s="171"/>
      <c r="U164" s="239"/>
      <c r="V164" s="181"/>
      <c r="W164" s="240"/>
    </row>
    <row r="165" spans="2:23">
      <c r="B165" s="207"/>
      <c r="C165" s="121"/>
      <c r="D165" s="121"/>
      <c r="E165" s="121"/>
      <c r="F165" s="121"/>
      <c r="G165" s="121"/>
      <c r="H165" s="121"/>
      <c r="I165" s="122"/>
      <c r="L165" s="221" t="s">
        <v>14</v>
      </c>
      <c r="M165" s="243">
        <f>+BKK!M165+DMK!M165</f>
        <v>39</v>
      </c>
      <c r="N165" s="244">
        <f>+BKK!N165+DMK!N165</f>
        <v>65</v>
      </c>
      <c r="O165" s="172">
        <f>M165+N165</f>
        <v>104</v>
      </c>
      <c r="P165" s="100">
        <f>+BKK!P165+DMK!P165</f>
        <v>12</v>
      </c>
      <c r="Q165" s="178">
        <f>+O165+P165</f>
        <v>116</v>
      </c>
      <c r="R165" s="243">
        <f>BKK!R165+DMK!R165</f>
        <v>65</v>
      </c>
      <c r="S165" s="244">
        <f>BKK!S165+DMK!S165</f>
        <v>56</v>
      </c>
      <c r="T165" s="172">
        <f>R165+S165</f>
        <v>121</v>
      </c>
      <c r="U165" s="100">
        <f>BKK!U165+DMK!U165</f>
        <v>2</v>
      </c>
      <c r="V165" s="182">
        <f t="shared" ref="V165:V167" si="270">+T165+U165</f>
        <v>123</v>
      </c>
      <c r="W165" s="217">
        <f t="shared" ref="W165:W180" si="271">IF(Q165=0,0,((V165/Q165)-1)*100)</f>
        <v>6.0344827586206851</v>
      </c>
    </row>
    <row r="166" spans="2:23">
      <c r="B166" s="207"/>
      <c r="C166" s="121"/>
      <c r="D166" s="121"/>
      <c r="E166" s="121"/>
      <c r="F166" s="121"/>
      <c r="G166" s="121"/>
      <c r="H166" s="121"/>
      <c r="I166" s="122"/>
      <c r="L166" s="221" t="s">
        <v>15</v>
      </c>
      <c r="M166" s="243">
        <f>+BKK!M166+DMK!M166</f>
        <v>40</v>
      </c>
      <c r="N166" s="244">
        <f>+BKK!N166+DMK!N166</f>
        <v>79</v>
      </c>
      <c r="O166" s="172">
        <f>M166+N166</f>
        <v>119</v>
      </c>
      <c r="P166" s="100">
        <f>+BKK!P166+DMK!P166</f>
        <v>1</v>
      </c>
      <c r="Q166" s="178">
        <f t="shared" ref="Q166:Q167" si="272">+O166+P166</f>
        <v>120</v>
      </c>
      <c r="R166" s="243">
        <f>BKK!R166+DMK!R166</f>
        <v>66</v>
      </c>
      <c r="S166" s="244">
        <f>BKK!S166+DMK!S166</f>
        <v>42</v>
      </c>
      <c r="T166" s="172">
        <f>R166+S166</f>
        <v>108</v>
      </c>
      <c r="U166" s="100">
        <f>BKK!U166+DMK!U166</f>
        <v>2</v>
      </c>
      <c r="V166" s="182">
        <f t="shared" si="270"/>
        <v>110</v>
      </c>
      <c r="W166" s="217">
        <f t="shared" si="271"/>
        <v>-8.3333333333333375</v>
      </c>
    </row>
    <row r="167" spans="2:23" ht="13.5" thickBot="1">
      <c r="B167" s="207"/>
      <c r="C167" s="121"/>
      <c r="D167" s="121"/>
      <c r="E167" s="121"/>
      <c r="F167" s="121"/>
      <c r="G167" s="121"/>
      <c r="H167" s="121"/>
      <c r="I167" s="122"/>
      <c r="L167" s="227" t="s">
        <v>16</v>
      </c>
      <c r="M167" s="243">
        <f>+BKK!M167+DMK!M167</f>
        <v>40</v>
      </c>
      <c r="N167" s="244">
        <f>+BKK!N167+DMK!N167</f>
        <v>83</v>
      </c>
      <c r="O167" s="172">
        <f>M167+N167</f>
        <v>123</v>
      </c>
      <c r="P167" s="100">
        <f>+BKK!P167+DMK!P167</f>
        <v>1</v>
      </c>
      <c r="Q167" s="178">
        <f t="shared" si="272"/>
        <v>124</v>
      </c>
      <c r="R167" s="243">
        <f>BKK!R167+DMK!R167</f>
        <v>77</v>
      </c>
      <c r="S167" s="244">
        <f>BKK!S167+DMK!S167</f>
        <v>34</v>
      </c>
      <c r="T167" s="172">
        <f>R167+S167</f>
        <v>111</v>
      </c>
      <c r="U167" s="100">
        <f>BKK!U167+DMK!U167</f>
        <v>0</v>
      </c>
      <c r="V167" s="182">
        <f t="shared" si="270"/>
        <v>111</v>
      </c>
      <c r="W167" s="217">
        <f t="shared" si="271"/>
        <v>-10.483870967741938</v>
      </c>
    </row>
    <row r="168" spans="2:23" ht="14.25" thickTop="1" thickBot="1">
      <c r="B168" s="207"/>
      <c r="C168" s="121"/>
      <c r="D168" s="121"/>
      <c r="E168" s="121"/>
      <c r="F168" s="121"/>
      <c r="G168" s="121"/>
      <c r="H168" s="121"/>
      <c r="I168" s="122"/>
      <c r="L168" s="203" t="s">
        <v>17</v>
      </c>
      <c r="M168" s="184">
        <f t="shared" ref="M168:V168" si="273">+M165+M166+M167</f>
        <v>119</v>
      </c>
      <c r="N168" s="185">
        <f t="shared" si="273"/>
        <v>227</v>
      </c>
      <c r="O168" s="184">
        <f t="shared" si="273"/>
        <v>346</v>
      </c>
      <c r="P168" s="184">
        <f t="shared" si="273"/>
        <v>14</v>
      </c>
      <c r="Q168" s="184">
        <f t="shared" si="273"/>
        <v>360</v>
      </c>
      <c r="R168" s="184">
        <f t="shared" si="273"/>
        <v>208</v>
      </c>
      <c r="S168" s="185">
        <f t="shared" si="273"/>
        <v>132</v>
      </c>
      <c r="T168" s="184">
        <f t="shared" si="273"/>
        <v>340</v>
      </c>
      <c r="U168" s="184">
        <f t="shared" si="273"/>
        <v>4</v>
      </c>
      <c r="V168" s="186">
        <f t="shared" si="273"/>
        <v>344</v>
      </c>
      <c r="W168" s="187">
        <f t="shared" si="271"/>
        <v>-4.4444444444444393</v>
      </c>
    </row>
    <row r="169" spans="2:23" ht="13.5" thickTop="1">
      <c r="B169" s="207"/>
      <c r="C169" s="121"/>
      <c r="D169" s="121"/>
      <c r="E169" s="121"/>
      <c r="F169" s="121"/>
      <c r="G169" s="121"/>
      <c r="H169" s="121"/>
      <c r="I169" s="122"/>
      <c r="L169" s="221" t="s">
        <v>18</v>
      </c>
      <c r="M169" s="253">
        <f>+BKK!M169+DMK!M169</f>
        <v>38</v>
      </c>
      <c r="N169" s="254">
        <f>+BKK!N169+DMK!N169</f>
        <v>74</v>
      </c>
      <c r="O169" s="173">
        <f>M169+N169</f>
        <v>112</v>
      </c>
      <c r="P169" s="100">
        <f>+BKK!P169+DMK!P169</f>
        <v>1</v>
      </c>
      <c r="Q169" s="179">
        <f t="shared" ref="Q169" si="274">+O169+P169</f>
        <v>113</v>
      </c>
      <c r="R169" s="253">
        <f>BKK!R169+DMK!R169</f>
        <v>72</v>
      </c>
      <c r="S169" s="254">
        <f>BKK!S169+DMK!S169</f>
        <v>29</v>
      </c>
      <c r="T169" s="173">
        <f>R169+S169</f>
        <v>101</v>
      </c>
      <c r="U169" s="100">
        <f>BKK!U169+DMK!U169</f>
        <v>4</v>
      </c>
      <c r="V169" s="182">
        <f t="shared" ref="V169" si="275">+T169+U169</f>
        <v>105</v>
      </c>
      <c r="W169" s="217">
        <f t="shared" si="271"/>
        <v>-7.0796460176991154</v>
      </c>
    </row>
    <row r="170" spans="2:23">
      <c r="B170" s="207"/>
      <c r="C170" s="121"/>
      <c r="D170" s="121"/>
      <c r="E170" s="121"/>
      <c r="F170" s="121"/>
      <c r="G170" s="121"/>
      <c r="H170" s="121"/>
      <c r="I170" s="122"/>
      <c r="L170" s="221" t="s">
        <v>19</v>
      </c>
      <c r="M170" s="243">
        <f>+BKK!M170+DMK!M170</f>
        <v>36</v>
      </c>
      <c r="N170" s="244">
        <f>+BKK!N170+DMK!N170</f>
        <v>89</v>
      </c>
      <c r="O170" s="172">
        <f>M170+N170</f>
        <v>125</v>
      </c>
      <c r="P170" s="100">
        <f>+BKK!P170+DMK!P170</f>
        <v>1</v>
      </c>
      <c r="Q170" s="178">
        <f>+O170+P170</f>
        <v>126</v>
      </c>
      <c r="R170" s="243">
        <f>BKK!R170+DMK!R170</f>
        <v>62</v>
      </c>
      <c r="S170" s="244">
        <f>BKK!S170+DMK!S170</f>
        <v>28</v>
      </c>
      <c r="T170" s="172">
        <f>R170+S170</f>
        <v>90</v>
      </c>
      <c r="U170" s="100">
        <f>BKK!U170+DMK!U170</f>
        <v>0</v>
      </c>
      <c r="V170" s="182">
        <f>+T170+U170</f>
        <v>90</v>
      </c>
      <c r="W170" s="217">
        <f>IF(Q170=0,0,((V170/Q170)-1)*100)</f>
        <v>-28.571428571428569</v>
      </c>
    </row>
    <row r="171" spans="2:23" ht="13.5" thickBot="1">
      <c r="B171" s="207"/>
      <c r="C171" s="121"/>
      <c r="D171" s="121"/>
      <c r="E171" s="121"/>
      <c r="F171" s="121"/>
      <c r="G171" s="121"/>
      <c r="H171" s="121"/>
      <c r="I171" s="122"/>
      <c r="L171" s="221" t="s">
        <v>20</v>
      </c>
      <c r="M171" s="243">
        <f>+BKK!M171+DMK!M171</f>
        <v>30</v>
      </c>
      <c r="N171" s="244">
        <f>+BKK!N171+DMK!N171</f>
        <v>66</v>
      </c>
      <c r="O171" s="172">
        <f>M171+N171</f>
        <v>96</v>
      </c>
      <c r="P171" s="100">
        <f>+BKK!P171+DMK!P171</f>
        <v>1</v>
      </c>
      <c r="Q171" s="178">
        <f>+O171+P171</f>
        <v>97</v>
      </c>
      <c r="R171" s="243">
        <f>BKK!R171+DMK!R171</f>
        <v>77</v>
      </c>
      <c r="S171" s="244">
        <f>BKK!S171+DMK!S171</f>
        <v>37</v>
      </c>
      <c r="T171" s="172">
        <f>R171+S171</f>
        <v>114</v>
      </c>
      <c r="U171" s="100">
        <f>BKK!U171+DMK!U171</f>
        <v>0</v>
      </c>
      <c r="V171" s="182">
        <f>+T171+U171</f>
        <v>114</v>
      </c>
      <c r="W171" s="217">
        <f>IF(Q171=0,0,((V171/Q171)-1)*100)</f>
        <v>17.525773195876294</v>
      </c>
    </row>
    <row r="172" spans="2:23" ht="14.25" thickTop="1" thickBot="1">
      <c r="B172" s="207"/>
      <c r="C172" s="121"/>
      <c r="D172" s="121"/>
      <c r="E172" s="121"/>
      <c r="F172" s="121"/>
      <c r="G172" s="121"/>
      <c r="H172" s="121"/>
      <c r="I172" s="122"/>
      <c r="L172" s="203" t="s">
        <v>87</v>
      </c>
      <c r="M172" s="184">
        <f>+M169+M170+M171</f>
        <v>104</v>
      </c>
      <c r="N172" s="185">
        <f t="shared" ref="N172:V172" si="276">+N169+N170+N171</f>
        <v>229</v>
      </c>
      <c r="O172" s="184">
        <f t="shared" si="276"/>
        <v>333</v>
      </c>
      <c r="P172" s="184">
        <f t="shared" si="276"/>
        <v>3</v>
      </c>
      <c r="Q172" s="184">
        <f t="shared" si="276"/>
        <v>336</v>
      </c>
      <c r="R172" s="184">
        <f t="shared" si="276"/>
        <v>211</v>
      </c>
      <c r="S172" s="185">
        <f t="shared" si="276"/>
        <v>94</v>
      </c>
      <c r="T172" s="184">
        <f t="shared" si="276"/>
        <v>305</v>
      </c>
      <c r="U172" s="184">
        <f t="shared" si="276"/>
        <v>4</v>
      </c>
      <c r="V172" s="186">
        <f t="shared" si="276"/>
        <v>309</v>
      </c>
      <c r="W172" s="187">
        <f>IF(Q172=0,0,((V172/Q172)-1)*100)</f>
        <v>-8.03571428571429</v>
      </c>
    </row>
    <row r="173" spans="2:23" ht="13.5" thickTop="1">
      <c r="B173" s="207"/>
      <c r="C173" s="121"/>
      <c r="D173" s="121"/>
      <c r="E173" s="121"/>
      <c r="F173" s="121"/>
      <c r="G173" s="121"/>
      <c r="H173" s="121"/>
      <c r="I173" s="122"/>
      <c r="L173" s="221" t="s">
        <v>21</v>
      </c>
      <c r="M173" s="243">
        <f>+BKK!M173+DMK!M173</f>
        <v>37</v>
      </c>
      <c r="N173" s="244">
        <f>+BKK!N173+DMK!N173</f>
        <v>34</v>
      </c>
      <c r="O173" s="172">
        <f>M173+N173</f>
        <v>71</v>
      </c>
      <c r="P173" s="100">
        <f>+BKK!P173+DMK!P173</f>
        <v>0</v>
      </c>
      <c r="Q173" s="178">
        <f t="shared" ref="Q173" si="277">+O173+P173</f>
        <v>71</v>
      </c>
      <c r="R173" s="243">
        <f>BKK!R173+DMK!R173</f>
        <v>81</v>
      </c>
      <c r="S173" s="244">
        <f>BKK!S173+DMK!S173</f>
        <v>30</v>
      </c>
      <c r="T173" s="172">
        <f>R173+S173</f>
        <v>111</v>
      </c>
      <c r="U173" s="100">
        <f>BKK!U173+DMK!U173</f>
        <v>0</v>
      </c>
      <c r="V173" s="182">
        <f t="shared" ref="V173" si="278">+T173+U173</f>
        <v>111</v>
      </c>
      <c r="W173" s="217">
        <f t="shared" si="271"/>
        <v>56.338028169014073</v>
      </c>
    </row>
    <row r="174" spans="2:23">
      <c r="B174" s="207"/>
      <c r="C174" s="121"/>
      <c r="D174" s="121"/>
      <c r="E174" s="121"/>
      <c r="F174" s="121"/>
      <c r="G174" s="121"/>
      <c r="H174" s="121"/>
      <c r="I174" s="122"/>
      <c r="L174" s="221" t="s">
        <v>88</v>
      </c>
      <c r="M174" s="243">
        <f>+BKK!M174+DMK!M174</f>
        <v>39</v>
      </c>
      <c r="N174" s="244">
        <f>+BKK!N174+DMK!N174</f>
        <v>49</v>
      </c>
      <c r="O174" s="172">
        <f>M174+N174</f>
        <v>88</v>
      </c>
      <c r="P174" s="100">
        <f>+BKK!P174+DMK!P174</f>
        <v>0</v>
      </c>
      <c r="Q174" s="178">
        <f>+O174+P174</f>
        <v>88</v>
      </c>
      <c r="R174" s="243">
        <f>BKK!R174+DMK!R174</f>
        <v>42</v>
      </c>
      <c r="S174" s="244">
        <f>BKK!S174+DMK!S174</f>
        <v>27</v>
      </c>
      <c r="T174" s="172">
        <f>R174+S174</f>
        <v>69</v>
      </c>
      <c r="U174" s="100">
        <f>BKK!U174+DMK!U174</f>
        <v>0</v>
      </c>
      <c r="V174" s="182">
        <f>+T174+U174</f>
        <v>69</v>
      </c>
      <c r="W174" s="217">
        <f t="shared" ref="W174:W178" si="279">IF(Q174=0,0,((V174/Q174)-1)*100)</f>
        <v>-21.590909090909093</v>
      </c>
    </row>
    <row r="175" spans="2:23" ht="13.5" thickBot="1">
      <c r="B175" s="207"/>
      <c r="C175" s="121"/>
      <c r="D175" s="121"/>
      <c r="E175" s="121"/>
      <c r="F175" s="121"/>
      <c r="G175" s="121"/>
      <c r="H175" s="121"/>
      <c r="I175" s="122"/>
      <c r="L175" s="221" t="s">
        <v>22</v>
      </c>
      <c r="M175" s="243">
        <f>+BKK!M175+DMK!M175</f>
        <v>29</v>
      </c>
      <c r="N175" s="244">
        <f>+BKK!N175+DMK!N175</f>
        <v>34</v>
      </c>
      <c r="O175" s="174">
        <f>M175+N175</f>
        <v>63</v>
      </c>
      <c r="P175" s="250">
        <f>+BKK!P175+DMK!P175</f>
        <v>0</v>
      </c>
      <c r="Q175" s="178">
        <f>+O175+P175</f>
        <v>63</v>
      </c>
      <c r="R175" s="243">
        <f>BKK!R175+DMK!R175</f>
        <v>38</v>
      </c>
      <c r="S175" s="244">
        <f>BKK!S175+DMK!S175</f>
        <v>33</v>
      </c>
      <c r="T175" s="174">
        <f>R175+S175</f>
        <v>71</v>
      </c>
      <c r="U175" s="250">
        <f>BKK!U175+DMK!U175</f>
        <v>0</v>
      </c>
      <c r="V175" s="182">
        <f>+T175+U175</f>
        <v>71</v>
      </c>
      <c r="W175" s="217">
        <f t="shared" si="279"/>
        <v>12.698412698412698</v>
      </c>
    </row>
    <row r="176" spans="2:23" ht="14.25" thickTop="1" thickBot="1">
      <c r="B176" s="207"/>
      <c r="C176" s="121"/>
      <c r="D176" s="121"/>
      <c r="E176" s="121"/>
      <c r="F176" s="121"/>
      <c r="G176" s="121"/>
      <c r="H176" s="121"/>
      <c r="I176" s="122"/>
      <c r="L176" s="204" t="s">
        <v>60</v>
      </c>
      <c r="M176" s="188">
        <f>+M173+M174+M175</f>
        <v>105</v>
      </c>
      <c r="N176" s="188">
        <f t="shared" ref="N176:V176" si="280">+N173+N174+N175</f>
        <v>117</v>
      </c>
      <c r="O176" s="189">
        <f t="shared" si="280"/>
        <v>222</v>
      </c>
      <c r="P176" s="190">
        <f t="shared" si="280"/>
        <v>0</v>
      </c>
      <c r="Q176" s="191">
        <f t="shared" si="280"/>
        <v>222</v>
      </c>
      <c r="R176" s="188">
        <f t="shared" si="280"/>
        <v>161</v>
      </c>
      <c r="S176" s="188">
        <f t="shared" si="280"/>
        <v>90</v>
      </c>
      <c r="T176" s="192">
        <f t="shared" si="280"/>
        <v>251</v>
      </c>
      <c r="U176" s="192">
        <f t="shared" si="280"/>
        <v>0</v>
      </c>
      <c r="V176" s="192">
        <f t="shared" si="280"/>
        <v>251</v>
      </c>
      <c r="W176" s="193">
        <f t="shared" si="279"/>
        <v>13.063063063063062</v>
      </c>
    </row>
    <row r="177" spans="2:27" s="125" customFormat="1" ht="12.75" customHeight="1" thickTop="1">
      <c r="B177" s="208"/>
      <c r="C177" s="126"/>
      <c r="D177" s="126"/>
      <c r="E177" s="126"/>
      <c r="F177" s="126"/>
      <c r="G177" s="126"/>
      <c r="H177" s="126"/>
      <c r="I177" s="127"/>
      <c r="K177" s="94"/>
      <c r="L177" s="255" t="s">
        <v>24</v>
      </c>
      <c r="M177" s="256">
        <f>+BKK!M177+DMK!M177</f>
        <v>39</v>
      </c>
      <c r="N177" s="257">
        <f>+BKK!N177+DMK!N177</f>
        <v>37</v>
      </c>
      <c r="O177" s="175">
        <f>M177+N177</f>
        <v>76</v>
      </c>
      <c r="P177" s="258">
        <f>+BKK!P177+DMK!P177</f>
        <v>0</v>
      </c>
      <c r="Q177" s="180">
        <f>+O177+P177</f>
        <v>76</v>
      </c>
      <c r="R177" s="256">
        <f>BKK!R177+DMK!R177</f>
        <v>53</v>
      </c>
      <c r="S177" s="257">
        <f>BKK!S177+DMK!S177</f>
        <v>30</v>
      </c>
      <c r="T177" s="175">
        <f>R177+S177</f>
        <v>83</v>
      </c>
      <c r="U177" s="258">
        <f>BKK!U177+DMK!U177</f>
        <v>0</v>
      </c>
      <c r="V177" s="183">
        <f>+T177+U177</f>
        <v>83</v>
      </c>
      <c r="W177" s="259">
        <f t="shared" si="279"/>
        <v>9.210526315789469</v>
      </c>
      <c r="X177" s="135"/>
      <c r="AA177" s="273"/>
    </row>
    <row r="178" spans="2:27" s="125" customFormat="1" ht="12.75" customHeight="1">
      <c r="B178" s="209"/>
      <c r="C178" s="128"/>
      <c r="D178" s="128"/>
      <c r="E178" s="128"/>
      <c r="F178" s="128"/>
      <c r="G178" s="128"/>
      <c r="H178" s="128"/>
      <c r="I178" s="129"/>
      <c r="K178" s="94"/>
      <c r="L178" s="255" t="s">
        <v>25</v>
      </c>
      <c r="M178" s="256">
        <f>+BKK!M178+DMK!M178</f>
        <v>33</v>
      </c>
      <c r="N178" s="257">
        <f>+BKK!N178+DMK!N178</f>
        <v>36</v>
      </c>
      <c r="O178" s="175">
        <f>M178+N178</f>
        <v>69</v>
      </c>
      <c r="P178" s="260">
        <f>+BKK!P178+DMK!P178</f>
        <v>2</v>
      </c>
      <c r="Q178" s="180">
        <f>+O178+P178</f>
        <v>71</v>
      </c>
      <c r="R178" s="256">
        <f>BKK!R178+DMK!R178</f>
        <v>38</v>
      </c>
      <c r="S178" s="257">
        <f>BKK!S178+DMK!S178</f>
        <v>25</v>
      </c>
      <c r="T178" s="175">
        <f>R178+S178</f>
        <v>63</v>
      </c>
      <c r="U178" s="260">
        <f>BKK!U178+DMK!U178</f>
        <v>1</v>
      </c>
      <c r="V178" s="175">
        <f>+T178+U178</f>
        <v>64</v>
      </c>
      <c r="W178" s="259">
        <f t="shared" si="279"/>
        <v>-9.8591549295774623</v>
      </c>
      <c r="X178" s="135"/>
      <c r="AA178" s="273"/>
    </row>
    <row r="179" spans="2:27" s="125" customFormat="1" ht="12.75" customHeight="1" thickBot="1">
      <c r="B179" s="209"/>
      <c r="C179" s="128"/>
      <c r="D179" s="128"/>
      <c r="E179" s="128"/>
      <c r="F179" s="128"/>
      <c r="G179" s="128"/>
      <c r="H179" s="128"/>
      <c r="I179" s="129"/>
      <c r="K179" s="94"/>
      <c r="L179" s="255" t="s">
        <v>26</v>
      </c>
      <c r="M179" s="256">
        <f>+BKK!M179+DMK!M179</f>
        <v>40</v>
      </c>
      <c r="N179" s="257">
        <f>+BKK!N179+DMK!N179</f>
        <v>39</v>
      </c>
      <c r="O179" s="176">
        <f>M179+N179</f>
        <v>79</v>
      </c>
      <c r="P179" s="261">
        <f>+BKK!P179+DMK!P179</f>
        <v>9</v>
      </c>
      <c r="Q179" s="180">
        <f t="shared" ref="Q179" si="281">+O179+P179</f>
        <v>88</v>
      </c>
      <c r="R179" s="256">
        <f>BKK!R179+DMK!R179</f>
        <v>26</v>
      </c>
      <c r="S179" s="257">
        <f>BKK!S179+DMK!S179</f>
        <v>24</v>
      </c>
      <c r="T179" s="175">
        <f>R179+S179</f>
        <v>50</v>
      </c>
      <c r="U179" s="261">
        <f>BKK!U179+DMK!U179</f>
        <v>0</v>
      </c>
      <c r="V179" s="183">
        <f t="shared" ref="V179" si="282">+T179+U179</f>
        <v>50</v>
      </c>
      <c r="W179" s="259">
        <f t="shared" si="271"/>
        <v>-43.18181818181818</v>
      </c>
      <c r="X179" s="95"/>
      <c r="AA179" s="273"/>
    </row>
    <row r="180" spans="2:27" ht="14.25" thickTop="1" thickBot="1">
      <c r="B180" s="207"/>
      <c r="C180" s="121"/>
      <c r="D180" s="121"/>
      <c r="E180" s="121"/>
      <c r="F180" s="121"/>
      <c r="G180" s="121"/>
      <c r="H180" s="121"/>
      <c r="I180" s="122"/>
      <c r="L180" s="203" t="s">
        <v>27</v>
      </c>
      <c r="M180" s="184">
        <f t="shared" ref="M180:V180" si="283">+M177+M178+M179</f>
        <v>112</v>
      </c>
      <c r="N180" s="185">
        <f t="shared" si="283"/>
        <v>112</v>
      </c>
      <c r="O180" s="184">
        <f t="shared" si="283"/>
        <v>224</v>
      </c>
      <c r="P180" s="184">
        <f t="shared" si="283"/>
        <v>11</v>
      </c>
      <c r="Q180" s="190">
        <f t="shared" si="283"/>
        <v>235</v>
      </c>
      <c r="R180" s="184">
        <f t="shared" si="283"/>
        <v>117</v>
      </c>
      <c r="S180" s="185">
        <f t="shared" si="283"/>
        <v>79</v>
      </c>
      <c r="T180" s="184">
        <f t="shared" si="283"/>
        <v>196</v>
      </c>
      <c r="U180" s="184">
        <f t="shared" si="283"/>
        <v>1</v>
      </c>
      <c r="V180" s="190">
        <f t="shared" si="283"/>
        <v>197</v>
      </c>
      <c r="W180" s="187">
        <f t="shared" si="271"/>
        <v>-16.170212765957448</v>
      </c>
    </row>
    <row r="181" spans="2:27" ht="14.25" thickTop="1" thickBot="1">
      <c r="B181" s="207"/>
      <c r="C181" s="121"/>
      <c r="D181" s="121"/>
      <c r="E181" s="121"/>
      <c r="F181" s="121"/>
      <c r="G181" s="121"/>
      <c r="H181" s="121"/>
      <c r="I181" s="122"/>
      <c r="L181" s="203" t="s">
        <v>90</v>
      </c>
      <c r="M181" s="184">
        <f t="shared" ref="M181" si="284">+M172+M176+M180</f>
        <v>321</v>
      </c>
      <c r="N181" s="185">
        <f t="shared" ref="N181" si="285">+N172+N176+N180</f>
        <v>458</v>
      </c>
      <c r="O181" s="184">
        <f t="shared" ref="O181" si="286">+O172+O176+O180</f>
        <v>779</v>
      </c>
      <c r="P181" s="184">
        <f t="shared" ref="P181" si="287">+P172+P176+P180</f>
        <v>14</v>
      </c>
      <c r="Q181" s="184">
        <f t="shared" ref="Q181" si="288">+Q172+Q176+Q180</f>
        <v>793</v>
      </c>
      <c r="R181" s="184">
        <f t="shared" ref="R181" si="289">+R172+R176+R180</f>
        <v>489</v>
      </c>
      <c r="S181" s="185">
        <f t="shared" ref="S181" si="290">+S172+S176+S180</f>
        <v>263</v>
      </c>
      <c r="T181" s="184">
        <f t="shared" ref="T181" si="291">+T172+T176+T180</f>
        <v>752</v>
      </c>
      <c r="U181" s="184">
        <f t="shared" ref="U181" si="292">+U172+U176+U180</f>
        <v>5</v>
      </c>
      <c r="V181" s="186">
        <f t="shared" ref="V181" si="293">+V172+V176+V180</f>
        <v>757</v>
      </c>
      <c r="W181" s="187">
        <f>IF(Q181=0,0,((V181/Q181)-1)*100)</f>
        <v>-4.5397225725094525</v>
      </c>
    </row>
    <row r="182" spans="2:27" ht="14.25" thickTop="1" thickBot="1">
      <c r="B182" s="207"/>
      <c r="C182" s="121"/>
      <c r="D182" s="121"/>
      <c r="E182" s="121"/>
      <c r="F182" s="121"/>
      <c r="G182" s="121"/>
      <c r="H182" s="121"/>
      <c r="I182" s="122"/>
      <c r="L182" s="203" t="s">
        <v>89</v>
      </c>
      <c r="M182" s="184">
        <f t="shared" ref="M182:V182" si="294">+M168+M172+M176+M180</f>
        <v>440</v>
      </c>
      <c r="N182" s="185">
        <f t="shared" si="294"/>
        <v>685</v>
      </c>
      <c r="O182" s="184">
        <f t="shared" si="294"/>
        <v>1125</v>
      </c>
      <c r="P182" s="184">
        <f t="shared" si="294"/>
        <v>28</v>
      </c>
      <c r="Q182" s="184">
        <f t="shared" si="294"/>
        <v>1153</v>
      </c>
      <c r="R182" s="184">
        <f t="shared" si="294"/>
        <v>697</v>
      </c>
      <c r="S182" s="185">
        <f t="shared" si="294"/>
        <v>395</v>
      </c>
      <c r="T182" s="184">
        <f t="shared" si="294"/>
        <v>1092</v>
      </c>
      <c r="U182" s="184">
        <f t="shared" si="294"/>
        <v>9</v>
      </c>
      <c r="V182" s="186">
        <f t="shared" si="294"/>
        <v>1101</v>
      </c>
      <c r="W182" s="187">
        <f>IF(Q182=0,0,((V182/Q182)-1)*100)</f>
        <v>-4.5099739809193462</v>
      </c>
    </row>
    <row r="183" spans="2:27" ht="14.25" thickTop="1" thickBot="1">
      <c r="B183" s="207"/>
      <c r="C183" s="121"/>
      <c r="D183" s="121"/>
      <c r="E183" s="121"/>
      <c r="F183" s="121"/>
      <c r="G183" s="121"/>
      <c r="H183" s="121"/>
      <c r="I183" s="122"/>
      <c r="L183" s="200" t="s">
        <v>59</v>
      </c>
    </row>
    <row r="184" spans="2:27" ht="13.5" thickTop="1">
      <c r="B184" s="207"/>
      <c r="C184" s="121"/>
      <c r="D184" s="121"/>
      <c r="E184" s="121"/>
      <c r="F184" s="121"/>
      <c r="G184" s="121"/>
      <c r="H184" s="121"/>
      <c r="I184" s="122"/>
      <c r="L184" s="297" t="s">
        <v>50</v>
      </c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9"/>
    </row>
    <row r="185" spans="2:27" ht="13.5" thickBot="1">
      <c r="B185" s="207"/>
      <c r="C185" s="121"/>
      <c r="D185" s="121"/>
      <c r="E185" s="121"/>
      <c r="F185" s="121"/>
      <c r="G185" s="121"/>
      <c r="H185" s="121"/>
      <c r="I185" s="122"/>
      <c r="L185" s="300" t="s">
        <v>51</v>
      </c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2"/>
    </row>
    <row r="186" spans="2:27" ht="14.25" thickTop="1" thickBot="1">
      <c r="B186" s="207"/>
      <c r="C186" s="121"/>
      <c r="D186" s="121"/>
      <c r="E186" s="121"/>
      <c r="F186" s="121"/>
      <c r="G186" s="121"/>
      <c r="H186" s="121"/>
      <c r="I186" s="122"/>
      <c r="W186" s="120" t="s">
        <v>40</v>
      </c>
    </row>
    <row r="187" spans="2:27" ht="14.25" thickTop="1" thickBot="1">
      <c r="B187" s="207"/>
      <c r="C187" s="121"/>
      <c r="D187" s="121"/>
      <c r="E187" s="121"/>
      <c r="F187" s="121"/>
      <c r="G187" s="121"/>
      <c r="H187" s="121"/>
      <c r="I187" s="122"/>
      <c r="L187" s="219"/>
      <c r="M187" s="294" t="s">
        <v>91</v>
      </c>
      <c r="N187" s="295"/>
      <c r="O187" s="295"/>
      <c r="P187" s="295"/>
      <c r="Q187" s="296"/>
      <c r="R187" s="294" t="s">
        <v>92</v>
      </c>
      <c r="S187" s="295"/>
      <c r="T187" s="295"/>
      <c r="U187" s="295"/>
      <c r="V187" s="296"/>
      <c r="W187" s="220" t="s">
        <v>4</v>
      </c>
    </row>
    <row r="188" spans="2:27" ht="13.5" thickTop="1">
      <c r="B188" s="207"/>
      <c r="C188" s="121"/>
      <c r="D188" s="121"/>
      <c r="E188" s="121"/>
      <c r="F188" s="121"/>
      <c r="G188" s="121"/>
      <c r="H188" s="121"/>
      <c r="I188" s="122"/>
      <c r="L188" s="221" t="s">
        <v>5</v>
      </c>
      <c r="M188" s="222"/>
      <c r="N188" s="225"/>
      <c r="O188" s="194"/>
      <c r="P188" s="226"/>
      <c r="Q188" s="195"/>
      <c r="R188" s="222"/>
      <c r="S188" s="225"/>
      <c r="T188" s="194"/>
      <c r="U188" s="226"/>
      <c r="V188" s="195"/>
      <c r="W188" s="224" t="s">
        <v>6</v>
      </c>
    </row>
    <row r="189" spans="2:27" ht="13.5" thickBot="1">
      <c r="B189" s="207"/>
      <c r="C189" s="121"/>
      <c r="D189" s="121"/>
      <c r="E189" s="121"/>
      <c r="F189" s="121"/>
      <c r="G189" s="121"/>
      <c r="H189" s="121"/>
      <c r="I189" s="122"/>
      <c r="L189" s="227"/>
      <c r="M189" s="231" t="s">
        <v>41</v>
      </c>
      <c r="N189" s="232" t="s">
        <v>42</v>
      </c>
      <c r="O189" s="196" t="s">
        <v>43</v>
      </c>
      <c r="P189" s="233" t="s">
        <v>13</v>
      </c>
      <c r="Q189" s="216" t="s">
        <v>9</v>
      </c>
      <c r="R189" s="231" t="s">
        <v>41</v>
      </c>
      <c r="S189" s="232" t="s">
        <v>42</v>
      </c>
      <c r="T189" s="196" t="s">
        <v>43</v>
      </c>
      <c r="U189" s="233" t="s">
        <v>13</v>
      </c>
      <c r="V189" s="216" t="s">
        <v>9</v>
      </c>
      <c r="W189" s="230"/>
    </row>
    <row r="190" spans="2:27" ht="4.5" customHeight="1" thickTop="1">
      <c r="B190" s="207"/>
      <c r="C190" s="121"/>
      <c r="D190" s="121"/>
      <c r="E190" s="121"/>
      <c r="F190" s="121"/>
      <c r="G190" s="121"/>
      <c r="H190" s="121"/>
      <c r="I190" s="122"/>
      <c r="L190" s="221"/>
      <c r="M190" s="237"/>
      <c r="N190" s="238"/>
      <c r="O190" s="171"/>
      <c r="P190" s="239"/>
      <c r="Q190" s="177"/>
      <c r="R190" s="237"/>
      <c r="S190" s="238"/>
      <c r="T190" s="171"/>
      <c r="U190" s="239"/>
      <c r="V190" s="181"/>
      <c r="W190" s="240"/>
    </row>
    <row r="191" spans="2:27">
      <c r="B191" s="207"/>
      <c r="C191" s="121"/>
      <c r="D191" s="121"/>
      <c r="E191" s="121"/>
      <c r="F191" s="121"/>
      <c r="G191" s="121"/>
      <c r="H191" s="121"/>
      <c r="I191" s="122"/>
      <c r="L191" s="221" t="s">
        <v>14</v>
      </c>
      <c r="M191" s="243">
        <f>+BKK!M191+DMK!M191</f>
        <v>60</v>
      </c>
      <c r="N191" s="244">
        <f>+BKK!N191+DMK!N191</f>
        <v>510</v>
      </c>
      <c r="O191" s="172">
        <f>M191+N191</f>
        <v>570</v>
      </c>
      <c r="P191" s="100">
        <f>+BKK!P191+DMK!P191</f>
        <v>0</v>
      </c>
      <c r="Q191" s="178">
        <f>+O191+P191</f>
        <v>570</v>
      </c>
      <c r="R191" s="243">
        <f>BKK!R191+DMK!R191</f>
        <v>84</v>
      </c>
      <c r="S191" s="244">
        <f>BKK!S191+DMK!S191</f>
        <v>914</v>
      </c>
      <c r="T191" s="172">
        <f>R191+S191</f>
        <v>998</v>
      </c>
      <c r="U191" s="100">
        <f>BKK!U191+DMK!U191</f>
        <v>0</v>
      </c>
      <c r="V191" s="182">
        <f t="shared" ref="V191:V193" si="295">+T191+U191</f>
        <v>998</v>
      </c>
      <c r="W191" s="217">
        <f t="shared" ref="W191:W206" si="296">IF(Q191=0,0,((V191/Q191)-1)*100)</f>
        <v>75.087719298245602</v>
      </c>
    </row>
    <row r="192" spans="2:27">
      <c r="B192" s="207"/>
      <c r="C192" s="121"/>
      <c r="D192" s="121"/>
      <c r="E192" s="121"/>
      <c r="F192" s="121"/>
      <c r="G192" s="121"/>
      <c r="H192" s="121"/>
      <c r="I192" s="122"/>
      <c r="L192" s="221" t="s">
        <v>15</v>
      </c>
      <c r="M192" s="243">
        <f>+BKK!M192+DMK!M192</f>
        <v>53</v>
      </c>
      <c r="N192" s="244">
        <f>+BKK!N192+DMK!N192</f>
        <v>513</v>
      </c>
      <c r="O192" s="172">
        <f>M192+N192</f>
        <v>566</v>
      </c>
      <c r="P192" s="100">
        <f>+BKK!P192+DMK!P192</f>
        <v>0</v>
      </c>
      <c r="Q192" s="178">
        <f t="shared" ref="Q192:Q193" si="297">+O192+P192</f>
        <v>566</v>
      </c>
      <c r="R192" s="243">
        <f>BKK!R192+DMK!R192</f>
        <v>75</v>
      </c>
      <c r="S192" s="244">
        <f>BKK!S192+DMK!S192</f>
        <v>870</v>
      </c>
      <c r="T192" s="172">
        <f>R192+S192</f>
        <v>945</v>
      </c>
      <c r="U192" s="100">
        <f>BKK!U192+DMK!U192</f>
        <v>0</v>
      </c>
      <c r="V192" s="182">
        <f t="shared" si="295"/>
        <v>945</v>
      </c>
      <c r="W192" s="217">
        <f t="shared" si="296"/>
        <v>66.961130742049477</v>
      </c>
    </row>
    <row r="193" spans="2:27" ht="13.5" thickBot="1">
      <c r="B193" s="207"/>
      <c r="C193" s="121"/>
      <c r="D193" s="121"/>
      <c r="E193" s="121"/>
      <c r="F193" s="121"/>
      <c r="G193" s="121"/>
      <c r="H193" s="121"/>
      <c r="I193" s="122"/>
      <c r="L193" s="227" t="s">
        <v>16</v>
      </c>
      <c r="M193" s="243">
        <f>+BKK!M193+DMK!M193</f>
        <v>72</v>
      </c>
      <c r="N193" s="244">
        <f>+BKK!N193+DMK!N193</f>
        <v>546</v>
      </c>
      <c r="O193" s="172">
        <f>M193+N193</f>
        <v>618</v>
      </c>
      <c r="P193" s="100">
        <f>+BKK!P193+DMK!P193</f>
        <v>0</v>
      </c>
      <c r="Q193" s="178">
        <f t="shared" si="297"/>
        <v>618</v>
      </c>
      <c r="R193" s="243">
        <f>BKK!R193+DMK!R193</f>
        <v>86</v>
      </c>
      <c r="S193" s="244">
        <f>BKK!S193+DMK!S193</f>
        <v>1018</v>
      </c>
      <c r="T193" s="172">
        <f>R193+S193</f>
        <v>1104</v>
      </c>
      <c r="U193" s="100">
        <f>BKK!U193+DMK!U193</f>
        <v>0</v>
      </c>
      <c r="V193" s="182">
        <f t="shared" si="295"/>
        <v>1104</v>
      </c>
      <c r="W193" s="217">
        <f t="shared" si="296"/>
        <v>78.640776699029132</v>
      </c>
    </row>
    <row r="194" spans="2:27" ht="14.25" thickTop="1" thickBot="1">
      <c r="B194" s="207"/>
      <c r="C194" s="121"/>
      <c r="D194" s="121"/>
      <c r="E194" s="121"/>
      <c r="F194" s="121"/>
      <c r="G194" s="121"/>
      <c r="H194" s="121"/>
      <c r="I194" s="122"/>
      <c r="L194" s="203" t="s">
        <v>17</v>
      </c>
      <c r="M194" s="184">
        <f t="shared" ref="M194:V194" si="298">+M191+M192+M193</f>
        <v>185</v>
      </c>
      <c r="N194" s="185">
        <f t="shared" si="298"/>
        <v>1569</v>
      </c>
      <c r="O194" s="184">
        <f t="shared" si="298"/>
        <v>1754</v>
      </c>
      <c r="P194" s="184">
        <f t="shared" si="298"/>
        <v>0</v>
      </c>
      <c r="Q194" s="184">
        <f t="shared" si="298"/>
        <v>1754</v>
      </c>
      <c r="R194" s="184">
        <f t="shared" si="298"/>
        <v>245</v>
      </c>
      <c r="S194" s="185">
        <f t="shared" si="298"/>
        <v>2802</v>
      </c>
      <c r="T194" s="184">
        <f t="shared" si="298"/>
        <v>3047</v>
      </c>
      <c r="U194" s="184">
        <f t="shared" si="298"/>
        <v>0</v>
      </c>
      <c r="V194" s="186">
        <f t="shared" si="298"/>
        <v>3047</v>
      </c>
      <c r="W194" s="187">
        <f t="shared" si="296"/>
        <v>73.717217787913341</v>
      </c>
    </row>
    <row r="195" spans="2:27" ht="13.5" thickTop="1">
      <c r="B195" s="207"/>
      <c r="C195" s="121"/>
      <c r="D195" s="121"/>
      <c r="E195" s="121"/>
      <c r="F195" s="121"/>
      <c r="G195" s="121"/>
      <c r="H195" s="121"/>
      <c r="I195" s="122"/>
      <c r="L195" s="221" t="s">
        <v>18</v>
      </c>
      <c r="M195" s="253">
        <f>+BKK!M195+DMK!M195</f>
        <v>71</v>
      </c>
      <c r="N195" s="254">
        <f>+BKK!N195+DMK!N195</f>
        <v>499</v>
      </c>
      <c r="O195" s="173">
        <f>M195+N195</f>
        <v>570</v>
      </c>
      <c r="P195" s="100">
        <f>+BKK!P195+DMK!P195</f>
        <v>0</v>
      </c>
      <c r="Q195" s="179">
        <f t="shared" ref="Q195" si="299">+O195+P195</f>
        <v>570</v>
      </c>
      <c r="R195" s="253">
        <f>BKK!R195+DMK!R195</f>
        <v>87</v>
      </c>
      <c r="S195" s="254">
        <f>BKK!S195+DMK!S195</f>
        <v>929</v>
      </c>
      <c r="T195" s="173">
        <f>R195+S195</f>
        <v>1016</v>
      </c>
      <c r="U195" s="100">
        <f>BKK!U195+DMK!U195</f>
        <v>0</v>
      </c>
      <c r="V195" s="182">
        <f t="shared" ref="V195" si="300">+T195+U195</f>
        <v>1016</v>
      </c>
      <c r="W195" s="217">
        <f t="shared" si="296"/>
        <v>78.245614035087712</v>
      </c>
    </row>
    <row r="196" spans="2:27">
      <c r="B196" s="207"/>
      <c r="C196" s="121"/>
      <c r="D196" s="121"/>
      <c r="E196" s="121"/>
      <c r="F196" s="121"/>
      <c r="G196" s="121"/>
      <c r="H196" s="121"/>
      <c r="I196" s="122"/>
      <c r="L196" s="221" t="s">
        <v>19</v>
      </c>
      <c r="M196" s="243">
        <f>+BKK!M196+DMK!M196</f>
        <v>75</v>
      </c>
      <c r="N196" s="244">
        <f>+BKK!N196+DMK!N196</f>
        <v>477</v>
      </c>
      <c r="O196" s="172">
        <f>M196+N196</f>
        <v>552</v>
      </c>
      <c r="P196" s="100">
        <f>+BKK!P196+DMK!P196</f>
        <v>0</v>
      </c>
      <c r="Q196" s="178">
        <f>+O196+P196</f>
        <v>552</v>
      </c>
      <c r="R196" s="243">
        <f>BKK!R196+DMK!R196</f>
        <v>87</v>
      </c>
      <c r="S196" s="244">
        <f>BKK!S196+DMK!S196</f>
        <v>1004</v>
      </c>
      <c r="T196" s="172">
        <f>R196+S196</f>
        <v>1091</v>
      </c>
      <c r="U196" s="100">
        <f>BKK!U196+DMK!U196</f>
        <v>0</v>
      </c>
      <c r="V196" s="182">
        <f>+T196+U196</f>
        <v>1091</v>
      </c>
      <c r="W196" s="217">
        <f>IF(Q196=0,0,((V196/Q196)-1)*100)</f>
        <v>97.64492753623189</v>
      </c>
    </row>
    <row r="197" spans="2:27" ht="13.5" thickBot="1">
      <c r="B197" s="207"/>
      <c r="C197" s="121"/>
      <c r="D197" s="121"/>
      <c r="E197" s="121"/>
      <c r="F197" s="121"/>
      <c r="G197" s="121"/>
      <c r="H197" s="121"/>
      <c r="I197" s="122"/>
      <c r="L197" s="221" t="s">
        <v>20</v>
      </c>
      <c r="M197" s="243">
        <f>+BKK!M197+DMK!M197</f>
        <v>72</v>
      </c>
      <c r="N197" s="244">
        <f>+BKK!N197+DMK!N197</f>
        <v>435</v>
      </c>
      <c r="O197" s="172">
        <f>M197+N197</f>
        <v>507</v>
      </c>
      <c r="P197" s="100">
        <f>+BKK!P197+DMK!P197</f>
        <v>0</v>
      </c>
      <c r="Q197" s="178">
        <f>+O197+P197</f>
        <v>507</v>
      </c>
      <c r="R197" s="243">
        <f>BKK!R197+DMK!R197</f>
        <v>91</v>
      </c>
      <c r="S197" s="244">
        <f>BKK!S197+DMK!S197</f>
        <v>996</v>
      </c>
      <c r="T197" s="172">
        <f>R197+S197</f>
        <v>1087</v>
      </c>
      <c r="U197" s="100">
        <f>BKK!U197+DMK!U197</f>
        <v>0</v>
      </c>
      <c r="V197" s="182">
        <f>+T197+U197</f>
        <v>1087</v>
      </c>
      <c r="W197" s="217">
        <f>IF(Q197=0,0,((V197/Q197)-1)*100)</f>
        <v>114.3984220907298</v>
      </c>
    </row>
    <row r="198" spans="2:27" ht="14.25" thickTop="1" thickBot="1">
      <c r="B198" s="207"/>
      <c r="C198" s="121"/>
      <c r="D198" s="121"/>
      <c r="E198" s="121"/>
      <c r="F198" s="121"/>
      <c r="G198" s="121"/>
      <c r="H198" s="121"/>
      <c r="I198" s="122"/>
      <c r="L198" s="203" t="s">
        <v>87</v>
      </c>
      <c r="M198" s="184">
        <f>+M195+M196+M197</f>
        <v>218</v>
      </c>
      <c r="N198" s="185">
        <f t="shared" ref="N198:V198" si="301">+N195+N196+N197</f>
        <v>1411</v>
      </c>
      <c r="O198" s="184">
        <f t="shared" si="301"/>
        <v>1629</v>
      </c>
      <c r="P198" s="184">
        <f t="shared" si="301"/>
        <v>0</v>
      </c>
      <c r="Q198" s="184">
        <f t="shared" si="301"/>
        <v>1629</v>
      </c>
      <c r="R198" s="184">
        <f t="shared" si="301"/>
        <v>265</v>
      </c>
      <c r="S198" s="185">
        <f t="shared" si="301"/>
        <v>2929</v>
      </c>
      <c r="T198" s="184">
        <f t="shared" si="301"/>
        <v>3194</v>
      </c>
      <c r="U198" s="184">
        <f t="shared" si="301"/>
        <v>0</v>
      </c>
      <c r="V198" s="186">
        <f t="shared" si="301"/>
        <v>3194</v>
      </c>
      <c r="W198" s="187">
        <f t="shared" ref="W198" si="302">IF(Q198=0,0,((V198/Q198)-1)*100)</f>
        <v>96.071209330877849</v>
      </c>
    </row>
    <row r="199" spans="2:27" ht="13.5" thickTop="1">
      <c r="B199" s="207"/>
      <c r="C199" s="121"/>
      <c r="D199" s="121"/>
      <c r="E199" s="121"/>
      <c r="F199" s="121"/>
      <c r="G199" s="121"/>
      <c r="H199" s="121"/>
      <c r="I199" s="122"/>
      <c r="L199" s="221" t="s">
        <v>21</v>
      </c>
      <c r="M199" s="243">
        <f>+BKK!M199+DMK!M199</f>
        <v>61</v>
      </c>
      <c r="N199" s="244">
        <f>+BKK!N199+DMK!N199</f>
        <v>420</v>
      </c>
      <c r="O199" s="172">
        <f>M199+N199</f>
        <v>481</v>
      </c>
      <c r="P199" s="100">
        <f>+BKK!P199+DMK!P199</f>
        <v>0</v>
      </c>
      <c r="Q199" s="178">
        <f t="shared" ref="Q199" si="303">+O199+P199</f>
        <v>481</v>
      </c>
      <c r="R199" s="243">
        <f>BKK!R199+DMK!R199</f>
        <v>82</v>
      </c>
      <c r="S199" s="244">
        <f>BKK!S199+DMK!S199</f>
        <v>772</v>
      </c>
      <c r="T199" s="172">
        <f>R199+S199</f>
        <v>854</v>
      </c>
      <c r="U199" s="100">
        <f>BKK!U199+DMK!U199</f>
        <v>0</v>
      </c>
      <c r="V199" s="182">
        <f t="shared" ref="V199" si="304">+T199+U199</f>
        <v>854</v>
      </c>
      <c r="W199" s="217">
        <f t="shared" si="296"/>
        <v>77.546777546777548</v>
      </c>
    </row>
    <row r="200" spans="2:27">
      <c r="B200" s="207"/>
      <c r="C200" s="121"/>
      <c r="D200" s="121"/>
      <c r="E200" s="121"/>
      <c r="F200" s="121"/>
      <c r="G200" s="121"/>
      <c r="H200" s="121"/>
      <c r="I200" s="122"/>
      <c r="L200" s="221" t="s">
        <v>88</v>
      </c>
      <c r="M200" s="243">
        <f>+BKK!M200+DMK!M200</f>
        <v>65</v>
      </c>
      <c r="N200" s="244">
        <f>+BKK!N200+DMK!N200</f>
        <v>465</v>
      </c>
      <c r="O200" s="172">
        <f>M200+N200</f>
        <v>530</v>
      </c>
      <c r="P200" s="100">
        <f>+BKK!P200+DMK!P200</f>
        <v>0</v>
      </c>
      <c r="Q200" s="178">
        <f>+O200+P200</f>
        <v>530</v>
      </c>
      <c r="R200" s="243">
        <f>BKK!R200+DMK!R200</f>
        <v>102</v>
      </c>
      <c r="S200" s="244">
        <f>BKK!S200+DMK!S200</f>
        <v>813</v>
      </c>
      <c r="T200" s="172">
        <f>R200+S200</f>
        <v>915</v>
      </c>
      <c r="U200" s="100">
        <f>BKK!U200+DMK!U200</f>
        <v>0</v>
      </c>
      <c r="V200" s="182">
        <f>+T200+U200</f>
        <v>915</v>
      </c>
      <c r="W200" s="217">
        <f t="shared" ref="W200:W204" si="305">IF(Q200=0,0,((V200/Q200)-1)*100)</f>
        <v>72.641509433962256</v>
      </c>
    </row>
    <row r="201" spans="2:27" ht="13.5" thickBot="1">
      <c r="B201" s="207"/>
      <c r="C201" s="121"/>
      <c r="D201" s="121"/>
      <c r="E201" s="121"/>
      <c r="F201" s="121"/>
      <c r="G201" s="121"/>
      <c r="H201" s="121"/>
      <c r="I201" s="122"/>
      <c r="L201" s="221" t="s">
        <v>22</v>
      </c>
      <c r="M201" s="243">
        <f>+BKK!M201+DMK!M201</f>
        <v>73</v>
      </c>
      <c r="N201" s="244">
        <f>+BKK!N201+DMK!N201</f>
        <v>572</v>
      </c>
      <c r="O201" s="174">
        <f>M201+N201</f>
        <v>645</v>
      </c>
      <c r="P201" s="250">
        <f>+BKK!P201+DMK!P201</f>
        <v>0</v>
      </c>
      <c r="Q201" s="178">
        <f>+O201+P201</f>
        <v>645</v>
      </c>
      <c r="R201" s="243">
        <f>BKK!R201+DMK!R201</f>
        <v>118</v>
      </c>
      <c r="S201" s="244">
        <f>BKK!S201+DMK!S201</f>
        <v>996</v>
      </c>
      <c r="T201" s="174">
        <f>R201+S201</f>
        <v>1114</v>
      </c>
      <c r="U201" s="250">
        <f>BKK!U201+DMK!U201</f>
        <v>0</v>
      </c>
      <c r="V201" s="182">
        <f>+T201+U201</f>
        <v>1114</v>
      </c>
      <c r="W201" s="217">
        <f t="shared" si="305"/>
        <v>72.713178294573638</v>
      </c>
    </row>
    <row r="202" spans="2:27" ht="14.25" thickTop="1" thickBot="1">
      <c r="B202" s="207"/>
      <c r="C202" s="121"/>
      <c r="D202" s="121"/>
      <c r="E202" s="121"/>
      <c r="F202" s="121"/>
      <c r="G202" s="121"/>
      <c r="H202" s="121"/>
      <c r="I202" s="122"/>
      <c r="L202" s="204" t="s">
        <v>60</v>
      </c>
      <c r="M202" s="188">
        <f>+M199+M200+M201</f>
        <v>199</v>
      </c>
      <c r="N202" s="188">
        <f t="shared" ref="N202" si="306">+N199+N200+N201</f>
        <v>1457</v>
      </c>
      <c r="O202" s="189">
        <f t="shared" ref="O202" si="307">+O199+O200+O201</f>
        <v>1656</v>
      </c>
      <c r="P202" s="190">
        <f t="shared" ref="P202" si="308">+P199+P200+P201</f>
        <v>0</v>
      </c>
      <c r="Q202" s="191">
        <f t="shared" ref="Q202" si="309">+Q199+Q200+Q201</f>
        <v>1656</v>
      </c>
      <c r="R202" s="188">
        <f t="shared" ref="R202" si="310">+R199+R200+R201</f>
        <v>302</v>
      </c>
      <c r="S202" s="188">
        <f t="shared" ref="S202" si="311">+S199+S200+S201</f>
        <v>2581</v>
      </c>
      <c r="T202" s="192">
        <f t="shared" ref="T202" si="312">+T199+T200+T201</f>
        <v>2883</v>
      </c>
      <c r="U202" s="192">
        <f t="shared" ref="U202" si="313">+U199+U200+U201</f>
        <v>0</v>
      </c>
      <c r="V202" s="192">
        <f t="shared" ref="V202" si="314">+V199+V200+V201</f>
        <v>2883</v>
      </c>
      <c r="W202" s="193">
        <f t="shared" si="305"/>
        <v>74.094202898550733</v>
      </c>
    </row>
    <row r="203" spans="2:27" s="125" customFormat="1" ht="12.75" customHeight="1" thickTop="1">
      <c r="B203" s="208"/>
      <c r="C203" s="126"/>
      <c r="D203" s="126"/>
      <c r="E203" s="126"/>
      <c r="F203" s="126"/>
      <c r="G203" s="126"/>
      <c r="H203" s="126"/>
      <c r="I203" s="127"/>
      <c r="L203" s="255" t="s">
        <v>24</v>
      </c>
      <c r="M203" s="256">
        <f>+BKK!M203+DMK!M203</f>
        <v>70</v>
      </c>
      <c r="N203" s="257">
        <f>+BKK!N203+DMK!N203</f>
        <v>611</v>
      </c>
      <c r="O203" s="175">
        <f>M203+N203</f>
        <v>681</v>
      </c>
      <c r="P203" s="258">
        <f>+BKK!P203+DMK!P203</f>
        <v>0</v>
      </c>
      <c r="Q203" s="180">
        <f>+O203+P203</f>
        <v>681</v>
      </c>
      <c r="R203" s="256">
        <f>BKK!R203+DMK!R203</f>
        <v>126</v>
      </c>
      <c r="S203" s="257">
        <f>BKK!S203+DMK!S203</f>
        <v>885</v>
      </c>
      <c r="T203" s="175">
        <f>R203+S203</f>
        <v>1011</v>
      </c>
      <c r="U203" s="258">
        <f>BKK!U203+DMK!U203</f>
        <v>0</v>
      </c>
      <c r="V203" s="183">
        <f>+T203+U203</f>
        <v>1011</v>
      </c>
      <c r="W203" s="259">
        <f t="shared" si="305"/>
        <v>48.458149779735685</v>
      </c>
      <c r="X203" s="135"/>
      <c r="AA203" s="273"/>
    </row>
    <row r="204" spans="2:27" s="125" customFormat="1" ht="12.75" customHeight="1">
      <c r="B204" s="209"/>
      <c r="C204" s="128"/>
      <c r="D204" s="128"/>
      <c r="E204" s="128"/>
      <c r="F204" s="128"/>
      <c r="G204" s="128"/>
      <c r="H204" s="128"/>
      <c r="I204" s="129"/>
      <c r="L204" s="255" t="s">
        <v>25</v>
      </c>
      <c r="M204" s="256">
        <f>+BKK!M204+DMK!M204</f>
        <v>77</v>
      </c>
      <c r="N204" s="257">
        <f>+BKK!N204+DMK!N204</f>
        <v>755</v>
      </c>
      <c r="O204" s="175">
        <f>M204+N204</f>
        <v>832</v>
      </c>
      <c r="P204" s="260">
        <f>+BKK!P204+DMK!P204</f>
        <v>0</v>
      </c>
      <c r="Q204" s="180">
        <f>+O204+P204</f>
        <v>832</v>
      </c>
      <c r="R204" s="256">
        <f>BKK!R204+DMK!R204</f>
        <v>140</v>
      </c>
      <c r="S204" s="257">
        <f>BKK!S204+DMK!S204</f>
        <v>1009</v>
      </c>
      <c r="T204" s="175">
        <f>R204+S204</f>
        <v>1149</v>
      </c>
      <c r="U204" s="260">
        <f>BKK!U204+DMK!U204</f>
        <v>0</v>
      </c>
      <c r="V204" s="175">
        <f>+T204+U204</f>
        <v>1149</v>
      </c>
      <c r="W204" s="259">
        <f t="shared" si="305"/>
        <v>38.10096153846154</v>
      </c>
      <c r="X204" s="135"/>
      <c r="AA204" s="273"/>
    </row>
    <row r="205" spans="2:27" s="125" customFormat="1" ht="12.75" customHeight="1" thickBot="1">
      <c r="B205" s="209"/>
      <c r="C205" s="128"/>
      <c r="D205" s="128"/>
      <c r="E205" s="128"/>
      <c r="F205" s="128"/>
      <c r="G205" s="128"/>
      <c r="H205" s="128"/>
      <c r="I205" s="129"/>
      <c r="L205" s="255" t="s">
        <v>26</v>
      </c>
      <c r="M205" s="256">
        <f>+BKK!M205+DMK!M205</f>
        <v>92</v>
      </c>
      <c r="N205" s="257">
        <f>+BKK!N205+DMK!N205</f>
        <v>908</v>
      </c>
      <c r="O205" s="176">
        <f>M205+N205</f>
        <v>1000</v>
      </c>
      <c r="P205" s="261">
        <f>+BKK!P205+DMK!P205</f>
        <v>0</v>
      </c>
      <c r="Q205" s="180">
        <f t="shared" ref="Q205" si="315">+O205+P205</f>
        <v>1000</v>
      </c>
      <c r="R205" s="256">
        <f>BKK!R205+DMK!R205</f>
        <v>141</v>
      </c>
      <c r="S205" s="257">
        <f>BKK!S205+DMK!S205</f>
        <v>985</v>
      </c>
      <c r="T205" s="175">
        <f>R205+S205</f>
        <v>1126</v>
      </c>
      <c r="U205" s="261">
        <f>BKK!U205+DMK!U205</f>
        <v>1</v>
      </c>
      <c r="V205" s="183">
        <f t="shared" ref="V205" si="316">+T205+U205</f>
        <v>1127</v>
      </c>
      <c r="W205" s="259">
        <f t="shared" si="296"/>
        <v>12.7</v>
      </c>
      <c r="X205" s="95"/>
      <c r="AA205" s="273"/>
    </row>
    <row r="206" spans="2:27" s="125" customFormat="1" ht="12.75" customHeight="1" thickTop="1" thickBot="1">
      <c r="B206" s="209"/>
      <c r="C206" s="128"/>
      <c r="D206" s="128"/>
      <c r="E206" s="128"/>
      <c r="F206" s="128"/>
      <c r="G206" s="128"/>
      <c r="H206" s="128"/>
      <c r="I206" s="129"/>
      <c r="L206" s="203" t="s">
        <v>27</v>
      </c>
      <c r="M206" s="184">
        <f t="shared" ref="M206:V206" si="317">+M203+M204+M205</f>
        <v>239</v>
      </c>
      <c r="N206" s="185">
        <f t="shared" si="317"/>
        <v>2274</v>
      </c>
      <c r="O206" s="184">
        <f t="shared" si="317"/>
        <v>2513</v>
      </c>
      <c r="P206" s="184">
        <f t="shared" si="317"/>
        <v>0</v>
      </c>
      <c r="Q206" s="190">
        <f t="shared" si="317"/>
        <v>2513</v>
      </c>
      <c r="R206" s="184">
        <f t="shared" si="317"/>
        <v>407</v>
      </c>
      <c r="S206" s="185">
        <f t="shared" si="317"/>
        <v>2879</v>
      </c>
      <c r="T206" s="184">
        <f t="shared" si="317"/>
        <v>3286</v>
      </c>
      <c r="U206" s="184">
        <f t="shared" si="317"/>
        <v>1</v>
      </c>
      <c r="V206" s="190">
        <f t="shared" si="317"/>
        <v>3287</v>
      </c>
      <c r="W206" s="187">
        <f t="shared" si="296"/>
        <v>30.799840827695981</v>
      </c>
      <c r="X206" s="95"/>
      <c r="AA206" s="273"/>
    </row>
    <row r="207" spans="2:27" ht="14.25" thickTop="1" thickBot="1">
      <c r="B207" s="207"/>
      <c r="C207" s="121"/>
      <c r="D207" s="121"/>
      <c r="E207" s="121"/>
      <c r="F207" s="121"/>
      <c r="G207" s="121"/>
      <c r="H207" s="121"/>
      <c r="I207" s="122"/>
      <c r="L207" s="203" t="s">
        <v>90</v>
      </c>
      <c r="M207" s="184">
        <f t="shared" ref="M207" si="318">+M198+M202+M206</f>
        <v>656</v>
      </c>
      <c r="N207" s="185">
        <f t="shared" ref="N207" si="319">+N198+N202+N206</f>
        <v>5142</v>
      </c>
      <c r="O207" s="184">
        <f t="shared" ref="O207" si="320">+O198+O202+O206</f>
        <v>5798</v>
      </c>
      <c r="P207" s="184">
        <f t="shared" ref="P207" si="321">+P198+P202+P206</f>
        <v>0</v>
      </c>
      <c r="Q207" s="184">
        <f t="shared" ref="Q207" si="322">+Q198+Q202+Q206</f>
        <v>5798</v>
      </c>
      <c r="R207" s="184">
        <f t="shared" ref="R207" si="323">+R198+R202+R206</f>
        <v>974</v>
      </c>
      <c r="S207" s="185">
        <f t="shared" ref="S207" si="324">+S198+S202+S206</f>
        <v>8389</v>
      </c>
      <c r="T207" s="184">
        <f t="shared" ref="T207" si="325">+T198+T202+T206</f>
        <v>9363</v>
      </c>
      <c r="U207" s="184">
        <f t="shared" ref="U207" si="326">+U198+U202+U206</f>
        <v>1</v>
      </c>
      <c r="V207" s="186">
        <f t="shared" ref="V207" si="327">+V198+V202+V206</f>
        <v>9364</v>
      </c>
      <c r="W207" s="187">
        <f>IF(Q207=0,0,((V207/Q207)-1)*100)</f>
        <v>61.503966885132797</v>
      </c>
    </row>
    <row r="208" spans="2:27" ht="14.25" thickTop="1" thickBot="1">
      <c r="B208" s="207"/>
      <c r="C208" s="121"/>
      <c r="D208" s="121"/>
      <c r="E208" s="121"/>
      <c r="F208" s="121"/>
      <c r="G208" s="121"/>
      <c r="H208" s="121"/>
      <c r="I208" s="122"/>
      <c r="L208" s="203" t="s">
        <v>89</v>
      </c>
      <c r="M208" s="184">
        <f t="shared" ref="M208:V208" si="328">+M194+M198+M202+M206</f>
        <v>841</v>
      </c>
      <c r="N208" s="185">
        <f t="shared" si="328"/>
        <v>6711</v>
      </c>
      <c r="O208" s="184">
        <f t="shared" si="328"/>
        <v>7552</v>
      </c>
      <c r="P208" s="184">
        <f t="shared" si="328"/>
        <v>0</v>
      </c>
      <c r="Q208" s="184">
        <f t="shared" si="328"/>
        <v>7552</v>
      </c>
      <c r="R208" s="184">
        <f t="shared" si="328"/>
        <v>1219</v>
      </c>
      <c r="S208" s="185">
        <f t="shared" si="328"/>
        <v>11191</v>
      </c>
      <c r="T208" s="184">
        <f t="shared" si="328"/>
        <v>12410</v>
      </c>
      <c r="U208" s="184">
        <f t="shared" si="328"/>
        <v>1</v>
      </c>
      <c r="V208" s="186">
        <f t="shared" si="328"/>
        <v>12411</v>
      </c>
      <c r="W208" s="187">
        <f>IF(Q208=0,0,((V208/Q208)-1)*100)</f>
        <v>64.340572033898312</v>
      </c>
    </row>
    <row r="209" spans="2:23" ht="14.25" thickTop="1" thickBot="1">
      <c r="B209" s="207"/>
      <c r="C209" s="121"/>
      <c r="D209" s="121"/>
      <c r="E209" s="121"/>
      <c r="F209" s="121"/>
      <c r="G209" s="121"/>
      <c r="H209" s="121"/>
      <c r="I209" s="122"/>
      <c r="L209" s="200" t="s">
        <v>59</v>
      </c>
    </row>
    <row r="210" spans="2:23" ht="13.5" thickTop="1">
      <c r="B210" s="207"/>
      <c r="C210" s="121"/>
      <c r="D210" s="121"/>
      <c r="E210" s="121"/>
      <c r="F210" s="121"/>
      <c r="G210" s="121"/>
      <c r="H210" s="121"/>
      <c r="I210" s="122"/>
      <c r="L210" s="297" t="s">
        <v>52</v>
      </c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9"/>
    </row>
    <row r="211" spans="2:23" ht="13.5" thickBot="1">
      <c r="B211" s="207"/>
      <c r="C211" s="121"/>
      <c r="D211" s="121"/>
      <c r="E211" s="121"/>
      <c r="F211" s="121"/>
      <c r="G211" s="121"/>
      <c r="H211" s="121"/>
      <c r="I211" s="122"/>
      <c r="L211" s="300" t="s">
        <v>53</v>
      </c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2"/>
    </row>
    <row r="212" spans="2:23" ht="14.25" thickTop="1" thickBot="1">
      <c r="B212" s="207"/>
      <c r="C212" s="121"/>
      <c r="D212" s="121"/>
      <c r="E212" s="121"/>
      <c r="F212" s="121"/>
      <c r="G212" s="121"/>
      <c r="H212" s="121"/>
      <c r="I212" s="122"/>
      <c r="W212" s="120" t="s">
        <v>40</v>
      </c>
    </row>
    <row r="213" spans="2:23" ht="14.25" thickTop="1" thickBot="1">
      <c r="B213" s="207"/>
      <c r="C213" s="121"/>
      <c r="D213" s="121"/>
      <c r="E213" s="121"/>
      <c r="F213" s="121"/>
      <c r="G213" s="121"/>
      <c r="H213" s="121"/>
      <c r="I213" s="122"/>
      <c r="L213" s="219"/>
      <c r="M213" s="294" t="s">
        <v>91</v>
      </c>
      <c r="N213" s="295"/>
      <c r="O213" s="295"/>
      <c r="P213" s="295"/>
      <c r="Q213" s="296"/>
      <c r="R213" s="294" t="s">
        <v>92</v>
      </c>
      <c r="S213" s="295"/>
      <c r="T213" s="295"/>
      <c r="U213" s="295"/>
      <c r="V213" s="296"/>
      <c r="W213" s="220" t="s">
        <v>4</v>
      </c>
    </row>
    <row r="214" spans="2:23" ht="13.5" thickTop="1">
      <c r="B214" s="207"/>
      <c r="C214" s="121"/>
      <c r="D214" s="121"/>
      <c r="E214" s="121"/>
      <c r="F214" s="121"/>
      <c r="G214" s="121"/>
      <c r="H214" s="121"/>
      <c r="I214" s="122"/>
      <c r="L214" s="221" t="s">
        <v>5</v>
      </c>
      <c r="M214" s="222"/>
      <c r="N214" s="225"/>
      <c r="O214" s="194"/>
      <c r="P214" s="226"/>
      <c r="Q214" s="195"/>
      <c r="R214" s="222"/>
      <c r="S214" s="225"/>
      <c r="T214" s="194"/>
      <c r="U214" s="226"/>
      <c r="V214" s="195"/>
      <c r="W214" s="224" t="s">
        <v>6</v>
      </c>
    </row>
    <row r="215" spans="2:23" ht="13.5" thickBot="1">
      <c r="B215" s="207"/>
      <c r="C215" s="121"/>
      <c r="D215" s="121"/>
      <c r="E215" s="121"/>
      <c r="F215" s="121"/>
      <c r="G215" s="121"/>
      <c r="H215" s="121"/>
      <c r="I215" s="122"/>
      <c r="L215" s="227"/>
      <c r="M215" s="231" t="s">
        <v>41</v>
      </c>
      <c r="N215" s="232" t="s">
        <v>42</v>
      </c>
      <c r="O215" s="196" t="s">
        <v>54</v>
      </c>
      <c r="P215" s="233" t="s">
        <v>13</v>
      </c>
      <c r="Q215" s="216" t="s">
        <v>9</v>
      </c>
      <c r="R215" s="231" t="s">
        <v>41</v>
      </c>
      <c r="S215" s="232" t="s">
        <v>42</v>
      </c>
      <c r="T215" s="196" t="s">
        <v>54</v>
      </c>
      <c r="U215" s="233" t="s">
        <v>13</v>
      </c>
      <c r="V215" s="216" t="s">
        <v>9</v>
      </c>
      <c r="W215" s="230"/>
    </row>
    <row r="216" spans="2:23" ht="5.25" customHeight="1" thickTop="1">
      <c r="B216" s="207"/>
      <c r="C216" s="121"/>
      <c r="D216" s="121"/>
      <c r="E216" s="121"/>
      <c r="F216" s="121"/>
      <c r="G216" s="121"/>
      <c r="H216" s="121"/>
      <c r="I216" s="122"/>
      <c r="L216" s="221"/>
      <c r="M216" s="237"/>
      <c r="N216" s="238"/>
      <c r="O216" s="171"/>
      <c r="P216" s="239"/>
      <c r="Q216" s="177"/>
      <c r="R216" s="237"/>
      <c r="S216" s="238"/>
      <c r="T216" s="171"/>
      <c r="U216" s="239"/>
      <c r="V216" s="181"/>
      <c r="W216" s="240"/>
    </row>
    <row r="217" spans="2:23">
      <c r="B217" s="207"/>
      <c r="C217" s="121"/>
      <c r="D217" s="121"/>
      <c r="E217" s="121"/>
      <c r="F217" s="121"/>
      <c r="G217" s="121"/>
      <c r="H217" s="121"/>
      <c r="I217" s="122"/>
      <c r="L217" s="221" t="s">
        <v>14</v>
      </c>
      <c r="M217" s="243">
        <f t="shared" ref="M217:N219" si="329">+M165+M191</f>
        <v>99</v>
      </c>
      <c r="N217" s="244">
        <f t="shared" si="329"/>
        <v>575</v>
      </c>
      <c r="O217" s="172">
        <f>+M217+N217</f>
        <v>674</v>
      </c>
      <c r="P217" s="100">
        <f>+P165+P191</f>
        <v>12</v>
      </c>
      <c r="Q217" s="178">
        <f>+O217+P217</f>
        <v>686</v>
      </c>
      <c r="R217" s="243">
        <f t="shared" ref="R217:S219" si="330">+R165+R191</f>
        <v>149</v>
      </c>
      <c r="S217" s="244">
        <f t="shared" si="330"/>
        <v>970</v>
      </c>
      <c r="T217" s="172">
        <f>+R217+S217</f>
        <v>1119</v>
      </c>
      <c r="U217" s="100">
        <f>+U165+U191</f>
        <v>2</v>
      </c>
      <c r="V217" s="182">
        <f>+T217+U217</f>
        <v>1121</v>
      </c>
      <c r="W217" s="217">
        <f t="shared" ref="W217:W232" si="331">IF(Q217=0,0,((V217/Q217)-1)*100)</f>
        <v>63.411078717201178</v>
      </c>
    </row>
    <row r="218" spans="2:23">
      <c r="B218" s="207"/>
      <c r="C218" s="121"/>
      <c r="D218" s="121"/>
      <c r="E218" s="121"/>
      <c r="F218" s="121"/>
      <c r="G218" s="121"/>
      <c r="H218" s="121"/>
      <c r="I218" s="122"/>
      <c r="L218" s="221" t="s">
        <v>15</v>
      </c>
      <c r="M218" s="243">
        <f t="shared" si="329"/>
        <v>93</v>
      </c>
      <c r="N218" s="244">
        <f t="shared" si="329"/>
        <v>592</v>
      </c>
      <c r="O218" s="172">
        <f t="shared" ref="O218:O219" si="332">+M218+N218</f>
        <v>685</v>
      </c>
      <c r="P218" s="100">
        <f>+P166+P192</f>
        <v>1</v>
      </c>
      <c r="Q218" s="178">
        <f t="shared" ref="Q218:Q219" si="333">+O218+P218</f>
        <v>686</v>
      </c>
      <c r="R218" s="243">
        <f t="shared" si="330"/>
        <v>141</v>
      </c>
      <c r="S218" s="244">
        <f t="shared" si="330"/>
        <v>912</v>
      </c>
      <c r="T218" s="172">
        <f t="shared" ref="T218:T219" si="334">+R218+S218</f>
        <v>1053</v>
      </c>
      <c r="U218" s="100">
        <f>+U166+U192</f>
        <v>2</v>
      </c>
      <c r="V218" s="182">
        <f t="shared" ref="V218:V219" si="335">+T218+U218</f>
        <v>1055</v>
      </c>
      <c r="W218" s="217">
        <f t="shared" si="331"/>
        <v>53.790087463556844</v>
      </c>
    </row>
    <row r="219" spans="2:23" ht="13.5" thickBot="1">
      <c r="B219" s="207"/>
      <c r="C219" s="121"/>
      <c r="D219" s="121"/>
      <c r="E219" s="121"/>
      <c r="F219" s="121"/>
      <c r="G219" s="121"/>
      <c r="H219" s="121"/>
      <c r="I219" s="122"/>
      <c r="L219" s="227" t="s">
        <v>16</v>
      </c>
      <c r="M219" s="243">
        <f t="shared" si="329"/>
        <v>112</v>
      </c>
      <c r="N219" s="244">
        <f t="shared" si="329"/>
        <v>629</v>
      </c>
      <c r="O219" s="172">
        <f t="shared" si="332"/>
        <v>741</v>
      </c>
      <c r="P219" s="100">
        <f>+P167+P193</f>
        <v>1</v>
      </c>
      <c r="Q219" s="178">
        <f t="shared" si="333"/>
        <v>742</v>
      </c>
      <c r="R219" s="243">
        <f t="shared" si="330"/>
        <v>163</v>
      </c>
      <c r="S219" s="244">
        <f t="shared" si="330"/>
        <v>1052</v>
      </c>
      <c r="T219" s="172">
        <f t="shared" si="334"/>
        <v>1215</v>
      </c>
      <c r="U219" s="100">
        <f>+U167+U193</f>
        <v>0</v>
      </c>
      <c r="V219" s="182">
        <f t="shared" si="335"/>
        <v>1215</v>
      </c>
      <c r="W219" s="217">
        <f t="shared" si="331"/>
        <v>63.746630727762806</v>
      </c>
    </row>
    <row r="220" spans="2:23" ht="14.25" thickTop="1" thickBot="1">
      <c r="B220" s="207"/>
      <c r="C220" s="121"/>
      <c r="D220" s="121"/>
      <c r="E220" s="121"/>
      <c r="F220" s="121"/>
      <c r="G220" s="121"/>
      <c r="H220" s="121"/>
      <c r="I220" s="122"/>
      <c r="L220" s="203" t="s">
        <v>17</v>
      </c>
      <c r="M220" s="184">
        <f t="shared" ref="M220:V220" si="336">+M217+M218+M219</f>
        <v>304</v>
      </c>
      <c r="N220" s="185">
        <f t="shared" si="336"/>
        <v>1796</v>
      </c>
      <c r="O220" s="184">
        <f t="shared" si="336"/>
        <v>2100</v>
      </c>
      <c r="P220" s="184">
        <f t="shared" si="336"/>
        <v>14</v>
      </c>
      <c r="Q220" s="184">
        <f t="shared" si="336"/>
        <v>2114</v>
      </c>
      <c r="R220" s="184">
        <f t="shared" si="336"/>
        <v>453</v>
      </c>
      <c r="S220" s="185">
        <f t="shared" si="336"/>
        <v>2934</v>
      </c>
      <c r="T220" s="184">
        <f t="shared" si="336"/>
        <v>3387</v>
      </c>
      <c r="U220" s="184">
        <f t="shared" si="336"/>
        <v>4</v>
      </c>
      <c r="V220" s="186">
        <f t="shared" si="336"/>
        <v>3391</v>
      </c>
      <c r="W220" s="187">
        <f t="shared" si="331"/>
        <v>60.406811731315038</v>
      </c>
    </row>
    <row r="221" spans="2:23" ht="13.5" thickTop="1">
      <c r="B221" s="207"/>
      <c r="C221" s="121"/>
      <c r="D221" s="121"/>
      <c r="E221" s="121"/>
      <c r="F221" s="121"/>
      <c r="G221" s="121"/>
      <c r="H221" s="121"/>
      <c r="I221" s="122"/>
      <c r="L221" s="221" t="s">
        <v>18</v>
      </c>
      <c r="M221" s="253">
        <f t="shared" ref="M221:N223" si="337">+M169+M195</f>
        <v>109</v>
      </c>
      <c r="N221" s="254">
        <f t="shared" si="337"/>
        <v>573</v>
      </c>
      <c r="O221" s="173">
        <f t="shared" ref="O221" si="338">+M221+N221</f>
        <v>682</v>
      </c>
      <c r="P221" s="100">
        <f>+P169+P195</f>
        <v>1</v>
      </c>
      <c r="Q221" s="179">
        <f t="shared" ref="Q221" si="339">+O221+P221</f>
        <v>683</v>
      </c>
      <c r="R221" s="253">
        <f t="shared" ref="R221:S223" si="340">+R169+R195</f>
        <v>159</v>
      </c>
      <c r="S221" s="254">
        <f t="shared" si="340"/>
        <v>958</v>
      </c>
      <c r="T221" s="173">
        <f t="shared" ref="T221" si="341">+R221+S221</f>
        <v>1117</v>
      </c>
      <c r="U221" s="100">
        <f>+U169+U195</f>
        <v>4</v>
      </c>
      <c r="V221" s="182">
        <f t="shared" ref="V221" si="342">+T221+U221</f>
        <v>1121</v>
      </c>
      <c r="W221" s="217">
        <f t="shared" si="331"/>
        <v>64.128843338213755</v>
      </c>
    </row>
    <row r="222" spans="2:23">
      <c r="B222" s="207"/>
      <c r="C222" s="121"/>
      <c r="D222" s="121"/>
      <c r="E222" s="121"/>
      <c r="F222" s="121"/>
      <c r="G222" s="121"/>
      <c r="H222" s="121"/>
      <c r="I222" s="122"/>
      <c r="L222" s="221" t="s">
        <v>19</v>
      </c>
      <c r="M222" s="243">
        <f t="shared" si="337"/>
        <v>111</v>
      </c>
      <c r="N222" s="244">
        <f t="shared" si="337"/>
        <v>566</v>
      </c>
      <c r="O222" s="172">
        <f>+M222+N222</f>
        <v>677</v>
      </c>
      <c r="P222" s="100">
        <f>+P170+P196</f>
        <v>1</v>
      </c>
      <c r="Q222" s="178">
        <f>+O222+P222</f>
        <v>678</v>
      </c>
      <c r="R222" s="243">
        <f t="shared" si="340"/>
        <v>149</v>
      </c>
      <c r="S222" s="244">
        <f t="shared" si="340"/>
        <v>1032</v>
      </c>
      <c r="T222" s="172">
        <f>+R222+S222</f>
        <v>1181</v>
      </c>
      <c r="U222" s="100">
        <f>+U170+U196</f>
        <v>0</v>
      </c>
      <c r="V222" s="182">
        <f>+T222+U222</f>
        <v>1181</v>
      </c>
      <c r="W222" s="217">
        <f>IF(Q222=0,0,((V222/Q222)-1)*100)</f>
        <v>74.188790560471986</v>
      </c>
    </row>
    <row r="223" spans="2:23" ht="15" customHeight="1" thickBot="1">
      <c r="B223" s="207"/>
      <c r="C223" s="121"/>
      <c r="D223" s="121"/>
      <c r="E223" s="121"/>
      <c r="F223" s="121"/>
      <c r="G223" s="121"/>
      <c r="H223" s="121"/>
      <c r="I223" s="122"/>
      <c r="L223" s="221" t="s">
        <v>20</v>
      </c>
      <c r="M223" s="243">
        <f t="shared" si="337"/>
        <v>102</v>
      </c>
      <c r="N223" s="244">
        <f t="shared" si="337"/>
        <v>501</v>
      </c>
      <c r="O223" s="172">
        <f>+M223+N223</f>
        <v>603</v>
      </c>
      <c r="P223" s="100">
        <f>+P171+P197</f>
        <v>1</v>
      </c>
      <c r="Q223" s="178">
        <f>+O223+P223</f>
        <v>604</v>
      </c>
      <c r="R223" s="243">
        <f t="shared" si="340"/>
        <v>168</v>
      </c>
      <c r="S223" s="244">
        <f t="shared" si="340"/>
        <v>1033</v>
      </c>
      <c r="T223" s="172">
        <f>+R223+S223</f>
        <v>1201</v>
      </c>
      <c r="U223" s="100">
        <f>+U171+U197</f>
        <v>0</v>
      </c>
      <c r="V223" s="182">
        <f>+T223+U223</f>
        <v>1201</v>
      </c>
      <c r="W223" s="217">
        <f>IF(Q223=0,0,((V223/Q223)-1)*100)</f>
        <v>98.841059602649011</v>
      </c>
    </row>
    <row r="224" spans="2:23" ht="14.25" thickTop="1" thickBot="1">
      <c r="B224" s="207"/>
      <c r="C224" s="121"/>
      <c r="D224" s="121"/>
      <c r="E224" s="121"/>
      <c r="F224" s="121"/>
      <c r="G224" s="121"/>
      <c r="H224" s="121"/>
      <c r="I224" s="122"/>
      <c r="L224" s="203" t="s">
        <v>87</v>
      </c>
      <c r="M224" s="184">
        <f>+M221+M222+M223</f>
        <v>322</v>
      </c>
      <c r="N224" s="185">
        <f t="shared" ref="N224:V224" si="343">+N221+N222+N223</f>
        <v>1640</v>
      </c>
      <c r="O224" s="184">
        <f t="shared" si="343"/>
        <v>1962</v>
      </c>
      <c r="P224" s="184">
        <f t="shared" si="343"/>
        <v>3</v>
      </c>
      <c r="Q224" s="184">
        <f t="shared" si="343"/>
        <v>1965</v>
      </c>
      <c r="R224" s="184">
        <f t="shared" si="343"/>
        <v>476</v>
      </c>
      <c r="S224" s="185">
        <f t="shared" si="343"/>
        <v>3023</v>
      </c>
      <c r="T224" s="184">
        <f t="shared" si="343"/>
        <v>3499</v>
      </c>
      <c r="U224" s="184">
        <f t="shared" si="343"/>
        <v>4</v>
      </c>
      <c r="V224" s="186">
        <f t="shared" si="343"/>
        <v>3503</v>
      </c>
      <c r="W224" s="187">
        <f t="shared" ref="W224" si="344">IF(Q224=0,0,((V224/Q224)-1)*100)</f>
        <v>78.269720101781175</v>
      </c>
    </row>
    <row r="225" spans="2:27" ht="13.5" thickTop="1">
      <c r="B225" s="207"/>
      <c r="C225" s="121"/>
      <c r="D225" s="121"/>
      <c r="E225" s="121"/>
      <c r="F225" s="121"/>
      <c r="G225" s="121"/>
      <c r="H225" s="121"/>
      <c r="I225" s="122"/>
      <c r="L225" s="221" t="s">
        <v>21</v>
      </c>
      <c r="M225" s="243">
        <f t="shared" ref="M225:N227" si="345">+M173+M199</f>
        <v>98</v>
      </c>
      <c r="N225" s="244">
        <f t="shared" si="345"/>
        <v>454</v>
      </c>
      <c r="O225" s="172">
        <f t="shared" ref="O225" si="346">+M225+N225</f>
        <v>552</v>
      </c>
      <c r="P225" s="100">
        <f>+P173+P199</f>
        <v>0</v>
      </c>
      <c r="Q225" s="178">
        <f t="shared" ref="Q225" si="347">+O225+P225</f>
        <v>552</v>
      </c>
      <c r="R225" s="243">
        <f t="shared" ref="R225:S227" si="348">+R173+R199</f>
        <v>163</v>
      </c>
      <c r="S225" s="244">
        <f t="shared" si="348"/>
        <v>802</v>
      </c>
      <c r="T225" s="172">
        <f t="shared" ref="T225" si="349">+R225+S225</f>
        <v>965</v>
      </c>
      <c r="U225" s="100">
        <f>+U173+U199</f>
        <v>0</v>
      </c>
      <c r="V225" s="182">
        <f t="shared" ref="V225" si="350">+T225+U225</f>
        <v>965</v>
      </c>
      <c r="W225" s="217">
        <f t="shared" si="331"/>
        <v>74.818840579710155</v>
      </c>
    </row>
    <row r="226" spans="2:27">
      <c r="B226" s="207"/>
      <c r="C226" s="121"/>
      <c r="D226" s="121"/>
      <c r="E226" s="121"/>
      <c r="F226" s="121"/>
      <c r="G226" s="121"/>
      <c r="H226" s="121"/>
      <c r="I226" s="122"/>
      <c r="L226" s="221" t="s">
        <v>88</v>
      </c>
      <c r="M226" s="243">
        <f t="shared" si="345"/>
        <v>104</v>
      </c>
      <c r="N226" s="244">
        <f t="shared" si="345"/>
        <v>514</v>
      </c>
      <c r="O226" s="172">
        <f>+M226+N226</f>
        <v>618</v>
      </c>
      <c r="P226" s="100">
        <f>+P174+P200</f>
        <v>0</v>
      </c>
      <c r="Q226" s="178">
        <f>+O226+P226</f>
        <v>618</v>
      </c>
      <c r="R226" s="243">
        <f t="shared" si="348"/>
        <v>144</v>
      </c>
      <c r="S226" s="244">
        <f t="shared" si="348"/>
        <v>840</v>
      </c>
      <c r="T226" s="172">
        <f>+R226+S226</f>
        <v>984</v>
      </c>
      <c r="U226" s="100">
        <f>+U174+U200</f>
        <v>0</v>
      </c>
      <c r="V226" s="182">
        <f>+T226+U226</f>
        <v>984</v>
      </c>
      <c r="W226" s="217">
        <f t="shared" ref="W226:W230" si="351">IF(Q226=0,0,((V226/Q226)-1)*100)</f>
        <v>59.22330097087378</v>
      </c>
    </row>
    <row r="227" spans="2:27" ht="13.5" thickBot="1">
      <c r="B227" s="207"/>
      <c r="C227" s="121"/>
      <c r="D227" s="121"/>
      <c r="E227" s="121"/>
      <c r="F227" s="121"/>
      <c r="G227" s="121"/>
      <c r="H227" s="121"/>
      <c r="I227" s="122"/>
      <c r="L227" s="221" t="s">
        <v>22</v>
      </c>
      <c r="M227" s="243">
        <f t="shared" si="345"/>
        <v>102</v>
      </c>
      <c r="N227" s="244">
        <f t="shared" si="345"/>
        <v>606</v>
      </c>
      <c r="O227" s="174">
        <f>+M227+N227</f>
        <v>708</v>
      </c>
      <c r="P227" s="250">
        <f>+P175+P201</f>
        <v>0</v>
      </c>
      <c r="Q227" s="178">
        <f>+O227+P227</f>
        <v>708</v>
      </c>
      <c r="R227" s="243">
        <f t="shared" si="348"/>
        <v>156</v>
      </c>
      <c r="S227" s="244">
        <f t="shared" si="348"/>
        <v>1029</v>
      </c>
      <c r="T227" s="174">
        <f>+R227+S227</f>
        <v>1185</v>
      </c>
      <c r="U227" s="250">
        <f>+U175+U201</f>
        <v>0</v>
      </c>
      <c r="V227" s="182">
        <f>+T227+U227</f>
        <v>1185</v>
      </c>
      <c r="W227" s="217">
        <f t="shared" si="351"/>
        <v>67.372881355932208</v>
      </c>
    </row>
    <row r="228" spans="2:27" ht="14.25" thickTop="1" thickBot="1">
      <c r="B228" s="207"/>
      <c r="C228" s="121"/>
      <c r="D228" s="121"/>
      <c r="E228" s="121"/>
      <c r="F228" s="121"/>
      <c r="G228" s="121"/>
      <c r="H228" s="121"/>
      <c r="I228" s="122"/>
      <c r="L228" s="204" t="s">
        <v>60</v>
      </c>
      <c r="M228" s="188">
        <f>+M225+M226+M227</f>
        <v>304</v>
      </c>
      <c r="N228" s="188">
        <f t="shared" ref="N228" si="352">+N225+N226+N227</f>
        <v>1574</v>
      </c>
      <c r="O228" s="189">
        <f t="shared" ref="O228" si="353">+O225+O226+O227</f>
        <v>1878</v>
      </c>
      <c r="P228" s="190">
        <f t="shared" ref="P228" si="354">+P225+P226+P227</f>
        <v>0</v>
      </c>
      <c r="Q228" s="191">
        <f t="shared" ref="Q228" si="355">+Q225+Q226+Q227</f>
        <v>1878</v>
      </c>
      <c r="R228" s="188">
        <f t="shared" ref="R228" si="356">+R225+R226+R227</f>
        <v>463</v>
      </c>
      <c r="S228" s="188">
        <f t="shared" ref="S228" si="357">+S225+S226+S227</f>
        <v>2671</v>
      </c>
      <c r="T228" s="192">
        <f t="shared" ref="T228" si="358">+T225+T226+T227</f>
        <v>3134</v>
      </c>
      <c r="U228" s="192">
        <f t="shared" ref="U228" si="359">+U225+U226+U227</f>
        <v>0</v>
      </c>
      <c r="V228" s="192">
        <f t="shared" ref="V228" si="360">+V225+V226+V227</f>
        <v>3134</v>
      </c>
      <c r="W228" s="193">
        <f t="shared" si="351"/>
        <v>66.879659211927574</v>
      </c>
    </row>
    <row r="229" spans="2:27" s="125" customFormat="1" ht="12.75" customHeight="1" thickTop="1">
      <c r="B229" s="208"/>
      <c r="C229" s="126"/>
      <c r="D229" s="126"/>
      <c r="E229" s="126"/>
      <c r="F229" s="126"/>
      <c r="G229" s="126"/>
      <c r="H229" s="126"/>
      <c r="I229" s="127"/>
      <c r="L229" s="255" t="s">
        <v>24</v>
      </c>
      <c r="M229" s="256">
        <f t="shared" ref="M229:N231" si="361">+M177+M203</f>
        <v>109</v>
      </c>
      <c r="N229" s="257">
        <f t="shared" si="361"/>
        <v>648</v>
      </c>
      <c r="O229" s="175">
        <f>+M229+N229</f>
        <v>757</v>
      </c>
      <c r="P229" s="258">
        <f>+P177+P203</f>
        <v>0</v>
      </c>
      <c r="Q229" s="180">
        <f>+O229+P229</f>
        <v>757</v>
      </c>
      <c r="R229" s="256">
        <f t="shared" ref="R229:S231" si="362">+R177+R203</f>
        <v>179</v>
      </c>
      <c r="S229" s="257">
        <f t="shared" si="362"/>
        <v>915</v>
      </c>
      <c r="T229" s="175">
        <f>+R229+S229</f>
        <v>1094</v>
      </c>
      <c r="U229" s="258">
        <f>+U177+U203</f>
        <v>0</v>
      </c>
      <c r="V229" s="183">
        <f>+T229+U229</f>
        <v>1094</v>
      </c>
      <c r="W229" s="259">
        <f t="shared" si="351"/>
        <v>44.517833553500651</v>
      </c>
      <c r="X229" s="135"/>
      <c r="AA229" s="273"/>
    </row>
    <row r="230" spans="2:27" s="125" customFormat="1" ht="12.75" customHeight="1">
      <c r="B230" s="209"/>
      <c r="C230" s="128"/>
      <c r="D230" s="128"/>
      <c r="E230" s="128"/>
      <c r="F230" s="128"/>
      <c r="G230" s="128"/>
      <c r="H230" s="128"/>
      <c r="I230" s="129"/>
      <c r="L230" s="255" t="s">
        <v>25</v>
      </c>
      <c r="M230" s="256">
        <f t="shared" si="361"/>
        <v>110</v>
      </c>
      <c r="N230" s="257">
        <f t="shared" si="361"/>
        <v>791</v>
      </c>
      <c r="O230" s="175">
        <f>+M230+N230</f>
        <v>901</v>
      </c>
      <c r="P230" s="260">
        <f>+P178+P204</f>
        <v>2</v>
      </c>
      <c r="Q230" s="180">
        <f>+O230+P230</f>
        <v>903</v>
      </c>
      <c r="R230" s="256">
        <f t="shared" si="362"/>
        <v>178</v>
      </c>
      <c r="S230" s="257">
        <f t="shared" si="362"/>
        <v>1034</v>
      </c>
      <c r="T230" s="175">
        <f>+R230+S230</f>
        <v>1212</v>
      </c>
      <c r="U230" s="260">
        <f>+U178+U204</f>
        <v>1</v>
      </c>
      <c r="V230" s="175">
        <f>+T230+U230</f>
        <v>1213</v>
      </c>
      <c r="W230" s="259">
        <f t="shared" si="351"/>
        <v>34.330011074197131</v>
      </c>
      <c r="X230" s="135"/>
      <c r="AA230" s="273"/>
    </row>
    <row r="231" spans="2:27" s="125" customFormat="1" ht="12.75" customHeight="1" thickBot="1">
      <c r="B231" s="209"/>
      <c r="C231" s="128"/>
      <c r="D231" s="128"/>
      <c r="E231" s="128"/>
      <c r="F231" s="128"/>
      <c r="G231" s="128"/>
      <c r="H231" s="128"/>
      <c r="I231" s="129"/>
      <c r="L231" s="255" t="s">
        <v>26</v>
      </c>
      <c r="M231" s="256">
        <f t="shared" si="361"/>
        <v>132</v>
      </c>
      <c r="N231" s="257">
        <f t="shared" si="361"/>
        <v>947</v>
      </c>
      <c r="O231" s="176">
        <f t="shared" ref="O231" si="363">+M231+N231</f>
        <v>1079</v>
      </c>
      <c r="P231" s="261">
        <f>+P179+P205</f>
        <v>9</v>
      </c>
      <c r="Q231" s="180">
        <f t="shared" ref="Q231" si="364">+O231+P231</f>
        <v>1088</v>
      </c>
      <c r="R231" s="256">
        <f t="shared" si="362"/>
        <v>167</v>
      </c>
      <c r="S231" s="257">
        <f t="shared" si="362"/>
        <v>1009</v>
      </c>
      <c r="T231" s="175">
        <f t="shared" ref="T231" si="365">+R231+S231</f>
        <v>1176</v>
      </c>
      <c r="U231" s="261">
        <f>+U179+U205</f>
        <v>1</v>
      </c>
      <c r="V231" s="183">
        <f t="shared" ref="V231" si="366">+T231+U231</f>
        <v>1177</v>
      </c>
      <c r="W231" s="259">
        <f t="shared" si="331"/>
        <v>8.180147058823529</v>
      </c>
      <c r="X231" s="95"/>
      <c r="AA231" s="273"/>
    </row>
    <row r="232" spans="2:27" ht="14.25" thickTop="1" thickBot="1">
      <c r="B232" s="207"/>
      <c r="C232" s="121"/>
      <c r="D232" s="121"/>
      <c r="E232" s="121"/>
      <c r="F232" s="121"/>
      <c r="G232" s="121"/>
      <c r="H232" s="121"/>
      <c r="I232" s="122"/>
      <c r="L232" s="203" t="s">
        <v>27</v>
      </c>
      <c r="M232" s="184">
        <f t="shared" ref="M232:V232" si="367">+M229+M230+M231</f>
        <v>351</v>
      </c>
      <c r="N232" s="185">
        <f t="shared" si="367"/>
        <v>2386</v>
      </c>
      <c r="O232" s="184">
        <f t="shared" si="367"/>
        <v>2737</v>
      </c>
      <c r="P232" s="184">
        <f t="shared" si="367"/>
        <v>11</v>
      </c>
      <c r="Q232" s="190">
        <f t="shared" si="367"/>
        <v>2748</v>
      </c>
      <c r="R232" s="184">
        <f t="shared" si="367"/>
        <v>524</v>
      </c>
      <c r="S232" s="185">
        <f t="shared" si="367"/>
        <v>2958</v>
      </c>
      <c r="T232" s="184">
        <f t="shared" si="367"/>
        <v>3482</v>
      </c>
      <c r="U232" s="184">
        <f t="shared" si="367"/>
        <v>2</v>
      </c>
      <c r="V232" s="190">
        <f t="shared" si="367"/>
        <v>3484</v>
      </c>
      <c r="W232" s="187">
        <f t="shared" si="331"/>
        <v>26.783114992721991</v>
      </c>
    </row>
    <row r="233" spans="2:27" ht="14.25" thickTop="1" thickBot="1">
      <c r="B233" s="207"/>
      <c r="C233" s="121"/>
      <c r="D233" s="121"/>
      <c r="E233" s="121"/>
      <c r="F233" s="121"/>
      <c r="G233" s="121"/>
      <c r="H233" s="121"/>
      <c r="I233" s="122"/>
      <c r="L233" s="203" t="s">
        <v>90</v>
      </c>
      <c r="M233" s="184">
        <f t="shared" ref="M233" si="368">+M224+M228+M232</f>
        <v>977</v>
      </c>
      <c r="N233" s="185">
        <f t="shared" ref="N233" si="369">+N224+N228+N232</f>
        <v>5600</v>
      </c>
      <c r="O233" s="184">
        <f t="shared" ref="O233" si="370">+O224+O228+O232</f>
        <v>6577</v>
      </c>
      <c r="P233" s="184">
        <f t="shared" ref="P233" si="371">+P224+P228+P232</f>
        <v>14</v>
      </c>
      <c r="Q233" s="184">
        <f t="shared" ref="Q233" si="372">+Q224+Q228+Q232</f>
        <v>6591</v>
      </c>
      <c r="R233" s="184">
        <f t="shared" ref="R233" si="373">+R224+R228+R232</f>
        <v>1463</v>
      </c>
      <c r="S233" s="185">
        <f t="shared" ref="S233" si="374">+S224+S228+S232</f>
        <v>8652</v>
      </c>
      <c r="T233" s="184">
        <f t="shared" ref="T233" si="375">+T224+T228+T232</f>
        <v>10115</v>
      </c>
      <c r="U233" s="184">
        <f t="shared" ref="U233" si="376">+U224+U228+U232</f>
        <v>6</v>
      </c>
      <c r="V233" s="186">
        <f t="shared" ref="V233" si="377">+V224+V228+V232</f>
        <v>10121</v>
      </c>
      <c r="W233" s="187">
        <f>IF(Q233=0,0,((V233/Q233)-1)*100)</f>
        <v>53.557881960248821</v>
      </c>
    </row>
    <row r="234" spans="2:27" ht="14.25" thickTop="1" thickBot="1">
      <c r="B234" s="207"/>
      <c r="C234" s="121"/>
      <c r="D234" s="121"/>
      <c r="E234" s="121"/>
      <c r="F234" s="121"/>
      <c r="G234" s="121"/>
      <c r="H234" s="121"/>
      <c r="I234" s="122"/>
      <c r="L234" s="203" t="s">
        <v>89</v>
      </c>
      <c r="M234" s="184">
        <f t="shared" ref="M234:V234" si="378">+M220+M224+M228+M232</f>
        <v>1281</v>
      </c>
      <c r="N234" s="185">
        <f t="shared" si="378"/>
        <v>7396</v>
      </c>
      <c r="O234" s="184">
        <f t="shared" si="378"/>
        <v>8677</v>
      </c>
      <c r="P234" s="184">
        <f t="shared" si="378"/>
        <v>28</v>
      </c>
      <c r="Q234" s="184">
        <f t="shared" si="378"/>
        <v>8705</v>
      </c>
      <c r="R234" s="184">
        <f t="shared" si="378"/>
        <v>1916</v>
      </c>
      <c r="S234" s="185">
        <f t="shared" si="378"/>
        <v>11586</v>
      </c>
      <c r="T234" s="184">
        <f t="shared" si="378"/>
        <v>13502</v>
      </c>
      <c r="U234" s="184">
        <f t="shared" si="378"/>
        <v>10</v>
      </c>
      <c r="V234" s="186">
        <f t="shared" si="378"/>
        <v>13512</v>
      </c>
      <c r="W234" s="187">
        <f>IF(Q234=0,0,((V234/Q234)-1)*100)</f>
        <v>55.22113727742677</v>
      </c>
    </row>
    <row r="235" spans="2:27" ht="13.5" thickTop="1">
      <c r="L235" s="200" t="s">
        <v>59</v>
      </c>
    </row>
  </sheetData>
  <sheetProtection password="CF53" sheet="1" objects="1" scenarios="1"/>
  <customSheetViews>
    <customSheetView guid="{ED529B84-E379-4C9B-A677-BE1D384436B0}" topLeftCell="A40">
      <selection activeCell="R99" sqref="R99"/>
      <pageMargins left="1.92" right="0.74803149606299202" top="0.98425196850393704" bottom="0.88" header="0.511811023622047" footer="0.511811023622047"/>
      <printOptions horizontalCentered="1"/>
      <pageSetup paperSize="9" scale="63" fitToHeight="4" orientation="portrait" r:id="rId1"/>
      <headerFooter alignWithMargins="0">
        <oddHeader>&amp;LMonthly Air Transport Statistics : Don Mueang International Airport and Suvarnabhumi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7" priority="2" operator="containsText" text="NOT OK">
      <formula>NOT(ISERROR(SEARCH("NOT OK",A1)))</formula>
    </cfRule>
  </conditionalFormatting>
  <printOptions horizontalCentered="1"/>
  <pageMargins left="1.92" right="0.74803149606299202" top="0.98425196850393704" bottom="0.88" header="0.511811023622047" footer="0.511811023622047"/>
  <pageSetup paperSize="9" scale="63" fitToHeight="4" orientation="portrait" r:id="rId2"/>
  <headerFooter alignWithMargins="0">
    <oddHeader>&amp;LMonthly Air Transport Statistics : Don Mueang International Airport and Suvarnabhumi Airport</oddHeader>
    <oddFooter>&amp;LAir Transport Information Division, Corporate Strategy Department&amp;C&amp;D&amp;R&amp;T</oddFooter>
  </headerFooter>
  <cellWatches>
    <cellWatch r="T22"/>
  </cellWatch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E235"/>
  <sheetViews>
    <sheetView topLeftCell="D55" zoomScaleNormal="100" zoomScaleSheetLayoutView="50" workbookViewId="0">
      <selection activeCell="M104" sqref="M104"/>
    </sheetView>
  </sheetViews>
  <sheetFormatPr defaultRowHeight="23.25"/>
  <cols>
    <col min="1" max="1" width="9.140625" style="94"/>
    <col min="2" max="2" width="13" customWidth="1"/>
    <col min="3" max="3" width="11.5703125" customWidth="1"/>
    <col min="4" max="5" width="11.42578125" customWidth="1"/>
    <col min="6" max="6" width="10.85546875" customWidth="1"/>
    <col min="7" max="7" width="11.140625" customWidth="1"/>
    <col min="8" max="8" width="12.28515625" customWidth="1"/>
    <col min="9" max="9" width="10" style="8" bestFit="1" customWidth="1"/>
    <col min="10" max="11" width="9.140625" style="94"/>
    <col min="12" max="14" width="12.140625" style="1" customWidth="1"/>
    <col min="15" max="15" width="14.140625" style="1" customWidth="1"/>
    <col min="16" max="19" width="12.140625" style="1" customWidth="1"/>
    <col min="20" max="20" width="14.140625" style="1" bestFit="1" customWidth="1"/>
    <col min="21" max="22" width="12.140625" style="1" customWidth="1"/>
    <col min="23" max="23" width="12.140625" style="6" bestFit="1" customWidth="1"/>
    <col min="24" max="24" width="12" style="6" bestFit="1" customWidth="1"/>
    <col min="25" max="25" width="12" style="1" bestFit="1" customWidth="1"/>
    <col min="26" max="26" width="9" style="1" bestFit="1" customWidth="1"/>
    <col min="27" max="27" width="12" style="277" bestFit="1" customWidth="1"/>
    <col min="28" max="29" width="9.140625" style="1"/>
    <col min="30" max="30" width="9.85546875" style="1" bestFit="1" customWidth="1"/>
    <col min="31" max="16384" width="9.140625" style="1"/>
  </cols>
  <sheetData>
    <row r="1" spans="1:25" ht="13.5" thickBot="1">
      <c r="B1" s="1"/>
      <c r="C1" s="1"/>
      <c r="D1" s="1"/>
      <c r="E1" s="1"/>
      <c r="F1" s="1"/>
      <c r="G1" s="1"/>
      <c r="H1" s="1"/>
      <c r="I1" s="6"/>
    </row>
    <row r="2" spans="1:25" ht="13.5" thickTop="1">
      <c r="B2" s="327" t="s">
        <v>0</v>
      </c>
      <c r="C2" s="328"/>
      <c r="D2" s="328"/>
      <c r="E2" s="328"/>
      <c r="F2" s="328"/>
      <c r="G2" s="328"/>
      <c r="H2" s="328"/>
      <c r="I2" s="329"/>
      <c r="L2" s="330" t="s">
        <v>1</v>
      </c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2"/>
    </row>
    <row r="3" spans="1:25" ht="13.5" thickBot="1">
      <c r="B3" s="318" t="s">
        <v>2</v>
      </c>
      <c r="C3" s="319"/>
      <c r="D3" s="319"/>
      <c r="E3" s="319"/>
      <c r="F3" s="319"/>
      <c r="G3" s="319"/>
      <c r="H3" s="319"/>
      <c r="I3" s="320"/>
      <c r="L3" s="321" t="s">
        <v>3</v>
      </c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3"/>
    </row>
    <row r="4" spans="1:25" ht="14.25" thickTop="1" thickBot="1">
      <c r="B4" s="197"/>
      <c r="C4" s="94"/>
      <c r="D4" s="94"/>
      <c r="E4" s="94"/>
      <c r="F4" s="94"/>
      <c r="G4" s="94"/>
      <c r="H4" s="94"/>
      <c r="I4" s="95"/>
      <c r="L4" s="197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</row>
    <row r="5" spans="1:25" ht="14.25" thickTop="1" thickBot="1">
      <c r="B5" s="219"/>
      <c r="C5" s="312" t="s">
        <v>91</v>
      </c>
      <c r="D5" s="313"/>
      <c r="E5" s="314"/>
      <c r="F5" s="315" t="s">
        <v>92</v>
      </c>
      <c r="G5" s="316"/>
      <c r="H5" s="317"/>
      <c r="I5" s="220" t="s">
        <v>4</v>
      </c>
      <c r="L5" s="219"/>
      <c r="M5" s="324" t="s">
        <v>91</v>
      </c>
      <c r="N5" s="325"/>
      <c r="O5" s="325"/>
      <c r="P5" s="325"/>
      <c r="Q5" s="326"/>
      <c r="R5" s="324" t="s">
        <v>92</v>
      </c>
      <c r="S5" s="325"/>
      <c r="T5" s="325"/>
      <c r="U5" s="325"/>
      <c r="V5" s="326"/>
      <c r="W5" s="220" t="s">
        <v>4</v>
      </c>
    </row>
    <row r="6" spans="1:25" ht="13.5" thickTop="1">
      <c r="B6" s="221" t="s">
        <v>5</v>
      </c>
      <c r="C6" s="222"/>
      <c r="D6" s="223"/>
      <c r="E6" s="153"/>
      <c r="F6" s="222"/>
      <c r="G6" s="223"/>
      <c r="H6" s="153"/>
      <c r="I6" s="224" t="s">
        <v>6</v>
      </c>
      <c r="L6" s="221" t="s">
        <v>5</v>
      </c>
      <c r="M6" s="222"/>
      <c r="N6" s="225"/>
      <c r="O6" s="150"/>
      <c r="P6" s="226"/>
      <c r="Q6" s="151"/>
      <c r="R6" s="222"/>
      <c r="S6" s="225"/>
      <c r="T6" s="150"/>
      <c r="U6" s="226"/>
      <c r="V6" s="150"/>
      <c r="W6" s="224" t="s">
        <v>6</v>
      </c>
    </row>
    <row r="7" spans="1:25" ht="13.5" thickBot="1">
      <c r="B7" s="227"/>
      <c r="C7" s="228" t="s">
        <v>7</v>
      </c>
      <c r="D7" s="229" t="s">
        <v>8</v>
      </c>
      <c r="E7" s="287" t="s">
        <v>9</v>
      </c>
      <c r="F7" s="228" t="s">
        <v>7</v>
      </c>
      <c r="G7" s="229" t="s">
        <v>8</v>
      </c>
      <c r="H7" s="287" t="s">
        <v>9</v>
      </c>
      <c r="I7" s="230"/>
      <c r="L7" s="227"/>
      <c r="M7" s="231" t="s">
        <v>10</v>
      </c>
      <c r="N7" s="232" t="s">
        <v>11</v>
      </c>
      <c r="O7" s="152" t="s">
        <v>12</v>
      </c>
      <c r="P7" s="233" t="s">
        <v>13</v>
      </c>
      <c r="Q7" s="288" t="s">
        <v>9</v>
      </c>
      <c r="R7" s="231" t="s">
        <v>10</v>
      </c>
      <c r="S7" s="232" t="s">
        <v>11</v>
      </c>
      <c r="T7" s="152" t="s">
        <v>12</v>
      </c>
      <c r="U7" s="233" t="s">
        <v>13</v>
      </c>
      <c r="V7" s="152" t="s">
        <v>9</v>
      </c>
      <c r="W7" s="230"/>
    </row>
    <row r="8" spans="1:25" ht="6" customHeight="1" thickTop="1">
      <c r="B8" s="221"/>
      <c r="C8" s="234"/>
      <c r="D8" s="235"/>
      <c r="E8" s="97"/>
      <c r="F8" s="234"/>
      <c r="G8" s="235"/>
      <c r="H8" s="97"/>
      <c r="I8" s="236"/>
      <c r="L8" s="221"/>
      <c r="M8" s="237"/>
      <c r="N8" s="238"/>
      <c r="O8" s="136"/>
      <c r="P8" s="239"/>
      <c r="Q8" s="139"/>
      <c r="R8" s="237"/>
      <c r="S8" s="238"/>
      <c r="T8" s="136"/>
      <c r="U8" s="239"/>
      <c r="V8" s="141"/>
      <c r="W8" s="240"/>
    </row>
    <row r="9" spans="1:25" ht="12.75">
      <c r="A9" s="266" t="str">
        <f>IF(ISERROR(F9/G9)," ",IF(F9/G9&gt;0.5,IF(F9/G9&lt;1.5," ","NOT OK"),"NOT OK"))</f>
        <v xml:space="preserve"> </v>
      </c>
      <c r="B9" s="221" t="s">
        <v>14</v>
      </c>
      <c r="C9" s="241">
        <v>9407</v>
      </c>
      <c r="D9" s="242">
        <v>9452</v>
      </c>
      <c r="E9" s="98">
        <f>C9+D9</f>
        <v>18859</v>
      </c>
      <c r="F9" s="243">
        <v>10239</v>
      </c>
      <c r="G9" s="247">
        <v>10251</v>
      </c>
      <c r="H9" s="98">
        <f>+F9+G9</f>
        <v>20490</v>
      </c>
      <c r="I9" s="217">
        <f t="shared" ref="I9:I17" si="0">IF(E9=0,0,((H9/E9)-1)*100)</f>
        <v>8.6483906887957929</v>
      </c>
      <c r="L9" s="221" t="s">
        <v>14</v>
      </c>
      <c r="M9" s="243">
        <v>1658012</v>
      </c>
      <c r="N9" s="244">
        <v>1572733</v>
      </c>
      <c r="O9" s="137">
        <f>M9+N9</f>
        <v>3230745</v>
      </c>
      <c r="P9" s="100">
        <v>77091</v>
      </c>
      <c r="Q9" s="140">
        <f>O9+P9</f>
        <v>3307836</v>
      </c>
      <c r="R9" s="243">
        <v>1683756</v>
      </c>
      <c r="S9" s="244">
        <v>1627550</v>
      </c>
      <c r="T9" s="137">
        <f>R9+S9</f>
        <v>3311306</v>
      </c>
      <c r="U9" s="100">
        <v>86087</v>
      </c>
      <c r="V9" s="142">
        <f>T9+U9</f>
        <v>3397393</v>
      </c>
      <c r="W9" s="217">
        <f t="shared" ref="W9:W17" si="1">IF(Q9=0,0,((V9/Q9)-1)*100)</f>
        <v>2.7074195939581047</v>
      </c>
      <c r="Y9" s="3"/>
    </row>
    <row r="10" spans="1:25" ht="12.75">
      <c r="A10" s="266" t="str">
        <f t="shared" ref="A10:A69" si="2">IF(ISERROR(F10/G10)," ",IF(F10/G10&gt;0.5,IF(F10/G10&lt;1.5," ","NOT OK"),"NOT OK"))</f>
        <v xml:space="preserve"> </v>
      </c>
      <c r="B10" s="221" t="s">
        <v>15</v>
      </c>
      <c r="C10" s="241">
        <v>9779</v>
      </c>
      <c r="D10" s="242">
        <v>9781</v>
      </c>
      <c r="E10" s="98">
        <f>C10+D10</f>
        <v>19560</v>
      </c>
      <c r="F10" s="243">
        <v>10440</v>
      </c>
      <c r="G10" s="247">
        <v>10435</v>
      </c>
      <c r="H10" s="98">
        <f>+F10+G10</f>
        <v>20875</v>
      </c>
      <c r="I10" s="217">
        <f t="shared" si="0"/>
        <v>6.72290388548058</v>
      </c>
      <c r="K10" s="99"/>
      <c r="L10" s="221" t="s">
        <v>15</v>
      </c>
      <c r="M10" s="243">
        <v>1795750</v>
      </c>
      <c r="N10" s="244">
        <v>1731003</v>
      </c>
      <c r="O10" s="137">
        <f>M10+N10</f>
        <v>3526753</v>
      </c>
      <c r="P10" s="100">
        <v>66347</v>
      </c>
      <c r="Q10" s="140">
        <f>O10+P10</f>
        <v>3593100</v>
      </c>
      <c r="R10" s="243">
        <v>1863169</v>
      </c>
      <c r="S10" s="244">
        <v>1752934</v>
      </c>
      <c r="T10" s="137">
        <f>R10+S10</f>
        <v>3616103</v>
      </c>
      <c r="U10" s="100">
        <v>67236</v>
      </c>
      <c r="V10" s="142">
        <f>T10+U10</f>
        <v>3683339</v>
      </c>
      <c r="W10" s="217">
        <f t="shared" si="1"/>
        <v>2.5114525061924242</v>
      </c>
    </row>
    <row r="11" spans="1:25" ht="13.5" thickBot="1">
      <c r="A11" s="266" t="str">
        <f t="shared" si="2"/>
        <v xml:space="preserve"> </v>
      </c>
      <c r="B11" s="227" t="s">
        <v>16</v>
      </c>
      <c r="C11" s="245">
        <v>10442</v>
      </c>
      <c r="D11" s="246">
        <v>10429</v>
      </c>
      <c r="E11" s="98">
        <f>C11+D11</f>
        <v>20871</v>
      </c>
      <c r="F11" s="243">
        <v>11002</v>
      </c>
      <c r="G11" s="252">
        <v>11057</v>
      </c>
      <c r="H11" s="98">
        <f>+F11+G11</f>
        <v>22059</v>
      </c>
      <c r="I11" s="217">
        <f t="shared" si="0"/>
        <v>5.6921086675291166</v>
      </c>
      <c r="K11" s="99"/>
      <c r="L11" s="227" t="s">
        <v>16</v>
      </c>
      <c r="M11" s="243">
        <v>2042478</v>
      </c>
      <c r="N11" s="244">
        <v>1859040</v>
      </c>
      <c r="O11" s="137">
        <f>M11+N11</f>
        <v>3901518</v>
      </c>
      <c r="P11" s="100">
        <v>70708</v>
      </c>
      <c r="Q11" s="140">
        <f>O11+P11</f>
        <v>3972226</v>
      </c>
      <c r="R11" s="243">
        <v>2073054</v>
      </c>
      <c r="S11" s="244">
        <v>1915160</v>
      </c>
      <c r="T11" s="137">
        <f>R11+S11</f>
        <v>3988214</v>
      </c>
      <c r="U11" s="250">
        <v>75682</v>
      </c>
      <c r="V11" s="142">
        <f>T11+U11</f>
        <v>4063896</v>
      </c>
      <c r="W11" s="217">
        <f t="shared" si="1"/>
        <v>2.3077740289701554</v>
      </c>
    </row>
    <row r="12" spans="1:25" ht="14.25" thickTop="1" thickBot="1">
      <c r="A12" s="266" t="str">
        <f>IF(ISERROR(F12/G12)," ",IF(F12/G12&gt;0.5,IF(F12/G12&lt;1.5," ","NOT OK"),"NOT OK"))</f>
        <v xml:space="preserve"> </v>
      </c>
      <c r="B12" s="205" t="s">
        <v>17</v>
      </c>
      <c r="C12" s="101">
        <f t="shared" ref="C12:H12" si="3">+C9+C10+C11</f>
        <v>29628</v>
      </c>
      <c r="D12" s="102">
        <f t="shared" si="3"/>
        <v>29662</v>
      </c>
      <c r="E12" s="103">
        <f t="shared" si="3"/>
        <v>59290</v>
      </c>
      <c r="F12" s="101">
        <f t="shared" si="3"/>
        <v>31681</v>
      </c>
      <c r="G12" s="102">
        <f t="shared" si="3"/>
        <v>31743</v>
      </c>
      <c r="H12" s="103">
        <f t="shared" si="3"/>
        <v>63424</v>
      </c>
      <c r="I12" s="104">
        <f t="shared" si="0"/>
        <v>6.9725080114690474</v>
      </c>
      <c r="L12" s="198" t="s">
        <v>17</v>
      </c>
      <c r="M12" s="143">
        <f t="shared" ref="M12:V12" si="4">+M9+M10+M11</f>
        <v>5496240</v>
      </c>
      <c r="N12" s="144">
        <f t="shared" si="4"/>
        <v>5162776</v>
      </c>
      <c r="O12" s="143">
        <f t="shared" si="4"/>
        <v>10659016</v>
      </c>
      <c r="P12" s="143">
        <f t="shared" si="4"/>
        <v>214146</v>
      </c>
      <c r="Q12" s="143">
        <f t="shared" si="4"/>
        <v>10873162</v>
      </c>
      <c r="R12" s="143">
        <f t="shared" si="4"/>
        <v>5619979</v>
      </c>
      <c r="S12" s="144">
        <f t="shared" si="4"/>
        <v>5295644</v>
      </c>
      <c r="T12" s="143">
        <f t="shared" si="4"/>
        <v>10915623</v>
      </c>
      <c r="U12" s="143">
        <f t="shared" si="4"/>
        <v>229005</v>
      </c>
      <c r="V12" s="145">
        <f t="shared" si="4"/>
        <v>11144628</v>
      </c>
      <c r="W12" s="146">
        <f t="shared" si="1"/>
        <v>2.4966610448736049</v>
      </c>
    </row>
    <row r="13" spans="1:25" ht="13.5" thickTop="1">
      <c r="A13" s="266" t="str">
        <f t="shared" si="2"/>
        <v xml:space="preserve"> </v>
      </c>
      <c r="B13" s="221" t="s">
        <v>18</v>
      </c>
      <c r="C13" s="241">
        <v>10535</v>
      </c>
      <c r="D13" s="242">
        <v>10498</v>
      </c>
      <c r="E13" s="98">
        <f>C13+D13</f>
        <v>21033</v>
      </c>
      <c r="F13" s="241">
        <v>11120</v>
      </c>
      <c r="G13" s="242">
        <v>11167</v>
      </c>
      <c r="H13" s="98">
        <f>F13+G13</f>
        <v>22287</v>
      </c>
      <c r="I13" s="217">
        <f t="shared" si="0"/>
        <v>5.9620596205962162</v>
      </c>
      <c r="L13" s="221" t="s">
        <v>18</v>
      </c>
      <c r="M13" s="243">
        <v>1941757</v>
      </c>
      <c r="N13" s="244">
        <v>1954061</v>
      </c>
      <c r="O13" s="137">
        <f>M13+N13</f>
        <v>3895818</v>
      </c>
      <c r="P13" s="100">
        <v>65596</v>
      </c>
      <c r="Q13" s="140">
        <f>O13+P13</f>
        <v>3961414</v>
      </c>
      <c r="R13" s="243">
        <v>2073332</v>
      </c>
      <c r="S13" s="244">
        <v>2062991</v>
      </c>
      <c r="T13" s="137">
        <f>R13+S13</f>
        <v>4136323</v>
      </c>
      <c r="U13" s="100">
        <v>71743</v>
      </c>
      <c r="V13" s="142">
        <f>T13+U13</f>
        <v>4208066</v>
      </c>
      <c r="W13" s="217">
        <f t="shared" si="1"/>
        <v>6.2263626068873368</v>
      </c>
      <c r="Y13" s="88"/>
    </row>
    <row r="14" spans="1:25" ht="12.75">
      <c r="A14" s="266" t="str">
        <f>IF(ISERROR(F14/G14)," ",IF(F14/G14&gt;0.5,IF(F14/G14&lt;1.5," ","NOT OK"),"NOT OK"))</f>
        <v xml:space="preserve"> </v>
      </c>
      <c r="B14" s="221" t="s">
        <v>19</v>
      </c>
      <c r="C14" s="243">
        <v>9841</v>
      </c>
      <c r="D14" s="247">
        <v>9793</v>
      </c>
      <c r="E14" s="98">
        <f>C14+D14</f>
        <v>19634</v>
      </c>
      <c r="F14" s="243">
        <v>10742</v>
      </c>
      <c r="G14" s="247">
        <v>10796</v>
      </c>
      <c r="H14" s="105">
        <f>F14+G14</f>
        <v>21538</v>
      </c>
      <c r="I14" s="217">
        <f>IF(E14=0,0,((H14/E14)-1)*100)</f>
        <v>9.697463583579502</v>
      </c>
      <c r="L14" s="221" t="s">
        <v>19</v>
      </c>
      <c r="M14" s="243">
        <v>1852344</v>
      </c>
      <c r="N14" s="244">
        <v>1885943</v>
      </c>
      <c r="O14" s="137">
        <f>M14+N14</f>
        <v>3738287</v>
      </c>
      <c r="P14" s="100">
        <v>65061</v>
      </c>
      <c r="Q14" s="140">
        <f>O14+P14</f>
        <v>3803348</v>
      </c>
      <c r="R14" s="243">
        <v>2002367</v>
      </c>
      <c r="S14" s="244">
        <v>2073644</v>
      </c>
      <c r="T14" s="137">
        <f>R14+S14</f>
        <v>4076011</v>
      </c>
      <c r="U14" s="100">
        <v>60779</v>
      </c>
      <c r="V14" s="142">
        <f>T14+U14</f>
        <v>4136790</v>
      </c>
      <c r="W14" s="217">
        <f>IF(Q14=0,0,((V14/Q14)-1)*100)</f>
        <v>8.7670652277940455</v>
      </c>
    </row>
    <row r="15" spans="1:25" ht="13.5" thickBot="1">
      <c r="A15" s="267" t="str">
        <f>IF(ISERROR(F15/G15)," ",IF(F15/G15&gt;0.5,IF(F15/G15&lt;1.5," ","NOT OK"),"NOT OK"))</f>
        <v xml:space="preserve"> </v>
      </c>
      <c r="B15" s="221" t="s">
        <v>20</v>
      </c>
      <c r="C15" s="243">
        <v>10600</v>
      </c>
      <c r="D15" s="247">
        <v>10638</v>
      </c>
      <c r="E15" s="98">
        <f>C15+D15</f>
        <v>21238</v>
      </c>
      <c r="F15" s="243">
        <v>11172</v>
      </c>
      <c r="G15" s="247">
        <v>11212</v>
      </c>
      <c r="H15" s="105">
        <f>F15+G15</f>
        <v>22384</v>
      </c>
      <c r="I15" s="217">
        <f>IF(E15=0,0,((H15/E15)-1)*100)</f>
        <v>5.395988322817602</v>
      </c>
      <c r="J15" s="106"/>
      <c r="L15" s="221" t="s">
        <v>20</v>
      </c>
      <c r="M15" s="243">
        <v>1910311</v>
      </c>
      <c r="N15" s="244">
        <v>2053500</v>
      </c>
      <c r="O15" s="137">
        <f>M15+N15</f>
        <v>3963811</v>
      </c>
      <c r="P15" s="100">
        <v>77611</v>
      </c>
      <c r="Q15" s="140">
        <f>O15+P15</f>
        <v>4041422</v>
      </c>
      <c r="R15" s="243">
        <v>2042855</v>
      </c>
      <c r="S15" s="244">
        <v>2136671</v>
      </c>
      <c r="T15" s="137">
        <f>R15+S15</f>
        <v>4179526</v>
      </c>
      <c r="U15" s="100">
        <v>66130</v>
      </c>
      <c r="V15" s="142">
        <f>T15+U15</f>
        <v>4245656</v>
      </c>
      <c r="W15" s="217">
        <f>IF(Q15=0,0,((V15/Q15)-1)*100)</f>
        <v>5.0535182913340915</v>
      </c>
    </row>
    <row r="16" spans="1:25" ht="14.25" thickTop="1" thickBot="1">
      <c r="A16" s="266" t="str">
        <f>IF(ISERROR(F16/G16)," ",IF(F16/G16&gt;0.5,IF(F16/G16&lt;1.5," ","NOT OK"),"NOT OK"))</f>
        <v xml:space="preserve"> </v>
      </c>
      <c r="B16" s="205" t="s">
        <v>87</v>
      </c>
      <c r="C16" s="101">
        <f>+C13+C14+C15</f>
        <v>30976</v>
      </c>
      <c r="D16" s="102">
        <f t="shared" ref="D16:H16" si="5">+D13+D14+D15</f>
        <v>30929</v>
      </c>
      <c r="E16" s="103">
        <f t="shared" si="5"/>
        <v>61905</v>
      </c>
      <c r="F16" s="101">
        <f t="shared" si="5"/>
        <v>33034</v>
      </c>
      <c r="G16" s="102">
        <f t="shared" si="5"/>
        <v>33175</v>
      </c>
      <c r="H16" s="103">
        <f t="shared" si="5"/>
        <v>66209</v>
      </c>
      <c r="I16" s="104">
        <f t="shared" ref="I16" si="6">IF(E16=0,0,((H16/E16)-1)*100)</f>
        <v>6.9525886438898343</v>
      </c>
      <c r="L16" s="198" t="s">
        <v>87</v>
      </c>
      <c r="M16" s="143">
        <f>+M13+M14+M15</f>
        <v>5704412</v>
      </c>
      <c r="N16" s="144">
        <f t="shared" ref="N16:V16" si="7">+N13+N14+N15</f>
        <v>5893504</v>
      </c>
      <c r="O16" s="143">
        <f t="shared" si="7"/>
        <v>11597916</v>
      </c>
      <c r="P16" s="143">
        <f t="shared" si="7"/>
        <v>208268</v>
      </c>
      <c r="Q16" s="143">
        <f t="shared" si="7"/>
        <v>11806184</v>
      </c>
      <c r="R16" s="143">
        <f t="shared" si="7"/>
        <v>6118554</v>
      </c>
      <c r="S16" s="144">
        <f t="shared" si="7"/>
        <v>6273306</v>
      </c>
      <c r="T16" s="143">
        <f t="shared" si="7"/>
        <v>12391860</v>
      </c>
      <c r="U16" s="143">
        <f t="shared" si="7"/>
        <v>198652</v>
      </c>
      <c r="V16" s="145">
        <f t="shared" si="7"/>
        <v>12590512</v>
      </c>
      <c r="W16" s="146">
        <f>IF(Q16=0,0,((V16/Q16)-1)*100)</f>
        <v>6.6433658835064691</v>
      </c>
    </row>
    <row r="17" spans="1:31" ht="13.5" thickTop="1">
      <c r="A17" s="266" t="str">
        <f t="shared" si="2"/>
        <v xml:space="preserve"> </v>
      </c>
      <c r="B17" s="221" t="s">
        <v>21</v>
      </c>
      <c r="C17" s="248">
        <v>10282</v>
      </c>
      <c r="D17" s="249">
        <v>10273</v>
      </c>
      <c r="E17" s="98">
        <f>C17+D17</f>
        <v>20555</v>
      </c>
      <c r="F17" s="248">
        <v>10688</v>
      </c>
      <c r="G17" s="249">
        <v>10724</v>
      </c>
      <c r="H17" s="105">
        <f>F17+G17</f>
        <v>21412</v>
      </c>
      <c r="I17" s="217">
        <f t="shared" si="0"/>
        <v>4.1693018730236009</v>
      </c>
      <c r="L17" s="221" t="s">
        <v>21</v>
      </c>
      <c r="M17" s="243">
        <v>1848454</v>
      </c>
      <c r="N17" s="244">
        <v>1905940</v>
      </c>
      <c r="O17" s="137">
        <f>M17+N17</f>
        <v>3754394</v>
      </c>
      <c r="P17" s="100">
        <v>71294</v>
      </c>
      <c r="Q17" s="140">
        <f>O17+P17</f>
        <v>3825688</v>
      </c>
      <c r="R17" s="243">
        <v>1929402</v>
      </c>
      <c r="S17" s="244">
        <v>2000734</v>
      </c>
      <c r="T17" s="137">
        <f>R17+S17</f>
        <v>3930136</v>
      </c>
      <c r="U17" s="100">
        <v>58568</v>
      </c>
      <c r="V17" s="142">
        <f>T17+U17</f>
        <v>3988704</v>
      </c>
      <c r="W17" s="217">
        <f t="shared" si="1"/>
        <v>4.2610897699969286</v>
      </c>
      <c r="X17" s="284"/>
      <c r="Y17" s="3"/>
    </row>
    <row r="18" spans="1:31" ht="12.75">
      <c r="A18" s="266" t="str">
        <f t="shared" ref="A18:A21" si="8">IF(ISERROR(F18/G18)," ",IF(F18/G18&gt;0.5,IF(F18/G18&lt;1.5," ","NOT OK"),"NOT OK"))</f>
        <v xml:space="preserve"> </v>
      </c>
      <c r="B18" s="221" t="s">
        <v>88</v>
      </c>
      <c r="C18" s="248">
        <v>10318</v>
      </c>
      <c r="D18" s="249">
        <v>10322</v>
      </c>
      <c r="E18" s="98">
        <f>C18+D18</f>
        <v>20640</v>
      </c>
      <c r="F18" s="248">
        <v>10833</v>
      </c>
      <c r="G18" s="249">
        <v>10842</v>
      </c>
      <c r="H18" s="105">
        <f>F18+G18</f>
        <v>21675</v>
      </c>
      <c r="I18" s="217">
        <f t="shared" ref="I18:I23" si="9">IF(E18=0,0,((H18/E18)-1)*100)</f>
        <v>5.0145348837209225</v>
      </c>
      <c r="L18" s="221" t="s">
        <v>88</v>
      </c>
      <c r="M18" s="243">
        <v>1685365</v>
      </c>
      <c r="N18" s="244">
        <v>1766230</v>
      </c>
      <c r="O18" s="137">
        <f>M18+N18</f>
        <v>3451595</v>
      </c>
      <c r="P18" s="100">
        <v>78585</v>
      </c>
      <c r="Q18" s="140">
        <f>O18+P18</f>
        <v>3530180</v>
      </c>
      <c r="R18" s="243">
        <v>1750606</v>
      </c>
      <c r="S18" s="244">
        <v>1825357</v>
      </c>
      <c r="T18" s="137">
        <f>R18+S18</f>
        <v>3575963</v>
      </c>
      <c r="U18" s="100">
        <v>63164</v>
      </c>
      <c r="V18" s="142">
        <f>T18+U18</f>
        <v>3639127</v>
      </c>
      <c r="W18" s="217">
        <f t="shared" ref="W18:W22" si="10">IF(Q18=0,0,((V18/Q18)-1)*100)</f>
        <v>3.0861599125256989</v>
      </c>
      <c r="Y18" s="3"/>
    </row>
    <row r="19" spans="1:31" ht="13.5" thickBot="1">
      <c r="A19" s="268" t="str">
        <f t="shared" si="8"/>
        <v xml:space="preserve"> </v>
      </c>
      <c r="B19" s="221" t="s">
        <v>22</v>
      </c>
      <c r="C19" s="248">
        <v>9806</v>
      </c>
      <c r="D19" s="249">
        <v>9801</v>
      </c>
      <c r="E19" s="98">
        <f>C19+D19</f>
        <v>19607</v>
      </c>
      <c r="F19" s="248">
        <v>10209</v>
      </c>
      <c r="G19" s="249">
        <v>10161</v>
      </c>
      <c r="H19" s="105">
        <f>F19+G19</f>
        <v>20370</v>
      </c>
      <c r="I19" s="217">
        <f t="shared" si="9"/>
        <v>3.8914673330953331</v>
      </c>
      <c r="J19" s="107"/>
      <c r="L19" s="221" t="s">
        <v>22</v>
      </c>
      <c r="M19" s="243">
        <v>1626690</v>
      </c>
      <c r="N19" s="244">
        <v>1595688</v>
      </c>
      <c r="O19" s="138">
        <f>M19+N19</f>
        <v>3222378</v>
      </c>
      <c r="P19" s="250">
        <v>88290</v>
      </c>
      <c r="Q19" s="140">
        <f>O19+P19</f>
        <v>3310668</v>
      </c>
      <c r="R19" s="243">
        <v>1661587</v>
      </c>
      <c r="S19" s="244">
        <v>1619486</v>
      </c>
      <c r="T19" s="138">
        <f>R19+S19</f>
        <v>3281073</v>
      </c>
      <c r="U19" s="250">
        <v>65712</v>
      </c>
      <c r="V19" s="142">
        <f>T19+U19</f>
        <v>3346785</v>
      </c>
      <c r="W19" s="217">
        <f t="shared" si="10"/>
        <v>1.0909278731663807</v>
      </c>
    </row>
    <row r="20" spans="1:31" ht="14.25" customHeight="1" thickTop="1" thickBot="1">
      <c r="A20" s="113" t="str">
        <f t="shared" si="8"/>
        <v xml:space="preserve"> </v>
      </c>
      <c r="B20" s="206" t="s">
        <v>60</v>
      </c>
      <c r="C20" s="111">
        <f>+C17+C18+C19</f>
        <v>30406</v>
      </c>
      <c r="D20" s="112">
        <f t="shared" ref="D20:H20" si="11">+D17+D18+D19</f>
        <v>30396</v>
      </c>
      <c r="E20" s="110">
        <f t="shared" si="11"/>
        <v>60802</v>
      </c>
      <c r="F20" s="111">
        <f t="shared" si="11"/>
        <v>31730</v>
      </c>
      <c r="G20" s="112">
        <f t="shared" si="11"/>
        <v>31727</v>
      </c>
      <c r="H20" s="112">
        <f t="shared" si="11"/>
        <v>63457</v>
      </c>
      <c r="I20" s="104">
        <f t="shared" si="9"/>
        <v>4.3666326765567032</v>
      </c>
      <c r="J20" s="113"/>
      <c r="K20" s="114"/>
      <c r="L20" s="199" t="s">
        <v>60</v>
      </c>
      <c r="M20" s="147">
        <f>+M17+M18+M19</f>
        <v>5160509</v>
      </c>
      <c r="N20" s="147">
        <f t="shared" ref="N20:V20" si="12">+N17+N18+N19</f>
        <v>5267858</v>
      </c>
      <c r="O20" s="148">
        <f t="shared" si="12"/>
        <v>10428367</v>
      </c>
      <c r="P20" s="148">
        <f t="shared" si="12"/>
        <v>238169</v>
      </c>
      <c r="Q20" s="148">
        <f t="shared" si="12"/>
        <v>10666536</v>
      </c>
      <c r="R20" s="147">
        <f t="shared" si="12"/>
        <v>5341595</v>
      </c>
      <c r="S20" s="147">
        <f t="shared" si="12"/>
        <v>5445577</v>
      </c>
      <c r="T20" s="148">
        <f t="shared" si="12"/>
        <v>10787172</v>
      </c>
      <c r="U20" s="148">
        <f t="shared" si="12"/>
        <v>187444</v>
      </c>
      <c r="V20" s="148">
        <f t="shared" si="12"/>
        <v>10974616</v>
      </c>
      <c r="W20" s="149">
        <f t="shared" si="10"/>
        <v>2.8882853814959253</v>
      </c>
      <c r="X20" s="284"/>
      <c r="Y20" s="284"/>
    </row>
    <row r="21" spans="1:31" ht="13.5" thickTop="1">
      <c r="A21" s="266" t="str">
        <f t="shared" si="8"/>
        <v xml:space="preserve"> </v>
      </c>
      <c r="B21" s="221" t="s">
        <v>23</v>
      </c>
      <c r="C21" s="243">
        <v>10590</v>
      </c>
      <c r="D21" s="247">
        <v>10598</v>
      </c>
      <c r="E21" s="115">
        <f>C21+D21</f>
        <v>21188</v>
      </c>
      <c r="F21" s="243">
        <v>11069</v>
      </c>
      <c r="G21" s="247">
        <v>11101</v>
      </c>
      <c r="H21" s="116">
        <f>F21+G21</f>
        <v>22170</v>
      </c>
      <c r="I21" s="217">
        <f t="shared" si="9"/>
        <v>4.6346988861619698</v>
      </c>
      <c r="L21" s="221" t="s">
        <v>24</v>
      </c>
      <c r="M21" s="243">
        <v>1884253</v>
      </c>
      <c r="N21" s="244">
        <v>1780992</v>
      </c>
      <c r="O21" s="138">
        <f>+M21+N21</f>
        <v>3665245</v>
      </c>
      <c r="P21" s="251">
        <v>101078</v>
      </c>
      <c r="Q21" s="140">
        <f>O21+P21</f>
        <v>3766323</v>
      </c>
      <c r="R21" s="243">
        <v>2037371</v>
      </c>
      <c r="S21" s="244">
        <v>1920352</v>
      </c>
      <c r="T21" s="138">
        <f>+R21+S21</f>
        <v>3957723</v>
      </c>
      <c r="U21" s="251">
        <v>70533</v>
      </c>
      <c r="V21" s="142">
        <f>+T21+U21</f>
        <v>4028256</v>
      </c>
      <c r="W21" s="217">
        <f t="shared" si="10"/>
        <v>6.9546079823743279</v>
      </c>
      <c r="X21" s="284"/>
      <c r="Y21" s="3"/>
    </row>
    <row r="22" spans="1:31" ht="12.75">
      <c r="A22" s="266" t="str">
        <f t="shared" si="2"/>
        <v xml:space="preserve"> </v>
      </c>
      <c r="B22" s="221" t="s">
        <v>25</v>
      </c>
      <c r="C22" s="243">
        <v>10654</v>
      </c>
      <c r="D22" s="247">
        <v>10637</v>
      </c>
      <c r="E22" s="117">
        <f>C22+D22</f>
        <v>21291</v>
      </c>
      <c r="F22" s="243">
        <v>10966</v>
      </c>
      <c r="G22" s="247">
        <v>10978</v>
      </c>
      <c r="H22" s="117">
        <f>F22+G22</f>
        <v>21944</v>
      </c>
      <c r="I22" s="217">
        <f t="shared" si="9"/>
        <v>3.0670236250058602</v>
      </c>
      <c r="L22" s="221" t="s">
        <v>25</v>
      </c>
      <c r="M22" s="243">
        <v>1807065</v>
      </c>
      <c r="N22" s="244">
        <v>1950167</v>
      </c>
      <c r="O22" s="138">
        <f>+M22+N22</f>
        <v>3757232</v>
      </c>
      <c r="P22" s="100">
        <v>97320</v>
      </c>
      <c r="Q22" s="140">
        <f>O22+P22</f>
        <v>3854552</v>
      </c>
      <c r="R22" s="243">
        <v>1852295</v>
      </c>
      <c r="S22" s="244">
        <v>1997128</v>
      </c>
      <c r="T22" s="138">
        <f>+R22+S22</f>
        <v>3849423</v>
      </c>
      <c r="U22" s="100">
        <v>66924</v>
      </c>
      <c r="V22" s="142">
        <f>+T22+U22</f>
        <v>3916347</v>
      </c>
      <c r="W22" s="217">
        <f t="shared" si="10"/>
        <v>1.6031694474481162</v>
      </c>
    </row>
    <row r="23" spans="1:31" ht="13.5" thickBot="1">
      <c r="A23" s="266" t="str">
        <f t="shared" si="2"/>
        <v xml:space="preserve"> </v>
      </c>
      <c r="B23" s="221" t="s">
        <v>26</v>
      </c>
      <c r="C23" s="243">
        <v>9490</v>
      </c>
      <c r="D23" s="252">
        <v>9484</v>
      </c>
      <c r="E23" s="118">
        <f>C23+D23</f>
        <v>18974</v>
      </c>
      <c r="F23" s="243">
        <v>10355</v>
      </c>
      <c r="G23" s="252">
        <v>10392</v>
      </c>
      <c r="H23" s="118">
        <f>F23+G23</f>
        <v>20747</v>
      </c>
      <c r="I23" s="218">
        <f t="shared" si="9"/>
        <v>9.3443659744914207</v>
      </c>
      <c r="L23" s="221" t="s">
        <v>26</v>
      </c>
      <c r="M23" s="243">
        <v>1445347</v>
      </c>
      <c r="N23" s="244">
        <v>1442077</v>
      </c>
      <c r="O23" s="138">
        <f>+M23+N23</f>
        <v>2887424</v>
      </c>
      <c r="P23" s="250">
        <v>93138</v>
      </c>
      <c r="Q23" s="140">
        <f>O23+P23</f>
        <v>2980562</v>
      </c>
      <c r="R23" s="243">
        <v>1625912</v>
      </c>
      <c r="S23" s="244">
        <v>1638722</v>
      </c>
      <c r="T23" s="138">
        <f>+R23+S23</f>
        <v>3264634</v>
      </c>
      <c r="U23" s="250">
        <v>67099</v>
      </c>
      <c r="V23" s="142">
        <f>+T23+U23</f>
        <v>3331733</v>
      </c>
      <c r="W23" s="217">
        <f>IF(Q23=0,0,((V23/Q23)-1)*100)</f>
        <v>11.782039762970875</v>
      </c>
      <c r="Z23" s="292"/>
      <c r="AE23" s="2"/>
    </row>
    <row r="24" spans="1:31" ht="14.25" thickTop="1" thickBot="1">
      <c r="A24" s="266" t="str">
        <f t="shared" si="2"/>
        <v xml:space="preserve"> </v>
      </c>
      <c r="B24" s="205" t="s">
        <v>27</v>
      </c>
      <c r="C24" s="111">
        <f t="shared" ref="C24:H24" si="13">+C21+C22+C23</f>
        <v>30734</v>
      </c>
      <c r="D24" s="119">
        <f t="shared" si="13"/>
        <v>30719</v>
      </c>
      <c r="E24" s="111">
        <f t="shared" si="13"/>
        <v>61453</v>
      </c>
      <c r="F24" s="111">
        <f t="shared" si="13"/>
        <v>32390</v>
      </c>
      <c r="G24" s="119">
        <f t="shared" si="13"/>
        <v>32471</v>
      </c>
      <c r="H24" s="111">
        <f t="shared" si="13"/>
        <v>64861</v>
      </c>
      <c r="I24" s="104">
        <f t="shared" ref="I24" si="14">IF(E24=0,0,((H24/E24)-1)*100)</f>
        <v>5.5457015930874043</v>
      </c>
      <c r="L24" s="198" t="s">
        <v>27</v>
      </c>
      <c r="M24" s="143">
        <f t="shared" ref="M24:V24" si="15">+M21+M22+M23</f>
        <v>5136665</v>
      </c>
      <c r="N24" s="144">
        <f t="shared" si="15"/>
        <v>5173236</v>
      </c>
      <c r="O24" s="143">
        <f t="shared" si="15"/>
        <v>10309901</v>
      </c>
      <c r="P24" s="143">
        <f t="shared" si="15"/>
        <v>291536</v>
      </c>
      <c r="Q24" s="143">
        <f t="shared" si="15"/>
        <v>10601437</v>
      </c>
      <c r="R24" s="143">
        <f t="shared" si="15"/>
        <v>5515578</v>
      </c>
      <c r="S24" s="144">
        <f t="shared" si="15"/>
        <v>5556202</v>
      </c>
      <c r="T24" s="143">
        <f t="shared" si="15"/>
        <v>11071780</v>
      </c>
      <c r="U24" s="143">
        <f t="shared" si="15"/>
        <v>204556</v>
      </c>
      <c r="V24" s="143">
        <f t="shared" si="15"/>
        <v>11276336</v>
      </c>
      <c r="W24" s="146">
        <f t="shared" ref="W24" si="16">IF(Q24=0,0,((V24/Q24)-1)*100)</f>
        <v>6.3661086699850156</v>
      </c>
    </row>
    <row r="25" spans="1:31" ht="14.25" thickTop="1" thickBot="1">
      <c r="A25" s="266" t="str">
        <f>IF(ISERROR(F25/G25)," ",IF(F25/G25&gt;0.5,IF(F25/G25&lt;1.5," ","NOT OK"),"NOT OK"))</f>
        <v xml:space="preserve"> </v>
      </c>
      <c r="B25" s="205" t="s">
        <v>90</v>
      </c>
      <c r="C25" s="101">
        <f>+C16+C20+C24</f>
        <v>92116</v>
      </c>
      <c r="D25" s="102">
        <f t="shared" ref="D25:H25" si="17">+D16+D20+D24</f>
        <v>92044</v>
      </c>
      <c r="E25" s="103">
        <f t="shared" si="17"/>
        <v>184160</v>
      </c>
      <c r="F25" s="101">
        <f t="shared" si="17"/>
        <v>97154</v>
      </c>
      <c r="G25" s="102">
        <f t="shared" si="17"/>
        <v>97373</v>
      </c>
      <c r="H25" s="103">
        <f t="shared" si="17"/>
        <v>194527</v>
      </c>
      <c r="I25" s="104">
        <f>IF(E25=0,0,((H25/E25)-1)*100)</f>
        <v>5.6293440486533397</v>
      </c>
      <c r="L25" s="198" t="s">
        <v>90</v>
      </c>
      <c r="M25" s="143">
        <f t="shared" ref="M25:V25" si="18">+M16+M20+M24</f>
        <v>16001586</v>
      </c>
      <c r="N25" s="144">
        <f t="shared" si="18"/>
        <v>16334598</v>
      </c>
      <c r="O25" s="143">
        <f t="shared" si="18"/>
        <v>32336184</v>
      </c>
      <c r="P25" s="143">
        <f t="shared" si="18"/>
        <v>737973</v>
      </c>
      <c r="Q25" s="143">
        <f t="shared" si="18"/>
        <v>33074157</v>
      </c>
      <c r="R25" s="143">
        <f t="shared" si="18"/>
        <v>16975727</v>
      </c>
      <c r="S25" s="144">
        <f t="shared" si="18"/>
        <v>17275085</v>
      </c>
      <c r="T25" s="143">
        <f t="shared" si="18"/>
        <v>34250812</v>
      </c>
      <c r="U25" s="143">
        <f t="shared" si="18"/>
        <v>590652</v>
      </c>
      <c r="V25" s="145">
        <f t="shared" si="18"/>
        <v>34841464</v>
      </c>
      <c r="W25" s="146">
        <f>IF(Q25=0,0,((V25/Q25)-1)*100)</f>
        <v>5.343468013409991</v>
      </c>
      <c r="X25" s="284"/>
      <c r="Y25" s="3"/>
      <c r="Z25" s="3"/>
    </row>
    <row r="26" spans="1:31" ht="14.25" thickTop="1" thickBot="1">
      <c r="A26" s="266" t="str">
        <f>IF(ISERROR(F26/G26)," ",IF(F26/G26&gt;0.5,IF(F26/G26&lt;1.5," ","NOT OK"),"NOT OK"))</f>
        <v xml:space="preserve"> </v>
      </c>
      <c r="B26" s="205" t="s">
        <v>89</v>
      </c>
      <c r="C26" s="101">
        <f>+C12+C16+C20+C24</f>
        <v>121744</v>
      </c>
      <c r="D26" s="102">
        <f t="shared" ref="D26:H26" si="19">+D12+D16+D20+D24</f>
        <v>121706</v>
      </c>
      <c r="E26" s="103">
        <f t="shared" si="19"/>
        <v>243450</v>
      </c>
      <c r="F26" s="101">
        <f t="shared" si="19"/>
        <v>128835</v>
      </c>
      <c r="G26" s="102">
        <f t="shared" si="19"/>
        <v>129116</v>
      </c>
      <c r="H26" s="103">
        <f t="shared" si="19"/>
        <v>257951</v>
      </c>
      <c r="I26" s="104">
        <f>IF(E26=0,0,((H26/E26)-1)*100)</f>
        <v>5.956459231875133</v>
      </c>
      <c r="L26" s="198" t="s">
        <v>89</v>
      </c>
      <c r="M26" s="143">
        <f t="shared" ref="M26:V26" si="20">+M12+M16+M20+M24</f>
        <v>21497826</v>
      </c>
      <c r="N26" s="144">
        <f t="shared" si="20"/>
        <v>21497374</v>
      </c>
      <c r="O26" s="143">
        <f t="shared" si="20"/>
        <v>42995200</v>
      </c>
      <c r="P26" s="143">
        <f t="shared" si="20"/>
        <v>952119</v>
      </c>
      <c r="Q26" s="143">
        <f t="shared" si="20"/>
        <v>43947319</v>
      </c>
      <c r="R26" s="143">
        <f t="shared" si="20"/>
        <v>22595706</v>
      </c>
      <c r="S26" s="144">
        <f t="shared" si="20"/>
        <v>22570729</v>
      </c>
      <c r="T26" s="143">
        <f t="shared" si="20"/>
        <v>45166435</v>
      </c>
      <c r="U26" s="143">
        <f t="shared" si="20"/>
        <v>819657</v>
      </c>
      <c r="V26" s="145">
        <f t="shared" si="20"/>
        <v>45986092</v>
      </c>
      <c r="W26" s="146">
        <f t="shared" ref="W26" si="21">IF(Q26=0,0,((V26/Q26)-1)*100)</f>
        <v>4.6391294085539103</v>
      </c>
    </row>
    <row r="27" spans="1:31" ht="14.25" thickTop="1" thickBot="1">
      <c r="B27" s="200" t="s">
        <v>59</v>
      </c>
      <c r="C27" s="94"/>
      <c r="D27" s="94"/>
      <c r="E27" s="94"/>
      <c r="F27" s="94"/>
      <c r="G27" s="94"/>
      <c r="H27" s="94"/>
      <c r="I27" s="95"/>
      <c r="L27" s="200" t="s">
        <v>59</v>
      </c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5"/>
    </row>
    <row r="28" spans="1:31" ht="13.5" thickTop="1">
      <c r="B28" s="327" t="s">
        <v>28</v>
      </c>
      <c r="C28" s="328"/>
      <c r="D28" s="328"/>
      <c r="E28" s="328"/>
      <c r="F28" s="328"/>
      <c r="G28" s="328"/>
      <c r="H28" s="328"/>
      <c r="I28" s="329"/>
      <c r="L28" s="330" t="s">
        <v>29</v>
      </c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2"/>
    </row>
    <row r="29" spans="1:31" ht="13.5" thickBot="1">
      <c r="B29" s="318" t="s">
        <v>30</v>
      </c>
      <c r="C29" s="319"/>
      <c r="D29" s="319"/>
      <c r="E29" s="319"/>
      <c r="F29" s="319"/>
      <c r="G29" s="319"/>
      <c r="H29" s="319"/>
      <c r="I29" s="320"/>
      <c r="L29" s="321" t="s">
        <v>31</v>
      </c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3"/>
    </row>
    <row r="30" spans="1:31" ht="14.25" thickTop="1" thickBot="1">
      <c r="B30" s="197"/>
      <c r="C30" s="94"/>
      <c r="D30" s="94"/>
      <c r="E30" s="94"/>
      <c r="F30" s="94"/>
      <c r="G30" s="94"/>
      <c r="H30" s="94"/>
      <c r="I30" s="95"/>
      <c r="L30" s="197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5"/>
    </row>
    <row r="31" spans="1:31" ht="14.25" thickTop="1" thickBot="1">
      <c r="B31" s="219"/>
      <c r="C31" s="312" t="s">
        <v>91</v>
      </c>
      <c r="D31" s="313"/>
      <c r="E31" s="314"/>
      <c r="F31" s="315" t="s">
        <v>92</v>
      </c>
      <c r="G31" s="316"/>
      <c r="H31" s="317"/>
      <c r="I31" s="220" t="s">
        <v>4</v>
      </c>
      <c r="L31" s="219"/>
      <c r="M31" s="324" t="s">
        <v>91</v>
      </c>
      <c r="N31" s="325"/>
      <c r="O31" s="325"/>
      <c r="P31" s="325"/>
      <c r="Q31" s="326"/>
      <c r="R31" s="324" t="s">
        <v>92</v>
      </c>
      <c r="S31" s="325"/>
      <c r="T31" s="325"/>
      <c r="U31" s="325"/>
      <c r="V31" s="326"/>
      <c r="W31" s="220" t="s">
        <v>4</v>
      </c>
    </row>
    <row r="32" spans="1:31" ht="13.5" thickTop="1">
      <c r="B32" s="221" t="s">
        <v>5</v>
      </c>
      <c r="C32" s="222"/>
      <c r="D32" s="223"/>
      <c r="E32" s="153"/>
      <c r="F32" s="222"/>
      <c r="G32" s="223"/>
      <c r="H32" s="153"/>
      <c r="I32" s="224" t="s">
        <v>6</v>
      </c>
      <c r="L32" s="221" t="s">
        <v>5</v>
      </c>
      <c r="M32" s="222"/>
      <c r="N32" s="225"/>
      <c r="O32" s="150"/>
      <c r="P32" s="226"/>
      <c r="Q32" s="151"/>
      <c r="R32" s="222"/>
      <c r="S32" s="225"/>
      <c r="T32" s="150"/>
      <c r="U32" s="226"/>
      <c r="V32" s="150"/>
      <c r="W32" s="224" t="s">
        <v>6</v>
      </c>
    </row>
    <row r="33" spans="1:25" ht="13.5" thickBot="1">
      <c r="B33" s="227"/>
      <c r="C33" s="228" t="s">
        <v>7</v>
      </c>
      <c r="D33" s="229" t="s">
        <v>8</v>
      </c>
      <c r="E33" s="287" t="s">
        <v>9</v>
      </c>
      <c r="F33" s="228" t="s">
        <v>7</v>
      </c>
      <c r="G33" s="229" t="s">
        <v>8</v>
      </c>
      <c r="H33" s="287" t="s">
        <v>9</v>
      </c>
      <c r="I33" s="230"/>
      <c r="L33" s="227"/>
      <c r="M33" s="231" t="s">
        <v>10</v>
      </c>
      <c r="N33" s="232" t="s">
        <v>11</v>
      </c>
      <c r="O33" s="152" t="s">
        <v>12</v>
      </c>
      <c r="P33" s="233" t="s">
        <v>13</v>
      </c>
      <c r="Q33" s="288" t="s">
        <v>9</v>
      </c>
      <c r="R33" s="231" t="s">
        <v>10</v>
      </c>
      <c r="S33" s="232" t="s">
        <v>11</v>
      </c>
      <c r="T33" s="152" t="s">
        <v>12</v>
      </c>
      <c r="U33" s="233" t="s">
        <v>13</v>
      </c>
      <c r="V33" s="152" t="s">
        <v>9</v>
      </c>
      <c r="W33" s="230"/>
    </row>
    <row r="34" spans="1:25" ht="5.25" customHeight="1" thickTop="1" thickBot="1">
      <c r="B34" s="221"/>
      <c r="C34" s="234"/>
      <c r="D34" s="235"/>
      <c r="E34" s="97"/>
      <c r="F34" s="234"/>
      <c r="G34" s="235"/>
      <c r="H34" s="97"/>
      <c r="I34" s="236"/>
      <c r="L34" s="221"/>
      <c r="M34" s="237"/>
      <c r="N34" s="238"/>
      <c r="O34" s="136"/>
      <c r="P34" s="239"/>
      <c r="Q34" s="139"/>
      <c r="R34" s="237"/>
      <c r="S34" s="238"/>
      <c r="T34" s="136"/>
      <c r="U34" s="239"/>
      <c r="V34" s="141"/>
      <c r="W34" s="240"/>
    </row>
    <row r="35" spans="1:25" ht="13.5" thickTop="1">
      <c r="A35" s="94" t="str">
        <f t="shared" si="2"/>
        <v xml:space="preserve"> </v>
      </c>
      <c r="B35" s="221" t="s">
        <v>14</v>
      </c>
      <c r="C35" s="241">
        <v>2715</v>
      </c>
      <c r="D35" s="242">
        <v>2677</v>
      </c>
      <c r="E35" s="98">
        <f>C35+D35</f>
        <v>5392</v>
      </c>
      <c r="F35" s="243">
        <v>2947</v>
      </c>
      <c r="G35" s="247">
        <v>2942</v>
      </c>
      <c r="H35" s="98">
        <f>F35+G35</f>
        <v>5889</v>
      </c>
      <c r="I35" s="217">
        <f t="shared" ref="I35:I43" si="22">IF(E35=0,0,((H35/E35)-1)*100)</f>
        <v>9.2173590504450953</v>
      </c>
      <c r="K35" s="99"/>
      <c r="L35" s="221" t="s">
        <v>14</v>
      </c>
      <c r="M35" s="243">
        <v>327562</v>
      </c>
      <c r="N35" s="244">
        <v>330242</v>
      </c>
      <c r="O35" s="137">
        <f>M35+N35</f>
        <v>657804</v>
      </c>
      <c r="P35" s="100">
        <v>682</v>
      </c>
      <c r="Q35" s="140">
        <f>O35+P35</f>
        <v>658486</v>
      </c>
      <c r="R35" s="243">
        <v>357762</v>
      </c>
      <c r="S35" s="244">
        <v>353155</v>
      </c>
      <c r="T35" s="137">
        <f>R35+S35</f>
        <v>710917</v>
      </c>
      <c r="U35" s="251">
        <v>886</v>
      </c>
      <c r="V35" s="142">
        <f>T35+U35</f>
        <v>711803</v>
      </c>
      <c r="W35" s="217">
        <f t="shared" ref="W35:W43" si="23">IF(Q35=0,0,((V35/Q35)-1)*100)</f>
        <v>8.096907147608313</v>
      </c>
    </row>
    <row r="36" spans="1:25" ht="12.75">
      <c r="A36" s="94" t="str">
        <f t="shared" si="2"/>
        <v xml:space="preserve"> </v>
      </c>
      <c r="B36" s="221" t="s">
        <v>15</v>
      </c>
      <c r="C36" s="241">
        <v>2546</v>
      </c>
      <c r="D36" s="242">
        <v>2540</v>
      </c>
      <c r="E36" s="98">
        <f>C36+D36</f>
        <v>5086</v>
      </c>
      <c r="F36" s="243">
        <v>2939</v>
      </c>
      <c r="G36" s="247">
        <v>2943</v>
      </c>
      <c r="H36" s="98">
        <f>F36+G36</f>
        <v>5882</v>
      </c>
      <c r="I36" s="217">
        <f t="shared" si="22"/>
        <v>15.650806134486817</v>
      </c>
      <c r="K36" s="99"/>
      <c r="L36" s="221" t="s">
        <v>15</v>
      </c>
      <c r="M36" s="243">
        <v>307453</v>
      </c>
      <c r="N36" s="244">
        <v>317541</v>
      </c>
      <c r="O36" s="137">
        <f>M36+N36</f>
        <v>624994</v>
      </c>
      <c r="P36" s="100">
        <v>1055</v>
      </c>
      <c r="Q36" s="140">
        <f>O36+P36</f>
        <v>626049</v>
      </c>
      <c r="R36" s="243">
        <v>362184</v>
      </c>
      <c r="S36" s="244">
        <v>374981</v>
      </c>
      <c r="T36" s="137">
        <f>R36+S36</f>
        <v>737165</v>
      </c>
      <c r="U36" s="100">
        <v>1627</v>
      </c>
      <c r="V36" s="142">
        <f>T36+U36</f>
        <v>738792</v>
      </c>
      <c r="W36" s="217">
        <f t="shared" si="23"/>
        <v>18.008654274665403</v>
      </c>
    </row>
    <row r="37" spans="1:25" ht="13.5" thickBot="1">
      <c r="A37" s="94" t="str">
        <f t="shared" si="2"/>
        <v xml:space="preserve"> </v>
      </c>
      <c r="B37" s="227" t="s">
        <v>16</v>
      </c>
      <c r="C37" s="245">
        <v>2872</v>
      </c>
      <c r="D37" s="246">
        <v>2871</v>
      </c>
      <c r="E37" s="98">
        <f>C37+D37</f>
        <v>5743</v>
      </c>
      <c r="F37" s="243">
        <v>3284</v>
      </c>
      <c r="G37" s="252">
        <v>3228</v>
      </c>
      <c r="H37" s="98">
        <f>F37+G37</f>
        <v>6512</v>
      </c>
      <c r="I37" s="217">
        <f t="shared" si="22"/>
        <v>13.390214173776771</v>
      </c>
      <c r="K37" s="99"/>
      <c r="L37" s="227" t="s">
        <v>16</v>
      </c>
      <c r="M37" s="243">
        <v>332705</v>
      </c>
      <c r="N37" s="244">
        <v>411693</v>
      </c>
      <c r="O37" s="137">
        <f>M37+N37</f>
        <v>744398</v>
      </c>
      <c r="P37" s="100">
        <v>533</v>
      </c>
      <c r="Q37" s="140">
        <f>O37+P37</f>
        <v>744931</v>
      </c>
      <c r="R37" s="243">
        <v>378258</v>
      </c>
      <c r="S37" s="244">
        <v>446342</v>
      </c>
      <c r="T37" s="137">
        <f>R37+S37</f>
        <v>824600</v>
      </c>
      <c r="U37" s="250">
        <v>698</v>
      </c>
      <c r="V37" s="142">
        <f>T37+U37</f>
        <v>825298</v>
      </c>
      <c r="W37" s="217">
        <f t="shared" si="23"/>
        <v>10.788515983359526</v>
      </c>
    </row>
    <row r="38" spans="1:25" ht="14.25" thickTop="1" thickBot="1">
      <c r="A38" s="94" t="str">
        <f>IF(ISERROR(F38/G38)," ",IF(F38/G38&gt;0.5,IF(F38/G38&lt;1.5," ","NOT OK"),"NOT OK"))</f>
        <v xml:space="preserve"> </v>
      </c>
      <c r="B38" s="205" t="s">
        <v>17</v>
      </c>
      <c r="C38" s="101">
        <f t="shared" ref="C38:H38" si="24">+C35+C36+C37</f>
        <v>8133</v>
      </c>
      <c r="D38" s="102">
        <f t="shared" si="24"/>
        <v>8088</v>
      </c>
      <c r="E38" s="103">
        <f t="shared" si="24"/>
        <v>16221</v>
      </c>
      <c r="F38" s="101">
        <f t="shared" si="24"/>
        <v>9170</v>
      </c>
      <c r="G38" s="102">
        <f t="shared" si="24"/>
        <v>9113</v>
      </c>
      <c r="H38" s="103">
        <f t="shared" si="24"/>
        <v>18283</v>
      </c>
      <c r="I38" s="104">
        <f t="shared" si="22"/>
        <v>12.711916651254551</v>
      </c>
      <c r="L38" s="198" t="s">
        <v>17</v>
      </c>
      <c r="M38" s="143">
        <f t="shared" ref="M38:V38" si="25">+M35+M36+M37</f>
        <v>967720</v>
      </c>
      <c r="N38" s="144">
        <f t="shared" si="25"/>
        <v>1059476</v>
      </c>
      <c r="O38" s="143">
        <f t="shared" si="25"/>
        <v>2027196</v>
      </c>
      <c r="P38" s="143">
        <f t="shared" si="25"/>
        <v>2270</v>
      </c>
      <c r="Q38" s="143">
        <f t="shared" si="25"/>
        <v>2029466</v>
      </c>
      <c r="R38" s="143">
        <f t="shared" si="25"/>
        <v>1098204</v>
      </c>
      <c r="S38" s="144">
        <f t="shared" si="25"/>
        <v>1174478</v>
      </c>
      <c r="T38" s="143">
        <f t="shared" si="25"/>
        <v>2272682</v>
      </c>
      <c r="U38" s="143">
        <f t="shared" si="25"/>
        <v>3211</v>
      </c>
      <c r="V38" s="145">
        <f t="shared" si="25"/>
        <v>2275893</v>
      </c>
      <c r="W38" s="146">
        <f t="shared" si="23"/>
        <v>12.142455207428959</v>
      </c>
    </row>
    <row r="39" spans="1:25" ht="13.5" thickTop="1">
      <c r="A39" s="94" t="str">
        <f t="shared" si="2"/>
        <v xml:space="preserve"> </v>
      </c>
      <c r="B39" s="221" t="s">
        <v>18</v>
      </c>
      <c r="C39" s="241">
        <v>3011</v>
      </c>
      <c r="D39" s="242">
        <v>3062</v>
      </c>
      <c r="E39" s="98">
        <f>C39+D39</f>
        <v>6073</v>
      </c>
      <c r="F39" s="241">
        <v>3378</v>
      </c>
      <c r="G39" s="242">
        <v>3337</v>
      </c>
      <c r="H39" s="98">
        <f>F39+G39</f>
        <v>6715</v>
      </c>
      <c r="I39" s="217">
        <f t="shared" si="22"/>
        <v>10.571381524781831</v>
      </c>
      <c r="L39" s="221" t="s">
        <v>18</v>
      </c>
      <c r="M39" s="243">
        <v>423927</v>
      </c>
      <c r="N39" s="244">
        <v>378092</v>
      </c>
      <c r="O39" s="137">
        <f>M39+N39</f>
        <v>802019</v>
      </c>
      <c r="P39" s="100">
        <v>907</v>
      </c>
      <c r="Q39" s="140">
        <f>O39+P39</f>
        <v>802926</v>
      </c>
      <c r="R39" s="243">
        <v>476750</v>
      </c>
      <c r="S39" s="244">
        <v>428456</v>
      </c>
      <c r="T39" s="137">
        <f>R39+S39</f>
        <v>905206</v>
      </c>
      <c r="U39" s="100">
        <v>974</v>
      </c>
      <c r="V39" s="142">
        <f>T39+U39</f>
        <v>906180</v>
      </c>
      <c r="W39" s="217">
        <f t="shared" si="23"/>
        <v>12.859715590228738</v>
      </c>
    </row>
    <row r="40" spans="1:25" ht="12.75">
      <c r="A40" s="94" t="str">
        <f>IF(ISERROR(F40/G40)," ",IF(F40/G40&gt;0.5,IF(F40/G40&lt;1.5," ","NOT OK"),"NOT OK"))</f>
        <v xml:space="preserve"> </v>
      </c>
      <c r="B40" s="221" t="s">
        <v>19</v>
      </c>
      <c r="C40" s="243">
        <v>2694</v>
      </c>
      <c r="D40" s="247">
        <v>2737</v>
      </c>
      <c r="E40" s="98">
        <f>C40+D40</f>
        <v>5431</v>
      </c>
      <c r="F40" s="243">
        <v>3334</v>
      </c>
      <c r="G40" s="247">
        <v>3271</v>
      </c>
      <c r="H40" s="105">
        <f>F40+G40</f>
        <v>6605</v>
      </c>
      <c r="I40" s="217">
        <f>IF(E40=0,0,((H40/E40)-1)*100)</f>
        <v>21.6166451850488</v>
      </c>
      <c r="L40" s="221" t="s">
        <v>19</v>
      </c>
      <c r="M40" s="243">
        <v>385373</v>
      </c>
      <c r="N40" s="244">
        <v>376105</v>
      </c>
      <c r="O40" s="137">
        <f>M40+N40</f>
        <v>761478</v>
      </c>
      <c r="P40" s="100">
        <v>1029</v>
      </c>
      <c r="Q40" s="140">
        <f>O40+P40</f>
        <v>762507</v>
      </c>
      <c r="R40" s="243">
        <v>465498</v>
      </c>
      <c r="S40" s="244">
        <v>440737</v>
      </c>
      <c r="T40" s="137">
        <f>R40+S40</f>
        <v>906235</v>
      </c>
      <c r="U40" s="100">
        <v>1603</v>
      </c>
      <c r="V40" s="142">
        <f>T40+U40</f>
        <v>907838</v>
      </c>
      <c r="W40" s="217">
        <f>IF(Q40=0,0,((V40/Q40)-1)*100)</f>
        <v>19.059628305051636</v>
      </c>
    </row>
    <row r="41" spans="1:25" ht="13.5" thickBot="1">
      <c r="A41" s="94" t="str">
        <f>IF(ISERROR(F41/G41)," ",IF(F41/G41&gt;0.5,IF(F41/G41&lt;1.5," ","NOT OK"),"NOT OK"))</f>
        <v xml:space="preserve"> </v>
      </c>
      <c r="B41" s="221" t="s">
        <v>20</v>
      </c>
      <c r="C41" s="243">
        <v>2963</v>
      </c>
      <c r="D41" s="247">
        <v>2928</v>
      </c>
      <c r="E41" s="98">
        <f>C41+D41</f>
        <v>5891</v>
      </c>
      <c r="F41" s="243">
        <v>3294</v>
      </c>
      <c r="G41" s="247">
        <v>3258</v>
      </c>
      <c r="H41" s="105">
        <f>F41+G41</f>
        <v>6552</v>
      </c>
      <c r="I41" s="217">
        <f>IF(E41=0,0,((H41/E41)-1)*100)</f>
        <v>11.220505856391094</v>
      </c>
      <c r="L41" s="221" t="s">
        <v>20</v>
      </c>
      <c r="M41" s="243">
        <v>400773</v>
      </c>
      <c r="N41" s="244">
        <v>365667</v>
      </c>
      <c r="O41" s="137">
        <f>M41+N41</f>
        <v>766440</v>
      </c>
      <c r="P41" s="100">
        <v>1257</v>
      </c>
      <c r="Q41" s="140">
        <f>O41+P41</f>
        <v>767697</v>
      </c>
      <c r="R41" s="243">
        <v>449887</v>
      </c>
      <c r="S41" s="244">
        <v>419286</v>
      </c>
      <c r="T41" s="137">
        <f>R41+S41</f>
        <v>869173</v>
      </c>
      <c r="U41" s="100">
        <v>990</v>
      </c>
      <c r="V41" s="142">
        <f>T41+U41</f>
        <v>870163</v>
      </c>
      <c r="W41" s="217">
        <f>IF(Q41=0,0,((V41/Q41)-1)*100)</f>
        <v>13.347192968059019</v>
      </c>
    </row>
    <row r="42" spans="1:25" ht="14.25" thickTop="1" thickBot="1">
      <c r="A42" s="94" t="str">
        <f>IF(ISERROR(F42/G42)," ",IF(F42/G42&gt;0.5,IF(F42/G42&lt;1.5," ","NOT OK"),"NOT OK"))</f>
        <v xml:space="preserve"> </v>
      </c>
      <c r="B42" s="205" t="s">
        <v>87</v>
      </c>
      <c r="C42" s="101">
        <f>+C39+C40+C41</f>
        <v>8668</v>
      </c>
      <c r="D42" s="102">
        <f t="shared" ref="D42:H42" si="26">+D39+D40+D41</f>
        <v>8727</v>
      </c>
      <c r="E42" s="103">
        <f t="shared" si="26"/>
        <v>17395</v>
      </c>
      <c r="F42" s="101">
        <f t="shared" si="26"/>
        <v>10006</v>
      </c>
      <c r="G42" s="102">
        <f t="shared" si="26"/>
        <v>9866</v>
      </c>
      <c r="H42" s="103">
        <f t="shared" si="26"/>
        <v>19872</v>
      </c>
      <c r="I42" s="104">
        <f t="shared" ref="I42" si="27">IF(E42=0,0,((H42/E42)-1)*100)</f>
        <v>14.239724058637538</v>
      </c>
      <c r="L42" s="198" t="s">
        <v>87</v>
      </c>
      <c r="M42" s="143">
        <f>+M39+M40+M41</f>
        <v>1210073</v>
      </c>
      <c r="N42" s="144">
        <f t="shared" ref="N42:V42" si="28">+N39+N40+N41</f>
        <v>1119864</v>
      </c>
      <c r="O42" s="143">
        <f t="shared" si="28"/>
        <v>2329937</v>
      </c>
      <c r="P42" s="143">
        <f t="shared" si="28"/>
        <v>3193</v>
      </c>
      <c r="Q42" s="143">
        <f t="shared" si="28"/>
        <v>2333130</v>
      </c>
      <c r="R42" s="143">
        <f t="shared" si="28"/>
        <v>1392135</v>
      </c>
      <c r="S42" s="144">
        <f t="shared" si="28"/>
        <v>1288479</v>
      </c>
      <c r="T42" s="143">
        <f t="shared" si="28"/>
        <v>2680614</v>
      </c>
      <c r="U42" s="143">
        <f t="shared" si="28"/>
        <v>3567</v>
      </c>
      <c r="V42" s="145">
        <f t="shared" si="28"/>
        <v>2684181</v>
      </c>
      <c r="W42" s="146">
        <f t="shared" ref="W42" si="29">IF(Q42=0,0,((V42/Q42)-1)*100)</f>
        <v>15.046354039423427</v>
      </c>
    </row>
    <row r="43" spans="1:25" ht="13.5" thickTop="1">
      <c r="A43" s="94" t="str">
        <f t="shared" si="2"/>
        <v xml:space="preserve"> </v>
      </c>
      <c r="B43" s="221" t="s">
        <v>32</v>
      </c>
      <c r="C43" s="248">
        <v>2819</v>
      </c>
      <c r="D43" s="249">
        <v>2824</v>
      </c>
      <c r="E43" s="98">
        <f>C43+D43</f>
        <v>5643</v>
      </c>
      <c r="F43" s="248">
        <v>3130</v>
      </c>
      <c r="G43" s="249">
        <v>3101</v>
      </c>
      <c r="H43" s="105">
        <f>F43+G43</f>
        <v>6231</v>
      </c>
      <c r="I43" s="217">
        <f t="shared" si="22"/>
        <v>10.419989367357797</v>
      </c>
      <c r="L43" s="221" t="s">
        <v>21</v>
      </c>
      <c r="M43" s="243">
        <v>379843</v>
      </c>
      <c r="N43" s="244">
        <v>354975</v>
      </c>
      <c r="O43" s="137">
        <f>M43+N43</f>
        <v>734818</v>
      </c>
      <c r="P43" s="100">
        <v>1055</v>
      </c>
      <c r="Q43" s="140">
        <f>O43+P43</f>
        <v>735873</v>
      </c>
      <c r="R43" s="243">
        <v>400461</v>
      </c>
      <c r="S43" s="244">
        <v>377276</v>
      </c>
      <c r="T43" s="137">
        <f>R43+S43</f>
        <v>777737</v>
      </c>
      <c r="U43" s="100">
        <v>1098</v>
      </c>
      <c r="V43" s="142">
        <f>T43+U43</f>
        <v>778835</v>
      </c>
      <c r="W43" s="217">
        <f t="shared" si="23"/>
        <v>5.8382356738187147</v>
      </c>
      <c r="X43" s="284"/>
      <c r="Y43" s="3"/>
    </row>
    <row r="44" spans="1:25" ht="12.75">
      <c r="A44" s="94" t="str">
        <f t="shared" ref="A44:A47" si="30">IF(ISERROR(F44/G44)," ",IF(F44/G44&gt;0.5,IF(F44/G44&lt;1.5," ","NOT OK"),"NOT OK"))</f>
        <v xml:space="preserve"> </v>
      </c>
      <c r="B44" s="221" t="s">
        <v>88</v>
      </c>
      <c r="C44" s="248">
        <v>2795</v>
      </c>
      <c r="D44" s="249">
        <v>2798</v>
      </c>
      <c r="E44" s="98">
        <f>C44+D44</f>
        <v>5593</v>
      </c>
      <c r="F44" s="248">
        <v>3118</v>
      </c>
      <c r="G44" s="249">
        <v>3090</v>
      </c>
      <c r="H44" s="105">
        <f>F44+G44</f>
        <v>6208</v>
      </c>
      <c r="I44" s="217">
        <f t="shared" ref="I44:I50" si="31">IF(E44=0,0,((H44/E44)-1)*100)</f>
        <v>10.995887716788832</v>
      </c>
      <c r="L44" s="221" t="s">
        <v>88</v>
      </c>
      <c r="M44" s="243">
        <v>326199</v>
      </c>
      <c r="N44" s="244">
        <v>305886</v>
      </c>
      <c r="O44" s="137">
        <f>M44+N44</f>
        <v>632085</v>
      </c>
      <c r="P44" s="100">
        <v>392</v>
      </c>
      <c r="Q44" s="140">
        <f>O44+P44</f>
        <v>632477</v>
      </c>
      <c r="R44" s="243">
        <v>372931</v>
      </c>
      <c r="S44" s="244">
        <v>347711</v>
      </c>
      <c r="T44" s="137">
        <f>R44+S44</f>
        <v>720642</v>
      </c>
      <c r="U44" s="100">
        <v>1885</v>
      </c>
      <c r="V44" s="142">
        <f>T44+U44</f>
        <v>722527</v>
      </c>
      <c r="W44" s="217">
        <f t="shared" ref="W44:W48" si="32">IF(Q44=0,0,((V44/Q44)-1)*100)</f>
        <v>14.237671883720671</v>
      </c>
    </row>
    <row r="45" spans="1:25" ht="13.5" thickBot="1">
      <c r="A45" s="94" t="str">
        <f t="shared" si="30"/>
        <v xml:space="preserve"> </v>
      </c>
      <c r="B45" s="221" t="s">
        <v>22</v>
      </c>
      <c r="C45" s="248">
        <v>2691</v>
      </c>
      <c r="D45" s="249">
        <v>2694</v>
      </c>
      <c r="E45" s="98">
        <f>C45+D45</f>
        <v>5385</v>
      </c>
      <c r="F45" s="248">
        <v>2923</v>
      </c>
      <c r="G45" s="249">
        <v>2984</v>
      </c>
      <c r="H45" s="105">
        <f>F45+G45</f>
        <v>5907</v>
      </c>
      <c r="I45" s="217">
        <f t="shared" si="31"/>
        <v>9.6935933147632269</v>
      </c>
      <c r="L45" s="221" t="s">
        <v>22</v>
      </c>
      <c r="M45" s="243">
        <v>288065</v>
      </c>
      <c r="N45" s="244">
        <v>289978</v>
      </c>
      <c r="O45" s="138">
        <f>M45+N45</f>
        <v>578043</v>
      </c>
      <c r="P45" s="250">
        <v>414</v>
      </c>
      <c r="Q45" s="140">
        <f>O45+P45</f>
        <v>578457</v>
      </c>
      <c r="R45" s="243">
        <v>320176</v>
      </c>
      <c r="S45" s="244">
        <v>327480</v>
      </c>
      <c r="T45" s="138">
        <f>R45+S45</f>
        <v>647656</v>
      </c>
      <c r="U45" s="250">
        <v>1295</v>
      </c>
      <c r="V45" s="142">
        <f>T45+U45</f>
        <v>648951</v>
      </c>
      <c r="W45" s="217">
        <f t="shared" si="32"/>
        <v>12.186558378583022</v>
      </c>
    </row>
    <row r="46" spans="1:25" ht="14.25" customHeight="1" thickTop="1" thickBot="1">
      <c r="A46" s="113" t="str">
        <f t="shared" si="30"/>
        <v xml:space="preserve"> </v>
      </c>
      <c r="B46" s="206" t="s">
        <v>60</v>
      </c>
      <c r="C46" s="111">
        <f>+C43+C44+C45</f>
        <v>8305</v>
      </c>
      <c r="D46" s="112">
        <f t="shared" ref="D46" si="33">+D43+D44+D45</f>
        <v>8316</v>
      </c>
      <c r="E46" s="110">
        <f t="shared" ref="E46" si="34">+E43+E44+E45</f>
        <v>16621</v>
      </c>
      <c r="F46" s="111">
        <f t="shared" ref="F46" si="35">+F43+F44+F45</f>
        <v>9171</v>
      </c>
      <c r="G46" s="112">
        <f t="shared" ref="G46" si="36">+G43+G44+G45</f>
        <v>9175</v>
      </c>
      <c r="H46" s="112">
        <f t="shared" ref="H46" si="37">+H43+H44+H45</f>
        <v>18346</v>
      </c>
      <c r="I46" s="104">
        <f t="shared" si="31"/>
        <v>10.378436917152989</v>
      </c>
      <c r="J46" s="113"/>
      <c r="K46" s="114"/>
      <c r="L46" s="199" t="s">
        <v>60</v>
      </c>
      <c r="M46" s="147">
        <f>+M43+M44+M45</f>
        <v>994107</v>
      </c>
      <c r="N46" s="147">
        <f t="shared" ref="N46" si="38">+N43+N44+N45</f>
        <v>950839</v>
      </c>
      <c r="O46" s="148">
        <f t="shared" ref="O46" si="39">+O43+O44+O45</f>
        <v>1944946</v>
      </c>
      <c r="P46" s="148">
        <f t="shared" ref="P46" si="40">+P43+P44+P45</f>
        <v>1861</v>
      </c>
      <c r="Q46" s="148">
        <f t="shared" ref="Q46" si="41">+Q43+Q44+Q45</f>
        <v>1946807</v>
      </c>
      <c r="R46" s="147">
        <f t="shared" ref="R46" si="42">+R43+R44+R45</f>
        <v>1093568</v>
      </c>
      <c r="S46" s="147">
        <f t="shared" ref="S46" si="43">+S43+S44+S45</f>
        <v>1052467</v>
      </c>
      <c r="T46" s="148">
        <f t="shared" ref="T46" si="44">+T43+T44+T45</f>
        <v>2146035</v>
      </c>
      <c r="U46" s="148">
        <f t="shared" ref="U46" si="45">+U43+U44+U45</f>
        <v>4278</v>
      </c>
      <c r="V46" s="148">
        <f t="shared" ref="V46" si="46">+V43+V44+V45</f>
        <v>2150313</v>
      </c>
      <c r="W46" s="149">
        <f t="shared" si="32"/>
        <v>10.453321772522894</v>
      </c>
      <c r="Y46" s="6"/>
    </row>
    <row r="47" spans="1:25" ht="13.5" thickTop="1">
      <c r="A47" s="94" t="str">
        <f t="shared" si="30"/>
        <v xml:space="preserve"> </v>
      </c>
      <c r="B47" s="221" t="s">
        <v>23</v>
      </c>
      <c r="C47" s="243">
        <v>2861</v>
      </c>
      <c r="D47" s="247">
        <v>2857</v>
      </c>
      <c r="E47" s="115">
        <f>C47+D47</f>
        <v>5718</v>
      </c>
      <c r="F47" s="243">
        <v>3106</v>
      </c>
      <c r="G47" s="247">
        <v>3077</v>
      </c>
      <c r="H47" s="116">
        <f>F47+G47</f>
        <v>6183</v>
      </c>
      <c r="I47" s="217">
        <f t="shared" si="31"/>
        <v>8.1322140608604432</v>
      </c>
      <c r="L47" s="221" t="s">
        <v>24</v>
      </c>
      <c r="M47" s="243">
        <v>355914</v>
      </c>
      <c r="N47" s="244">
        <v>380234</v>
      </c>
      <c r="O47" s="138">
        <f>+M47+N47</f>
        <v>736148</v>
      </c>
      <c r="P47" s="251">
        <v>478</v>
      </c>
      <c r="Q47" s="140">
        <f>O47+P47</f>
        <v>736626</v>
      </c>
      <c r="R47" s="243">
        <v>413996</v>
      </c>
      <c r="S47" s="244">
        <v>423181</v>
      </c>
      <c r="T47" s="138">
        <f>+R47+S47</f>
        <v>837177</v>
      </c>
      <c r="U47" s="251">
        <v>1908</v>
      </c>
      <c r="V47" s="142">
        <f>+T47+U47</f>
        <v>839085</v>
      </c>
      <c r="W47" s="217">
        <f t="shared" si="32"/>
        <v>13.90922937827337</v>
      </c>
    </row>
    <row r="48" spans="1:25" ht="12.75">
      <c r="A48" s="94" t="str">
        <f t="shared" si="2"/>
        <v xml:space="preserve"> </v>
      </c>
      <c r="B48" s="221" t="s">
        <v>25</v>
      </c>
      <c r="C48" s="243">
        <v>2968</v>
      </c>
      <c r="D48" s="247">
        <v>2985</v>
      </c>
      <c r="E48" s="117">
        <f>C48+D48</f>
        <v>5953</v>
      </c>
      <c r="F48" s="243">
        <v>3300</v>
      </c>
      <c r="G48" s="247">
        <v>3283</v>
      </c>
      <c r="H48" s="117">
        <f>F48+G48</f>
        <v>6583</v>
      </c>
      <c r="I48" s="217">
        <f t="shared" si="31"/>
        <v>10.582899378464639</v>
      </c>
      <c r="L48" s="221" t="s">
        <v>25</v>
      </c>
      <c r="M48" s="243">
        <v>420131</v>
      </c>
      <c r="N48" s="244">
        <v>375066</v>
      </c>
      <c r="O48" s="138">
        <f>+M48+N48</f>
        <v>795197</v>
      </c>
      <c r="P48" s="100">
        <v>1058</v>
      </c>
      <c r="Q48" s="140">
        <f>O48+P48</f>
        <v>796255</v>
      </c>
      <c r="R48" s="243">
        <v>451339</v>
      </c>
      <c r="S48" s="244">
        <v>409406</v>
      </c>
      <c r="T48" s="138">
        <f>+R48+S48</f>
        <v>860745</v>
      </c>
      <c r="U48" s="100">
        <v>802</v>
      </c>
      <c r="V48" s="142">
        <f>+T48+U48</f>
        <v>861547</v>
      </c>
      <c r="W48" s="217">
        <f t="shared" si="32"/>
        <v>8.1998857150033633</v>
      </c>
    </row>
    <row r="49" spans="1:31" ht="13.5" thickBot="1">
      <c r="A49" s="94" t="str">
        <f t="shared" si="2"/>
        <v xml:space="preserve"> </v>
      </c>
      <c r="B49" s="221" t="s">
        <v>26</v>
      </c>
      <c r="C49" s="243">
        <v>2754</v>
      </c>
      <c r="D49" s="252">
        <v>2758</v>
      </c>
      <c r="E49" s="118">
        <f>C49+D49</f>
        <v>5512</v>
      </c>
      <c r="F49" s="243">
        <v>3042</v>
      </c>
      <c r="G49" s="252">
        <v>3003</v>
      </c>
      <c r="H49" s="118">
        <f>F49+G49</f>
        <v>6045</v>
      </c>
      <c r="I49" s="218">
        <f t="shared" si="31"/>
        <v>9.6698113207547074</v>
      </c>
      <c r="L49" s="221" t="s">
        <v>26</v>
      </c>
      <c r="M49" s="243">
        <v>295631</v>
      </c>
      <c r="N49" s="244">
        <v>298024</v>
      </c>
      <c r="O49" s="138">
        <f>+M49+N49</f>
        <v>593655</v>
      </c>
      <c r="P49" s="250">
        <v>959</v>
      </c>
      <c r="Q49" s="140">
        <f>O49+P49</f>
        <v>594614</v>
      </c>
      <c r="R49" s="243">
        <v>338172</v>
      </c>
      <c r="S49" s="244">
        <v>336517</v>
      </c>
      <c r="T49" s="138">
        <f>+R49+S49</f>
        <v>674689</v>
      </c>
      <c r="U49" s="250">
        <v>1221</v>
      </c>
      <c r="V49" s="142">
        <f>+T49+U49</f>
        <v>675910</v>
      </c>
      <c r="W49" s="217">
        <f>IF(Q49=0,0,((V49/Q49)-1)*100)</f>
        <v>13.67206288449314</v>
      </c>
      <c r="AE49" s="2"/>
    </row>
    <row r="50" spans="1:31" ht="14.25" thickTop="1" thickBot="1">
      <c r="A50" s="94" t="str">
        <f t="shared" si="2"/>
        <v xml:space="preserve"> </v>
      </c>
      <c r="B50" s="205" t="s">
        <v>27</v>
      </c>
      <c r="C50" s="111">
        <f t="shared" ref="C50:H50" si="47">+C47+C48+C49</f>
        <v>8583</v>
      </c>
      <c r="D50" s="119">
        <f t="shared" si="47"/>
        <v>8600</v>
      </c>
      <c r="E50" s="111">
        <f t="shared" si="47"/>
        <v>17183</v>
      </c>
      <c r="F50" s="111">
        <f t="shared" si="47"/>
        <v>9448</v>
      </c>
      <c r="G50" s="119">
        <f t="shared" si="47"/>
        <v>9363</v>
      </c>
      <c r="H50" s="111">
        <f t="shared" si="47"/>
        <v>18811</v>
      </c>
      <c r="I50" s="104">
        <f t="shared" si="31"/>
        <v>9.4744805912820862</v>
      </c>
      <c r="L50" s="198" t="s">
        <v>27</v>
      </c>
      <c r="M50" s="143">
        <f t="shared" ref="M50:V50" si="48">+M47+M48+M49</f>
        <v>1071676</v>
      </c>
      <c r="N50" s="144">
        <f t="shared" si="48"/>
        <v>1053324</v>
      </c>
      <c r="O50" s="143">
        <f t="shared" si="48"/>
        <v>2125000</v>
      </c>
      <c r="P50" s="143">
        <f t="shared" si="48"/>
        <v>2495</v>
      </c>
      <c r="Q50" s="143">
        <f t="shared" si="48"/>
        <v>2127495</v>
      </c>
      <c r="R50" s="143">
        <f t="shared" si="48"/>
        <v>1203507</v>
      </c>
      <c r="S50" s="144">
        <f t="shared" si="48"/>
        <v>1169104</v>
      </c>
      <c r="T50" s="143">
        <f t="shared" si="48"/>
        <v>2372611</v>
      </c>
      <c r="U50" s="143">
        <f t="shared" si="48"/>
        <v>3931</v>
      </c>
      <c r="V50" s="143">
        <f t="shared" si="48"/>
        <v>2376542</v>
      </c>
      <c r="W50" s="146">
        <f t="shared" ref="W50" si="49">IF(Q50=0,0,((V50/Q50)-1)*100)</f>
        <v>11.706114467954087</v>
      </c>
    </row>
    <row r="51" spans="1:31" ht="14.25" thickTop="1" thickBot="1">
      <c r="A51" s="266" t="str">
        <f>IF(ISERROR(F51/G51)," ",IF(F51/G51&gt;0.5,IF(F51/G51&lt;1.5," ","NOT OK"),"NOT OK"))</f>
        <v xml:space="preserve"> </v>
      </c>
      <c r="B51" s="205" t="s">
        <v>90</v>
      </c>
      <c r="C51" s="101">
        <f>+C42+C46+C50</f>
        <v>25556</v>
      </c>
      <c r="D51" s="102">
        <f t="shared" ref="D51" si="50">+D42+D46+D50</f>
        <v>25643</v>
      </c>
      <c r="E51" s="103">
        <f t="shared" ref="E51" si="51">+E42+E46+E50</f>
        <v>51199</v>
      </c>
      <c r="F51" s="101">
        <f t="shared" ref="F51" si="52">+F42+F46+F50</f>
        <v>28625</v>
      </c>
      <c r="G51" s="102">
        <f t="shared" ref="G51" si="53">+G42+G46+G50</f>
        <v>28404</v>
      </c>
      <c r="H51" s="103">
        <f t="shared" ref="H51" si="54">+H42+H46+H50</f>
        <v>57029</v>
      </c>
      <c r="I51" s="104">
        <f t="shared" ref="I51:I52" si="55">IF(E51=0,0,((H51/E51)-1)*100)</f>
        <v>11.386941151194364</v>
      </c>
      <c r="L51" s="198" t="s">
        <v>90</v>
      </c>
      <c r="M51" s="143">
        <f t="shared" ref="M51" si="56">+M42+M46+M50</f>
        <v>3275856</v>
      </c>
      <c r="N51" s="144">
        <f t="shared" ref="N51" si="57">+N42+N46+N50</f>
        <v>3124027</v>
      </c>
      <c r="O51" s="143">
        <f t="shared" ref="O51" si="58">+O42+O46+O50</f>
        <v>6399883</v>
      </c>
      <c r="P51" s="143">
        <f t="shared" ref="P51" si="59">+P42+P46+P50</f>
        <v>7549</v>
      </c>
      <c r="Q51" s="143">
        <f t="shared" ref="Q51" si="60">+Q42+Q46+Q50</f>
        <v>6407432</v>
      </c>
      <c r="R51" s="143">
        <f t="shared" ref="R51" si="61">+R42+R46+R50</f>
        <v>3689210</v>
      </c>
      <c r="S51" s="144">
        <f t="shared" ref="S51" si="62">+S42+S46+S50</f>
        <v>3510050</v>
      </c>
      <c r="T51" s="143">
        <f t="shared" ref="T51" si="63">+T42+T46+T50</f>
        <v>7199260</v>
      </c>
      <c r="U51" s="143">
        <f t="shared" ref="U51" si="64">+U42+U46+U50</f>
        <v>11776</v>
      </c>
      <c r="V51" s="145">
        <f t="shared" ref="V51" si="65">+V42+V46+V50</f>
        <v>7211036</v>
      </c>
      <c r="W51" s="146">
        <f>IF(Q51=0,0,((V51/Q51)-1)*100)</f>
        <v>12.541748394676677</v>
      </c>
      <c r="X51" s="284"/>
      <c r="Y51" s="3"/>
      <c r="Z51" s="3"/>
    </row>
    <row r="52" spans="1:31" ht="14.25" thickTop="1" thickBot="1">
      <c r="A52" s="266" t="str">
        <f>IF(ISERROR(F52/G52)," ",IF(F52/G52&gt;0.5,IF(F52/G52&lt;1.5," ","NOT OK"),"NOT OK"))</f>
        <v xml:space="preserve"> </v>
      </c>
      <c r="B52" s="205" t="s">
        <v>89</v>
      </c>
      <c r="C52" s="101">
        <f>+C38+C42+C46+C50</f>
        <v>33689</v>
      </c>
      <c r="D52" s="102">
        <f t="shared" ref="D52:H52" si="66">+D38+D42+D46+D50</f>
        <v>33731</v>
      </c>
      <c r="E52" s="103">
        <f t="shared" si="66"/>
        <v>67420</v>
      </c>
      <c r="F52" s="101">
        <f t="shared" si="66"/>
        <v>37795</v>
      </c>
      <c r="G52" s="102">
        <f t="shared" si="66"/>
        <v>37517</v>
      </c>
      <c r="H52" s="103">
        <f t="shared" si="66"/>
        <v>75312</v>
      </c>
      <c r="I52" s="104">
        <f t="shared" si="55"/>
        <v>11.705725304064085</v>
      </c>
      <c r="L52" s="198" t="s">
        <v>89</v>
      </c>
      <c r="M52" s="143">
        <f t="shared" ref="M52:V52" si="67">+M38+M42+M46+M50</f>
        <v>4243576</v>
      </c>
      <c r="N52" s="144">
        <f t="shared" si="67"/>
        <v>4183503</v>
      </c>
      <c r="O52" s="143">
        <f t="shared" si="67"/>
        <v>8427079</v>
      </c>
      <c r="P52" s="143">
        <f t="shared" si="67"/>
        <v>9819</v>
      </c>
      <c r="Q52" s="143">
        <f t="shared" si="67"/>
        <v>8436898</v>
      </c>
      <c r="R52" s="143">
        <f t="shared" si="67"/>
        <v>4787414</v>
      </c>
      <c r="S52" s="144">
        <f t="shared" si="67"/>
        <v>4684528</v>
      </c>
      <c r="T52" s="143">
        <f t="shared" si="67"/>
        <v>9471942</v>
      </c>
      <c r="U52" s="143">
        <f t="shared" si="67"/>
        <v>14987</v>
      </c>
      <c r="V52" s="145">
        <f t="shared" si="67"/>
        <v>9486929</v>
      </c>
      <c r="W52" s="146">
        <f t="shared" ref="W52" si="68">IF(Q52=0,0,((V52/Q52)-1)*100)</f>
        <v>12.44569982948709</v>
      </c>
    </row>
    <row r="53" spans="1:31" ht="14.25" thickTop="1" thickBot="1">
      <c r="B53" s="200" t="s">
        <v>59</v>
      </c>
      <c r="C53" s="94"/>
      <c r="D53" s="94"/>
      <c r="E53" s="94"/>
      <c r="F53" s="94"/>
      <c r="G53" s="94"/>
      <c r="H53" s="94"/>
      <c r="I53" s="95"/>
      <c r="L53" s="200" t="s">
        <v>59</v>
      </c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5"/>
    </row>
    <row r="54" spans="1:31" ht="13.5" thickTop="1">
      <c r="B54" s="327" t="s">
        <v>33</v>
      </c>
      <c r="C54" s="328"/>
      <c r="D54" s="328"/>
      <c r="E54" s="328"/>
      <c r="F54" s="328"/>
      <c r="G54" s="328"/>
      <c r="H54" s="328"/>
      <c r="I54" s="329"/>
      <c r="L54" s="330" t="s">
        <v>34</v>
      </c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2"/>
    </row>
    <row r="55" spans="1:31" ht="13.5" thickBot="1">
      <c r="B55" s="318" t="s">
        <v>35</v>
      </c>
      <c r="C55" s="319"/>
      <c r="D55" s="319"/>
      <c r="E55" s="319"/>
      <c r="F55" s="319"/>
      <c r="G55" s="319"/>
      <c r="H55" s="319"/>
      <c r="I55" s="320"/>
      <c r="L55" s="321" t="s">
        <v>36</v>
      </c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3"/>
    </row>
    <row r="56" spans="1:31" ht="14.25" thickTop="1" thickBot="1">
      <c r="B56" s="197"/>
      <c r="C56" s="94"/>
      <c r="D56" s="94"/>
      <c r="E56" s="94"/>
      <c r="F56" s="94"/>
      <c r="G56" s="94"/>
      <c r="H56" s="94"/>
      <c r="I56" s="95"/>
      <c r="L56" s="197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5"/>
    </row>
    <row r="57" spans="1:31" ht="14.25" thickTop="1" thickBot="1">
      <c r="B57" s="219"/>
      <c r="C57" s="312" t="s">
        <v>91</v>
      </c>
      <c r="D57" s="313"/>
      <c r="E57" s="314"/>
      <c r="F57" s="315" t="s">
        <v>92</v>
      </c>
      <c r="G57" s="316"/>
      <c r="H57" s="317"/>
      <c r="I57" s="220" t="s">
        <v>4</v>
      </c>
      <c r="L57" s="219"/>
      <c r="M57" s="324" t="s">
        <v>91</v>
      </c>
      <c r="N57" s="325"/>
      <c r="O57" s="325"/>
      <c r="P57" s="325"/>
      <c r="Q57" s="326"/>
      <c r="R57" s="324" t="s">
        <v>92</v>
      </c>
      <c r="S57" s="325"/>
      <c r="T57" s="325"/>
      <c r="U57" s="325"/>
      <c r="V57" s="326"/>
      <c r="W57" s="220" t="s">
        <v>4</v>
      </c>
    </row>
    <row r="58" spans="1:31" ht="13.5" thickTop="1">
      <c r="B58" s="221" t="s">
        <v>5</v>
      </c>
      <c r="C58" s="222"/>
      <c r="D58" s="223"/>
      <c r="E58" s="153"/>
      <c r="F58" s="222"/>
      <c r="G58" s="223"/>
      <c r="H58" s="153"/>
      <c r="I58" s="224" t="s">
        <v>6</v>
      </c>
      <c r="L58" s="221" t="s">
        <v>5</v>
      </c>
      <c r="M58" s="222"/>
      <c r="N58" s="225"/>
      <c r="O58" s="150"/>
      <c r="P58" s="226"/>
      <c r="Q58" s="151"/>
      <c r="R58" s="222"/>
      <c r="S58" s="225"/>
      <c r="T58" s="150"/>
      <c r="U58" s="226"/>
      <c r="V58" s="150"/>
      <c r="W58" s="224" t="s">
        <v>6</v>
      </c>
    </row>
    <row r="59" spans="1:31" ht="13.5" thickBot="1">
      <c r="B59" s="227" t="s">
        <v>37</v>
      </c>
      <c r="C59" s="228" t="s">
        <v>7</v>
      </c>
      <c r="D59" s="229" t="s">
        <v>8</v>
      </c>
      <c r="E59" s="287" t="s">
        <v>9</v>
      </c>
      <c r="F59" s="228" t="s">
        <v>7</v>
      </c>
      <c r="G59" s="229" t="s">
        <v>8</v>
      </c>
      <c r="H59" s="287" t="s">
        <v>9</v>
      </c>
      <c r="I59" s="230"/>
      <c r="L59" s="227"/>
      <c r="M59" s="231" t="s">
        <v>10</v>
      </c>
      <c r="N59" s="232" t="s">
        <v>11</v>
      </c>
      <c r="O59" s="152" t="s">
        <v>12</v>
      </c>
      <c r="P59" s="233" t="s">
        <v>13</v>
      </c>
      <c r="Q59" s="288" t="s">
        <v>9</v>
      </c>
      <c r="R59" s="231" t="s">
        <v>10</v>
      </c>
      <c r="S59" s="232" t="s">
        <v>11</v>
      </c>
      <c r="T59" s="152" t="s">
        <v>12</v>
      </c>
      <c r="U59" s="233" t="s">
        <v>13</v>
      </c>
      <c r="V59" s="152" t="s">
        <v>9</v>
      </c>
      <c r="W59" s="230"/>
    </row>
    <row r="60" spans="1:31" ht="5.25" customHeight="1" thickTop="1">
      <c r="B60" s="221"/>
      <c r="C60" s="234"/>
      <c r="D60" s="235"/>
      <c r="E60" s="97"/>
      <c r="F60" s="234"/>
      <c r="G60" s="235"/>
      <c r="H60" s="97"/>
      <c r="I60" s="236"/>
      <c r="L60" s="221"/>
      <c r="M60" s="237"/>
      <c r="N60" s="238"/>
      <c r="O60" s="136"/>
      <c r="P60" s="239"/>
      <c r="Q60" s="139"/>
      <c r="R60" s="237"/>
      <c r="S60" s="238"/>
      <c r="T60" s="136"/>
      <c r="U60" s="239"/>
      <c r="V60" s="141"/>
      <c r="W60" s="240"/>
    </row>
    <row r="61" spans="1:31" ht="12.75">
      <c r="A61" s="94" t="str">
        <f t="shared" si="2"/>
        <v xml:space="preserve"> </v>
      </c>
      <c r="B61" s="221" t="s">
        <v>14</v>
      </c>
      <c r="C61" s="241">
        <f t="shared" ref="C61:D63" si="69">+C9+C35</f>
        <v>12122</v>
      </c>
      <c r="D61" s="242">
        <f t="shared" si="69"/>
        <v>12129</v>
      </c>
      <c r="E61" s="98">
        <f>+C61+D61</f>
        <v>24251</v>
      </c>
      <c r="F61" s="241">
        <f t="shared" ref="F61:G63" si="70">+F9+F35</f>
        <v>13186</v>
      </c>
      <c r="G61" s="242">
        <f t="shared" si="70"/>
        <v>13193</v>
      </c>
      <c r="H61" s="98">
        <f>+F61+G61</f>
        <v>26379</v>
      </c>
      <c r="I61" s="217">
        <f t="shared" ref="I61:I69" si="71">IF(E61=0,0,((H61/E61)-1)*100)</f>
        <v>8.7748958805822461</v>
      </c>
      <c r="K61" s="99"/>
      <c r="L61" s="221" t="s">
        <v>14</v>
      </c>
      <c r="M61" s="243">
        <f t="shared" ref="M61:N63" si="72">+M9+M35</f>
        <v>1985574</v>
      </c>
      <c r="N61" s="244">
        <f t="shared" si="72"/>
        <v>1902975</v>
      </c>
      <c r="O61" s="137">
        <f>+M61+N61</f>
        <v>3888549</v>
      </c>
      <c r="P61" s="100">
        <f>+P9+P35</f>
        <v>77773</v>
      </c>
      <c r="Q61" s="140">
        <f>+O61+P61</f>
        <v>3966322</v>
      </c>
      <c r="R61" s="243">
        <f t="shared" ref="R61:S63" si="73">+R9+R35</f>
        <v>2041518</v>
      </c>
      <c r="S61" s="244">
        <f t="shared" si="73"/>
        <v>1980705</v>
      </c>
      <c r="T61" s="137">
        <f>+R61+S61</f>
        <v>4022223</v>
      </c>
      <c r="U61" s="100">
        <f>+U9+U35</f>
        <v>86973</v>
      </c>
      <c r="V61" s="142">
        <f>+T61+U61</f>
        <v>4109196</v>
      </c>
      <c r="W61" s="217">
        <f t="shared" ref="W61:W69" si="74">IF(Q61=0,0,((V61/Q61)-1)*100)</f>
        <v>3.6021785422363672</v>
      </c>
    </row>
    <row r="62" spans="1:31" ht="12.75">
      <c r="A62" s="94" t="str">
        <f t="shared" si="2"/>
        <v xml:space="preserve"> </v>
      </c>
      <c r="B62" s="221" t="s">
        <v>15</v>
      </c>
      <c r="C62" s="241">
        <f t="shared" si="69"/>
        <v>12325</v>
      </c>
      <c r="D62" s="242">
        <f t="shared" si="69"/>
        <v>12321</v>
      </c>
      <c r="E62" s="98">
        <f>+C62+D62</f>
        <v>24646</v>
      </c>
      <c r="F62" s="241">
        <f t="shared" si="70"/>
        <v>13379</v>
      </c>
      <c r="G62" s="242">
        <f t="shared" si="70"/>
        <v>13378</v>
      </c>
      <c r="H62" s="98">
        <f>+F62+G62</f>
        <v>26757</v>
      </c>
      <c r="I62" s="217">
        <f t="shared" si="71"/>
        <v>8.5652844274933138</v>
      </c>
      <c r="K62" s="99"/>
      <c r="L62" s="221" t="s">
        <v>15</v>
      </c>
      <c r="M62" s="243">
        <f t="shared" si="72"/>
        <v>2103203</v>
      </c>
      <c r="N62" s="244">
        <f t="shared" si="72"/>
        <v>2048544</v>
      </c>
      <c r="O62" s="137">
        <f t="shared" ref="O62:O63" si="75">+M62+N62</f>
        <v>4151747</v>
      </c>
      <c r="P62" s="100">
        <f>+P10+P36</f>
        <v>67402</v>
      </c>
      <c r="Q62" s="140">
        <f t="shared" ref="Q62:Q63" si="76">+O62+P62</f>
        <v>4219149</v>
      </c>
      <c r="R62" s="243">
        <f t="shared" si="73"/>
        <v>2225353</v>
      </c>
      <c r="S62" s="244">
        <f t="shared" si="73"/>
        <v>2127915</v>
      </c>
      <c r="T62" s="137">
        <f t="shared" ref="T62:T63" si="77">+R62+S62</f>
        <v>4353268</v>
      </c>
      <c r="U62" s="100">
        <f>+U10+U36</f>
        <v>68863</v>
      </c>
      <c r="V62" s="142">
        <f t="shared" ref="V62:V63" si="78">+T62+U62</f>
        <v>4422131</v>
      </c>
      <c r="W62" s="217">
        <f t="shared" si="74"/>
        <v>4.8109701743171529</v>
      </c>
    </row>
    <row r="63" spans="1:31" ht="13.5" thickBot="1">
      <c r="A63" s="94" t="str">
        <f t="shared" si="2"/>
        <v xml:space="preserve"> </v>
      </c>
      <c r="B63" s="227" t="s">
        <v>16</v>
      </c>
      <c r="C63" s="245">
        <f t="shared" si="69"/>
        <v>13314</v>
      </c>
      <c r="D63" s="246">
        <f t="shared" si="69"/>
        <v>13300</v>
      </c>
      <c r="E63" s="98">
        <f>+C63+D63</f>
        <v>26614</v>
      </c>
      <c r="F63" s="245">
        <f t="shared" si="70"/>
        <v>14286</v>
      </c>
      <c r="G63" s="246">
        <f t="shared" si="70"/>
        <v>14285</v>
      </c>
      <c r="H63" s="98">
        <f>+F63+G63</f>
        <v>28571</v>
      </c>
      <c r="I63" s="217">
        <f t="shared" si="71"/>
        <v>7.3532727136093712</v>
      </c>
      <c r="K63" s="99"/>
      <c r="L63" s="227" t="s">
        <v>16</v>
      </c>
      <c r="M63" s="243">
        <f t="shared" si="72"/>
        <v>2375183</v>
      </c>
      <c r="N63" s="244">
        <f t="shared" si="72"/>
        <v>2270733</v>
      </c>
      <c r="O63" s="137">
        <f t="shared" si="75"/>
        <v>4645916</v>
      </c>
      <c r="P63" s="100">
        <f>+P11+P37</f>
        <v>71241</v>
      </c>
      <c r="Q63" s="140">
        <f t="shared" si="76"/>
        <v>4717157</v>
      </c>
      <c r="R63" s="243">
        <f t="shared" si="73"/>
        <v>2451312</v>
      </c>
      <c r="S63" s="244">
        <f t="shared" si="73"/>
        <v>2361502</v>
      </c>
      <c r="T63" s="137">
        <f t="shared" si="77"/>
        <v>4812814</v>
      </c>
      <c r="U63" s="100">
        <f>+U11+U37</f>
        <v>76380</v>
      </c>
      <c r="V63" s="142">
        <f t="shared" si="78"/>
        <v>4889194</v>
      </c>
      <c r="W63" s="217">
        <f t="shared" si="74"/>
        <v>3.6470484234465861</v>
      </c>
    </row>
    <row r="64" spans="1:31" ht="14.25" thickTop="1" thickBot="1">
      <c r="A64" s="94" t="str">
        <f t="shared" si="2"/>
        <v xml:space="preserve"> </v>
      </c>
      <c r="B64" s="205" t="s">
        <v>17</v>
      </c>
      <c r="C64" s="101">
        <f>C63+C61+C62</f>
        <v>37761</v>
      </c>
      <c r="D64" s="102">
        <f>D63+D61+D62</f>
        <v>37750</v>
      </c>
      <c r="E64" s="103">
        <f>+E61+E62+E63</f>
        <v>75511</v>
      </c>
      <c r="F64" s="101">
        <f>F63+F61+F62</f>
        <v>40851</v>
      </c>
      <c r="G64" s="102">
        <f>G63+G61+G62</f>
        <v>40856</v>
      </c>
      <c r="H64" s="103">
        <f>+H61+H62+H63</f>
        <v>81707</v>
      </c>
      <c r="I64" s="104">
        <f>IF(E64=0,0,((H64/E64)-1)*100)</f>
        <v>8.2054270238773199</v>
      </c>
      <c r="L64" s="198" t="s">
        <v>17</v>
      </c>
      <c r="M64" s="143">
        <f t="shared" ref="M64:V64" si="79">+M61+M62+M63</f>
        <v>6463960</v>
      </c>
      <c r="N64" s="144">
        <f t="shared" si="79"/>
        <v>6222252</v>
      </c>
      <c r="O64" s="143">
        <f t="shared" si="79"/>
        <v>12686212</v>
      </c>
      <c r="P64" s="143">
        <f t="shared" si="79"/>
        <v>216416</v>
      </c>
      <c r="Q64" s="143">
        <f t="shared" si="79"/>
        <v>12902628</v>
      </c>
      <c r="R64" s="143">
        <f t="shared" si="79"/>
        <v>6718183</v>
      </c>
      <c r="S64" s="144">
        <f t="shared" si="79"/>
        <v>6470122</v>
      </c>
      <c r="T64" s="143">
        <f t="shared" si="79"/>
        <v>13188305</v>
      </c>
      <c r="U64" s="143">
        <f t="shared" si="79"/>
        <v>232216</v>
      </c>
      <c r="V64" s="145">
        <f t="shared" si="79"/>
        <v>13420521</v>
      </c>
      <c r="W64" s="146">
        <f>IF(Q64=0,0,((V64/Q64)-1)*100)</f>
        <v>4.0138567119814672</v>
      </c>
    </row>
    <row r="65" spans="1:29" ht="13.5" thickTop="1">
      <c r="A65" s="94" t="str">
        <f t="shared" si="2"/>
        <v xml:space="preserve"> </v>
      </c>
      <c r="B65" s="221" t="s">
        <v>18</v>
      </c>
      <c r="C65" s="241">
        <f t="shared" ref="C65:D67" si="80">+C13+C39</f>
        <v>13546</v>
      </c>
      <c r="D65" s="242">
        <f t="shared" si="80"/>
        <v>13560</v>
      </c>
      <c r="E65" s="98">
        <f>+C65+D65</f>
        <v>27106</v>
      </c>
      <c r="F65" s="241">
        <f t="shared" ref="F65:G67" si="81">+F13+F39</f>
        <v>14498</v>
      </c>
      <c r="G65" s="242">
        <f t="shared" si="81"/>
        <v>14504</v>
      </c>
      <c r="H65" s="98">
        <f>+F65+G65</f>
        <v>29002</v>
      </c>
      <c r="I65" s="217">
        <f t="shared" si="71"/>
        <v>6.994761307459596</v>
      </c>
      <c r="L65" s="221" t="s">
        <v>18</v>
      </c>
      <c r="M65" s="243">
        <f t="shared" ref="M65:N67" si="82">+M13+M39</f>
        <v>2365684</v>
      </c>
      <c r="N65" s="244">
        <f t="shared" si="82"/>
        <v>2332153</v>
      </c>
      <c r="O65" s="137">
        <f t="shared" ref="O65" si="83">+M65+N65</f>
        <v>4697837</v>
      </c>
      <c r="P65" s="100">
        <f>+P13+P39</f>
        <v>66503</v>
      </c>
      <c r="Q65" s="140">
        <f t="shared" ref="Q65" si="84">+O65+P65</f>
        <v>4764340</v>
      </c>
      <c r="R65" s="243">
        <f t="shared" ref="R65:S67" si="85">+R13+R39</f>
        <v>2550082</v>
      </c>
      <c r="S65" s="244">
        <f t="shared" si="85"/>
        <v>2491447</v>
      </c>
      <c r="T65" s="137">
        <f t="shared" ref="T65" si="86">+R65+S65</f>
        <v>5041529</v>
      </c>
      <c r="U65" s="100">
        <f>+U13+U39</f>
        <v>72717</v>
      </c>
      <c r="V65" s="142">
        <f t="shared" ref="V65" si="87">+T65+U65</f>
        <v>5114246</v>
      </c>
      <c r="W65" s="217">
        <f t="shared" si="74"/>
        <v>7.3442701402502752</v>
      </c>
    </row>
    <row r="66" spans="1:29" ht="12.75">
      <c r="A66" s="94" t="str">
        <f>IF(ISERROR(F66/G66)," ",IF(F66/G66&gt;0.5,IF(F66/G66&lt;1.5," ","NOT OK"),"NOT OK"))</f>
        <v xml:space="preserve"> </v>
      </c>
      <c r="B66" s="221" t="s">
        <v>19</v>
      </c>
      <c r="C66" s="243">
        <f t="shared" si="80"/>
        <v>12535</v>
      </c>
      <c r="D66" s="247">
        <f t="shared" si="80"/>
        <v>12530</v>
      </c>
      <c r="E66" s="98">
        <f>+C66+D66</f>
        <v>25065</v>
      </c>
      <c r="F66" s="243">
        <f t="shared" si="81"/>
        <v>14076</v>
      </c>
      <c r="G66" s="247">
        <f t="shared" si="81"/>
        <v>14067</v>
      </c>
      <c r="H66" s="105">
        <f>+F66+G66</f>
        <v>28143</v>
      </c>
      <c r="I66" s="217">
        <f>IF(E66=0,0,((H66/E66)-1)*100)</f>
        <v>12.280071813285453</v>
      </c>
      <c r="L66" s="221" t="s">
        <v>19</v>
      </c>
      <c r="M66" s="243">
        <f t="shared" si="82"/>
        <v>2237717</v>
      </c>
      <c r="N66" s="244">
        <f t="shared" si="82"/>
        <v>2262048</v>
      </c>
      <c r="O66" s="137">
        <f>+M66+N66</f>
        <v>4499765</v>
      </c>
      <c r="P66" s="100">
        <f>+P14+P40</f>
        <v>66090</v>
      </c>
      <c r="Q66" s="140">
        <f>+O66+P66</f>
        <v>4565855</v>
      </c>
      <c r="R66" s="243">
        <f t="shared" si="85"/>
        <v>2467865</v>
      </c>
      <c r="S66" s="244">
        <f t="shared" si="85"/>
        <v>2514381</v>
      </c>
      <c r="T66" s="137">
        <f>+R66+S66</f>
        <v>4982246</v>
      </c>
      <c r="U66" s="100">
        <f>+U14+U40</f>
        <v>62382</v>
      </c>
      <c r="V66" s="142">
        <f>+T66+U66</f>
        <v>5044628</v>
      </c>
      <c r="W66" s="217">
        <f>IF(Q66=0,0,((V66/Q66)-1)*100)</f>
        <v>10.485944034578409</v>
      </c>
    </row>
    <row r="67" spans="1:29" ht="13.5" thickBot="1">
      <c r="A67" s="94" t="str">
        <f>IF(ISERROR(F67/G67)," ",IF(F67/G67&gt;0.5,IF(F67/G67&lt;1.5," ","NOT OK"),"NOT OK"))</f>
        <v xml:space="preserve"> </v>
      </c>
      <c r="B67" s="221" t="s">
        <v>20</v>
      </c>
      <c r="C67" s="243">
        <f t="shared" si="80"/>
        <v>13563</v>
      </c>
      <c r="D67" s="247">
        <f t="shared" si="80"/>
        <v>13566</v>
      </c>
      <c r="E67" s="98">
        <f>+C67+D67</f>
        <v>27129</v>
      </c>
      <c r="F67" s="243">
        <f t="shared" si="81"/>
        <v>14466</v>
      </c>
      <c r="G67" s="247">
        <f t="shared" si="81"/>
        <v>14470</v>
      </c>
      <c r="H67" s="105">
        <f>+F67+G67</f>
        <v>28936</v>
      </c>
      <c r="I67" s="217">
        <f>IF(E67=0,0,((H67/E67)-1)*100)</f>
        <v>6.6607689188691088</v>
      </c>
      <c r="L67" s="221" t="s">
        <v>20</v>
      </c>
      <c r="M67" s="243">
        <f t="shared" si="82"/>
        <v>2311084</v>
      </c>
      <c r="N67" s="244">
        <f t="shared" si="82"/>
        <v>2419167</v>
      </c>
      <c r="O67" s="137">
        <f>+M67+N67</f>
        <v>4730251</v>
      </c>
      <c r="P67" s="100">
        <f>+P15+P41</f>
        <v>78868</v>
      </c>
      <c r="Q67" s="140">
        <f>+O67+P67</f>
        <v>4809119</v>
      </c>
      <c r="R67" s="243">
        <f t="shared" si="85"/>
        <v>2492742</v>
      </c>
      <c r="S67" s="244">
        <f t="shared" si="85"/>
        <v>2555957</v>
      </c>
      <c r="T67" s="137">
        <f>+R67+S67</f>
        <v>5048699</v>
      </c>
      <c r="U67" s="100">
        <f>+U15+U41</f>
        <v>67120</v>
      </c>
      <c r="V67" s="142">
        <f>+T67+U67</f>
        <v>5115819</v>
      </c>
      <c r="W67" s="217">
        <f>IF(Q67=0,0,((V67/Q67)-1)*100)</f>
        <v>6.3774674737722137</v>
      </c>
    </row>
    <row r="68" spans="1:29" ht="14.25" thickTop="1" thickBot="1">
      <c r="A68" s="94" t="str">
        <f t="shared" ref="A68" si="88">IF(ISERROR(F68/G68)," ",IF(F68/G68&gt;0.5,IF(F68/G68&lt;1.5," ","NOT OK"),"NOT OK"))</f>
        <v xml:space="preserve"> </v>
      </c>
      <c r="B68" s="205" t="s">
        <v>87</v>
      </c>
      <c r="C68" s="101">
        <f>+C65+C66+C67</f>
        <v>39644</v>
      </c>
      <c r="D68" s="102">
        <f t="shared" ref="D68:H68" si="89">+D65+D66+D67</f>
        <v>39656</v>
      </c>
      <c r="E68" s="103">
        <f t="shared" si="89"/>
        <v>79300</v>
      </c>
      <c r="F68" s="101">
        <f t="shared" si="89"/>
        <v>43040</v>
      </c>
      <c r="G68" s="102">
        <f t="shared" si="89"/>
        <v>43041</v>
      </c>
      <c r="H68" s="103">
        <f t="shared" si="89"/>
        <v>86081</v>
      </c>
      <c r="I68" s="104">
        <f>IF(E68=0,0,((H68/E68)-1)*100)</f>
        <v>8.5510718789407303</v>
      </c>
      <c r="L68" s="198" t="s">
        <v>87</v>
      </c>
      <c r="M68" s="143">
        <f>+M65+M66+M67</f>
        <v>6914485</v>
      </c>
      <c r="N68" s="144">
        <f t="shared" ref="N68:V68" si="90">+N65+N66+N67</f>
        <v>7013368</v>
      </c>
      <c r="O68" s="143">
        <f t="shared" si="90"/>
        <v>13927853</v>
      </c>
      <c r="P68" s="143">
        <f t="shared" si="90"/>
        <v>211461</v>
      </c>
      <c r="Q68" s="143">
        <f t="shared" si="90"/>
        <v>14139314</v>
      </c>
      <c r="R68" s="143">
        <f t="shared" si="90"/>
        <v>7510689</v>
      </c>
      <c r="S68" s="144">
        <f t="shared" si="90"/>
        <v>7561785</v>
      </c>
      <c r="T68" s="143">
        <f t="shared" si="90"/>
        <v>15072474</v>
      </c>
      <c r="U68" s="143">
        <f t="shared" si="90"/>
        <v>202219</v>
      </c>
      <c r="V68" s="145">
        <f t="shared" si="90"/>
        <v>15274693</v>
      </c>
      <c r="W68" s="146">
        <f>IF(Q68=0,0,((V68/Q68)-1)*100)</f>
        <v>8.0299440269874456</v>
      </c>
    </row>
    <row r="69" spans="1:29" ht="13.5" thickTop="1">
      <c r="A69" s="94" t="str">
        <f t="shared" si="2"/>
        <v xml:space="preserve"> </v>
      </c>
      <c r="B69" s="221" t="s">
        <v>21</v>
      </c>
      <c r="C69" s="248">
        <f t="shared" ref="C69:D71" si="91">+C17+C43</f>
        <v>13101</v>
      </c>
      <c r="D69" s="249">
        <f t="shared" si="91"/>
        <v>13097</v>
      </c>
      <c r="E69" s="98">
        <f>+C69+D69</f>
        <v>26198</v>
      </c>
      <c r="F69" s="248">
        <f t="shared" ref="F69:G71" si="92">+F17+F43</f>
        <v>13818</v>
      </c>
      <c r="G69" s="249">
        <f t="shared" si="92"/>
        <v>13825</v>
      </c>
      <c r="H69" s="105">
        <f>+F69+G69</f>
        <v>27643</v>
      </c>
      <c r="I69" s="217">
        <f t="shared" si="71"/>
        <v>5.5156882204748348</v>
      </c>
      <c r="L69" s="221" t="s">
        <v>21</v>
      </c>
      <c r="M69" s="243">
        <f t="shared" ref="M69:N71" si="93">+M17+M43</f>
        <v>2228297</v>
      </c>
      <c r="N69" s="244">
        <f t="shared" si="93"/>
        <v>2260915</v>
      </c>
      <c r="O69" s="137">
        <f t="shared" ref="O69" si="94">+M69+N69</f>
        <v>4489212</v>
      </c>
      <c r="P69" s="100">
        <f>+P17+P43</f>
        <v>72349</v>
      </c>
      <c r="Q69" s="140">
        <f t="shared" ref="Q69" si="95">+O69+P69</f>
        <v>4561561</v>
      </c>
      <c r="R69" s="243">
        <f t="shared" ref="R69:S71" si="96">+R17+R43</f>
        <v>2329863</v>
      </c>
      <c r="S69" s="244">
        <f t="shared" si="96"/>
        <v>2378010</v>
      </c>
      <c r="T69" s="137">
        <f t="shared" ref="T69" si="97">+R69+S69</f>
        <v>4707873</v>
      </c>
      <c r="U69" s="100">
        <f>+U17+U43</f>
        <v>59666</v>
      </c>
      <c r="V69" s="142">
        <f t="shared" ref="V69" si="98">+T69+U69</f>
        <v>4767539</v>
      </c>
      <c r="W69" s="217">
        <f t="shared" si="74"/>
        <v>4.5155156316006639</v>
      </c>
    </row>
    <row r="70" spans="1:29" ht="12.75">
      <c r="A70" s="94" t="str">
        <f t="shared" ref="A70:A73" si="99">IF(ISERROR(F70/G70)," ",IF(F70/G70&gt;0.5,IF(F70/G70&lt;1.5," ","NOT OK"),"NOT OK"))</f>
        <v xml:space="preserve"> </v>
      </c>
      <c r="B70" s="221" t="s">
        <v>88</v>
      </c>
      <c r="C70" s="248">
        <f t="shared" si="91"/>
        <v>13113</v>
      </c>
      <c r="D70" s="249">
        <f t="shared" si="91"/>
        <v>13120</v>
      </c>
      <c r="E70" s="98">
        <f>+C70+D70</f>
        <v>26233</v>
      </c>
      <c r="F70" s="248">
        <f t="shared" si="92"/>
        <v>13951</v>
      </c>
      <c r="G70" s="249">
        <f t="shared" si="92"/>
        <v>13932</v>
      </c>
      <c r="H70" s="105">
        <f>+F70+G70</f>
        <v>27883</v>
      </c>
      <c r="I70" s="217">
        <f t="shared" ref="I70:I75" si="100">IF(E70=0,0,((H70/E70)-1)*100)</f>
        <v>6.2897876720161561</v>
      </c>
      <c r="L70" s="221" t="s">
        <v>88</v>
      </c>
      <c r="M70" s="243">
        <f t="shared" si="93"/>
        <v>2011564</v>
      </c>
      <c r="N70" s="244">
        <f t="shared" si="93"/>
        <v>2072116</v>
      </c>
      <c r="O70" s="137">
        <f>+M70+N70</f>
        <v>4083680</v>
      </c>
      <c r="P70" s="100">
        <f>+P18+P44</f>
        <v>78977</v>
      </c>
      <c r="Q70" s="140">
        <f>+O70+P70</f>
        <v>4162657</v>
      </c>
      <c r="R70" s="243">
        <f t="shared" si="96"/>
        <v>2123537</v>
      </c>
      <c r="S70" s="244">
        <f t="shared" si="96"/>
        <v>2173068</v>
      </c>
      <c r="T70" s="137">
        <f>+R70+S70</f>
        <v>4296605</v>
      </c>
      <c r="U70" s="100">
        <f>+U18+U44</f>
        <v>65049</v>
      </c>
      <c r="V70" s="142">
        <f>+T70+U70</f>
        <v>4361654</v>
      </c>
      <c r="W70" s="217">
        <f t="shared" ref="W70:W74" si="101">IF(Q70=0,0,((V70/Q70)-1)*100)</f>
        <v>4.7805283980880464</v>
      </c>
    </row>
    <row r="71" spans="1:29" ht="13.5" thickBot="1">
      <c r="A71" s="94" t="str">
        <f t="shared" si="99"/>
        <v xml:space="preserve"> </v>
      </c>
      <c r="B71" s="221" t="s">
        <v>22</v>
      </c>
      <c r="C71" s="248">
        <f t="shared" si="91"/>
        <v>12497</v>
      </c>
      <c r="D71" s="249">
        <f t="shared" si="91"/>
        <v>12495</v>
      </c>
      <c r="E71" s="98">
        <f>+C71+D71</f>
        <v>24992</v>
      </c>
      <c r="F71" s="248">
        <f t="shared" si="92"/>
        <v>13132</v>
      </c>
      <c r="G71" s="249">
        <f t="shared" si="92"/>
        <v>13145</v>
      </c>
      <c r="H71" s="105">
        <f>+F71+G71</f>
        <v>26277</v>
      </c>
      <c r="I71" s="217">
        <f t="shared" si="100"/>
        <v>5.1416453265044737</v>
      </c>
      <c r="L71" s="221" t="s">
        <v>22</v>
      </c>
      <c r="M71" s="243">
        <f t="shared" si="93"/>
        <v>1914755</v>
      </c>
      <c r="N71" s="244">
        <f t="shared" si="93"/>
        <v>1885666</v>
      </c>
      <c r="O71" s="138">
        <f>+M71+N71</f>
        <v>3800421</v>
      </c>
      <c r="P71" s="250">
        <f>+P19+P45</f>
        <v>88704</v>
      </c>
      <c r="Q71" s="140">
        <f>+O71+P71</f>
        <v>3889125</v>
      </c>
      <c r="R71" s="243">
        <f t="shared" si="96"/>
        <v>1981763</v>
      </c>
      <c r="S71" s="244">
        <f t="shared" si="96"/>
        <v>1946966</v>
      </c>
      <c r="T71" s="138">
        <f>+R71+S71</f>
        <v>3928729</v>
      </c>
      <c r="U71" s="250">
        <f>+U19+U45</f>
        <v>67007</v>
      </c>
      <c r="V71" s="142">
        <f>+T71+U71</f>
        <v>3995736</v>
      </c>
      <c r="W71" s="217">
        <f t="shared" si="101"/>
        <v>2.7412592806865366</v>
      </c>
      <c r="Y71" s="3"/>
    </row>
    <row r="72" spans="1:29" ht="14.25" customHeight="1" thickTop="1" thickBot="1">
      <c r="A72" s="113" t="str">
        <f t="shared" si="99"/>
        <v xml:space="preserve"> </v>
      </c>
      <c r="B72" s="206" t="s">
        <v>60</v>
      </c>
      <c r="C72" s="111">
        <f>+C69+C70+C71</f>
        <v>38711</v>
      </c>
      <c r="D72" s="112">
        <f t="shared" ref="D72" si="102">+D69+D70+D71</f>
        <v>38712</v>
      </c>
      <c r="E72" s="110">
        <f t="shared" ref="E72" si="103">+E69+E70+E71</f>
        <v>77423</v>
      </c>
      <c r="F72" s="111">
        <f t="shared" ref="F72" si="104">+F69+F70+F71</f>
        <v>40901</v>
      </c>
      <c r="G72" s="112">
        <f t="shared" ref="G72" si="105">+G69+G70+G71</f>
        <v>40902</v>
      </c>
      <c r="H72" s="112">
        <f t="shared" ref="H72" si="106">+H69+H70+H71</f>
        <v>81803</v>
      </c>
      <c r="I72" s="104">
        <f t="shared" si="100"/>
        <v>5.6572336385828592</v>
      </c>
      <c r="J72" s="113"/>
      <c r="K72" s="114"/>
      <c r="L72" s="199" t="s">
        <v>60</v>
      </c>
      <c r="M72" s="147">
        <f>+M69+M70+M71</f>
        <v>6154616</v>
      </c>
      <c r="N72" s="147">
        <f t="shared" ref="N72" si="107">+N69+N70+N71</f>
        <v>6218697</v>
      </c>
      <c r="O72" s="148">
        <f t="shared" ref="O72" si="108">+O69+O70+O71</f>
        <v>12373313</v>
      </c>
      <c r="P72" s="148">
        <f t="shared" ref="P72" si="109">+P69+P70+P71</f>
        <v>240030</v>
      </c>
      <c r="Q72" s="148">
        <f t="shared" ref="Q72" si="110">+Q69+Q70+Q71</f>
        <v>12613343</v>
      </c>
      <c r="R72" s="147">
        <f t="shared" ref="R72" si="111">+R69+R70+R71</f>
        <v>6435163</v>
      </c>
      <c r="S72" s="147">
        <f t="shared" ref="S72" si="112">+S69+S70+S71</f>
        <v>6498044</v>
      </c>
      <c r="T72" s="148">
        <f t="shared" ref="T72" si="113">+T69+T70+T71</f>
        <v>12933207</v>
      </c>
      <c r="U72" s="148">
        <f t="shared" ref="U72" si="114">+U69+U70+U71</f>
        <v>191722</v>
      </c>
      <c r="V72" s="148">
        <f t="shared" ref="V72" si="115">+V69+V70+V71</f>
        <v>13124929</v>
      </c>
      <c r="W72" s="149">
        <f t="shared" si="101"/>
        <v>4.0559112679326992</v>
      </c>
    </row>
    <row r="73" spans="1:29" ht="13.5" thickTop="1">
      <c r="A73" s="94" t="str">
        <f t="shared" si="99"/>
        <v xml:space="preserve"> </v>
      </c>
      <c r="B73" s="221" t="s">
        <v>24</v>
      </c>
      <c r="C73" s="243">
        <f t="shared" ref="C73:D75" si="116">+C21+C47</f>
        <v>13451</v>
      </c>
      <c r="D73" s="247">
        <f t="shared" si="116"/>
        <v>13455</v>
      </c>
      <c r="E73" s="115">
        <f>+C73+D73</f>
        <v>26906</v>
      </c>
      <c r="F73" s="243">
        <f t="shared" ref="F73:G75" si="117">+F21+F47</f>
        <v>14175</v>
      </c>
      <c r="G73" s="247">
        <f t="shared" si="117"/>
        <v>14178</v>
      </c>
      <c r="H73" s="116">
        <f>+F73+G73</f>
        <v>28353</v>
      </c>
      <c r="I73" s="217">
        <f t="shared" si="100"/>
        <v>5.3779826061101543</v>
      </c>
      <c r="L73" s="221" t="s">
        <v>24</v>
      </c>
      <c r="M73" s="243">
        <f t="shared" ref="M73:N75" si="118">+M21+M47</f>
        <v>2240167</v>
      </c>
      <c r="N73" s="244">
        <f t="shared" si="118"/>
        <v>2161226</v>
      </c>
      <c r="O73" s="138">
        <f>+M73+N73</f>
        <v>4401393</v>
      </c>
      <c r="P73" s="251">
        <f>+P21+P47</f>
        <v>101556</v>
      </c>
      <c r="Q73" s="140">
        <f>+O73+P73</f>
        <v>4502949</v>
      </c>
      <c r="R73" s="243">
        <f t="shared" ref="R73:S75" si="119">+R21+R47</f>
        <v>2451367</v>
      </c>
      <c r="S73" s="244">
        <f t="shared" si="119"/>
        <v>2343533</v>
      </c>
      <c r="T73" s="138">
        <f>+R73+S73</f>
        <v>4794900</v>
      </c>
      <c r="U73" s="251">
        <f>+U21+U47</f>
        <v>72441</v>
      </c>
      <c r="V73" s="142">
        <f>+T73+U73</f>
        <v>4867341</v>
      </c>
      <c r="W73" s="217">
        <f t="shared" si="101"/>
        <v>8.0922968481321966</v>
      </c>
    </row>
    <row r="74" spans="1:29" ht="12.75">
      <c r="A74" s="94" t="str">
        <f t="shared" ref="A74:A76" si="120">IF(ISERROR(F74/G74)," ",IF(F74/G74&gt;0.5,IF(F74/G74&lt;1.5," ","NOT OK"),"NOT OK"))</f>
        <v xml:space="preserve"> </v>
      </c>
      <c r="B74" s="221" t="s">
        <v>25</v>
      </c>
      <c r="C74" s="243">
        <f t="shared" si="116"/>
        <v>13622</v>
      </c>
      <c r="D74" s="247">
        <f t="shared" si="116"/>
        <v>13622</v>
      </c>
      <c r="E74" s="117">
        <f>+C74+D74</f>
        <v>27244</v>
      </c>
      <c r="F74" s="243">
        <f t="shared" si="117"/>
        <v>14266</v>
      </c>
      <c r="G74" s="247">
        <f t="shared" si="117"/>
        <v>14261</v>
      </c>
      <c r="H74" s="117">
        <f>+F74+G74</f>
        <v>28527</v>
      </c>
      <c r="I74" s="217">
        <f t="shared" si="100"/>
        <v>4.7092937894582354</v>
      </c>
      <c r="L74" s="221" t="s">
        <v>25</v>
      </c>
      <c r="M74" s="243">
        <f t="shared" si="118"/>
        <v>2227196</v>
      </c>
      <c r="N74" s="244">
        <f t="shared" si="118"/>
        <v>2325233</v>
      </c>
      <c r="O74" s="138">
        <f>+M74+N74</f>
        <v>4552429</v>
      </c>
      <c r="P74" s="100">
        <f>+P22+P48</f>
        <v>98378</v>
      </c>
      <c r="Q74" s="140">
        <f>+O74+P74</f>
        <v>4650807</v>
      </c>
      <c r="R74" s="243">
        <f t="shared" si="119"/>
        <v>2303634</v>
      </c>
      <c r="S74" s="244">
        <f t="shared" si="119"/>
        <v>2406534</v>
      </c>
      <c r="T74" s="138">
        <f>+R74+S74</f>
        <v>4710168</v>
      </c>
      <c r="U74" s="100">
        <f>+U22+U48</f>
        <v>67726</v>
      </c>
      <c r="V74" s="142">
        <f>+T74+U74</f>
        <v>4777894</v>
      </c>
      <c r="W74" s="217">
        <f t="shared" si="101"/>
        <v>2.732579528671053</v>
      </c>
    </row>
    <row r="75" spans="1:29" ht="13.5" thickBot="1">
      <c r="A75" s="94" t="str">
        <f t="shared" si="120"/>
        <v xml:space="preserve"> </v>
      </c>
      <c r="B75" s="221" t="s">
        <v>26</v>
      </c>
      <c r="C75" s="243">
        <f t="shared" si="116"/>
        <v>12244</v>
      </c>
      <c r="D75" s="252">
        <f t="shared" si="116"/>
        <v>12242</v>
      </c>
      <c r="E75" s="118">
        <f>+C75+D75</f>
        <v>24486</v>
      </c>
      <c r="F75" s="243">
        <f t="shared" si="117"/>
        <v>13397</v>
      </c>
      <c r="G75" s="252">
        <f t="shared" si="117"/>
        <v>13395</v>
      </c>
      <c r="H75" s="118">
        <f>+F75+G75</f>
        <v>26792</v>
      </c>
      <c r="I75" s="218">
        <f t="shared" si="100"/>
        <v>9.4176263987584719</v>
      </c>
      <c r="L75" s="221" t="s">
        <v>26</v>
      </c>
      <c r="M75" s="243">
        <f t="shared" si="118"/>
        <v>1740978</v>
      </c>
      <c r="N75" s="244">
        <f t="shared" si="118"/>
        <v>1740101</v>
      </c>
      <c r="O75" s="138">
        <f t="shared" ref="O75" si="121">+M75+N75</f>
        <v>3481079</v>
      </c>
      <c r="P75" s="250">
        <f>+P23+P49</f>
        <v>94097</v>
      </c>
      <c r="Q75" s="140">
        <f t="shared" ref="Q75" si="122">+O75+P75</f>
        <v>3575176</v>
      </c>
      <c r="R75" s="243">
        <f t="shared" si="119"/>
        <v>1964084</v>
      </c>
      <c r="S75" s="244">
        <f t="shared" si="119"/>
        <v>1975239</v>
      </c>
      <c r="T75" s="138">
        <f t="shared" ref="T75" si="123">+R75+S75</f>
        <v>3939323</v>
      </c>
      <c r="U75" s="250">
        <f>+U23+U49</f>
        <v>68320</v>
      </c>
      <c r="V75" s="142">
        <f t="shared" ref="V75" si="124">+T75+U75</f>
        <v>4007643</v>
      </c>
      <c r="W75" s="217">
        <f>IF(Q75=0,0,((V75/Q75)-1)*100)</f>
        <v>12.096383506714069</v>
      </c>
      <c r="Z75" s="88"/>
      <c r="AC75" s="88"/>
    </row>
    <row r="76" spans="1:29" ht="14.25" thickTop="1" thickBot="1">
      <c r="A76" s="94" t="str">
        <f t="shared" si="120"/>
        <v xml:space="preserve"> </v>
      </c>
      <c r="B76" s="205" t="s">
        <v>27</v>
      </c>
      <c r="C76" s="111">
        <f t="shared" ref="C76:H76" si="125">+C73+C74+C75</f>
        <v>39317</v>
      </c>
      <c r="D76" s="119">
        <f t="shared" si="125"/>
        <v>39319</v>
      </c>
      <c r="E76" s="111">
        <f t="shared" si="125"/>
        <v>78636</v>
      </c>
      <c r="F76" s="111">
        <f t="shared" si="125"/>
        <v>41838</v>
      </c>
      <c r="G76" s="119">
        <f t="shared" si="125"/>
        <v>41834</v>
      </c>
      <c r="H76" s="111">
        <f t="shared" si="125"/>
        <v>83672</v>
      </c>
      <c r="I76" s="104">
        <f t="shared" ref="I76" si="126">IF(E76=0,0,((H76/E76)-1)*100)</f>
        <v>6.4041914644692</v>
      </c>
      <c r="L76" s="198" t="s">
        <v>27</v>
      </c>
      <c r="M76" s="143">
        <f t="shared" ref="M76:V76" si="127">+M73+M74+M75</f>
        <v>6208341</v>
      </c>
      <c r="N76" s="144">
        <f t="shared" si="127"/>
        <v>6226560</v>
      </c>
      <c r="O76" s="143">
        <f t="shared" si="127"/>
        <v>12434901</v>
      </c>
      <c r="P76" s="143">
        <f t="shared" si="127"/>
        <v>294031</v>
      </c>
      <c r="Q76" s="143">
        <f t="shared" si="127"/>
        <v>12728932</v>
      </c>
      <c r="R76" s="143">
        <f t="shared" si="127"/>
        <v>6719085</v>
      </c>
      <c r="S76" s="144">
        <f t="shared" si="127"/>
        <v>6725306</v>
      </c>
      <c r="T76" s="143">
        <f t="shared" si="127"/>
        <v>13444391</v>
      </c>
      <c r="U76" s="143">
        <f t="shared" si="127"/>
        <v>208487</v>
      </c>
      <c r="V76" s="143">
        <f t="shared" si="127"/>
        <v>13652878</v>
      </c>
      <c r="W76" s="146">
        <f t="shared" ref="W76" si="128">IF(Q76=0,0,((V76/Q76)-1)*100)</f>
        <v>7.2586293964018278</v>
      </c>
    </row>
    <row r="77" spans="1:29" ht="14.25" thickTop="1" thickBot="1">
      <c r="A77" s="266" t="str">
        <f>IF(ISERROR(F77/G77)," ",IF(F77/G77&gt;0.5,IF(F77/G77&lt;1.5," ","NOT OK"),"NOT OK"))</f>
        <v xml:space="preserve"> </v>
      </c>
      <c r="B77" s="205" t="s">
        <v>90</v>
      </c>
      <c r="C77" s="101">
        <f>+C68+C72+C76</f>
        <v>117672</v>
      </c>
      <c r="D77" s="102">
        <f t="shared" ref="D77" si="129">+D68+D72+D76</f>
        <v>117687</v>
      </c>
      <c r="E77" s="103">
        <f t="shared" ref="E77" si="130">+E68+E72+E76</f>
        <v>235359</v>
      </c>
      <c r="F77" s="101">
        <f t="shared" ref="F77" si="131">+F68+F72+F76</f>
        <v>125779</v>
      </c>
      <c r="G77" s="102">
        <f t="shared" ref="G77" si="132">+G68+G72+G76</f>
        <v>125777</v>
      </c>
      <c r="H77" s="103">
        <f t="shared" ref="H77" si="133">+H68+H72+H76</f>
        <v>251556</v>
      </c>
      <c r="I77" s="104">
        <f t="shared" ref="I77:I78" si="134">IF(E77=0,0,((H77/E77)-1)*100)</f>
        <v>6.8818273361120674</v>
      </c>
      <c r="L77" s="198" t="s">
        <v>90</v>
      </c>
      <c r="M77" s="143">
        <f t="shared" ref="M77" si="135">+M68+M72+M76</f>
        <v>19277442</v>
      </c>
      <c r="N77" s="144">
        <f t="shared" ref="N77" si="136">+N68+N72+N76</f>
        <v>19458625</v>
      </c>
      <c r="O77" s="143">
        <f t="shared" ref="O77" si="137">+O68+O72+O76</f>
        <v>38736067</v>
      </c>
      <c r="P77" s="143">
        <f t="shared" ref="P77" si="138">+P68+P72+P76</f>
        <v>745522</v>
      </c>
      <c r="Q77" s="143">
        <f t="shared" ref="Q77" si="139">+Q68+Q72+Q76</f>
        <v>39481589</v>
      </c>
      <c r="R77" s="143">
        <f t="shared" ref="R77" si="140">+R68+R72+R76</f>
        <v>20664937</v>
      </c>
      <c r="S77" s="144">
        <f t="shared" ref="S77" si="141">+S68+S72+S76</f>
        <v>20785135</v>
      </c>
      <c r="T77" s="143">
        <f t="shared" ref="T77" si="142">+T68+T72+T76</f>
        <v>41450072</v>
      </c>
      <c r="U77" s="143">
        <f t="shared" ref="U77" si="143">+U68+U72+U76</f>
        <v>602428</v>
      </c>
      <c r="V77" s="145">
        <f t="shared" ref="V77" si="144">+V68+V72+V76</f>
        <v>42052500</v>
      </c>
      <c r="W77" s="146">
        <f>IF(Q77=0,0,((V77/Q77)-1)*100)</f>
        <v>6.5116705409197229</v>
      </c>
      <c r="X77" s="284"/>
      <c r="Y77" s="3"/>
      <c r="Z77" s="3"/>
    </row>
    <row r="78" spans="1:29" ht="14.25" thickTop="1" thickBot="1">
      <c r="A78" s="266" t="str">
        <f>IF(ISERROR(F78/G78)," ",IF(F78/G78&gt;0.5,IF(F78/G78&lt;1.5," ","NOT OK"),"NOT OK"))</f>
        <v xml:space="preserve"> </v>
      </c>
      <c r="B78" s="205" t="s">
        <v>89</v>
      </c>
      <c r="C78" s="101">
        <f>+C64+C68+C72+C76</f>
        <v>155433</v>
      </c>
      <c r="D78" s="102">
        <f t="shared" ref="D78:H78" si="145">+D64+D68+D72+D76</f>
        <v>155437</v>
      </c>
      <c r="E78" s="103">
        <f t="shared" si="145"/>
        <v>310870</v>
      </c>
      <c r="F78" s="101">
        <f t="shared" si="145"/>
        <v>166630</v>
      </c>
      <c r="G78" s="102">
        <f t="shared" si="145"/>
        <v>166633</v>
      </c>
      <c r="H78" s="103">
        <f t="shared" si="145"/>
        <v>333263</v>
      </c>
      <c r="I78" s="104">
        <f t="shared" si="134"/>
        <v>7.2033325827516315</v>
      </c>
      <c r="L78" s="198" t="s">
        <v>89</v>
      </c>
      <c r="M78" s="143">
        <f t="shared" ref="M78:V78" si="146">+M64+M68+M72+M76</f>
        <v>25741402</v>
      </c>
      <c r="N78" s="144">
        <f t="shared" si="146"/>
        <v>25680877</v>
      </c>
      <c r="O78" s="143">
        <f t="shared" si="146"/>
        <v>51422279</v>
      </c>
      <c r="P78" s="143">
        <f t="shared" si="146"/>
        <v>961938</v>
      </c>
      <c r="Q78" s="143">
        <f t="shared" si="146"/>
        <v>52384217</v>
      </c>
      <c r="R78" s="143">
        <f t="shared" si="146"/>
        <v>27383120</v>
      </c>
      <c r="S78" s="144">
        <f t="shared" si="146"/>
        <v>27255257</v>
      </c>
      <c r="T78" s="143">
        <f t="shared" si="146"/>
        <v>54638377</v>
      </c>
      <c r="U78" s="143">
        <f t="shared" si="146"/>
        <v>834644</v>
      </c>
      <c r="V78" s="145">
        <f t="shared" si="146"/>
        <v>55473021</v>
      </c>
      <c r="W78" s="146">
        <f t="shared" ref="W78" si="147">IF(Q78=0,0,((V78/Q78)-1)*100)</f>
        <v>5.8964401434119074</v>
      </c>
    </row>
    <row r="79" spans="1:29" ht="14.25" thickTop="1" thickBot="1">
      <c r="B79" s="200" t="s">
        <v>59</v>
      </c>
      <c r="C79" s="94"/>
      <c r="D79" s="94"/>
      <c r="E79" s="94"/>
      <c r="F79" s="94"/>
      <c r="G79" s="94"/>
      <c r="H79" s="94"/>
      <c r="I79" s="95"/>
      <c r="L79" s="200" t="s">
        <v>59</v>
      </c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5"/>
    </row>
    <row r="80" spans="1:29" ht="13.5" thickTop="1">
      <c r="B80" s="197"/>
      <c r="C80" s="94"/>
      <c r="D80" s="94"/>
      <c r="E80" s="94"/>
      <c r="F80" s="94"/>
      <c r="G80" s="94"/>
      <c r="H80" s="94"/>
      <c r="I80" s="95"/>
      <c r="L80" s="306" t="s">
        <v>38</v>
      </c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8"/>
    </row>
    <row r="81" spans="1:27" ht="13.5" thickBot="1">
      <c r="B81" s="197"/>
      <c r="C81" s="94"/>
      <c r="D81" s="94"/>
      <c r="E81" s="94"/>
      <c r="F81" s="94"/>
      <c r="G81" s="94"/>
      <c r="H81" s="99"/>
      <c r="I81" s="95"/>
      <c r="L81" s="309" t="s">
        <v>39</v>
      </c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1"/>
    </row>
    <row r="82" spans="1:27" ht="14.25" thickTop="1" thickBot="1">
      <c r="B82" s="197"/>
      <c r="C82" s="94"/>
      <c r="D82" s="94"/>
      <c r="E82" s="94"/>
      <c r="F82" s="94"/>
      <c r="G82" s="94"/>
      <c r="H82" s="94"/>
      <c r="I82" s="95"/>
      <c r="L82" s="197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120" t="s">
        <v>40</v>
      </c>
    </row>
    <row r="83" spans="1:27" ht="14.25" thickTop="1" thickBot="1">
      <c r="B83" s="197"/>
      <c r="C83" s="94"/>
      <c r="D83" s="94"/>
      <c r="E83" s="94"/>
      <c r="F83" s="94"/>
      <c r="G83" s="94"/>
      <c r="H83" s="94"/>
      <c r="I83" s="95"/>
      <c r="L83" s="219"/>
      <c r="M83" s="303" t="s">
        <v>91</v>
      </c>
      <c r="N83" s="304"/>
      <c r="O83" s="304"/>
      <c r="P83" s="304"/>
      <c r="Q83" s="305"/>
      <c r="R83" s="303" t="s">
        <v>92</v>
      </c>
      <c r="S83" s="304"/>
      <c r="T83" s="304"/>
      <c r="U83" s="304"/>
      <c r="V83" s="305"/>
      <c r="W83" s="220" t="s">
        <v>4</v>
      </c>
    </row>
    <row r="84" spans="1:27" ht="13.5" thickTop="1">
      <c r="B84" s="197"/>
      <c r="C84" s="94"/>
      <c r="D84" s="94"/>
      <c r="E84" s="94"/>
      <c r="F84" s="94"/>
      <c r="G84" s="94"/>
      <c r="H84" s="94"/>
      <c r="I84" s="95"/>
      <c r="L84" s="221" t="s">
        <v>5</v>
      </c>
      <c r="M84" s="222"/>
      <c r="N84" s="225"/>
      <c r="O84" s="168"/>
      <c r="P84" s="226"/>
      <c r="Q84" s="169"/>
      <c r="R84" s="222"/>
      <c r="S84" s="225"/>
      <c r="T84" s="168"/>
      <c r="U84" s="226"/>
      <c r="V84" s="169"/>
      <c r="W84" s="224" t="s">
        <v>6</v>
      </c>
    </row>
    <row r="85" spans="1:27" ht="13.5" thickBot="1">
      <c r="B85" s="197"/>
      <c r="C85" s="94"/>
      <c r="D85" s="94"/>
      <c r="E85" s="94"/>
      <c r="F85" s="94"/>
      <c r="G85" s="94"/>
      <c r="H85" s="94"/>
      <c r="I85" s="95"/>
      <c r="L85" s="227"/>
      <c r="M85" s="231" t="s">
        <v>41</v>
      </c>
      <c r="N85" s="232" t="s">
        <v>42</v>
      </c>
      <c r="O85" s="170" t="s">
        <v>43</v>
      </c>
      <c r="P85" s="233" t="s">
        <v>13</v>
      </c>
      <c r="Q85" s="286" t="s">
        <v>9</v>
      </c>
      <c r="R85" s="231" t="s">
        <v>41</v>
      </c>
      <c r="S85" s="232" t="s">
        <v>42</v>
      </c>
      <c r="T85" s="170" t="s">
        <v>43</v>
      </c>
      <c r="U85" s="233" t="s">
        <v>13</v>
      </c>
      <c r="V85" s="286" t="s">
        <v>9</v>
      </c>
      <c r="W85" s="230"/>
    </row>
    <row r="86" spans="1:27" ht="4.5" customHeight="1" thickTop="1" thickBot="1">
      <c r="B86" s="197"/>
      <c r="C86" s="94"/>
      <c r="D86" s="94"/>
      <c r="E86" s="94"/>
      <c r="F86" s="94"/>
      <c r="G86" s="94"/>
      <c r="H86" s="94"/>
      <c r="I86" s="95"/>
      <c r="L86" s="221"/>
      <c r="M86" s="237"/>
      <c r="N86" s="238"/>
      <c r="O86" s="154"/>
      <c r="P86" s="239"/>
      <c r="Q86" s="157"/>
      <c r="R86" s="237"/>
      <c r="S86" s="238"/>
      <c r="T86" s="154"/>
      <c r="U86" s="239"/>
      <c r="V86" s="159"/>
      <c r="W86" s="240"/>
    </row>
    <row r="87" spans="1:27" s="4" customFormat="1" ht="12.75" customHeight="1" thickTop="1">
      <c r="A87" s="121"/>
      <c r="B87" s="207"/>
      <c r="C87" s="121"/>
      <c r="D87" s="121"/>
      <c r="E87" s="121"/>
      <c r="F87" s="121"/>
      <c r="G87" s="121"/>
      <c r="H87" s="121"/>
      <c r="I87" s="122"/>
      <c r="J87" s="121"/>
      <c r="K87" s="94"/>
      <c r="L87" s="221" t="s">
        <v>14</v>
      </c>
      <c r="M87" s="243">
        <v>42651</v>
      </c>
      <c r="N87" s="244">
        <v>60218</v>
      </c>
      <c r="O87" s="155">
        <f>M87+N87</f>
        <v>102869</v>
      </c>
      <c r="P87" s="100">
        <v>4377</v>
      </c>
      <c r="Q87" s="158">
        <f>O87+P87</f>
        <v>107246</v>
      </c>
      <c r="R87" s="243">
        <v>46601</v>
      </c>
      <c r="S87" s="244">
        <v>57901</v>
      </c>
      <c r="T87" s="155">
        <f>R87+S87</f>
        <v>104502</v>
      </c>
      <c r="U87" s="251">
        <v>4241</v>
      </c>
      <c r="V87" s="160">
        <f>T87+U87</f>
        <v>108743</v>
      </c>
      <c r="W87" s="217">
        <f t="shared" ref="W87:W95" si="148">IF(Q87=0,0,((V87/Q87)-1)*100)</f>
        <v>1.3958562557111698</v>
      </c>
      <c r="X87" s="6"/>
      <c r="Y87" s="5"/>
      <c r="Z87" s="5"/>
      <c r="AA87" s="278"/>
    </row>
    <row r="88" spans="1:27" s="4" customFormat="1" ht="12.75" customHeight="1">
      <c r="A88" s="121"/>
      <c r="B88" s="207"/>
      <c r="C88" s="121"/>
      <c r="D88" s="121"/>
      <c r="E88" s="121"/>
      <c r="F88" s="121"/>
      <c r="G88" s="121"/>
      <c r="H88" s="121"/>
      <c r="I88" s="122"/>
      <c r="J88" s="121"/>
      <c r="K88" s="94"/>
      <c r="L88" s="221" t="s">
        <v>15</v>
      </c>
      <c r="M88" s="243">
        <v>47111</v>
      </c>
      <c r="N88" s="244">
        <v>63515</v>
      </c>
      <c r="O88" s="155">
        <f>M88+N88</f>
        <v>110626</v>
      </c>
      <c r="P88" s="100">
        <v>4323</v>
      </c>
      <c r="Q88" s="158">
        <f>O88+P88</f>
        <v>114949</v>
      </c>
      <c r="R88" s="243">
        <v>45842</v>
      </c>
      <c r="S88" s="244">
        <v>58197</v>
      </c>
      <c r="T88" s="155">
        <f>R88+S88</f>
        <v>104039</v>
      </c>
      <c r="U88" s="100">
        <v>3912</v>
      </c>
      <c r="V88" s="160">
        <f>T88+U88</f>
        <v>107951</v>
      </c>
      <c r="W88" s="217">
        <f t="shared" si="148"/>
        <v>-6.0879172502588119</v>
      </c>
      <c r="X88" s="6"/>
      <c r="Y88" s="5"/>
      <c r="Z88" s="5"/>
      <c r="AA88" s="278"/>
    </row>
    <row r="89" spans="1:27" s="4" customFormat="1" ht="12.75" customHeight="1" thickBot="1">
      <c r="A89" s="121"/>
      <c r="B89" s="207"/>
      <c r="C89" s="121"/>
      <c r="D89" s="121"/>
      <c r="E89" s="121"/>
      <c r="F89" s="121"/>
      <c r="G89" s="121"/>
      <c r="H89" s="121"/>
      <c r="I89" s="122"/>
      <c r="J89" s="121"/>
      <c r="K89" s="94"/>
      <c r="L89" s="227" t="s">
        <v>16</v>
      </c>
      <c r="M89" s="243">
        <v>41669</v>
      </c>
      <c r="N89" s="244">
        <v>61592</v>
      </c>
      <c r="O89" s="155">
        <f>M89+N89</f>
        <v>103261</v>
      </c>
      <c r="P89" s="100">
        <v>4115</v>
      </c>
      <c r="Q89" s="158">
        <f>O89+P89</f>
        <v>107376</v>
      </c>
      <c r="R89" s="243">
        <v>43691</v>
      </c>
      <c r="S89" s="244">
        <v>54936</v>
      </c>
      <c r="T89" s="155">
        <f>R89+S89</f>
        <v>98627</v>
      </c>
      <c r="U89" s="100">
        <v>3873</v>
      </c>
      <c r="V89" s="160">
        <f>T89+U89</f>
        <v>102500</v>
      </c>
      <c r="W89" s="217">
        <f t="shared" si="148"/>
        <v>-4.5410520041722524</v>
      </c>
      <c r="X89" s="6"/>
      <c r="Y89" s="5"/>
      <c r="Z89" s="5"/>
      <c r="AA89" s="278"/>
    </row>
    <row r="90" spans="1:27" s="4" customFormat="1" ht="12.75" customHeight="1" thickTop="1" thickBot="1">
      <c r="A90" s="121"/>
      <c r="B90" s="207"/>
      <c r="C90" s="121"/>
      <c r="D90" s="121"/>
      <c r="E90" s="121"/>
      <c r="F90" s="121"/>
      <c r="G90" s="121"/>
      <c r="H90" s="121"/>
      <c r="I90" s="122"/>
      <c r="J90" s="121"/>
      <c r="K90" s="94"/>
      <c r="L90" s="201" t="s">
        <v>17</v>
      </c>
      <c r="M90" s="161">
        <f t="shared" ref="M90:V90" si="149">+M87+M88+M89</f>
        <v>131431</v>
      </c>
      <c r="N90" s="162">
        <f t="shared" si="149"/>
        <v>185325</v>
      </c>
      <c r="O90" s="161">
        <f t="shared" si="149"/>
        <v>316756</v>
      </c>
      <c r="P90" s="161">
        <f t="shared" si="149"/>
        <v>12815</v>
      </c>
      <c r="Q90" s="161">
        <f t="shared" si="149"/>
        <v>329571</v>
      </c>
      <c r="R90" s="161">
        <f t="shared" si="149"/>
        <v>136134</v>
      </c>
      <c r="S90" s="162">
        <f t="shared" si="149"/>
        <v>171034</v>
      </c>
      <c r="T90" s="161">
        <f t="shared" si="149"/>
        <v>307168</v>
      </c>
      <c r="U90" s="161">
        <f t="shared" si="149"/>
        <v>12026</v>
      </c>
      <c r="V90" s="163">
        <f t="shared" si="149"/>
        <v>319194</v>
      </c>
      <c r="W90" s="164">
        <f t="shared" si="148"/>
        <v>-3.1486386848357362</v>
      </c>
      <c r="X90" s="6"/>
      <c r="Y90" s="3"/>
      <c r="Z90" s="3"/>
      <c r="AA90" s="277"/>
    </row>
    <row r="91" spans="1:27" ht="13.5" thickTop="1">
      <c r="A91" s="121"/>
      <c r="B91" s="207"/>
      <c r="C91" s="121"/>
      <c r="D91" s="121"/>
      <c r="E91" s="121"/>
      <c r="F91" s="121"/>
      <c r="G91" s="121"/>
      <c r="H91" s="121"/>
      <c r="I91" s="122"/>
      <c r="J91" s="121"/>
      <c r="L91" s="221" t="s">
        <v>18</v>
      </c>
      <c r="M91" s="243">
        <v>40052</v>
      </c>
      <c r="N91" s="244">
        <v>53366</v>
      </c>
      <c r="O91" s="155">
        <f>M91+N91</f>
        <v>93418</v>
      </c>
      <c r="P91" s="100">
        <v>3769</v>
      </c>
      <c r="Q91" s="158">
        <f>O91+P91</f>
        <v>97187</v>
      </c>
      <c r="R91" s="243">
        <v>43828</v>
      </c>
      <c r="S91" s="244">
        <v>51443</v>
      </c>
      <c r="T91" s="155">
        <f>R91+S91</f>
        <v>95271</v>
      </c>
      <c r="U91" s="100">
        <v>4089</v>
      </c>
      <c r="V91" s="160">
        <f>T91+U91</f>
        <v>99360</v>
      </c>
      <c r="W91" s="217">
        <f t="shared" si="148"/>
        <v>2.2358957473736174</v>
      </c>
      <c r="Y91" s="3"/>
      <c r="Z91" s="3"/>
    </row>
    <row r="92" spans="1:27" ht="12.75">
      <c r="A92" s="121"/>
      <c r="B92" s="207"/>
      <c r="C92" s="121"/>
      <c r="D92" s="121"/>
      <c r="E92" s="121"/>
      <c r="F92" s="121"/>
      <c r="G92" s="121"/>
      <c r="H92" s="121"/>
      <c r="I92" s="122"/>
      <c r="J92" s="121"/>
      <c r="L92" s="221" t="s">
        <v>19</v>
      </c>
      <c r="M92" s="243">
        <v>39688</v>
      </c>
      <c r="N92" s="244">
        <v>56496</v>
      </c>
      <c r="O92" s="155">
        <f>M92+N92</f>
        <v>96184</v>
      </c>
      <c r="P92" s="100">
        <v>3645</v>
      </c>
      <c r="Q92" s="158">
        <f>O92+P92</f>
        <v>99829</v>
      </c>
      <c r="R92" s="243">
        <v>40335</v>
      </c>
      <c r="S92" s="244">
        <v>49595</v>
      </c>
      <c r="T92" s="155">
        <f>R92+S92</f>
        <v>89930</v>
      </c>
      <c r="U92" s="100">
        <v>3204</v>
      </c>
      <c r="V92" s="160">
        <f>T92+U92</f>
        <v>93134</v>
      </c>
      <c r="W92" s="217">
        <f>IF(Q92=0,0,((V92/Q92)-1)*100)</f>
        <v>-6.7064680603832532</v>
      </c>
      <c r="Y92" s="3"/>
      <c r="Z92" s="3"/>
    </row>
    <row r="93" spans="1:27" ht="13.5" thickBot="1">
      <c r="A93" s="121"/>
      <c r="B93" s="207"/>
      <c r="C93" s="121"/>
      <c r="D93" s="121"/>
      <c r="E93" s="121"/>
      <c r="F93" s="121"/>
      <c r="G93" s="121"/>
      <c r="H93" s="121"/>
      <c r="I93" s="122"/>
      <c r="J93" s="121"/>
      <c r="L93" s="221" t="s">
        <v>20</v>
      </c>
      <c r="M93" s="243">
        <v>46786</v>
      </c>
      <c r="N93" s="244">
        <v>62791</v>
      </c>
      <c r="O93" s="155">
        <f>M93+N93</f>
        <v>109577</v>
      </c>
      <c r="P93" s="100">
        <v>4036</v>
      </c>
      <c r="Q93" s="158">
        <f>O93+P93</f>
        <v>113613</v>
      </c>
      <c r="R93" s="243">
        <v>48906</v>
      </c>
      <c r="S93" s="244">
        <v>58314</v>
      </c>
      <c r="T93" s="155">
        <f>R93+S93</f>
        <v>107220</v>
      </c>
      <c r="U93" s="100">
        <v>3946</v>
      </c>
      <c r="V93" s="160">
        <f>T93+U93</f>
        <v>111166</v>
      </c>
      <c r="W93" s="217">
        <f>IF(Q93=0,0,((V93/Q93)-1)*100)</f>
        <v>-2.1538028218601735</v>
      </c>
      <c r="Y93" s="3"/>
      <c r="Z93" s="3"/>
    </row>
    <row r="94" spans="1:27" s="4" customFormat="1" ht="12.75" customHeight="1" thickTop="1" thickBot="1">
      <c r="A94" s="121"/>
      <c r="B94" s="207"/>
      <c r="C94" s="121"/>
      <c r="D94" s="121"/>
      <c r="E94" s="121"/>
      <c r="F94" s="121"/>
      <c r="G94" s="121"/>
      <c r="H94" s="121"/>
      <c r="I94" s="122"/>
      <c r="J94" s="121"/>
      <c r="K94" s="94"/>
      <c r="L94" s="201" t="s">
        <v>87</v>
      </c>
      <c r="M94" s="161">
        <f>+M91+M92+M93</f>
        <v>126526</v>
      </c>
      <c r="N94" s="162">
        <f t="shared" ref="N94:V94" si="150">+N91+N92+N93</f>
        <v>172653</v>
      </c>
      <c r="O94" s="161">
        <f t="shared" si="150"/>
        <v>299179</v>
      </c>
      <c r="P94" s="161">
        <f t="shared" si="150"/>
        <v>11450</v>
      </c>
      <c r="Q94" s="161">
        <f t="shared" si="150"/>
        <v>310629</v>
      </c>
      <c r="R94" s="161">
        <f t="shared" si="150"/>
        <v>133069</v>
      </c>
      <c r="S94" s="162">
        <f t="shared" si="150"/>
        <v>159352</v>
      </c>
      <c r="T94" s="161">
        <f t="shared" si="150"/>
        <v>292421</v>
      </c>
      <c r="U94" s="161">
        <f t="shared" si="150"/>
        <v>11239</v>
      </c>
      <c r="V94" s="163">
        <f t="shared" si="150"/>
        <v>303660</v>
      </c>
      <c r="W94" s="164">
        <f t="shared" ref="W94" si="151">IF(Q94=0,0,((V94/Q94)-1)*100)</f>
        <v>-2.2435123571849402</v>
      </c>
      <c r="X94" s="6"/>
      <c r="Y94" s="3"/>
      <c r="Z94" s="3"/>
      <c r="AA94" s="277"/>
    </row>
    <row r="95" spans="1:27" ht="13.5" thickTop="1">
      <c r="A95" s="121"/>
      <c r="B95" s="207"/>
      <c r="C95" s="121"/>
      <c r="D95" s="121"/>
      <c r="E95" s="121"/>
      <c r="F95" s="121"/>
      <c r="G95" s="121"/>
      <c r="H95" s="121"/>
      <c r="I95" s="122"/>
      <c r="J95" s="121"/>
      <c r="L95" s="221" t="s">
        <v>21</v>
      </c>
      <c r="M95" s="243">
        <v>40659</v>
      </c>
      <c r="N95" s="244">
        <v>53476</v>
      </c>
      <c r="O95" s="155">
        <f>M95+N95</f>
        <v>94135</v>
      </c>
      <c r="P95" s="100">
        <v>3792</v>
      </c>
      <c r="Q95" s="158">
        <f>O95+P95</f>
        <v>97927</v>
      </c>
      <c r="R95" s="243">
        <v>42350</v>
      </c>
      <c r="S95" s="244">
        <v>54752</v>
      </c>
      <c r="T95" s="155">
        <f>R95+S95</f>
        <v>97102</v>
      </c>
      <c r="U95" s="100">
        <v>3913</v>
      </c>
      <c r="V95" s="160">
        <f>T95+U95</f>
        <v>101015</v>
      </c>
      <c r="W95" s="217">
        <f t="shared" si="148"/>
        <v>3.153369346554058</v>
      </c>
      <c r="Y95" s="5"/>
      <c r="Z95" s="5"/>
      <c r="AA95" s="278"/>
    </row>
    <row r="96" spans="1:27" ht="12.75">
      <c r="A96" s="121"/>
      <c r="B96" s="207"/>
      <c r="C96" s="121"/>
      <c r="D96" s="121"/>
      <c r="E96" s="121"/>
      <c r="F96" s="121"/>
      <c r="G96" s="121"/>
      <c r="H96" s="121"/>
      <c r="I96" s="122"/>
      <c r="J96" s="121"/>
      <c r="L96" s="221" t="s">
        <v>88</v>
      </c>
      <c r="M96" s="243">
        <v>40319</v>
      </c>
      <c r="N96" s="244">
        <v>58658</v>
      </c>
      <c r="O96" s="155">
        <f>+M96+N96</f>
        <v>98977</v>
      </c>
      <c r="P96" s="100">
        <v>4028</v>
      </c>
      <c r="Q96" s="158">
        <f>O96+P96</f>
        <v>103005</v>
      </c>
      <c r="R96" s="243">
        <v>42919</v>
      </c>
      <c r="S96" s="244">
        <v>59457</v>
      </c>
      <c r="T96" s="155">
        <f>+R96+S96</f>
        <v>102376</v>
      </c>
      <c r="U96" s="100">
        <v>3601</v>
      </c>
      <c r="V96" s="160">
        <f>T96+U96</f>
        <v>105977</v>
      </c>
      <c r="W96" s="217">
        <f t="shared" ref="W96:W101" si="152">IF(Q96=0,0,((V96/Q96)-1)*100)</f>
        <v>2.8852968302509607</v>
      </c>
      <c r="Y96" s="5"/>
      <c r="Z96" s="5"/>
      <c r="AA96" s="278"/>
    </row>
    <row r="97" spans="1:27" ht="13.5" thickBot="1">
      <c r="A97" s="121"/>
      <c r="B97" s="207"/>
      <c r="C97" s="121"/>
      <c r="D97" s="121"/>
      <c r="E97" s="121"/>
      <c r="F97" s="121"/>
      <c r="G97" s="121"/>
      <c r="H97" s="121"/>
      <c r="I97" s="122"/>
      <c r="J97" s="121"/>
      <c r="L97" s="221" t="s">
        <v>22</v>
      </c>
      <c r="M97" s="243">
        <v>40285</v>
      </c>
      <c r="N97" s="244">
        <v>53993</v>
      </c>
      <c r="O97" s="156">
        <f>+M97+N97</f>
        <v>94278</v>
      </c>
      <c r="P97" s="250">
        <v>4201</v>
      </c>
      <c r="Q97" s="158">
        <f>O97+P97</f>
        <v>98479</v>
      </c>
      <c r="R97" s="243">
        <v>44882</v>
      </c>
      <c r="S97" s="244">
        <v>56582</v>
      </c>
      <c r="T97" s="156">
        <f>+R97+S97</f>
        <v>101464</v>
      </c>
      <c r="U97" s="250">
        <v>3602</v>
      </c>
      <c r="V97" s="160">
        <f>T97+U97</f>
        <v>105066</v>
      </c>
      <c r="W97" s="217">
        <f t="shared" si="152"/>
        <v>6.6887356695336075</v>
      </c>
      <c r="Y97" s="5"/>
      <c r="Z97" s="5"/>
      <c r="AA97" s="278"/>
    </row>
    <row r="98" spans="1:27" ht="14.25" thickTop="1" thickBot="1">
      <c r="A98" s="121"/>
      <c r="B98" s="207"/>
      <c r="C98" s="121"/>
      <c r="D98" s="121"/>
      <c r="E98" s="121"/>
      <c r="F98" s="121"/>
      <c r="G98" s="121"/>
      <c r="H98" s="121"/>
      <c r="I98" s="122"/>
      <c r="J98" s="121"/>
      <c r="L98" s="202" t="s">
        <v>60</v>
      </c>
      <c r="M98" s="165">
        <f>+M95+M96+M97</f>
        <v>121263</v>
      </c>
      <c r="N98" s="165">
        <f t="shared" ref="N98:V98" si="153">+N95+N96+N97</f>
        <v>166127</v>
      </c>
      <c r="O98" s="166">
        <f t="shared" si="153"/>
        <v>287390</v>
      </c>
      <c r="P98" s="166">
        <f t="shared" si="153"/>
        <v>12021</v>
      </c>
      <c r="Q98" s="166">
        <f t="shared" si="153"/>
        <v>299411</v>
      </c>
      <c r="R98" s="165">
        <f t="shared" si="153"/>
        <v>130151</v>
      </c>
      <c r="S98" s="165">
        <f t="shared" si="153"/>
        <v>170791</v>
      </c>
      <c r="T98" s="166">
        <f t="shared" si="153"/>
        <v>300942</v>
      </c>
      <c r="U98" s="166">
        <f t="shared" si="153"/>
        <v>11116</v>
      </c>
      <c r="V98" s="166">
        <f t="shared" si="153"/>
        <v>312058</v>
      </c>
      <c r="W98" s="167">
        <f t="shared" si="152"/>
        <v>4.2239597075591773</v>
      </c>
      <c r="Y98" s="5"/>
      <c r="Z98" s="5"/>
      <c r="AA98" s="278"/>
    </row>
    <row r="99" spans="1:27" ht="13.5" thickTop="1">
      <c r="A99" s="121"/>
      <c r="B99" s="207"/>
      <c r="C99" s="121"/>
      <c r="D99" s="121"/>
      <c r="E99" s="121"/>
      <c r="F99" s="121"/>
      <c r="G99" s="121"/>
      <c r="H99" s="121"/>
      <c r="I99" s="122"/>
      <c r="J99" s="121"/>
      <c r="L99" s="221" t="s">
        <v>24</v>
      </c>
      <c r="M99" s="243">
        <v>43652</v>
      </c>
      <c r="N99" s="244">
        <v>53890</v>
      </c>
      <c r="O99" s="156">
        <f>+M99+N99</f>
        <v>97542</v>
      </c>
      <c r="P99" s="251">
        <v>4502</v>
      </c>
      <c r="Q99" s="158">
        <f>O99+P99</f>
        <v>102044</v>
      </c>
      <c r="R99" s="243">
        <v>46837</v>
      </c>
      <c r="S99" s="244">
        <v>54384</v>
      </c>
      <c r="T99" s="156">
        <f>+R99+S99</f>
        <v>101221</v>
      </c>
      <c r="U99" s="251">
        <v>3786</v>
      </c>
      <c r="V99" s="160">
        <f>+T99+U99</f>
        <v>105007</v>
      </c>
      <c r="W99" s="217">
        <f t="shared" si="152"/>
        <v>2.9036494061385199</v>
      </c>
    </row>
    <row r="100" spans="1:27" ht="12.75">
      <c r="A100" s="121"/>
      <c r="B100" s="207"/>
      <c r="C100" s="121"/>
      <c r="D100" s="121"/>
      <c r="E100" s="121"/>
      <c r="F100" s="121"/>
      <c r="G100" s="121"/>
      <c r="H100" s="121"/>
      <c r="I100" s="122"/>
      <c r="J100" s="121"/>
      <c r="L100" s="221" t="s">
        <v>25</v>
      </c>
      <c r="M100" s="243">
        <v>43978</v>
      </c>
      <c r="N100" s="244">
        <v>54068</v>
      </c>
      <c r="O100" s="156">
        <f>+M100+N100</f>
        <v>98046</v>
      </c>
      <c r="P100" s="100">
        <v>4235</v>
      </c>
      <c r="Q100" s="158">
        <f>O100+P100</f>
        <v>102281</v>
      </c>
      <c r="R100" s="243">
        <v>46791</v>
      </c>
      <c r="S100" s="244">
        <v>56502</v>
      </c>
      <c r="T100" s="156">
        <f>+R100+S100</f>
        <v>103293</v>
      </c>
      <c r="U100" s="100">
        <v>3867</v>
      </c>
      <c r="V100" s="160">
        <f>+T100+U100</f>
        <v>107160</v>
      </c>
      <c r="W100" s="217">
        <f t="shared" si="152"/>
        <v>4.7701919222534084</v>
      </c>
    </row>
    <row r="101" spans="1:27" ht="13.5" thickBot="1">
      <c r="A101" s="96"/>
      <c r="B101" s="207"/>
      <c r="C101" s="121"/>
      <c r="D101" s="121"/>
      <c r="E101" s="121"/>
      <c r="F101" s="121"/>
      <c r="G101" s="121"/>
      <c r="H101" s="121"/>
      <c r="I101" s="122"/>
      <c r="J101" s="96"/>
      <c r="L101" s="221" t="s">
        <v>26</v>
      </c>
      <c r="M101" s="243">
        <v>43118</v>
      </c>
      <c r="N101" s="244">
        <v>56662</v>
      </c>
      <c r="O101" s="156">
        <f>+M101+N101</f>
        <v>99780</v>
      </c>
      <c r="P101" s="100">
        <v>3820</v>
      </c>
      <c r="Q101" s="158">
        <f>O101+P101</f>
        <v>103600</v>
      </c>
      <c r="R101" s="243">
        <v>49822</v>
      </c>
      <c r="S101" s="244">
        <v>61203</v>
      </c>
      <c r="T101" s="156">
        <f>+R101+S101</f>
        <v>111025</v>
      </c>
      <c r="U101" s="100">
        <v>3641</v>
      </c>
      <c r="V101" s="160">
        <f>T101+U101</f>
        <v>114666</v>
      </c>
      <c r="W101" s="217">
        <f t="shared" si="152"/>
        <v>10.681467181467186</v>
      </c>
    </row>
    <row r="102" spans="1:27" s="4" customFormat="1" ht="12.75" customHeight="1" thickTop="1" thickBot="1">
      <c r="A102" s="121"/>
      <c r="B102" s="207"/>
      <c r="C102" s="121"/>
      <c r="D102" s="121"/>
      <c r="E102" s="121"/>
      <c r="F102" s="121"/>
      <c r="G102" s="121"/>
      <c r="H102" s="121"/>
      <c r="I102" s="122"/>
      <c r="J102" s="121"/>
      <c r="K102" s="94"/>
      <c r="L102" s="201" t="s">
        <v>27</v>
      </c>
      <c r="M102" s="161">
        <f t="shared" ref="M102:V102" si="154">+M99+M100+M101</f>
        <v>130748</v>
      </c>
      <c r="N102" s="162">
        <f t="shared" si="154"/>
        <v>164620</v>
      </c>
      <c r="O102" s="161">
        <f t="shared" si="154"/>
        <v>295368</v>
      </c>
      <c r="P102" s="161">
        <f t="shared" si="154"/>
        <v>12557</v>
      </c>
      <c r="Q102" s="161">
        <f t="shared" si="154"/>
        <v>307925</v>
      </c>
      <c r="R102" s="161">
        <f t="shared" si="154"/>
        <v>143450</v>
      </c>
      <c r="S102" s="162">
        <f t="shared" si="154"/>
        <v>172089</v>
      </c>
      <c r="T102" s="161">
        <f t="shared" si="154"/>
        <v>315539</v>
      </c>
      <c r="U102" s="161">
        <f t="shared" si="154"/>
        <v>11294</v>
      </c>
      <c r="V102" s="161">
        <f t="shared" si="154"/>
        <v>326833</v>
      </c>
      <c r="W102" s="164">
        <f t="shared" ref="W102" si="155">IF(Q102=0,0,((V102/Q102)-1)*100)</f>
        <v>6.1404562799382889</v>
      </c>
      <c r="X102" s="10"/>
      <c r="AA102" s="278"/>
    </row>
    <row r="103" spans="1:27" s="4" customFormat="1" ht="12.75" customHeight="1" thickTop="1" thickBot="1">
      <c r="A103" s="121"/>
      <c r="B103" s="207"/>
      <c r="C103" s="121"/>
      <c r="D103" s="121"/>
      <c r="E103" s="121"/>
      <c r="F103" s="121"/>
      <c r="G103" s="121"/>
      <c r="H103" s="121"/>
      <c r="I103" s="122"/>
      <c r="J103" s="121"/>
      <c r="K103" s="94"/>
      <c r="L103" s="201" t="s">
        <v>90</v>
      </c>
      <c r="M103" s="161">
        <f t="shared" ref="M103" si="156">+M94+M98+M102</f>
        <v>378537</v>
      </c>
      <c r="N103" s="162">
        <f t="shared" ref="N103" si="157">+N94+N98+N102</f>
        <v>503400</v>
      </c>
      <c r="O103" s="161">
        <f t="shared" ref="O103" si="158">+O94+O98+O102</f>
        <v>881937</v>
      </c>
      <c r="P103" s="161">
        <f t="shared" ref="P103" si="159">+P94+P98+P102</f>
        <v>36028</v>
      </c>
      <c r="Q103" s="161">
        <f t="shared" ref="Q103" si="160">+Q94+Q98+Q102</f>
        <v>917965</v>
      </c>
      <c r="R103" s="161">
        <f t="shared" ref="R103" si="161">+R94+R98+R102</f>
        <v>406670</v>
      </c>
      <c r="S103" s="162">
        <f t="shared" ref="S103" si="162">+S94+S98+S102</f>
        <v>502232</v>
      </c>
      <c r="T103" s="161">
        <f t="shared" ref="T103" si="163">+T94+T98+T102</f>
        <v>908902</v>
      </c>
      <c r="U103" s="161">
        <f t="shared" ref="U103" si="164">+U94+U98+U102</f>
        <v>33649</v>
      </c>
      <c r="V103" s="163">
        <f t="shared" ref="V103" si="165">+V94+V98+V102</f>
        <v>942551</v>
      </c>
      <c r="W103" s="164">
        <f>IF(Q103=0,0,((V103/Q103)-1)*100)</f>
        <v>2.6783156220553161</v>
      </c>
      <c r="X103" s="6"/>
      <c r="Y103" s="3"/>
      <c r="Z103" s="3"/>
      <c r="AA103" s="277"/>
    </row>
    <row r="104" spans="1:27" s="4" customFormat="1" ht="12.75" customHeight="1" thickTop="1" thickBot="1">
      <c r="A104" s="121"/>
      <c r="B104" s="207"/>
      <c r="C104" s="121"/>
      <c r="D104" s="121"/>
      <c r="E104" s="121"/>
      <c r="F104" s="121"/>
      <c r="G104" s="121"/>
      <c r="H104" s="121"/>
      <c r="I104" s="122"/>
      <c r="J104" s="121"/>
      <c r="K104" s="94"/>
      <c r="L104" s="201" t="s">
        <v>89</v>
      </c>
      <c r="M104" s="161">
        <f t="shared" ref="M104:V104" si="166">+M90+M94+M98+M102</f>
        <v>509968</v>
      </c>
      <c r="N104" s="162">
        <f t="shared" si="166"/>
        <v>688725</v>
      </c>
      <c r="O104" s="161">
        <f t="shared" si="166"/>
        <v>1198693</v>
      </c>
      <c r="P104" s="161">
        <f t="shared" si="166"/>
        <v>48843</v>
      </c>
      <c r="Q104" s="161">
        <f t="shared" si="166"/>
        <v>1247536</v>
      </c>
      <c r="R104" s="161">
        <f t="shared" si="166"/>
        <v>542804</v>
      </c>
      <c r="S104" s="162">
        <f t="shared" si="166"/>
        <v>673266</v>
      </c>
      <c r="T104" s="161">
        <f t="shared" si="166"/>
        <v>1216070</v>
      </c>
      <c r="U104" s="161">
        <f t="shared" si="166"/>
        <v>45675</v>
      </c>
      <c r="V104" s="163">
        <f t="shared" si="166"/>
        <v>1261745</v>
      </c>
      <c r="W104" s="164">
        <f>IF(Q104=0,0,((V104/Q104)-1)*100)</f>
        <v>1.1389651280604429</v>
      </c>
      <c r="X104" s="6"/>
      <c r="Y104" s="3"/>
      <c r="Z104" s="3"/>
      <c r="AA104" s="277"/>
    </row>
    <row r="105" spans="1:27" ht="15.75" customHeight="1" thickTop="1" thickBot="1">
      <c r="A105" s="121"/>
      <c r="B105" s="207"/>
      <c r="C105" s="121"/>
      <c r="D105" s="121"/>
      <c r="E105" s="121"/>
      <c r="F105" s="121"/>
      <c r="G105" s="121"/>
      <c r="H105" s="121"/>
      <c r="I105" s="122"/>
      <c r="J105" s="121"/>
      <c r="L105" s="200" t="s">
        <v>59</v>
      </c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5"/>
    </row>
    <row r="106" spans="1:27" ht="13.5" thickTop="1">
      <c r="B106" s="207"/>
      <c r="C106" s="121"/>
      <c r="D106" s="121"/>
      <c r="E106" s="121"/>
      <c r="F106" s="121"/>
      <c r="G106" s="121"/>
      <c r="H106" s="121"/>
      <c r="I106" s="122"/>
      <c r="L106" s="306" t="s">
        <v>44</v>
      </c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8"/>
    </row>
    <row r="107" spans="1:27" ht="13.5" thickBot="1">
      <c r="B107" s="207"/>
      <c r="C107" s="121"/>
      <c r="D107" s="121"/>
      <c r="E107" s="121"/>
      <c r="F107" s="121"/>
      <c r="G107" s="121"/>
      <c r="H107" s="121"/>
      <c r="I107" s="122"/>
      <c r="L107" s="309" t="s">
        <v>45</v>
      </c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1"/>
      <c r="Y107" s="284"/>
    </row>
    <row r="108" spans="1:27" ht="14.25" thickTop="1" thickBot="1">
      <c r="B108" s="207"/>
      <c r="C108" s="121"/>
      <c r="D108" s="121"/>
      <c r="E108" s="121"/>
      <c r="F108" s="121"/>
      <c r="G108" s="121"/>
      <c r="H108" s="121"/>
      <c r="I108" s="122"/>
      <c r="L108" s="197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120" t="s">
        <v>40</v>
      </c>
      <c r="Y108" s="284"/>
    </row>
    <row r="109" spans="1:27" ht="14.25" thickTop="1" thickBot="1">
      <c r="B109" s="207"/>
      <c r="C109" s="121"/>
      <c r="D109" s="121"/>
      <c r="E109" s="121"/>
      <c r="F109" s="121"/>
      <c r="G109" s="121"/>
      <c r="H109" s="121"/>
      <c r="I109" s="122"/>
      <c r="L109" s="219"/>
      <c r="M109" s="303" t="s">
        <v>91</v>
      </c>
      <c r="N109" s="304"/>
      <c r="O109" s="304"/>
      <c r="P109" s="304"/>
      <c r="Q109" s="305"/>
      <c r="R109" s="303" t="s">
        <v>92</v>
      </c>
      <c r="S109" s="304"/>
      <c r="T109" s="304"/>
      <c r="U109" s="304"/>
      <c r="V109" s="305"/>
      <c r="W109" s="220" t="s">
        <v>4</v>
      </c>
      <c r="Y109" s="284"/>
    </row>
    <row r="110" spans="1:27" ht="13.5" thickTop="1">
      <c r="B110" s="207"/>
      <c r="C110" s="121"/>
      <c r="D110" s="121"/>
      <c r="E110" s="121"/>
      <c r="F110" s="121"/>
      <c r="G110" s="121"/>
      <c r="H110" s="121"/>
      <c r="I110" s="122"/>
      <c r="L110" s="221" t="s">
        <v>5</v>
      </c>
      <c r="M110" s="222"/>
      <c r="N110" s="225"/>
      <c r="O110" s="168"/>
      <c r="P110" s="226"/>
      <c r="Q110" s="169"/>
      <c r="R110" s="222"/>
      <c r="S110" s="225"/>
      <c r="T110" s="168"/>
      <c r="U110" s="226"/>
      <c r="V110" s="169"/>
      <c r="W110" s="224" t="s">
        <v>6</v>
      </c>
      <c r="Y110" s="284"/>
    </row>
    <row r="111" spans="1:27" ht="13.5" thickBot="1">
      <c r="B111" s="207"/>
      <c r="C111" s="121"/>
      <c r="D111" s="121"/>
      <c r="E111" s="121"/>
      <c r="F111" s="121"/>
      <c r="G111" s="121"/>
      <c r="H111" s="121"/>
      <c r="I111" s="122"/>
      <c r="L111" s="227"/>
      <c r="M111" s="231" t="s">
        <v>41</v>
      </c>
      <c r="N111" s="232" t="s">
        <v>42</v>
      </c>
      <c r="O111" s="170" t="s">
        <v>43</v>
      </c>
      <c r="P111" s="233" t="s">
        <v>13</v>
      </c>
      <c r="Q111" s="286" t="s">
        <v>9</v>
      </c>
      <c r="R111" s="231" t="s">
        <v>41</v>
      </c>
      <c r="S111" s="232" t="s">
        <v>42</v>
      </c>
      <c r="T111" s="170" t="s">
        <v>43</v>
      </c>
      <c r="U111" s="233" t="s">
        <v>13</v>
      </c>
      <c r="V111" s="286" t="s">
        <v>9</v>
      </c>
      <c r="W111" s="230"/>
    </row>
    <row r="112" spans="1:27" ht="4.5" customHeight="1" thickTop="1" thickBot="1">
      <c r="B112" s="207"/>
      <c r="C112" s="121"/>
      <c r="D112" s="121"/>
      <c r="E112" s="121"/>
      <c r="F112" s="121"/>
      <c r="G112" s="121"/>
      <c r="H112" s="121"/>
      <c r="I112" s="122"/>
      <c r="L112" s="221"/>
      <c r="M112" s="237"/>
      <c r="N112" s="238"/>
      <c r="O112" s="154"/>
      <c r="P112" s="239"/>
      <c r="Q112" s="157"/>
      <c r="R112" s="237"/>
      <c r="S112" s="238"/>
      <c r="T112" s="154"/>
      <c r="U112" s="239"/>
      <c r="V112" s="159"/>
      <c r="W112" s="240"/>
    </row>
    <row r="113" spans="1:27" ht="13.5" thickTop="1">
      <c r="B113" s="207"/>
      <c r="C113" s="121"/>
      <c r="D113" s="121"/>
      <c r="E113" s="121"/>
      <c r="F113" s="121"/>
      <c r="G113" s="121"/>
      <c r="H113" s="121"/>
      <c r="I113" s="122"/>
      <c r="L113" s="221" t="s">
        <v>14</v>
      </c>
      <c r="M113" s="243">
        <v>1990</v>
      </c>
      <c r="N113" s="244">
        <v>1789</v>
      </c>
      <c r="O113" s="155">
        <f>M113+N113</f>
        <v>3779</v>
      </c>
      <c r="P113" s="100">
        <v>0</v>
      </c>
      <c r="Q113" s="158">
        <f>O113+P113</f>
        <v>3779</v>
      </c>
      <c r="R113" s="243">
        <v>1854</v>
      </c>
      <c r="S113" s="244">
        <v>1538</v>
      </c>
      <c r="T113" s="155">
        <f>R113+S113</f>
        <v>3392</v>
      </c>
      <c r="U113" s="251">
        <v>0</v>
      </c>
      <c r="V113" s="160">
        <f>T113+U113</f>
        <v>3392</v>
      </c>
      <c r="W113" s="217">
        <f t="shared" ref="W113:W128" si="167">IF(Q113=0,0,((V113/Q113)-1)*100)</f>
        <v>-10.240804445620533</v>
      </c>
    </row>
    <row r="114" spans="1:27" ht="12.75">
      <c r="B114" s="207"/>
      <c r="C114" s="121"/>
      <c r="D114" s="121"/>
      <c r="E114" s="121"/>
      <c r="F114" s="121"/>
      <c r="G114" s="121"/>
      <c r="H114" s="121"/>
      <c r="I114" s="122"/>
      <c r="L114" s="221" t="s">
        <v>15</v>
      </c>
      <c r="M114" s="243">
        <v>2029</v>
      </c>
      <c r="N114" s="244">
        <v>1659</v>
      </c>
      <c r="O114" s="155">
        <f>M114+N114</f>
        <v>3688</v>
      </c>
      <c r="P114" s="100">
        <v>2</v>
      </c>
      <c r="Q114" s="158">
        <f>O114+P114</f>
        <v>3690</v>
      </c>
      <c r="R114" s="243">
        <v>2006</v>
      </c>
      <c r="S114" s="244">
        <v>1660</v>
      </c>
      <c r="T114" s="155">
        <f>R114+S114</f>
        <v>3666</v>
      </c>
      <c r="U114" s="100">
        <v>0</v>
      </c>
      <c r="V114" s="160">
        <f>T114+U114</f>
        <v>3666</v>
      </c>
      <c r="W114" s="217">
        <f t="shared" si="167"/>
        <v>-0.65040650406503753</v>
      </c>
      <c r="Y114" s="3"/>
    </row>
    <row r="115" spans="1:27" ht="13.5" thickBot="1">
      <c r="B115" s="207"/>
      <c r="C115" s="121"/>
      <c r="D115" s="121"/>
      <c r="E115" s="121"/>
      <c r="F115" s="121"/>
      <c r="G115" s="121"/>
      <c r="H115" s="121"/>
      <c r="I115" s="122"/>
      <c r="L115" s="227" t="s">
        <v>16</v>
      </c>
      <c r="M115" s="243">
        <v>2212</v>
      </c>
      <c r="N115" s="244">
        <v>1908</v>
      </c>
      <c r="O115" s="155">
        <f>M115+N115</f>
        <v>4120</v>
      </c>
      <c r="P115" s="100">
        <v>0</v>
      </c>
      <c r="Q115" s="158">
        <f>O115+P115</f>
        <v>4120</v>
      </c>
      <c r="R115" s="243">
        <v>2339</v>
      </c>
      <c r="S115" s="244">
        <v>2010</v>
      </c>
      <c r="T115" s="155">
        <f>R115+S115</f>
        <v>4349</v>
      </c>
      <c r="U115" s="100">
        <v>0</v>
      </c>
      <c r="V115" s="160">
        <f>T115+U115</f>
        <v>4349</v>
      </c>
      <c r="W115" s="217">
        <f t="shared" si="167"/>
        <v>5.5582524271844624</v>
      </c>
      <c r="Y115" s="3"/>
    </row>
    <row r="116" spans="1:27" ht="14.25" thickTop="1" thickBot="1">
      <c r="B116" s="207"/>
      <c r="C116" s="121"/>
      <c r="D116" s="121"/>
      <c r="E116" s="121"/>
      <c r="F116" s="121"/>
      <c r="G116" s="121"/>
      <c r="H116" s="121"/>
      <c r="I116" s="122"/>
      <c r="L116" s="201" t="s">
        <v>17</v>
      </c>
      <c r="M116" s="161">
        <f t="shared" ref="M116:V116" si="168">+M113+M114+M115</f>
        <v>6231</v>
      </c>
      <c r="N116" s="162">
        <f t="shared" si="168"/>
        <v>5356</v>
      </c>
      <c r="O116" s="161">
        <f t="shared" si="168"/>
        <v>11587</v>
      </c>
      <c r="P116" s="161">
        <f t="shared" si="168"/>
        <v>2</v>
      </c>
      <c r="Q116" s="161">
        <f t="shared" si="168"/>
        <v>11589</v>
      </c>
      <c r="R116" s="161">
        <f>+R113+R114+R115</f>
        <v>6199</v>
      </c>
      <c r="S116" s="162">
        <f>+S113+S114+S115</f>
        <v>5208</v>
      </c>
      <c r="T116" s="161">
        <f t="shared" si="168"/>
        <v>11407</v>
      </c>
      <c r="U116" s="161">
        <f t="shared" si="168"/>
        <v>0</v>
      </c>
      <c r="V116" s="163">
        <f t="shared" si="168"/>
        <v>11407</v>
      </c>
      <c r="W116" s="164">
        <f t="shared" si="167"/>
        <v>-1.5704547415652748</v>
      </c>
      <c r="Y116" s="3"/>
      <c r="Z116" s="3"/>
    </row>
    <row r="117" spans="1:27" ht="13.5" thickTop="1">
      <c r="B117" s="207"/>
      <c r="C117" s="121"/>
      <c r="D117" s="121"/>
      <c r="E117" s="121"/>
      <c r="F117" s="121"/>
      <c r="G117" s="121"/>
      <c r="H117" s="121"/>
      <c r="I117" s="122"/>
      <c r="L117" s="221" t="s">
        <v>18</v>
      </c>
      <c r="M117" s="243">
        <v>2239</v>
      </c>
      <c r="N117" s="244">
        <v>1770</v>
      </c>
      <c r="O117" s="155">
        <f>M117+N117</f>
        <v>4009</v>
      </c>
      <c r="P117" s="100">
        <v>0</v>
      </c>
      <c r="Q117" s="158">
        <f>O117+P117</f>
        <v>4009</v>
      </c>
      <c r="R117" s="243">
        <v>2277</v>
      </c>
      <c r="S117" s="244">
        <v>1707</v>
      </c>
      <c r="T117" s="155">
        <f>R117+S117</f>
        <v>3984</v>
      </c>
      <c r="U117" s="100">
        <v>0</v>
      </c>
      <c r="V117" s="160">
        <f>T117+U117</f>
        <v>3984</v>
      </c>
      <c r="W117" s="217">
        <f t="shared" si="167"/>
        <v>-0.623596906959345</v>
      </c>
      <c r="Y117" s="3"/>
      <c r="Z117" s="3"/>
    </row>
    <row r="118" spans="1:27" ht="12.75">
      <c r="B118" s="207"/>
      <c r="C118" s="121"/>
      <c r="D118" s="121"/>
      <c r="E118" s="121"/>
      <c r="F118" s="121"/>
      <c r="G118" s="121"/>
      <c r="H118" s="121"/>
      <c r="I118" s="122"/>
      <c r="L118" s="221" t="s">
        <v>19</v>
      </c>
      <c r="M118" s="243">
        <v>2275</v>
      </c>
      <c r="N118" s="244">
        <v>1561</v>
      </c>
      <c r="O118" s="155">
        <f>M118+N118</f>
        <v>3836</v>
      </c>
      <c r="P118" s="100">
        <v>0</v>
      </c>
      <c r="Q118" s="158">
        <f>O118+P118</f>
        <v>3836</v>
      </c>
      <c r="R118" s="243">
        <v>2314</v>
      </c>
      <c r="S118" s="244">
        <v>1807</v>
      </c>
      <c r="T118" s="155">
        <f>R118+S118</f>
        <v>4121</v>
      </c>
      <c r="U118" s="100">
        <v>0</v>
      </c>
      <c r="V118" s="160">
        <f>T118+U118</f>
        <v>4121</v>
      </c>
      <c r="W118" s="217">
        <f>IF(Q118=0,0,((V118/Q118)-1)*100)</f>
        <v>7.4296141814389927</v>
      </c>
      <c r="Y118" s="3"/>
      <c r="Z118" s="3"/>
    </row>
    <row r="119" spans="1:27" ht="13.5" thickBot="1">
      <c r="B119" s="207"/>
      <c r="C119" s="121"/>
      <c r="D119" s="121"/>
      <c r="E119" s="121"/>
      <c r="F119" s="121"/>
      <c r="G119" s="121"/>
      <c r="H119" s="121"/>
      <c r="I119" s="122"/>
      <c r="L119" s="221" t="s">
        <v>20</v>
      </c>
      <c r="M119" s="243">
        <v>2184</v>
      </c>
      <c r="N119" s="244">
        <v>1616</v>
      </c>
      <c r="O119" s="155">
        <f>M119+N119</f>
        <v>3800</v>
      </c>
      <c r="P119" s="100">
        <v>0</v>
      </c>
      <c r="Q119" s="158">
        <f>O119+P119</f>
        <v>3800</v>
      </c>
      <c r="R119" s="243">
        <v>2532</v>
      </c>
      <c r="S119" s="244">
        <v>2067</v>
      </c>
      <c r="T119" s="155">
        <f>R119+S119</f>
        <v>4599</v>
      </c>
      <c r="U119" s="100">
        <v>0</v>
      </c>
      <c r="V119" s="160">
        <f>T119+U119</f>
        <v>4599</v>
      </c>
      <c r="W119" s="217">
        <f>IF(Q119=0,0,((V119/Q119)-1)*100)</f>
        <v>21.026315789473692</v>
      </c>
      <c r="Y119" s="3"/>
      <c r="Z119" s="3"/>
    </row>
    <row r="120" spans="1:27" ht="14.25" thickTop="1" thickBot="1">
      <c r="B120" s="207"/>
      <c r="C120" s="121"/>
      <c r="D120" s="121"/>
      <c r="E120" s="121"/>
      <c r="F120" s="121"/>
      <c r="G120" s="121"/>
      <c r="H120" s="121"/>
      <c r="I120" s="122"/>
      <c r="L120" s="201" t="s">
        <v>87</v>
      </c>
      <c r="M120" s="161">
        <f>+M117+M118+M119</f>
        <v>6698</v>
      </c>
      <c r="N120" s="162">
        <f t="shared" ref="N120:V120" si="169">+N117+N118+N119</f>
        <v>4947</v>
      </c>
      <c r="O120" s="161">
        <f t="shared" si="169"/>
        <v>11645</v>
      </c>
      <c r="P120" s="161">
        <f t="shared" si="169"/>
        <v>0</v>
      </c>
      <c r="Q120" s="161">
        <f t="shared" si="169"/>
        <v>11645</v>
      </c>
      <c r="R120" s="161">
        <f t="shared" si="169"/>
        <v>7123</v>
      </c>
      <c r="S120" s="162">
        <f t="shared" si="169"/>
        <v>5581</v>
      </c>
      <c r="T120" s="161">
        <f t="shared" si="169"/>
        <v>12704</v>
      </c>
      <c r="U120" s="161">
        <f t="shared" si="169"/>
        <v>0</v>
      </c>
      <c r="V120" s="163">
        <f t="shared" si="169"/>
        <v>12704</v>
      </c>
      <c r="W120" s="164">
        <f t="shared" ref="W120" si="170">IF(Q120=0,0,((V120/Q120)-1)*100)</f>
        <v>9.0940317732932652</v>
      </c>
      <c r="Y120" s="3"/>
      <c r="Z120" s="3"/>
    </row>
    <row r="121" spans="1:27" ht="13.5" thickTop="1">
      <c r="B121" s="207"/>
      <c r="C121" s="121"/>
      <c r="D121" s="121"/>
      <c r="E121" s="121"/>
      <c r="F121" s="121"/>
      <c r="G121" s="121"/>
      <c r="H121" s="121"/>
      <c r="I121" s="122"/>
      <c r="L121" s="221" t="s">
        <v>21</v>
      </c>
      <c r="M121" s="243">
        <v>1511</v>
      </c>
      <c r="N121" s="244">
        <v>1445</v>
      </c>
      <c r="O121" s="155">
        <f>M121+N121</f>
        <v>2956</v>
      </c>
      <c r="P121" s="100">
        <v>1</v>
      </c>
      <c r="Q121" s="158">
        <f>O121+P121</f>
        <v>2957</v>
      </c>
      <c r="R121" s="243">
        <v>1891</v>
      </c>
      <c r="S121" s="244">
        <v>1633</v>
      </c>
      <c r="T121" s="155">
        <f>R121+S121</f>
        <v>3524</v>
      </c>
      <c r="U121" s="100">
        <v>0</v>
      </c>
      <c r="V121" s="160">
        <f>T121+U121</f>
        <v>3524</v>
      </c>
      <c r="W121" s="217">
        <f t="shared" si="167"/>
        <v>19.174839364220485</v>
      </c>
      <c r="Y121" s="5"/>
      <c r="Z121" s="5"/>
      <c r="AA121" s="278"/>
    </row>
    <row r="122" spans="1:27" ht="12.75">
      <c r="B122" s="207"/>
      <c r="C122" s="121"/>
      <c r="D122" s="121"/>
      <c r="E122" s="121"/>
      <c r="F122" s="121"/>
      <c r="G122" s="121"/>
      <c r="H122" s="121"/>
      <c r="I122" s="122"/>
      <c r="L122" s="221" t="s">
        <v>88</v>
      </c>
      <c r="M122" s="243">
        <v>1621</v>
      </c>
      <c r="N122" s="244">
        <v>1307</v>
      </c>
      <c r="O122" s="155">
        <f>+M122+N122</f>
        <v>2928</v>
      </c>
      <c r="P122" s="100">
        <v>0</v>
      </c>
      <c r="Q122" s="158">
        <f>O122+P122</f>
        <v>2928</v>
      </c>
      <c r="R122" s="243">
        <v>1936</v>
      </c>
      <c r="S122" s="244">
        <v>1514</v>
      </c>
      <c r="T122" s="155">
        <f>+R122+S122</f>
        <v>3450</v>
      </c>
      <c r="U122" s="100">
        <v>0</v>
      </c>
      <c r="V122" s="160">
        <f>+T122+U122</f>
        <v>3450</v>
      </c>
      <c r="W122" s="217">
        <f>IF(Q122=0,0,((V122/Q122)-1)*100)</f>
        <v>17.827868852459016</v>
      </c>
      <c r="Y122" s="5"/>
      <c r="Z122" s="5"/>
      <c r="AA122" s="278"/>
    </row>
    <row r="123" spans="1:27" ht="13.5" thickBot="1">
      <c r="B123" s="207"/>
      <c r="C123" s="121"/>
      <c r="D123" s="121"/>
      <c r="E123" s="121"/>
      <c r="F123" s="121"/>
      <c r="G123" s="121"/>
      <c r="H123" s="121"/>
      <c r="I123" s="122"/>
      <c r="L123" s="221" t="s">
        <v>22</v>
      </c>
      <c r="M123" s="243">
        <v>1446</v>
      </c>
      <c r="N123" s="244">
        <v>1258</v>
      </c>
      <c r="O123" s="156">
        <f>+M123+N123</f>
        <v>2704</v>
      </c>
      <c r="P123" s="250">
        <v>0</v>
      </c>
      <c r="Q123" s="158">
        <f>O123+P123</f>
        <v>2704</v>
      </c>
      <c r="R123" s="243">
        <v>1994</v>
      </c>
      <c r="S123" s="244">
        <v>1575</v>
      </c>
      <c r="T123" s="156">
        <f>+R123+S123</f>
        <v>3569</v>
      </c>
      <c r="U123" s="250">
        <v>0</v>
      </c>
      <c r="V123" s="160">
        <f>+T123+U123</f>
        <v>3569</v>
      </c>
      <c r="W123" s="217">
        <f>IF(Q123=0,0,((V123/Q123)-1)*100)</f>
        <v>31.989644970414211</v>
      </c>
      <c r="Y123" s="5"/>
      <c r="Z123" s="5"/>
      <c r="AA123" s="278"/>
    </row>
    <row r="124" spans="1:27" ht="14.25" thickTop="1" thickBot="1">
      <c r="A124" s="121"/>
      <c r="B124" s="207"/>
      <c r="C124" s="121"/>
      <c r="D124" s="121"/>
      <c r="E124" s="121"/>
      <c r="F124" s="121"/>
      <c r="G124" s="121"/>
      <c r="H124" s="121"/>
      <c r="I124" s="122"/>
      <c r="J124" s="121"/>
      <c r="L124" s="202" t="s">
        <v>60</v>
      </c>
      <c r="M124" s="165">
        <f>+M121+M122+M123</f>
        <v>4578</v>
      </c>
      <c r="N124" s="165">
        <f t="shared" ref="N124" si="171">+N121+N122+N123</f>
        <v>4010</v>
      </c>
      <c r="O124" s="166">
        <f t="shared" ref="O124" si="172">+O121+O122+O123</f>
        <v>8588</v>
      </c>
      <c r="P124" s="166">
        <f t="shared" ref="P124" si="173">+P121+P122+P123</f>
        <v>1</v>
      </c>
      <c r="Q124" s="166">
        <f t="shared" ref="Q124" si="174">+Q121+Q122+Q123</f>
        <v>8589</v>
      </c>
      <c r="R124" s="165">
        <f t="shared" ref="R124" si="175">+R121+R122+R123</f>
        <v>5821</v>
      </c>
      <c r="S124" s="165">
        <f t="shared" ref="S124" si="176">+S121+S122+S123</f>
        <v>4722</v>
      </c>
      <c r="T124" s="166">
        <f t="shared" ref="T124" si="177">+T121+T122+T123</f>
        <v>10543</v>
      </c>
      <c r="U124" s="166">
        <f t="shared" ref="U124" si="178">+U121+U122+U123</f>
        <v>0</v>
      </c>
      <c r="V124" s="166">
        <f t="shared" ref="V124" si="179">+V121+V122+V123</f>
        <v>10543</v>
      </c>
      <c r="W124" s="167">
        <f>IF(Q124=0,0,((V124/Q124)-1)*100)</f>
        <v>22.750029106997328</v>
      </c>
      <c r="Y124" s="5"/>
      <c r="Z124" s="5"/>
      <c r="AA124" s="278"/>
    </row>
    <row r="125" spans="1:27" s="4" customFormat="1" ht="12.75" customHeight="1" thickTop="1">
      <c r="A125" s="125"/>
      <c r="B125" s="208"/>
      <c r="C125" s="126"/>
      <c r="D125" s="126"/>
      <c r="E125" s="126"/>
      <c r="F125" s="126"/>
      <c r="G125" s="126"/>
      <c r="H125" s="126"/>
      <c r="I125" s="122"/>
      <c r="J125" s="125"/>
      <c r="K125" s="125"/>
      <c r="L125" s="221" t="s">
        <v>24</v>
      </c>
      <c r="M125" s="243">
        <v>1444</v>
      </c>
      <c r="N125" s="244">
        <v>1363</v>
      </c>
      <c r="O125" s="156">
        <f>+M125+N125</f>
        <v>2807</v>
      </c>
      <c r="P125" s="251">
        <v>0</v>
      </c>
      <c r="Q125" s="158">
        <f>O125+P125</f>
        <v>2807</v>
      </c>
      <c r="R125" s="243">
        <v>1877</v>
      </c>
      <c r="S125" s="244">
        <v>1769</v>
      </c>
      <c r="T125" s="156">
        <f>+R125+S125</f>
        <v>3646</v>
      </c>
      <c r="U125" s="251">
        <v>0</v>
      </c>
      <c r="V125" s="160">
        <f>+T125+U125</f>
        <v>3646</v>
      </c>
      <c r="W125" s="217">
        <f>IF(Q125=0,0,((V125/Q125)-1)*100)</f>
        <v>29.8895618097613</v>
      </c>
      <c r="X125" s="10"/>
      <c r="Y125" s="3"/>
      <c r="AA125" s="278"/>
    </row>
    <row r="126" spans="1:27" s="4" customFormat="1" ht="12.75" customHeight="1">
      <c r="A126" s="125"/>
      <c r="B126" s="209"/>
      <c r="C126" s="128"/>
      <c r="D126" s="128"/>
      <c r="E126" s="128"/>
      <c r="F126" s="128"/>
      <c r="G126" s="128"/>
      <c r="H126" s="128"/>
      <c r="I126" s="122"/>
      <c r="J126" s="125"/>
      <c r="K126" s="125"/>
      <c r="L126" s="221" t="s">
        <v>25</v>
      </c>
      <c r="M126" s="243">
        <v>1529</v>
      </c>
      <c r="N126" s="244">
        <v>1492</v>
      </c>
      <c r="O126" s="156">
        <f>+M126+N126</f>
        <v>3021</v>
      </c>
      <c r="P126" s="100">
        <v>0</v>
      </c>
      <c r="Q126" s="158">
        <f>O126+P126</f>
        <v>3021</v>
      </c>
      <c r="R126" s="243">
        <v>2069</v>
      </c>
      <c r="S126" s="244">
        <v>1937</v>
      </c>
      <c r="T126" s="156">
        <f>+R126+S126</f>
        <v>4006</v>
      </c>
      <c r="U126" s="100">
        <v>0</v>
      </c>
      <c r="V126" s="160">
        <f>+T126+U126</f>
        <v>4006</v>
      </c>
      <c r="W126" s="217">
        <f>IF(Q126=0,0,((V126/Q126)-1)*100)</f>
        <v>32.605097649784831</v>
      </c>
      <c r="X126" s="10"/>
      <c r="Y126" s="3"/>
      <c r="AA126" s="278"/>
    </row>
    <row r="127" spans="1:27" s="4" customFormat="1" ht="12.75" customHeight="1" thickBot="1">
      <c r="A127" s="125"/>
      <c r="B127" s="209"/>
      <c r="C127" s="128"/>
      <c r="D127" s="128"/>
      <c r="E127" s="128"/>
      <c r="F127" s="128"/>
      <c r="G127" s="128"/>
      <c r="H127" s="128"/>
      <c r="I127" s="122"/>
      <c r="J127" s="125"/>
      <c r="K127" s="125"/>
      <c r="L127" s="221" t="s">
        <v>26</v>
      </c>
      <c r="M127" s="243">
        <v>1442</v>
      </c>
      <c r="N127" s="244">
        <v>1455</v>
      </c>
      <c r="O127" s="156">
        <f>+M127+N127</f>
        <v>2897</v>
      </c>
      <c r="P127" s="100">
        <v>3</v>
      </c>
      <c r="Q127" s="158">
        <f>O127+P127</f>
        <v>2900</v>
      </c>
      <c r="R127" s="243">
        <v>1805</v>
      </c>
      <c r="S127" s="244">
        <v>1776</v>
      </c>
      <c r="T127" s="156">
        <f>+R127+S127</f>
        <v>3581</v>
      </c>
      <c r="U127" s="100">
        <v>0</v>
      </c>
      <c r="V127" s="160">
        <f>T127+U127</f>
        <v>3581</v>
      </c>
      <c r="W127" s="217">
        <f t="shared" si="167"/>
        <v>23.482758620689648</v>
      </c>
      <c r="X127" s="10"/>
      <c r="Y127" s="3"/>
      <c r="AA127" s="278"/>
    </row>
    <row r="128" spans="1:27" ht="14.25" thickTop="1" thickBot="1">
      <c r="B128" s="207"/>
      <c r="C128" s="121"/>
      <c r="D128" s="121"/>
      <c r="E128" s="121"/>
      <c r="F128" s="121"/>
      <c r="G128" s="121"/>
      <c r="H128" s="121"/>
      <c r="I128" s="122"/>
      <c r="L128" s="201" t="s">
        <v>27</v>
      </c>
      <c r="M128" s="161">
        <f t="shared" ref="M128:V128" si="180">+M125+M126+M127</f>
        <v>4415</v>
      </c>
      <c r="N128" s="162">
        <f t="shared" si="180"/>
        <v>4310</v>
      </c>
      <c r="O128" s="161">
        <f t="shared" si="180"/>
        <v>8725</v>
      </c>
      <c r="P128" s="161">
        <f t="shared" si="180"/>
        <v>3</v>
      </c>
      <c r="Q128" s="161">
        <f t="shared" si="180"/>
        <v>8728</v>
      </c>
      <c r="R128" s="161">
        <f t="shared" si="180"/>
        <v>5751</v>
      </c>
      <c r="S128" s="162">
        <f t="shared" si="180"/>
        <v>5482</v>
      </c>
      <c r="T128" s="161">
        <f t="shared" si="180"/>
        <v>11233</v>
      </c>
      <c r="U128" s="161">
        <f t="shared" si="180"/>
        <v>0</v>
      </c>
      <c r="V128" s="161">
        <f t="shared" si="180"/>
        <v>11233</v>
      </c>
      <c r="W128" s="164">
        <f t="shared" si="167"/>
        <v>28.700733272227307</v>
      </c>
    </row>
    <row r="129" spans="1:27" s="4" customFormat="1" ht="12.75" customHeight="1" thickTop="1" thickBot="1">
      <c r="A129" s="121"/>
      <c r="B129" s="207"/>
      <c r="C129" s="121"/>
      <c r="D129" s="121"/>
      <c r="E129" s="121"/>
      <c r="F129" s="121"/>
      <c r="G129" s="121"/>
      <c r="H129" s="121"/>
      <c r="I129" s="122"/>
      <c r="J129" s="121"/>
      <c r="K129" s="94"/>
      <c r="L129" s="201" t="s">
        <v>90</v>
      </c>
      <c r="M129" s="161">
        <f t="shared" ref="M129" si="181">+M120+M124+M128</f>
        <v>15691</v>
      </c>
      <c r="N129" s="162">
        <f t="shared" ref="N129" si="182">+N120+N124+N128</f>
        <v>13267</v>
      </c>
      <c r="O129" s="161">
        <f t="shared" ref="O129" si="183">+O120+O124+O128</f>
        <v>28958</v>
      </c>
      <c r="P129" s="161">
        <f t="shared" ref="P129" si="184">+P120+P124+P128</f>
        <v>4</v>
      </c>
      <c r="Q129" s="161">
        <f t="shared" ref="Q129" si="185">+Q120+Q124+Q128</f>
        <v>28962</v>
      </c>
      <c r="R129" s="161">
        <f t="shared" ref="R129" si="186">+R120+R124+R128</f>
        <v>18695</v>
      </c>
      <c r="S129" s="162">
        <f t="shared" ref="S129" si="187">+S120+S124+S128</f>
        <v>15785</v>
      </c>
      <c r="T129" s="161">
        <f t="shared" ref="T129" si="188">+T120+T124+T128</f>
        <v>34480</v>
      </c>
      <c r="U129" s="161">
        <f t="shared" ref="U129" si="189">+U120+U124+U128</f>
        <v>0</v>
      </c>
      <c r="V129" s="163">
        <f t="shared" ref="V129" si="190">+V120+V124+V128</f>
        <v>34480</v>
      </c>
      <c r="W129" s="164">
        <f t="shared" ref="W129:W130" si="191">IF(Q129=0,0,((V129/Q129)-1)*100)</f>
        <v>19.0525516193633</v>
      </c>
      <c r="X129" s="6"/>
      <c r="Y129" s="3"/>
      <c r="Z129" s="3"/>
      <c r="AA129" s="277"/>
    </row>
    <row r="130" spans="1:27" s="4" customFormat="1" ht="12.75" customHeight="1" thickTop="1" thickBot="1">
      <c r="A130" s="121"/>
      <c r="B130" s="207"/>
      <c r="C130" s="121"/>
      <c r="D130" s="121"/>
      <c r="E130" s="121"/>
      <c r="F130" s="121"/>
      <c r="G130" s="121"/>
      <c r="H130" s="121"/>
      <c r="I130" s="122"/>
      <c r="J130" s="121"/>
      <c r="K130" s="94"/>
      <c r="L130" s="201" t="s">
        <v>89</v>
      </c>
      <c r="M130" s="161">
        <f t="shared" ref="M130:V130" si="192">+M116+M120+M124+M128</f>
        <v>21922</v>
      </c>
      <c r="N130" s="162">
        <f t="shared" si="192"/>
        <v>18623</v>
      </c>
      <c r="O130" s="161">
        <f t="shared" si="192"/>
        <v>40545</v>
      </c>
      <c r="P130" s="161">
        <f t="shared" si="192"/>
        <v>6</v>
      </c>
      <c r="Q130" s="161">
        <f t="shared" si="192"/>
        <v>40551</v>
      </c>
      <c r="R130" s="161">
        <f t="shared" si="192"/>
        <v>24894</v>
      </c>
      <c r="S130" s="162">
        <f t="shared" si="192"/>
        <v>20993</v>
      </c>
      <c r="T130" s="161">
        <f t="shared" si="192"/>
        <v>45887</v>
      </c>
      <c r="U130" s="161">
        <f t="shared" si="192"/>
        <v>0</v>
      </c>
      <c r="V130" s="163">
        <f t="shared" si="192"/>
        <v>45887</v>
      </c>
      <c r="W130" s="164">
        <f t="shared" si="191"/>
        <v>13.158738378831591</v>
      </c>
      <c r="X130" s="6"/>
      <c r="Y130" s="3"/>
      <c r="Z130" s="3"/>
      <c r="AA130" s="277"/>
    </row>
    <row r="131" spans="1:27" ht="14.25" thickTop="1" thickBot="1">
      <c r="B131" s="207"/>
      <c r="C131" s="121"/>
      <c r="D131" s="121"/>
      <c r="E131" s="121"/>
      <c r="F131" s="121"/>
      <c r="G131" s="121"/>
      <c r="H131" s="121"/>
      <c r="I131" s="122"/>
      <c r="L131" s="200" t="s">
        <v>59</v>
      </c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130"/>
    </row>
    <row r="132" spans="1:27" ht="13.5" thickTop="1">
      <c r="B132" s="207"/>
      <c r="C132" s="121"/>
      <c r="D132" s="121"/>
      <c r="E132" s="121"/>
      <c r="F132" s="121"/>
      <c r="G132" s="121"/>
      <c r="H132" s="121"/>
      <c r="I132" s="122"/>
      <c r="L132" s="306" t="s">
        <v>46</v>
      </c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8"/>
    </row>
    <row r="133" spans="1:27" ht="18" thickBot="1">
      <c r="B133" s="207"/>
      <c r="C133" s="121"/>
      <c r="D133" s="121"/>
      <c r="E133" s="121"/>
      <c r="F133" s="121"/>
      <c r="G133" s="121"/>
      <c r="H133" s="121"/>
      <c r="I133" s="122"/>
      <c r="L133" s="309" t="s">
        <v>47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1"/>
      <c r="Z133" s="270"/>
    </row>
    <row r="134" spans="1:27" ht="18.75" thickTop="1" thickBot="1">
      <c r="B134" s="207"/>
      <c r="C134" s="121"/>
      <c r="D134" s="121"/>
      <c r="E134" s="121"/>
      <c r="F134" s="121"/>
      <c r="G134" s="121"/>
      <c r="H134" s="121"/>
      <c r="I134" s="122"/>
      <c r="L134" s="197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120" t="s">
        <v>40</v>
      </c>
      <c r="Z134" s="271"/>
    </row>
    <row r="135" spans="1:27" ht="18.75" thickTop="1" thickBot="1">
      <c r="B135" s="207"/>
      <c r="C135" s="121"/>
      <c r="D135" s="121"/>
      <c r="E135" s="121"/>
      <c r="F135" s="121"/>
      <c r="G135" s="121"/>
      <c r="H135" s="121"/>
      <c r="I135" s="122"/>
      <c r="L135" s="219"/>
      <c r="M135" s="303" t="s">
        <v>91</v>
      </c>
      <c r="N135" s="304"/>
      <c r="O135" s="304"/>
      <c r="P135" s="304"/>
      <c r="Q135" s="305"/>
      <c r="R135" s="303" t="s">
        <v>92</v>
      </c>
      <c r="S135" s="304"/>
      <c r="T135" s="304"/>
      <c r="U135" s="304"/>
      <c r="V135" s="305"/>
      <c r="W135" s="220" t="s">
        <v>4</v>
      </c>
      <c r="Z135" s="270"/>
    </row>
    <row r="136" spans="1:27" ht="18" thickTop="1">
      <c r="B136" s="207"/>
      <c r="C136" s="121"/>
      <c r="D136" s="121"/>
      <c r="E136" s="121"/>
      <c r="F136" s="121"/>
      <c r="G136" s="121"/>
      <c r="H136" s="121"/>
      <c r="I136" s="122"/>
      <c r="L136" s="221" t="s">
        <v>5</v>
      </c>
      <c r="M136" s="222"/>
      <c r="N136" s="225"/>
      <c r="O136" s="168"/>
      <c r="P136" s="226"/>
      <c r="Q136" s="169"/>
      <c r="R136" s="222"/>
      <c r="S136" s="225"/>
      <c r="T136" s="168"/>
      <c r="U136" s="226"/>
      <c r="V136" s="169"/>
      <c r="W136" s="224" t="s">
        <v>6</v>
      </c>
      <c r="Z136" s="271"/>
    </row>
    <row r="137" spans="1:27" ht="13.5" thickBot="1">
      <c r="B137" s="207"/>
      <c r="C137" s="121"/>
      <c r="D137" s="121"/>
      <c r="E137" s="121"/>
      <c r="F137" s="121"/>
      <c r="G137" s="121"/>
      <c r="H137" s="121"/>
      <c r="I137" s="122"/>
      <c r="L137" s="227"/>
      <c r="M137" s="231" t="s">
        <v>41</v>
      </c>
      <c r="N137" s="232" t="s">
        <v>42</v>
      </c>
      <c r="O137" s="170" t="s">
        <v>43</v>
      </c>
      <c r="P137" s="233" t="s">
        <v>13</v>
      </c>
      <c r="Q137" s="286" t="s">
        <v>9</v>
      </c>
      <c r="R137" s="231" t="s">
        <v>41</v>
      </c>
      <c r="S137" s="232" t="s">
        <v>42</v>
      </c>
      <c r="T137" s="170" t="s">
        <v>43</v>
      </c>
      <c r="U137" s="233" t="s">
        <v>13</v>
      </c>
      <c r="V137" s="286" t="s">
        <v>9</v>
      </c>
      <c r="W137" s="230"/>
    </row>
    <row r="138" spans="1:27" ht="4.5" customHeight="1" thickTop="1">
      <c r="B138" s="207"/>
      <c r="C138" s="121"/>
      <c r="D138" s="121"/>
      <c r="E138" s="121"/>
      <c r="F138" s="121"/>
      <c r="G138" s="121"/>
      <c r="H138" s="121"/>
      <c r="I138" s="122"/>
      <c r="L138" s="221"/>
      <c r="M138" s="237"/>
      <c r="N138" s="238"/>
      <c r="O138" s="154"/>
      <c r="P138" s="239"/>
      <c r="Q138" s="157"/>
      <c r="R138" s="237"/>
      <c r="S138" s="238"/>
      <c r="T138" s="154"/>
      <c r="U138" s="239"/>
      <c r="V138" s="159"/>
      <c r="W138" s="240"/>
    </row>
    <row r="139" spans="1:27" ht="12.75">
      <c r="B139" s="207"/>
      <c r="C139" s="121"/>
      <c r="D139" s="121"/>
      <c r="E139" s="121"/>
      <c r="F139" s="121"/>
      <c r="G139" s="121"/>
      <c r="H139" s="121"/>
      <c r="I139" s="122"/>
      <c r="L139" s="221" t="s">
        <v>14</v>
      </c>
      <c r="M139" s="243">
        <f t="shared" ref="M139:N141" si="193">+M87+M113</f>
        <v>44641</v>
      </c>
      <c r="N139" s="244">
        <f t="shared" si="193"/>
        <v>62007</v>
      </c>
      <c r="O139" s="155">
        <f>+M139+N139</f>
        <v>106648</v>
      </c>
      <c r="P139" s="100">
        <f>+P87+P113</f>
        <v>4377</v>
      </c>
      <c r="Q139" s="158">
        <f>+O139+P139</f>
        <v>111025</v>
      </c>
      <c r="R139" s="243">
        <f t="shared" ref="R139:S141" si="194">+R87+R113</f>
        <v>48455</v>
      </c>
      <c r="S139" s="244">
        <f t="shared" si="194"/>
        <v>59439</v>
      </c>
      <c r="T139" s="155">
        <f>+R139+S139</f>
        <v>107894</v>
      </c>
      <c r="U139" s="100">
        <f>+U87+U113</f>
        <v>4241</v>
      </c>
      <c r="V139" s="160">
        <f>+T139+U139</f>
        <v>112135</v>
      </c>
      <c r="W139" s="217">
        <f t="shared" ref="W139:W147" si="195">IF(Q139=0,0,((V139/Q139)-1)*100)</f>
        <v>0.99977482548976315</v>
      </c>
      <c r="Y139" s="3"/>
    </row>
    <row r="140" spans="1:27" ht="12.75">
      <c r="B140" s="207"/>
      <c r="C140" s="121"/>
      <c r="D140" s="121"/>
      <c r="E140" s="121"/>
      <c r="F140" s="121"/>
      <c r="G140" s="121"/>
      <c r="H140" s="121"/>
      <c r="I140" s="122"/>
      <c r="L140" s="221" t="s">
        <v>15</v>
      </c>
      <c r="M140" s="243">
        <f t="shared" si="193"/>
        <v>49140</v>
      </c>
      <c r="N140" s="244">
        <f t="shared" si="193"/>
        <v>65174</v>
      </c>
      <c r="O140" s="155">
        <f t="shared" ref="O140:O141" si="196">+M140+N140</f>
        <v>114314</v>
      </c>
      <c r="P140" s="100">
        <f>+P88+P114</f>
        <v>4325</v>
      </c>
      <c r="Q140" s="158">
        <f t="shared" ref="Q140:Q141" si="197">+O140+P140</f>
        <v>118639</v>
      </c>
      <c r="R140" s="243">
        <f t="shared" si="194"/>
        <v>47848</v>
      </c>
      <c r="S140" s="244">
        <f t="shared" si="194"/>
        <v>59857</v>
      </c>
      <c r="T140" s="155">
        <f t="shared" ref="T140:T141" si="198">+R140+S140</f>
        <v>107705</v>
      </c>
      <c r="U140" s="100">
        <f>+U88+U114</f>
        <v>3912</v>
      </c>
      <c r="V140" s="160">
        <f t="shared" ref="V140:V141" si="199">+T140+U140</f>
        <v>111617</v>
      </c>
      <c r="W140" s="217">
        <f t="shared" si="195"/>
        <v>-5.9187956742723706</v>
      </c>
      <c r="Y140" s="3"/>
      <c r="Z140" s="3"/>
    </row>
    <row r="141" spans="1:27" ht="13.5" thickBot="1">
      <c r="B141" s="207"/>
      <c r="C141" s="121"/>
      <c r="D141" s="121"/>
      <c r="E141" s="121"/>
      <c r="F141" s="121"/>
      <c r="G141" s="121"/>
      <c r="H141" s="121"/>
      <c r="I141" s="122"/>
      <c r="L141" s="227" t="s">
        <v>16</v>
      </c>
      <c r="M141" s="243">
        <f t="shared" si="193"/>
        <v>43881</v>
      </c>
      <c r="N141" s="244">
        <f t="shared" si="193"/>
        <v>63500</v>
      </c>
      <c r="O141" s="155">
        <f t="shared" si="196"/>
        <v>107381</v>
      </c>
      <c r="P141" s="100">
        <f>+P89+P115</f>
        <v>4115</v>
      </c>
      <c r="Q141" s="158">
        <f t="shared" si="197"/>
        <v>111496</v>
      </c>
      <c r="R141" s="243">
        <f t="shared" si="194"/>
        <v>46030</v>
      </c>
      <c r="S141" s="244">
        <f t="shared" si="194"/>
        <v>56946</v>
      </c>
      <c r="T141" s="155">
        <f t="shared" si="198"/>
        <v>102976</v>
      </c>
      <c r="U141" s="100">
        <f>+U89+U115</f>
        <v>3873</v>
      </c>
      <c r="V141" s="160">
        <f t="shared" si="199"/>
        <v>106849</v>
      </c>
      <c r="W141" s="217">
        <f t="shared" si="195"/>
        <v>-4.1678625242161154</v>
      </c>
      <c r="Y141" s="3"/>
      <c r="Z141" s="3"/>
    </row>
    <row r="142" spans="1:27" ht="14.25" thickTop="1" thickBot="1">
      <c r="B142" s="207"/>
      <c r="C142" s="121"/>
      <c r="D142" s="121"/>
      <c r="E142" s="121"/>
      <c r="F142" s="121"/>
      <c r="G142" s="121"/>
      <c r="H142" s="121"/>
      <c r="I142" s="122"/>
      <c r="L142" s="201" t="s">
        <v>17</v>
      </c>
      <c r="M142" s="161">
        <f t="shared" ref="M142:V142" si="200">+M139+M140+M141</f>
        <v>137662</v>
      </c>
      <c r="N142" s="162">
        <f t="shared" si="200"/>
        <v>190681</v>
      </c>
      <c r="O142" s="161">
        <f t="shared" si="200"/>
        <v>328343</v>
      </c>
      <c r="P142" s="161">
        <f t="shared" si="200"/>
        <v>12817</v>
      </c>
      <c r="Q142" s="161">
        <f t="shared" si="200"/>
        <v>341160</v>
      </c>
      <c r="R142" s="161">
        <f t="shared" si="200"/>
        <v>142333</v>
      </c>
      <c r="S142" s="162">
        <f t="shared" si="200"/>
        <v>176242</v>
      </c>
      <c r="T142" s="161">
        <f t="shared" si="200"/>
        <v>318575</v>
      </c>
      <c r="U142" s="161">
        <f t="shared" si="200"/>
        <v>12026</v>
      </c>
      <c r="V142" s="163">
        <f t="shared" si="200"/>
        <v>330601</v>
      </c>
      <c r="W142" s="164">
        <f t="shared" si="195"/>
        <v>-3.0950287255246844</v>
      </c>
      <c r="Y142" s="3"/>
      <c r="Z142" s="3"/>
    </row>
    <row r="143" spans="1:27" ht="13.5" thickTop="1">
      <c r="B143" s="207"/>
      <c r="C143" s="121"/>
      <c r="D143" s="121"/>
      <c r="E143" s="121"/>
      <c r="F143" s="121"/>
      <c r="G143" s="121"/>
      <c r="H143" s="121"/>
      <c r="I143" s="122"/>
      <c r="L143" s="221" t="s">
        <v>18</v>
      </c>
      <c r="M143" s="243">
        <f t="shared" ref="M143:N145" si="201">+M91+M117</f>
        <v>42291</v>
      </c>
      <c r="N143" s="244">
        <f t="shared" si="201"/>
        <v>55136</v>
      </c>
      <c r="O143" s="155">
        <f t="shared" ref="O143" si="202">+M143+N143</f>
        <v>97427</v>
      </c>
      <c r="P143" s="100">
        <f>+P91+P117</f>
        <v>3769</v>
      </c>
      <c r="Q143" s="158">
        <f t="shared" ref="Q143" si="203">+O143+P143</f>
        <v>101196</v>
      </c>
      <c r="R143" s="243">
        <f t="shared" ref="R143:S145" si="204">+R91+R117</f>
        <v>46105</v>
      </c>
      <c r="S143" s="244">
        <f t="shared" si="204"/>
        <v>53150</v>
      </c>
      <c r="T143" s="155">
        <f t="shared" ref="T143" si="205">+R143+S143</f>
        <v>99255</v>
      </c>
      <c r="U143" s="100">
        <f>+U91+U117</f>
        <v>4089</v>
      </c>
      <c r="V143" s="160">
        <f t="shared" ref="V143" si="206">+T143+U143</f>
        <v>103344</v>
      </c>
      <c r="W143" s="217">
        <f t="shared" si="195"/>
        <v>2.1226135420372438</v>
      </c>
      <c r="Y143" s="3"/>
      <c r="Z143" s="3"/>
    </row>
    <row r="144" spans="1:27" ht="12.75">
      <c r="B144" s="207"/>
      <c r="C144" s="121"/>
      <c r="D144" s="121"/>
      <c r="E144" s="121"/>
      <c r="F144" s="121"/>
      <c r="G144" s="121"/>
      <c r="H144" s="121"/>
      <c r="I144" s="122"/>
      <c r="L144" s="221" t="s">
        <v>19</v>
      </c>
      <c r="M144" s="243">
        <f t="shared" si="201"/>
        <v>41963</v>
      </c>
      <c r="N144" s="244">
        <f t="shared" si="201"/>
        <v>58057</v>
      </c>
      <c r="O144" s="155">
        <f>+M144+N144</f>
        <v>100020</v>
      </c>
      <c r="P144" s="100">
        <f>+P92+P118</f>
        <v>3645</v>
      </c>
      <c r="Q144" s="158">
        <f>+O144+P144</f>
        <v>103665</v>
      </c>
      <c r="R144" s="243">
        <f t="shared" si="204"/>
        <v>42649</v>
      </c>
      <c r="S144" s="244">
        <f t="shared" si="204"/>
        <v>51402</v>
      </c>
      <c r="T144" s="155">
        <f>+R144+S144</f>
        <v>94051</v>
      </c>
      <c r="U144" s="100">
        <f>+U92+U118</f>
        <v>3204</v>
      </c>
      <c r="V144" s="160">
        <f>+T144+U144</f>
        <v>97255</v>
      </c>
      <c r="W144" s="217">
        <f>IF(Q144=0,0,((V144/Q144)-1)*100)</f>
        <v>-6.1833791540056859</v>
      </c>
      <c r="Y144" s="3"/>
      <c r="Z144" s="3"/>
    </row>
    <row r="145" spans="1:27" ht="13.5" thickBot="1">
      <c r="B145" s="207"/>
      <c r="C145" s="121"/>
      <c r="D145" s="121"/>
      <c r="E145" s="121"/>
      <c r="F145" s="121"/>
      <c r="G145" s="121"/>
      <c r="H145" s="121"/>
      <c r="I145" s="122"/>
      <c r="L145" s="221" t="s">
        <v>20</v>
      </c>
      <c r="M145" s="243">
        <f t="shared" si="201"/>
        <v>48970</v>
      </c>
      <c r="N145" s="244">
        <f t="shared" si="201"/>
        <v>64407</v>
      </c>
      <c r="O145" s="155">
        <f>+M145+N145</f>
        <v>113377</v>
      </c>
      <c r="P145" s="100">
        <f>+P93+P119</f>
        <v>4036</v>
      </c>
      <c r="Q145" s="158">
        <f>+O145+P145</f>
        <v>117413</v>
      </c>
      <c r="R145" s="243">
        <f t="shared" si="204"/>
        <v>51438</v>
      </c>
      <c r="S145" s="244">
        <f t="shared" si="204"/>
        <v>60381</v>
      </c>
      <c r="T145" s="155">
        <f>+R145+S145</f>
        <v>111819</v>
      </c>
      <c r="U145" s="100">
        <f>+U93+U119</f>
        <v>3946</v>
      </c>
      <c r="V145" s="160">
        <f>+T145+U145</f>
        <v>115765</v>
      </c>
      <c r="W145" s="217">
        <f>IF(Q145=0,0,((V145/Q145)-1)*100)</f>
        <v>-1.4035924471736516</v>
      </c>
      <c r="Y145" s="3"/>
      <c r="Z145" s="3"/>
    </row>
    <row r="146" spans="1:27" ht="14.25" thickTop="1" thickBot="1">
      <c r="B146" s="207"/>
      <c r="C146" s="121"/>
      <c r="D146" s="121"/>
      <c r="E146" s="121"/>
      <c r="F146" s="121"/>
      <c r="G146" s="121"/>
      <c r="H146" s="121"/>
      <c r="I146" s="122"/>
      <c r="L146" s="201" t="s">
        <v>87</v>
      </c>
      <c r="M146" s="161">
        <f>+M143+M144+M145</f>
        <v>133224</v>
      </c>
      <c r="N146" s="162">
        <f t="shared" ref="N146:V146" si="207">+N143+N144+N145</f>
        <v>177600</v>
      </c>
      <c r="O146" s="161">
        <f t="shared" si="207"/>
        <v>310824</v>
      </c>
      <c r="P146" s="161">
        <f t="shared" si="207"/>
        <v>11450</v>
      </c>
      <c r="Q146" s="161">
        <f t="shared" si="207"/>
        <v>322274</v>
      </c>
      <c r="R146" s="161">
        <f t="shared" si="207"/>
        <v>140192</v>
      </c>
      <c r="S146" s="162">
        <f t="shared" si="207"/>
        <v>164933</v>
      </c>
      <c r="T146" s="161">
        <f t="shared" si="207"/>
        <v>305125</v>
      </c>
      <c r="U146" s="161">
        <f t="shared" si="207"/>
        <v>11239</v>
      </c>
      <c r="V146" s="163">
        <f t="shared" si="207"/>
        <v>316364</v>
      </c>
      <c r="W146" s="164">
        <f>IF(Q146=0,0,((V146/Q146)-1)*100)</f>
        <v>-1.8338432513947733</v>
      </c>
      <c r="Y146" s="3"/>
      <c r="Z146" s="3"/>
    </row>
    <row r="147" spans="1:27" ht="13.5" thickTop="1">
      <c r="B147" s="207"/>
      <c r="C147" s="121"/>
      <c r="D147" s="121"/>
      <c r="E147" s="121"/>
      <c r="F147" s="121"/>
      <c r="G147" s="121"/>
      <c r="H147" s="121"/>
      <c r="I147" s="122"/>
      <c r="L147" s="221" t="s">
        <v>21</v>
      </c>
      <c r="M147" s="243">
        <f t="shared" ref="M147:N149" si="208">+M95+M121</f>
        <v>42170</v>
      </c>
      <c r="N147" s="244">
        <f t="shared" si="208"/>
        <v>54921</v>
      </c>
      <c r="O147" s="155">
        <f t="shared" ref="O147" si="209">+M147+N147</f>
        <v>97091</v>
      </c>
      <c r="P147" s="100">
        <f>+P95+P121</f>
        <v>3793</v>
      </c>
      <c r="Q147" s="158">
        <f t="shared" ref="Q147" si="210">+O147+P147</f>
        <v>100884</v>
      </c>
      <c r="R147" s="243">
        <f t="shared" ref="R147:S149" si="211">+R95+R121</f>
        <v>44241</v>
      </c>
      <c r="S147" s="244">
        <f t="shared" si="211"/>
        <v>56385</v>
      </c>
      <c r="T147" s="155">
        <f t="shared" ref="T147" si="212">+R147+S147</f>
        <v>100626</v>
      </c>
      <c r="U147" s="100">
        <f>+U95+U121</f>
        <v>3913</v>
      </c>
      <c r="V147" s="160">
        <f t="shared" ref="V147" si="213">+T147+U147</f>
        <v>104539</v>
      </c>
      <c r="W147" s="217">
        <f t="shared" si="195"/>
        <v>3.6229729193925753</v>
      </c>
      <c r="Y147" s="5"/>
      <c r="Z147" s="5"/>
      <c r="AA147" s="278"/>
    </row>
    <row r="148" spans="1:27" ht="12.75">
      <c r="B148" s="207"/>
      <c r="C148" s="121"/>
      <c r="D148" s="121"/>
      <c r="E148" s="121"/>
      <c r="F148" s="121"/>
      <c r="G148" s="121"/>
      <c r="H148" s="121"/>
      <c r="I148" s="122"/>
      <c r="L148" s="221" t="s">
        <v>88</v>
      </c>
      <c r="M148" s="243">
        <f t="shared" si="208"/>
        <v>41940</v>
      </c>
      <c r="N148" s="244">
        <f t="shared" si="208"/>
        <v>59965</v>
      </c>
      <c r="O148" s="155">
        <f>+M148+N148</f>
        <v>101905</v>
      </c>
      <c r="P148" s="100">
        <f>+P96+P122</f>
        <v>4028</v>
      </c>
      <c r="Q148" s="158">
        <f>+O148+P148</f>
        <v>105933</v>
      </c>
      <c r="R148" s="243">
        <f t="shared" si="211"/>
        <v>44855</v>
      </c>
      <c r="S148" s="244">
        <f t="shared" si="211"/>
        <v>60971</v>
      </c>
      <c r="T148" s="155">
        <f>+R148+S148</f>
        <v>105826</v>
      </c>
      <c r="U148" s="100">
        <f>+U96+U122</f>
        <v>3601</v>
      </c>
      <c r="V148" s="160">
        <f>+T148+U148</f>
        <v>109427</v>
      </c>
      <c r="W148" s="217">
        <f t="shared" ref="W148:W154" si="214">IF(Q148=0,0,((V148/Q148)-1)*100)</f>
        <v>3.2983111966998102</v>
      </c>
      <c r="Y148" s="5"/>
      <c r="Z148" s="5"/>
      <c r="AA148" s="278"/>
    </row>
    <row r="149" spans="1:27" ht="13.5" thickBot="1">
      <c r="B149" s="207"/>
      <c r="C149" s="121"/>
      <c r="D149" s="121"/>
      <c r="E149" s="121"/>
      <c r="F149" s="121"/>
      <c r="G149" s="121"/>
      <c r="H149" s="121"/>
      <c r="I149" s="122"/>
      <c r="L149" s="221" t="s">
        <v>22</v>
      </c>
      <c r="M149" s="243">
        <f t="shared" si="208"/>
        <v>41731</v>
      </c>
      <c r="N149" s="244">
        <f t="shared" si="208"/>
        <v>55251</v>
      </c>
      <c r="O149" s="156">
        <f>+M149+N149</f>
        <v>96982</v>
      </c>
      <c r="P149" s="250">
        <f>+P97+P123</f>
        <v>4201</v>
      </c>
      <c r="Q149" s="158">
        <f>+O149+P149</f>
        <v>101183</v>
      </c>
      <c r="R149" s="243">
        <f t="shared" si="211"/>
        <v>46876</v>
      </c>
      <c r="S149" s="244">
        <f t="shared" si="211"/>
        <v>58157</v>
      </c>
      <c r="T149" s="156">
        <f>+R149+S149</f>
        <v>105033</v>
      </c>
      <c r="U149" s="250">
        <f>+U97+U123</f>
        <v>3602</v>
      </c>
      <c r="V149" s="160">
        <f>+T149+U149</f>
        <v>108635</v>
      </c>
      <c r="W149" s="217">
        <f t="shared" si="214"/>
        <v>7.3648735459513892</v>
      </c>
      <c r="Y149" s="5"/>
      <c r="Z149" s="5"/>
      <c r="AA149" s="278"/>
    </row>
    <row r="150" spans="1:27" ht="14.25" thickTop="1" thickBot="1">
      <c r="A150" s="121"/>
      <c r="B150" s="207"/>
      <c r="C150" s="121"/>
      <c r="D150" s="121"/>
      <c r="E150" s="121"/>
      <c r="F150" s="121"/>
      <c r="G150" s="121"/>
      <c r="H150" s="121"/>
      <c r="I150" s="122"/>
      <c r="J150" s="121"/>
      <c r="L150" s="202" t="s">
        <v>60</v>
      </c>
      <c r="M150" s="165">
        <f>+M147+M148+M149</f>
        <v>125841</v>
      </c>
      <c r="N150" s="165">
        <f t="shared" ref="N150" si="215">+N147+N148+N149</f>
        <v>170137</v>
      </c>
      <c r="O150" s="166">
        <f t="shared" ref="O150" si="216">+O147+O148+O149</f>
        <v>295978</v>
      </c>
      <c r="P150" s="166">
        <f t="shared" ref="P150" si="217">+P147+P148+P149</f>
        <v>12022</v>
      </c>
      <c r="Q150" s="166">
        <f t="shared" ref="Q150" si="218">+Q147+Q148+Q149</f>
        <v>308000</v>
      </c>
      <c r="R150" s="165">
        <f t="shared" ref="R150" si="219">+R147+R148+R149</f>
        <v>135972</v>
      </c>
      <c r="S150" s="165">
        <f t="shared" ref="S150" si="220">+S147+S148+S149</f>
        <v>175513</v>
      </c>
      <c r="T150" s="166">
        <f t="shared" ref="T150" si="221">+T147+T148+T149</f>
        <v>311485</v>
      </c>
      <c r="U150" s="166">
        <f t="shared" ref="U150" si="222">+U147+U148+U149</f>
        <v>11116</v>
      </c>
      <c r="V150" s="166">
        <f t="shared" ref="V150" si="223">+V147+V148+V149</f>
        <v>322601</v>
      </c>
      <c r="W150" s="167">
        <f t="shared" si="214"/>
        <v>4.7405844155844257</v>
      </c>
      <c r="Y150" s="5"/>
      <c r="Z150" s="5"/>
      <c r="AA150" s="278"/>
    </row>
    <row r="151" spans="1:27" ht="13.5" thickTop="1">
      <c r="A151" s="121"/>
      <c r="B151" s="207"/>
      <c r="C151" s="121"/>
      <c r="D151" s="121"/>
      <c r="E151" s="121"/>
      <c r="F151" s="121"/>
      <c r="G151" s="121"/>
      <c r="H151" s="121"/>
      <c r="I151" s="122"/>
      <c r="J151" s="121"/>
      <c r="L151" s="221" t="s">
        <v>24</v>
      </c>
      <c r="M151" s="243">
        <f t="shared" ref="M151:N153" si="224">+M99+M125</f>
        <v>45096</v>
      </c>
      <c r="N151" s="244">
        <f t="shared" si="224"/>
        <v>55253</v>
      </c>
      <c r="O151" s="156">
        <f>+M151+N151</f>
        <v>100349</v>
      </c>
      <c r="P151" s="251">
        <f>+P99+P125</f>
        <v>4502</v>
      </c>
      <c r="Q151" s="158">
        <f>+O151+P151</f>
        <v>104851</v>
      </c>
      <c r="R151" s="243">
        <f t="shared" ref="R151:S153" si="225">+R99+R125</f>
        <v>48714</v>
      </c>
      <c r="S151" s="244">
        <f t="shared" si="225"/>
        <v>56153</v>
      </c>
      <c r="T151" s="156">
        <f>+R151+S151</f>
        <v>104867</v>
      </c>
      <c r="U151" s="251">
        <f>+U99+U125</f>
        <v>3786</v>
      </c>
      <c r="V151" s="160">
        <f>+T151+U151</f>
        <v>108653</v>
      </c>
      <c r="W151" s="217">
        <f t="shared" si="214"/>
        <v>3.6260979866667986</v>
      </c>
      <c r="Y151" s="3"/>
    </row>
    <row r="152" spans="1:27" ht="12.75">
      <c r="A152" s="121"/>
      <c r="B152" s="123"/>
      <c r="C152" s="131"/>
      <c r="D152" s="131"/>
      <c r="E152" s="124"/>
      <c r="F152" s="132"/>
      <c r="G152" s="132"/>
      <c r="H152" s="133"/>
      <c r="I152" s="134"/>
      <c r="J152" s="121"/>
      <c r="L152" s="221" t="s">
        <v>25</v>
      </c>
      <c r="M152" s="243">
        <f t="shared" si="224"/>
        <v>45507</v>
      </c>
      <c r="N152" s="244">
        <f t="shared" si="224"/>
        <v>55560</v>
      </c>
      <c r="O152" s="156">
        <f>+M152+N152</f>
        <v>101067</v>
      </c>
      <c r="P152" s="100">
        <f>+P100+P126</f>
        <v>4235</v>
      </c>
      <c r="Q152" s="158">
        <f>+O152+P152</f>
        <v>105302</v>
      </c>
      <c r="R152" s="243">
        <f t="shared" si="225"/>
        <v>48860</v>
      </c>
      <c r="S152" s="244">
        <f t="shared" si="225"/>
        <v>58439</v>
      </c>
      <c r="T152" s="156">
        <f>+R152+S152</f>
        <v>107299</v>
      </c>
      <c r="U152" s="100">
        <f>+U100+U126</f>
        <v>3867</v>
      </c>
      <c r="V152" s="160">
        <f>+T152+U152</f>
        <v>111166</v>
      </c>
      <c r="W152" s="217">
        <f t="shared" si="214"/>
        <v>5.5687451330459048</v>
      </c>
    </row>
    <row r="153" spans="1:27" s="4" customFormat="1" ht="12.75" customHeight="1" thickBot="1">
      <c r="A153" s="125"/>
      <c r="B153" s="209"/>
      <c r="C153" s="128"/>
      <c r="D153" s="128"/>
      <c r="E153" s="128"/>
      <c r="F153" s="128"/>
      <c r="G153" s="128"/>
      <c r="H153" s="128"/>
      <c r="I153" s="129"/>
      <c r="J153" s="125"/>
      <c r="K153" s="125"/>
      <c r="L153" s="221" t="s">
        <v>26</v>
      </c>
      <c r="M153" s="243">
        <f t="shared" si="224"/>
        <v>44560</v>
      </c>
      <c r="N153" s="244">
        <f t="shared" si="224"/>
        <v>58117</v>
      </c>
      <c r="O153" s="156">
        <f t="shared" ref="O153" si="226">+M153+N153</f>
        <v>102677</v>
      </c>
      <c r="P153" s="100">
        <f>+P101+P127</f>
        <v>3823</v>
      </c>
      <c r="Q153" s="158">
        <f t="shared" ref="Q153" si="227">+O153+P153</f>
        <v>106500</v>
      </c>
      <c r="R153" s="243">
        <f t="shared" si="225"/>
        <v>51627</v>
      </c>
      <c r="S153" s="244">
        <f t="shared" si="225"/>
        <v>62979</v>
      </c>
      <c r="T153" s="156">
        <f t="shared" ref="T153" si="228">+R153+S153</f>
        <v>114606</v>
      </c>
      <c r="U153" s="100">
        <f>+U101+U127</f>
        <v>3641</v>
      </c>
      <c r="V153" s="160">
        <f t="shared" ref="V153" si="229">+T153+U153</f>
        <v>118247</v>
      </c>
      <c r="W153" s="217">
        <f t="shared" si="214"/>
        <v>11.030046948356809</v>
      </c>
      <c r="X153" s="10"/>
      <c r="Y153" s="3"/>
      <c r="AA153" s="278"/>
    </row>
    <row r="154" spans="1:27" s="4" customFormat="1" ht="12.75" customHeight="1" thickTop="1" thickBot="1">
      <c r="A154" s="125"/>
      <c r="B154" s="209"/>
      <c r="C154" s="128"/>
      <c r="D154" s="128"/>
      <c r="E154" s="128"/>
      <c r="F154" s="128"/>
      <c r="G154" s="128"/>
      <c r="H154" s="128"/>
      <c r="I154" s="129"/>
      <c r="J154" s="125"/>
      <c r="K154" s="125"/>
      <c r="L154" s="201" t="s">
        <v>27</v>
      </c>
      <c r="M154" s="161">
        <f t="shared" ref="M154:V154" si="230">+M151+M152+M153</f>
        <v>135163</v>
      </c>
      <c r="N154" s="162">
        <f t="shared" si="230"/>
        <v>168930</v>
      </c>
      <c r="O154" s="161">
        <f t="shared" si="230"/>
        <v>304093</v>
      </c>
      <c r="P154" s="161">
        <f t="shared" si="230"/>
        <v>12560</v>
      </c>
      <c r="Q154" s="161">
        <f t="shared" si="230"/>
        <v>316653</v>
      </c>
      <c r="R154" s="161">
        <f t="shared" si="230"/>
        <v>149201</v>
      </c>
      <c r="S154" s="162">
        <f t="shared" si="230"/>
        <v>177571</v>
      </c>
      <c r="T154" s="161">
        <f t="shared" si="230"/>
        <v>326772</v>
      </c>
      <c r="U154" s="161">
        <f t="shared" si="230"/>
        <v>11294</v>
      </c>
      <c r="V154" s="161">
        <f t="shared" si="230"/>
        <v>338066</v>
      </c>
      <c r="W154" s="164">
        <f t="shared" si="214"/>
        <v>6.7622918462796777</v>
      </c>
      <c r="X154" s="10"/>
      <c r="AA154" s="278"/>
    </row>
    <row r="155" spans="1:27" s="4" customFormat="1" ht="12.75" customHeight="1" thickTop="1" thickBot="1">
      <c r="A155" s="121"/>
      <c r="B155" s="207"/>
      <c r="C155" s="121"/>
      <c r="D155" s="121"/>
      <c r="E155" s="121"/>
      <c r="F155" s="121"/>
      <c r="G155" s="121"/>
      <c r="H155" s="121"/>
      <c r="I155" s="122"/>
      <c r="J155" s="121"/>
      <c r="K155" s="94"/>
      <c r="L155" s="201" t="s">
        <v>90</v>
      </c>
      <c r="M155" s="161">
        <f t="shared" ref="M155" si="231">+M146+M150+M154</f>
        <v>394228</v>
      </c>
      <c r="N155" s="162">
        <f t="shared" ref="N155" si="232">+N146+N150+N154</f>
        <v>516667</v>
      </c>
      <c r="O155" s="161">
        <f t="shared" ref="O155" si="233">+O146+O150+O154</f>
        <v>910895</v>
      </c>
      <c r="P155" s="161">
        <f t="shared" ref="P155" si="234">+P146+P150+P154</f>
        <v>36032</v>
      </c>
      <c r="Q155" s="161">
        <f t="shared" ref="Q155" si="235">+Q146+Q150+Q154</f>
        <v>946927</v>
      </c>
      <c r="R155" s="161">
        <f t="shared" ref="R155" si="236">+R146+R150+R154</f>
        <v>425365</v>
      </c>
      <c r="S155" s="162">
        <f t="shared" ref="S155" si="237">+S146+S150+S154</f>
        <v>518017</v>
      </c>
      <c r="T155" s="161">
        <f t="shared" ref="T155" si="238">+T146+T150+T154</f>
        <v>943382</v>
      </c>
      <c r="U155" s="161">
        <f t="shared" ref="U155" si="239">+U146+U150+U154</f>
        <v>33649</v>
      </c>
      <c r="V155" s="163">
        <f t="shared" ref="V155" si="240">+V146+V150+V154</f>
        <v>977031</v>
      </c>
      <c r="W155" s="164">
        <f t="shared" ref="W155:W156" si="241">IF(Q155=0,0,((V155/Q155)-1)*100)</f>
        <v>3.1791257404213846</v>
      </c>
      <c r="X155" s="6"/>
      <c r="Y155" s="3"/>
      <c r="Z155" s="3"/>
      <c r="AA155" s="277"/>
    </row>
    <row r="156" spans="1:27" s="4" customFormat="1" ht="12.75" customHeight="1" thickTop="1" thickBot="1">
      <c r="A156" s="121"/>
      <c r="B156" s="207"/>
      <c r="C156" s="121"/>
      <c r="D156" s="121"/>
      <c r="E156" s="121"/>
      <c r="F156" s="121"/>
      <c r="G156" s="121"/>
      <c r="H156" s="121"/>
      <c r="I156" s="122"/>
      <c r="J156" s="121"/>
      <c r="K156" s="94"/>
      <c r="L156" s="201" t="s">
        <v>89</v>
      </c>
      <c r="M156" s="161">
        <f t="shared" ref="M156:V156" si="242">+M142+M146+M150+M154</f>
        <v>531890</v>
      </c>
      <c r="N156" s="162">
        <f t="shared" si="242"/>
        <v>707348</v>
      </c>
      <c r="O156" s="161">
        <f t="shared" si="242"/>
        <v>1239238</v>
      </c>
      <c r="P156" s="161">
        <f t="shared" si="242"/>
        <v>48849</v>
      </c>
      <c r="Q156" s="161">
        <f t="shared" si="242"/>
        <v>1288087</v>
      </c>
      <c r="R156" s="161">
        <f t="shared" si="242"/>
        <v>567698</v>
      </c>
      <c r="S156" s="162">
        <f t="shared" si="242"/>
        <v>694259</v>
      </c>
      <c r="T156" s="161">
        <f t="shared" si="242"/>
        <v>1261957</v>
      </c>
      <c r="U156" s="161">
        <f t="shared" si="242"/>
        <v>45675</v>
      </c>
      <c r="V156" s="163">
        <f t="shared" si="242"/>
        <v>1307632</v>
      </c>
      <c r="W156" s="164">
        <f t="shared" si="241"/>
        <v>1.5173664511791474</v>
      </c>
      <c r="X156" s="6"/>
      <c r="Y156" s="3"/>
      <c r="Z156" s="3"/>
      <c r="AA156" s="277"/>
    </row>
    <row r="157" spans="1:27" ht="14.25" thickTop="1" thickBot="1">
      <c r="B157" s="207"/>
      <c r="C157" s="121"/>
      <c r="D157" s="121"/>
      <c r="E157" s="121"/>
      <c r="F157" s="121"/>
      <c r="G157" s="121"/>
      <c r="H157" s="121"/>
      <c r="I157" s="122"/>
      <c r="L157" s="200" t="s">
        <v>59</v>
      </c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5"/>
    </row>
    <row r="158" spans="1:27" ht="13.5" thickTop="1">
      <c r="B158" s="207"/>
      <c r="C158" s="121"/>
      <c r="D158" s="121"/>
      <c r="E158" s="121"/>
      <c r="F158" s="121"/>
      <c r="G158" s="121"/>
      <c r="H158" s="121"/>
      <c r="I158" s="122"/>
      <c r="L158" s="297" t="s">
        <v>48</v>
      </c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9"/>
      <c r="Y158" s="3"/>
    </row>
    <row r="159" spans="1:27" ht="13.5" thickBot="1">
      <c r="B159" s="207"/>
      <c r="C159" s="121"/>
      <c r="D159" s="121"/>
      <c r="E159" s="121"/>
      <c r="F159" s="121"/>
      <c r="G159" s="121"/>
      <c r="H159" s="121"/>
      <c r="I159" s="122"/>
      <c r="L159" s="300" t="s">
        <v>49</v>
      </c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2"/>
    </row>
    <row r="160" spans="1:27" ht="14.25" thickTop="1" thickBot="1">
      <c r="B160" s="207"/>
      <c r="C160" s="121"/>
      <c r="D160" s="121"/>
      <c r="E160" s="121"/>
      <c r="F160" s="121"/>
      <c r="G160" s="121"/>
      <c r="H160" s="121"/>
      <c r="I160" s="122"/>
      <c r="L160" s="197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120" t="s">
        <v>40</v>
      </c>
    </row>
    <row r="161" spans="2:23" ht="14.25" thickTop="1" thickBot="1">
      <c r="B161" s="207"/>
      <c r="C161" s="121"/>
      <c r="D161" s="121"/>
      <c r="E161" s="121"/>
      <c r="F161" s="121"/>
      <c r="G161" s="121"/>
      <c r="H161" s="121"/>
      <c r="I161" s="122"/>
      <c r="L161" s="219"/>
      <c r="M161" s="294" t="s">
        <v>91</v>
      </c>
      <c r="N161" s="295"/>
      <c r="O161" s="295"/>
      <c r="P161" s="295"/>
      <c r="Q161" s="296"/>
      <c r="R161" s="294" t="s">
        <v>92</v>
      </c>
      <c r="S161" s="295"/>
      <c r="T161" s="295"/>
      <c r="U161" s="295"/>
      <c r="V161" s="296"/>
      <c r="W161" s="220" t="s">
        <v>4</v>
      </c>
    </row>
    <row r="162" spans="2:23" ht="13.5" thickTop="1">
      <c r="B162" s="207"/>
      <c r="C162" s="121"/>
      <c r="D162" s="121"/>
      <c r="E162" s="121"/>
      <c r="F162" s="121"/>
      <c r="G162" s="121"/>
      <c r="H162" s="121"/>
      <c r="I162" s="122"/>
      <c r="L162" s="221" t="s">
        <v>5</v>
      </c>
      <c r="M162" s="222"/>
      <c r="N162" s="225"/>
      <c r="O162" s="194"/>
      <c r="P162" s="226"/>
      <c r="Q162" s="195"/>
      <c r="R162" s="222"/>
      <c r="S162" s="225"/>
      <c r="T162" s="194"/>
      <c r="U162" s="226"/>
      <c r="V162" s="195"/>
      <c r="W162" s="224" t="s">
        <v>6</v>
      </c>
    </row>
    <row r="163" spans="2:23" ht="13.5" thickBot="1">
      <c r="B163" s="207"/>
      <c r="C163" s="121"/>
      <c r="D163" s="121"/>
      <c r="E163" s="121"/>
      <c r="F163" s="121"/>
      <c r="G163" s="121"/>
      <c r="H163" s="121"/>
      <c r="I163" s="122"/>
      <c r="L163" s="227"/>
      <c r="M163" s="231" t="s">
        <v>41</v>
      </c>
      <c r="N163" s="232" t="s">
        <v>42</v>
      </c>
      <c r="O163" s="196" t="s">
        <v>43</v>
      </c>
      <c r="P163" s="233" t="s">
        <v>13</v>
      </c>
      <c r="Q163" s="285" t="s">
        <v>9</v>
      </c>
      <c r="R163" s="231" t="s">
        <v>41</v>
      </c>
      <c r="S163" s="232" t="s">
        <v>42</v>
      </c>
      <c r="T163" s="196" t="s">
        <v>43</v>
      </c>
      <c r="U163" s="233" t="s">
        <v>13</v>
      </c>
      <c r="V163" s="285" t="s">
        <v>9</v>
      </c>
      <c r="W163" s="230"/>
    </row>
    <row r="164" spans="2:23" ht="3.75" customHeight="1" thickTop="1" thickBot="1">
      <c r="B164" s="207"/>
      <c r="C164" s="121"/>
      <c r="D164" s="121"/>
      <c r="E164" s="121"/>
      <c r="F164" s="121"/>
      <c r="G164" s="121"/>
      <c r="H164" s="121"/>
      <c r="I164" s="122"/>
      <c r="L164" s="221"/>
      <c r="M164" s="237"/>
      <c r="N164" s="238"/>
      <c r="O164" s="171"/>
      <c r="P164" s="239"/>
      <c r="Q164" s="177"/>
      <c r="R164" s="237"/>
      <c r="S164" s="238"/>
      <c r="T164" s="171"/>
      <c r="U164" s="239"/>
      <c r="V164" s="181"/>
      <c r="W164" s="240"/>
    </row>
    <row r="165" spans="2:23" ht="13.5" thickTop="1">
      <c r="B165" s="207"/>
      <c r="C165" s="121"/>
      <c r="D165" s="121"/>
      <c r="E165" s="121"/>
      <c r="F165" s="121"/>
      <c r="G165" s="121"/>
      <c r="H165" s="121"/>
      <c r="I165" s="122"/>
      <c r="L165" s="221" t="s">
        <v>14</v>
      </c>
      <c r="M165" s="243">
        <v>39</v>
      </c>
      <c r="N165" s="244">
        <v>55</v>
      </c>
      <c r="O165" s="172">
        <f>M165+N165</f>
        <v>94</v>
      </c>
      <c r="P165" s="100">
        <v>12</v>
      </c>
      <c r="Q165" s="178">
        <f>O165+P165</f>
        <v>106</v>
      </c>
      <c r="R165" s="256">
        <v>65</v>
      </c>
      <c r="S165" s="257">
        <v>54</v>
      </c>
      <c r="T165" s="172">
        <f>R165+S165</f>
        <v>119</v>
      </c>
      <c r="U165" s="258">
        <v>2</v>
      </c>
      <c r="V165" s="182">
        <f>T165+U165</f>
        <v>121</v>
      </c>
      <c r="W165" s="217">
        <f t="shared" ref="W165:W180" si="243">IF(Q165=0,0,((V165/Q165)-1)*100)</f>
        <v>14.150943396226424</v>
      </c>
    </row>
    <row r="166" spans="2:23" ht="12.75">
      <c r="B166" s="207"/>
      <c r="C166" s="121"/>
      <c r="D166" s="121"/>
      <c r="E166" s="121"/>
      <c r="F166" s="121"/>
      <c r="G166" s="121"/>
      <c r="H166" s="121"/>
      <c r="I166" s="122"/>
      <c r="L166" s="221" t="s">
        <v>15</v>
      </c>
      <c r="M166" s="243">
        <v>40</v>
      </c>
      <c r="N166" s="244">
        <v>72</v>
      </c>
      <c r="O166" s="172">
        <f>M166+N166</f>
        <v>112</v>
      </c>
      <c r="P166" s="100">
        <v>1</v>
      </c>
      <c r="Q166" s="178">
        <f>O166+P166</f>
        <v>113</v>
      </c>
      <c r="R166" s="256">
        <v>66</v>
      </c>
      <c r="S166" s="257">
        <v>41</v>
      </c>
      <c r="T166" s="172">
        <f>R166+S166</f>
        <v>107</v>
      </c>
      <c r="U166" s="260">
        <v>2</v>
      </c>
      <c r="V166" s="182">
        <f>T166+U166</f>
        <v>109</v>
      </c>
      <c r="W166" s="217">
        <f t="shared" si="243"/>
        <v>-3.539823008849563</v>
      </c>
    </row>
    <row r="167" spans="2:23" ht="13.5" thickBot="1">
      <c r="B167" s="207"/>
      <c r="C167" s="121"/>
      <c r="D167" s="121"/>
      <c r="E167" s="121"/>
      <c r="F167" s="121"/>
      <c r="G167" s="121"/>
      <c r="H167" s="121"/>
      <c r="I167" s="122"/>
      <c r="L167" s="227" t="s">
        <v>16</v>
      </c>
      <c r="M167" s="243">
        <v>40</v>
      </c>
      <c r="N167" s="244">
        <v>79</v>
      </c>
      <c r="O167" s="172">
        <f>M167+N167</f>
        <v>119</v>
      </c>
      <c r="P167" s="100">
        <v>1</v>
      </c>
      <c r="Q167" s="178">
        <f>O167+P167</f>
        <v>120</v>
      </c>
      <c r="R167" s="256">
        <v>77</v>
      </c>
      <c r="S167" s="257">
        <v>33</v>
      </c>
      <c r="T167" s="172">
        <f>R167+S167</f>
        <v>110</v>
      </c>
      <c r="U167" s="261">
        <v>0</v>
      </c>
      <c r="V167" s="182">
        <f>T167+U167</f>
        <v>110</v>
      </c>
      <c r="W167" s="217">
        <f t="shared" si="243"/>
        <v>-8.3333333333333375</v>
      </c>
    </row>
    <row r="168" spans="2:23" ht="14.25" thickTop="1" thickBot="1">
      <c r="B168" s="207"/>
      <c r="C168" s="121"/>
      <c r="D168" s="121"/>
      <c r="E168" s="121"/>
      <c r="F168" s="121"/>
      <c r="G168" s="121"/>
      <c r="H168" s="121"/>
      <c r="I168" s="122"/>
      <c r="L168" s="203" t="s">
        <v>17</v>
      </c>
      <c r="M168" s="184">
        <f t="shared" ref="M168:V168" si="244">+M165+M166+M167</f>
        <v>119</v>
      </c>
      <c r="N168" s="185">
        <f t="shared" si="244"/>
        <v>206</v>
      </c>
      <c r="O168" s="184">
        <f t="shared" si="244"/>
        <v>325</v>
      </c>
      <c r="P168" s="184">
        <f t="shared" si="244"/>
        <v>14</v>
      </c>
      <c r="Q168" s="184">
        <f t="shared" si="244"/>
        <v>339</v>
      </c>
      <c r="R168" s="184">
        <f t="shared" si="244"/>
        <v>208</v>
      </c>
      <c r="S168" s="185">
        <f t="shared" si="244"/>
        <v>128</v>
      </c>
      <c r="T168" s="184">
        <f t="shared" si="244"/>
        <v>336</v>
      </c>
      <c r="U168" s="184">
        <f t="shared" si="244"/>
        <v>4</v>
      </c>
      <c r="V168" s="186">
        <f t="shared" si="244"/>
        <v>340</v>
      </c>
      <c r="W168" s="187">
        <f t="shared" si="243"/>
        <v>0.29498525073745618</v>
      </c>
    </row>
    <row r="169" spans="2:23" ht="13.5" thickTop="1">
      <c r="B169" s="207"/>
      <c r="C169" s="121"/>
      <c r="D169" s="121"/>
      <c r="E169" s="121"/>
      <c r="F169" s="121"/>
      <c r="G169" s="121"/>
      <c r="H169" s="121"/>
      <c r="I169" s="122"/>
      <c r="L169" s="221" t="s">
        <v>18</v>
      </c>
      <c r="M169" s="253">
        <v>38</v>
      </c>
      <c r="N169" s="254">
        <v>71</v>
      </c>
      <c r="O169" s="173">
        <f>M169+N169</f>
        <v>109</v>
      </c>
      <c r="P169" s="100">
        <v>1</v>
      </c>
      <c r="Q169" s="179">
        <f>O169+P169</f>
        <v>110</v>
      </c>
      <c r="R169" s="253">
        <v>72</v>
      </c>
      <c r="S169" s="254">
        <v>26</v>
      </c>
      <c r="T169" s="173">
        <f>R169+S169</f>
        <v>98</v>
      </c>
      <c r="U169" s="100">
        <v>4</v>
      </c>
      <c r="V169" s="182">
        <f>T169+U169</f>
        <v>102</v>
      </c>
      <c r="W169" s="217">
        <f t="shared" si="243"/>
        <v>-7.2727272727272751</v>
      </c>
    </row>
    <row r="170" spans="2:23" ht="12.75">
      <c r="B170" s="207"/>
      <c r="C170" s="121"/>
      <c r="D170" s="121"/>
      <c r="E170" s="121"/>
      <c r="F170" s="121"/>
      <c r="G170" s="121"/>
      <c r="H170" s="121"/>
      <c r="I170" s="122"/>
      <c r="L170" s="221" t="s">
        <v>19</v>
      </c>
      <c r="M170" s="243">
        <v>36</v>
      </c>
      <c r="N170" s="244">
        <v>87</v>
      </c>
      <c r="O170" s="172">
        <f>M170+N170</f>
        <v>123</v>
      </c>
      <c r="P170" s="100">
        <v>1</v>
      </c>
      <c r="Q170" s="178">
        <f>O170+P170</f>
        <v>124</v>
      </c>
      <c r="R170" s="243">
        <v>62</v>
      </c>
      <c r="S170" s="244">
        <v>26</v>
      </c>
      <c r="T170" s="172">
        <f>R170+S170</f>
        <v>88</v>
      </c>
      <c r="U170" s="100">
        <v>0</v>
      </c>
      <c r="V170" s="182">
        <f>T170+U170</f>
        <v>88</v>
      </c>
      <c r="W170" s="217">
        <f>IF(Q170=0,0,((V170/Q170)-1)*100)</f>
        <v>-29.032258064516125</v>
      </c>
    </row>
    <row r="171" spans="2:23" ht="13.5" thickBot="1">
      <c r="B171" s="207"/>
      <c r="C171" s="121"/>
      <c r="D171" s="121"/>
      <c r="E171" s="121"/>
      <c r="F171" s="121"/>
      <c r="G171" s="121"/>
      <c r="H171" s="121"/>
      <c r="I171" s="122"/>
      <c r="L171" s="221" t="s">
        <v>20</v>
      </c>
      <c r="M171" s="243">
        <v>30</v>
      </c>
      <c r="N171" s="244">
        <v>64</v>
      </c>
      <c r="O171" s="172">
        <f>M171+N171</f>
        <v>94</v>
      </c>
      <c r="P171" s="100">
        <v>1</v>
      </c>
      <c r="Q171" s="178">
        <f>O171+P171</f>
        <v>95</v>
      </c>
      <c r="R171" s="243">
        <v>77</v>
      </c>
      <c r="S171" s="244">
        <v>30</v>
      </c>
      <c r="T171" s="172">
        <f>R171+S171</f>
        <v>107</v>
      </c>
      <c r="U171" s="100">
        <v>0</v>
      </c>
      <c r="V171" s="182">
        <f>T171+U171</f>
        <v>107</v>
      </c>
      <c r="W171" s="217">
        <f>IF(Q171=0,0,((V171/Q171)-1)*100)</f>
        <v>12.631578947368416</v>
      </c>
    </row>
    <row r="172" spans="2:23" ht="14.25" thickTop="1" thickBot="1">
      <c r="B172" s="207"/>
      <c r="C172" s="121"/>
      <c r="D172" s="121"/>
      <c r="E172" s="121"/>
      <c r="F172" s="121"/>
      <c r="G172" s="121"/>
      <c r="H172" s="121"/>
      <c r="I172" s="122"/>
      <c r="L172" s="203" t="s">
        <v>87</v>
      </c>
      <c r="M172" s="184">
        <f>+M169+M170+M171</f>
        <v>104</v>
      </c>
      <c r="N172" s="185">
        <f t="shared" ref="N172:V172" si="245">+N169+N170+N171</f>
        <v>222</v>
      </c>
      <c r="O172" s="184">
        <f t="shared" si="245"/>
        <v>326</v>
      </c>
      <c r="P172" s="184">
        <f t="shared" si="245"/>
        <v>3</v>
      </c>
      <c r="Q172" s="184">
        <f t="shared" si="245"/>
        <v>329</v>
      </c>
      <c r="R172" s="184">
        <f t="shared" si="245"/>
        <v>211</v>
      </c>
      <c r="S172" s="185">
        <f t="shared" si="245"/>
        <v>82</v>
      </c>
      <c r="T172" s="184">
        <f t="shared" si="245"/>
        <v>293</v>
      </c>
      <c r="U172" s="184">
        <f t="shared" si="245"/>
        <v>4</v>
      </c>
      <c r="V172" s="186">
        <f t="shared" si="245"/>
        <v>297</v>
      </c>
      <c r="W172" s="187">
        <f>IF(Q172=0,0,((V172/Q172)-1)*100)</f>
        <v>-9.7264437689969618</v>
      </c>
    </row>
    <row r="173" spans="2:23" ht="13.5" thickTop="1">
      <c r="B173" s="207"/>
      <c r="C173" s="121"/>
      <c r="D173" s="121"/>
      <c r="E173" s="121"/>
      <c r="F173" s="121"/>
      <c r="G173" s="121"/>
      <c r="H173" s="121"/>
      <c r="I173" s="122"/>
      <c r="L173" s="221" t="s">
        <v>21</v>
      </c>
      <c r="M173" s="243">
        <v>37</v>
      </c>
      <c r="N173" s="244">
        <v>33</v>
      </c>
      <c r="O173" s="172">
        <f>M173+N173</f>
        <v>70</v>
      </c>
      <c r="P173" s="100">
        <v>0</v>
      </c>
      <c r="Q173" s="178">
        <f>O173+P173</f>
        <v>70</v>
      </c>
      <c r="R173" s="243">
        <v>81</v>
      </c>
      <c r="S173" s="244">
        <v>29</v>
      </c>
      <c r="T173" s="172">
        <f>R173+S173</f>
        <v>110</v>
      </c>
      <c r="U173" s="100">
        <v>0</v>
      </c>
      <c r="V173" s="182">
        <f>T173+U173</f>
        <v>110</v>
      </c>
      <c r="W173" s="217">
        <f t="shared" si="243"/>
        <v>57.142857142857139</v>
      </c>
    </row>
    <row r="174" spans="2:23" ht="12.75">
      <c r="B174" s="207"/>
      <c r="C174" s="121"/>
      <c r="D174" s="121"/>
      <c r="E174" s="121"/>
      <c r="F174" s="121"/>
      <c r="G174" s="121"/>
      <c r="H174" s="121"/>
      <c r="I174" s="122"/>
      <c r="L174" s="221" t="s">
        <v>88</v>
      </c>
      <c r="M174" s="243">
        <v>39</v>
      </c>
      <c r="N174" s="244">
        <v>48</v>
      </c>
      <c r="O174" s="172">
        <f>+M174+N174</f>
        <v>87</v>
      </c>
      <c r="P174" s="100">
        <v>0</v>
      </c>
      <c r="Q174" s="178">
        <f>O174+P174</f>
        <v>87</v>
      </c>
      <c r="R174" s="243">
        <v>42</v>
      </c>
      <c r="S174" s="244">
        <v>26</v>
      </c>
      <c r="T174" s="172">
        <f>+R174+S174</f>
        <v>68</v>
      </c>
      <c r="U174" s="100">
        <v>0</v>
      </c>
      <c r="V174" s="182">
        <f>+T174+U174</f>
        <v>68</v>
      </c>
      <c r="W174" s="217">
        <f t="shared" ref="W174:W178" si="246">IF(Q174=0,0,((V174/Q174)-1)*100)</f>
        <v>-21.839080459770109</v>
      </c>
    </row>
    <row r="175" spans="2:23" ht="13.5" thickBot="1">
      <c r="B175" s="207"/>
      <c r="C175" s="121"/>
      <c r="D175" s="121"/>
      <c r="E175" s="121"/>
      <c r="F175" s="121"/>
      <c r="G175" s="121"/>
      <c r="H175" s="121"/>
      <c r="I175" s="122"/>
      <c r="L175" s="221" t="s">
        <v>22</v>
      </c>
      <c r="M175" s="243">
        <v>29</v>
      </c>
      <c r="N175" s="244">
        <v>33</v>
      </c>
      <c r="O175" s="174">
        <f>+M175+N175</f>
        <v>62</v>
      </c>
      <c r="P175" s="250">
        <v>0</v>
      </c>
      <c r="Q175" s="178">
        <f>O175+P175</f>
        <v>62</v>
      </c>
      <c r="R175" s="243">
        <v>38</v>
      </c>
      <c r="S175" s="244">
        <v>28</v>
      </c>
      <c r="T175" s="174">
        <f>+R175+S175</f>
        <v>66</v>
      </c>
      <c r="U175" s="250">
        <v>0</v>
      </c>
      <c r="V175" s="182">
        <f>+T175+U175</f>
        <v>66</v>
      </c>
      <c r="W175" s="217">
        <f t="shared" si="246"/>
        <v>6.4516129032258007</v>
      </c>
    </row>
    <row r="176" spans="2:23" ht="14.25" thickTop="1" thickBot="1">
      <c r="B176" s="207"/>
      <c r="C176" s="121"/>
      <c r="D176" s="121"/>
      <c r="E176" s="121"/>
      <c r="F176" s="121"/>
      <c r="G176" s="121"/>
      <c r="H176" s="121"/>
      <c r="I176" s="122"/>
      <c r="L176" s="204" t="s">
        <v>60</v>
      </c>
      <c r="M176" s="188">
        <f>+M173+M174+M175</f>
        <v>105</v>
      </c>
      <c r="N176" s="188">
        <f t="shared" ref="N176:V176" si="247">+N173+N174+N175</f>
        <v>114</v>
      </c>
      <c r="O176" s="192">
        <f t="shared" si="247"/>
        <v>219</v>
      </c>
      <c r="P176" s="192">
        <f t="shared" si="247"/>
        <v>0</v>
      </c>
      <c r="Q176" s="191">
        <f t="shared" si="247"/>
        <v>219</v>
      </c>
      <c r="R176" s="188">
        <f t="shared" si="247"/>
        <v>161</v>
      </c>
      <c r="S176" s="188">
        <f t="shared" si="247"/>
        <v>83</v>
      </c>
      <c r="T176" s="192">
        <f t="shared" si="247"/>
        <v>244</v>
      </c>
      <c r="U176" s="192">
        <f t="shared" si="247"/>
        <v>0</v>
      </c>
      <c r="V176" s="192">
        <f t="shared" si="247"/>
        <v>244</v>
      </c>
      <c r="W176" s="193">
        <f t="shared" si="246"/>
        <v>11.415525114155244</v>
      </c>
    </row>
    <row r="177" spans="1:27" s="4" customFormat="1" ht="12.75" customHeight="1" thickTop="1">
      <c r="A177" s="125"/>
      <c r="B177" s="208"/>
      <c r="C177" s="126"/>
      <c r="D177" s="126"/>
      <c r="E177" s="126"/>
      <c r="F177" s="126"/>
      <c r="G177" s="126"/>
      <c r="H177" s="126"/>
      <c r="I177" s="127"/>
      <c r="J177" s="125"/>
      <c r="K177" s="94"/>
      <c r="L177" s="255" t="s">
        <v>24</v>
      </c>
      <c r="M177" s="256">
        <v>39</v>
      </c>
      <c r="N177" s="257">
        <v>30</v>
      </c>
      <c r="O177" s="175">
        <f>+M177+N177</f>
        <v>69</v>
      </c>
      <c r="P177" s="258">
        <v>0</v>
      </c>
      <c r="Q177" s="180">
        <f>O177+P177</f>
        <v>69</v>
      </c>
      <c r="R177" s="256">
        <v>46</v>
      </c>
      <c r="S177" s="257">
        <v>26</v>
      </c>
      <c r="T177" s="175">
        <f>+R177+S177</f>
        <v>72</v>
      </c>
      <c r="U177" s="258">
        <v>0</v>
      </c>
      <c r="V177" s="183">
        <f>+T177+U177</f>
        <v>72</v>
      </c>
      <c r="W177" s="259">
        <f t="shared" si="246"/>
        <v>4.3478260869565188</v>
      </c>
      <c r="X177" s="10"/>
      <c r="AA177" s="278"/>
    </row>
    <row r="178" spans="1:27" s="4" customFormat="1" ht="12.75" customHeight="1">
      <c r="A178" s="125"/>
      <c r="B178" s="209"/>
      <c r="C178" s="128"/>
      <c r="D178" s="128"/>
      <c r="E178" s="128"/>
      <c r="F178" s="128"/>
      <c r="G178" s="128"/>
      <c r="H178" s="128"/>
      <c r="I178" s="129"/>
      <c r="J178" s="125"/>
      <c r="K178" s="94"/>
      <c r="L178" s="255" t="s">
        <v>25</v>
      </c>
      <c r="M178" s="256">
        <v>33</v>
      </c>
      <c r="N178" s="257">
        <v>34</v>
      </c>
      <c r="O178" s="175">
        <f>+M178+N178</f>
        <v>67</v>
      </c>
      <c r="P178" s="260">
        <v>2</v>
      </c>
      <c r="Q178" s="180">
        <f>O178+P178</f>
        <v>69</v>
      </c>
      <c r="R178" s="256">
        <v>38</v>
      </c>
      <c r="S178" s="257">
        <v>24</v>
      </c>
      <c r="T178" s="175">
        <f>+R178+S178</f>
        <v>62</v>
      </c>
      <c r="U178" s="260">
        <v>0</v>
      </c>
      <c r="V178" s="175">
        <f>+T178+U178</f>
        <v>62</v>
      </c>
      <c r="W178" s="259">
        <f t="shared" si="246"/>
        <v>-10.144927536231885</v>
      </c>
      <c r="X178" s="10"/>
      <c r="AA178" s="278"/>
    </row>
    <row r="179" spans="1:27" s="4" customFormat="1" ht="12.75" customHeight="1" thickBot="1">
      <c r="A179" s="125"/>
      <c r="B179" s="209"/>
      <c r="C179" s="128"/>
      <c r="D179" s="128"/>
      <c r="E179" s="128"/>
      <c r="F179" s="128"/>
      <c r="G179" s="128"/>
      <c r="H179" s="128"/>
      <c r="I179" s="129"/>
      <c r="J179" s="125"/>
      <c r="K179" s="94"/>
      <c r="L179" s="255" t="s">
        <v>26</v>
      </c>
      <c r="M179" s="256">
        <v>40</v>
      </c>
      <c r="N179" s="257">
        <v>35</v>
      </c>
      <c r="O179" s="175">
        <f>+M179+N179</f>
        <v>75</v>
      </c>
      <c r="P179" s="261">
        <v>9</v>
      </c>
      <c r="Q179" s="180">
        <f>O179+P179</f>
        <v>84</v>
      </c>
      <c r="R179" s="256">
        <v>25</v>
      </c>
      <c r="S179" s="257">
        <v>23</v>
      </c>
      <c r="T179" s="175">
        <f>+R179+S179</f>
        <v>48</v>
      </c>
      <c r="U179" s="261">
        <v>0</v>
      </c>
      <c r="V179" s="183">
        <f>T179+U179</f>
        <v>48</v>
      </c>
      <c r="W179" s="259">
        <f t="shared" si="243"/>
        <v>-42.857142857142861</v>
      </c>
      <c r="X179" s="10"/>
      <c r="AA179" s="278"/>
    </row>
    <row r="180" spans="1:27" ht="14.25" thickTop="1" thickBot="1">
      <c r="B180" s="207"/>
      <c r="C180" s="121"/>
      <c r="D180" s="121"/>
      <c r="E180" s="121"/>
      <c r="F180" s="121"/>
      <c r="G180" s="121"/>
      <c r="H180" s="121"/>
      <c r="I180" s="122"/>
      <c r="L180" s="203" t="s">
        <v>27</v>
      </c>
      <c r="M180" s="184">
        <f t="shared" ref="M180:V180" si="248">+M177+M178+M179</f>
        <v>112</v>
      </c>
      <c r="N180" s="185">
        <f t="shared" si="248"/>
        <v>99</v>
      </c>
      <c r="O180" s="184">
        <f t="shared" si="248"/>
        <v>211</v>
      </c>
      <c r="P180" s="184">
        <f t="shared" si="248"/>
        <v>11</v>
      </c>
      <c r="Q180" s="190">
        <f t="shared" si="248"/>
        <v>222</v>
      </c>
      <c r="R180" s="184">
        <f t="shared" si="248"/>
        <v>109</v>
      </c>
      <c r="S180" s="185">
        <f t="shared" si="248"/>
        <v>73</v>
      </c>
      <c r="T180" s="184">
        <f t="shared" si="248"/>
        <v>182</v>
      </c>
      <c r="U180" s="184">
        <f t="shared" si="248"/>
        <v>0</v>
      </c>
      <c r="V180" s="190">
        <f t="shared" si="248"/>
        <v>182</v>
      </c>
      <c r="W180" s="187">
        <f t="shared" si="243"/>
        <v>-18.018018018018022</v>
      </c>
    </row>
    <row r="181" spans="1:27" ht="14.25" thickTop="1" thickBot="1">
      <c r="B181" s="207"/>
      <c r="C181" s="121"/>
      <c r="D181" s="121"/>
      <c r="E181" s="121"/>
      <c r="F181" s="121"/>
      <c r="G181" s="121"/>
      <c r="H181" s="121"/>
      <c r="I181" s="122"/>
      <c r="L181" s="203" t="s">
        <v>90</v>
      </c>
      <c r="M181" s="184">
        <f t="shared" ref="M181" si="249">+M172+M176+M180</f>
        <v>321</v>
      </c>
      <c r="N181" s="185">
        <f t="shared" ref="N181" si="250">+N172+N176+N180</f>
        <v>435</v>
      </c>
      <c r="O181" s="184">
        <f t="shared" ref="O181" si="251">+O172+O176+O180</f>
        <v>756</v>
      </c>
      <c r="P181" s="184">
        <f t="shared" ref="P181" si="252">+P172+P176+P180</f>
        <v>14</v>
      </c>
      <c r="Q181" s="184">
        <f t="shared" ref="Q181" si="253">+Q172+Q176+Q180</f>
        <v>770</v>
      </c>
      <c r="R181" s="184">
        <f t="shared" ref="R181" si="254">+R172+R176+R180</f>
        <v>481</v>
      </c>
      <c r="S181" s="185">
        <f t="shared" ref="S181" si="255">+S172+S176+S180</f>
        <v>238</v>
      </c>
      <c r="T181" s="184">
        <f t="shared" ref="T181" si="256">+T172+T176+T180</f>
        <v>719</v>
      </c>
      <c r="U181" s="184">
        <f t="shared" ref="U181" si="257">+U172+U176+U180</f>
        <v>4</v>
      </c>
      <c r="V181" s="186">
        <f t="shared" ref="V181" si="258">+V172+V176+V180</f>
        <v>723</v>
      </c>
      <c r="W181" s="187">
        <f>IF(Q181=0,0,((V181/Q181)-1)*100)</f>
        <v>-6.1038961038961004</v>
      </c>
    </row>
    <row r="182" spans="1:27" ht="14.25" thickTop="1" thickBot="1">
      <c r="B182" s="207"/>
      <c r="C182" s="121"/>
      <c r="D182" s="121"/>
      <c r="E182" s="121"/>
      <c r="F182" s="121"/>
      <c r="G182" s="121"/>
      <c r="H182" s="121"/>
      <c r="I182" s="122"/>
      <c r="L182" s="203" t="s">
        <v>89</v>
      </c>
      <c r="M182" s="184">
        <f t="shared" ref="M182:V182" si="259">+M168+M172+M176+M180</f>
        <v>440</v>
      </c>
      <c r="N182" s="185">
        <f t="shared" si="259"/>
        <v>641</v>
      </c>
      <c r="O182" s="184">
        <f t="shared" si="259"/>
        <v>1081</v>
      </c>
      <c r="P182" s="184">
        <f t="shared" si="259"/>
        <v>28</v>
      </c>
      <c r="Q182" s="184">
        <f t="shared" si="259"/>
        <v>1109</v>
      </c>
      <c r="R182" s="184">
        <f t="shared" si="259"/>
        <v>689</v>
      </c>
      <c r="S182" s="185">
        <f t="shared" si="259"/>
        <v>366</v>
      </c>
      <c r="T182" s="184">
        <f t="shared" si="259"/>
        <v>1055</v>
      </c>
      <c r="U182" s="184">
        <f t="shared" si="259"/>
        <v>8</v>
      </c>
      <c r="V182" s="186">
        <f t="shared" si="259"/>
        <v>1063</v>
      </c>
      <c r="W182" s="187">
        <f>IF(Q182=0,0,((V182/Q182)-1)*100)</f>
        <v>-4.1478809738503148</v>
      </c>
    </row>
    <row r="183" spans="1:27" ht="14.25" thickTop="1" thickBot="1">
      <c r="B183" s="207"/>
      <c r="C183" s="121"/>
      <c r="D183" s="121"/>
      <c r="E183" s="121"/>
      <c r="F183" s="121"/>
      <c r="G183" s="121"/>
      <c r="H183" s="121"/>
      <c r="I183" s="122"/>
      <c r="L183" s="200" t="s">
        <v>59</v>
      </c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5"/>
    </row>
    <row r="184" spans="1:27" ht="13.5" thickTop="1">
      <c r="B184" s="207"/>
      <c r="C184" s="121"/>
      <c r="D184" s="121"/>
      <c r="E184" s="121"/>
      <c r="F184" s="121"/>
      <c r="G184" s="121"/>
      <c r="H184" s="121"/>
      <c r="I184" s="122"/>
      <c r="L184" s="297" t="s">
        <v>50</v>
      </c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9"/>
    </row>
    <row r="185" spans="1:27" ht="13.5" thickBot="1">
      <c r="B185" s="207"/>
      <c r="C185" s="121"/>
      <c r="D185" s="121"/>
      <c r="E185" s="121"/>
      <c r="F185" s="121"/>
      <c r="G185" s="121"/>
      <c r="H185" s="121"/>
      <c r="I185" s="122"/>
      <c r="L185" s="300" t="s">
        <v>51</v>
      </c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2"/>
    </row>
    <row r="186" spans="1:27" ht="14.25" thickTop="1" thickBot="1">
      <c r="B186" s="207"/>
      <c r="C186" s="121"/>
      <c r="D186" s="121"/>
      <c r="E186" s="121"/>
      <c r="F186" s="121"/>
      <c r="G186" s="121"/>
      <c r="H186" s="121"/>
      <c r="I186" s="122"/>
      <c r="L186" s="197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120" t="s">
        <v>40</v>
      </c>
    </row>
    <row r="187" spans="1:27" ht="14.25" thickTop="1" thickBot="1">
      <c r="B187" s="207"/>
      <c r="C187" s="121"/>
      <c r="D187" s="121"/>
      <c r="E187" s="121"/>
      <c r="F187" s="121"/>
      <c r="G187" s="121"/>
      <c r="H187" s="121"/>
      <c r="I187" s="122"/>
      <c r="L187" s="219"/>
      <c r="M187" s="294" t="s">
        <v>91</v>
      </c>
      <c r="N187" s="295"/>
      <c r="O187" s="295"/>
      <c r="P187" s="295"/>
      <c r="Q187" s="296"/>
      <c r="R187" s="294" t="s">
        <v>92</v>
      </c>
      <c r="S187" s="295"/>
      <c r="T187" s="295"/>
      <c r="U187" s="295"/>
      <c r="V187" s="296"/>
      <c r="W187" s="220" t="s">
        <v>4</v>
      </c>
    </row>
    <row r="188" spans="1:27" ht="13.5" thickTop="1">
      <c r="B188" s="207"/>
      <c r="C188" s="121"/>
      <c r="D188" s="121"/>
      <c r="E188" s="121"/>
      <c r="F188" s="121"/>
      <c r="G188" s="121"/>
      <c r="H188" s="121"/>
      <c r="I188" s="122"/>
      <c r="L188" s="221" t="s">
        <v>5</v>
      </c>
      <c r="M188" s="222"/>
      <c r="N188" s="225"/>
      <c r="O188" s="194"/>
      <c r="P188" s="226"/>
      <c r="Q188" s="195"/>
      <c r="R188" s="222"/>
      <c r="S188" s="225"/>
      <c r="T188" s="194"/>
      <c r="U188" s="226"/>
      <c r="V188" s="195"/>
      <c r="W188" s="224" t="s">
        <v>6</v>
      </c>
    </row>
    <row r="189" spans="1:27" ht="13.5" thickBot="1">
      <c r="B189" s="207"/>
      <c r="C189" s="121"/>
      <c r="D189" s="121"/>
      <c r="E189" s="121"/>
      <c r="F189" s="121"/>
      <c r="G189" s="121"/>
      <c r="H189" s="121"/>
      <c r="I189" s="122"/>
      <c r="L189" s="227"/>
      <c r="M189" s="231" t="s">
        <v>41</v>
      </c>
      <c r="N189" s="232" t="s">
        <v>42</v>
      </c>
      <c r="O189" s="196" t="s">
        <v>43</v>
      </c>
      <c r="P189" s="233" t="s">
        <v>13</v>
      </c>
      <c r="Q189" s="285" t="s">
        <v>9</v>
      </c>
      <c r="R189" s="231" t="s">
        <v>41</v>
      </c>
      <c r="S189" s="232" t="s">
        <v>42</v>
      </c>
      <c r="T189" s="196" t="s">
        <v>43</v>
      </c>
      <c r="U189" s="233" t="s">
        <v>13</v>
      </c>
      <c r="V189" s="285" t="s">
        <v>9</v>
      </c>
      <c r="W189" s="230"/>
    </row>
    <row r="190" spans="1:27" ht="4.5" customHeight="1" thickTop="1" thickBot="1">
      <c r="B190" s="207"/>
      <c r="C190" s="121"/>
      <c r="D190" s="121"/>
      <c r="E190" s="121"/>
      <c r="F190" s="121"/>
      <c r="G190" s="121"/>
      <c r="H190" s="121"/>
      <c r="I190" s="122"/>
      <c r="L190" s="221"/>
      <c r="M190" s="237"/>
      <c r="N190" s="238"/>
      <c r="O190" s="171"/>
      <c r="P190" s="239"/>
      <c r="Q190" s="177"/>
      <c r="R190" s="237"/>
      <c r="S190" s="238"/>
      <c r="T190" s="171"/>
      <c r="U190" s="239"/>
      <c r="V190" s="181"/>
      <c r="W190" s="240"/>
    </row>
    <row r="191" spans="1:27" ht="13.5" thickTop="1">
      <c r="B191" s="207"/>
      <c r="C191" s="121"/>
      <c r="D191" s="121"/>
      <c r="E191" s="121"/>
      <c r="F191" s="121"/>
      <c r="G191" s="121"/>
      <c r="H191" s="121"/>
      <c r="I191" s="122"/>
      <c r="L191" s="221" t="s">
        <v>14</v>
      </c>
      <c r="M191" s="243">
        <v>0</v>
      </c>
      <c r="N191" s="244">
        <v>0</v>
      </c>
      <c r="O191" s="172">
        <f>M191+N191</f>
        <v>0</v>
      </c>
      <c r="P191" s="100">
        <v>0</v>
      </c>
      <c r="Q191" s="178">
        <f>O191+P191</f>
        <v>0</v>
      </c>
      <c r="R191" s="256">
        <v>0</v>
      </c>
      <c r="S191" s="257">
        <v>0</v>
      </c>
      <c r="T191" s="172">
        <f>R191+S191</f>
        <v>0</v>
      </c>
      <c r="U191" s="258">
        <v>0</v>
      </c>
      <c r="V191" s="182">
        <f>T191+U191</f>
        <v>0</v>
      </c>
      <c r="W191" s="100">
        <f t="shared" ref="W191:W199" si="260">IF(Q191=0,0,((V191/Q191)-1)*100)</f>
        <v>0</v>
      </c>
      <c r="Y191" s="3"/>
    </row>
    <row r="192" spans="1:27" ht="12.75">
      <c r="B192" s="207"/>
      <c r="C192" s="121"/>
      <c r="D192" s="121"/>
      <c r="E192" s="121"/>
      <c r="F192" s="121"/>
      <c r="G192" s="121"/>
      <c r="H192" s="121"/>
      <c r="I192" s="122"/>
      <c r="L192" s="221" t="s">
        <v>15</v>
      </c>
      <c r="M192" s="243">
        <v>0</v>
      </c>
      <c r="N192" s="244">
        <v>0</v>
      </c>
      <c r="O192" s="172">
        <f>M192+N192</f>
        <v>0</v>
      </c>
      <c r="P192" s="100">
        <v>0</v>
      </c>
      <c r="Q192" s="178">
        <f>O192+P192</f>
        <v>0</v>
      </c>
      <c r="R192" s="256">
        <v>0</v>
      </c>
      <c r="S192" s="257">
        <v>0</v>
      </c>
      <c r="T192" s="172">
        <f>R192+S192</f>
        <v>0</v>
      </c>
      <c r="U192" s="260">
        <v>0</v>
      </c>
      <c r="V192" s="182">
        <f>T192+U192</f>
        <v>0</v>
      </c>
      <c r="W192" s="100">
        <f t="shared" si="260"/>
        <v>0</v>
      </c>
      <c r="Y192" s="3"/>
    </row>
    <row r="193" spans="1:27" ht="13.5" thickBot="1">
      <c r="B193" s="207"/>
      <c r="C193" s="121"/>
      <c r="D193" s="121"/>
      <c r="E193" s="121"/>
      <c r="F193" s="121"/>
      <c r="G193" s="121"/>
      <c r="H193" s="121"/>
      <c r="I193" s="122"/>
      <c r="L193" s="227" t="s">
        <v>16</v>
      </c>
      <c r="M193" s="243">
        <v>0</v>
      </c>
      <c r="N193" s="244">
        <v>0</v>
      </c>
      <c r="O193" s="172">
        <f>M193+N193</f>
        <v>0</v>
      </c>
      <c r="P193" s="100">
        <v>0</v>
      </c>
      <c r="Q193" s="178">
        <f>O193+P193</f>
        <v>0</v>
      </c>
      <c r="R193" s="256">
        <v>0</v>
      </c>
      <c r="S193" s="257">
        <v>0</v>
      </c>
      <c r="T193" s="172">
        <f>R193+S193</f>
        <v>0</v>
      </c>
      <c r="U193" s="261">
        <v>0</v>
      </c>
      <c r="V193" s="182">
        <f>T193+U193</f>
        <v>0</v>
      </c>
      <c r="W193" s="100">
        <f t="shared" si="260"/>
        <v>0</v>
      </c>
      <c r="Y193" s="3"/>
    </row>
    <row r="194" spans="1:27" ht="14.25" thickTop="1" thickBot="1">
      <c r="B194" s="207"/>
      <c r="C194" s="121"/>
      <c r="D194" s="121"/>
      <c r="E194" s="121"/>
      <c r="F194" s="121"/>
      <c r="G194" s="121"/>
      <c r="H194" s="121"/>
      <c r="I194" s="122"/>
      <c r="L194" s="203" t="s">
        <v>17</v>
      </c>
      <c r="M194" s="184">
        <f t="shared" ref="M194:V194" si="261">+M191+M192+M193</f>
        <v>0</v>
      </c>
      <c r="N194" s="185">
        <f t="shared" si="261"/>
        <v>0</v>
      </c>
      <c r="O194" s="184">
        <f t="shared" si="261"/>
        <v>0</v>
      </c>
      <c r="P194" s="184">
        <f t="shared" si="261"/>
        <v>0</v>
      </c>
      <c r="Q194" s="184">
        <f t="shared" si="261"/>
        <v>0</v>
      </c>
      <c r="R194" s="184">
        <f t="shared" si="261"/>
        <v>0</v>
      </c>
      <c r="S194" s="185">
        <f t="shared" si="261"/>
        <v>0</v>
      </c>
      <c r="T194" s="184">
        <f t="shared" si="261"/>
        <v>0</v>
      </c>
      <c r="U194" s="184">
        <f t="shared" si="261"/>
        <v>0</v>
      </c>
      <c r="V194" s="186">
        <f t="shared" si="261"/>
        <v>0</v>
      </c>
      <c r="W194" s="279">
        <f t="shared" si="260"/>
        <v>0</v>
      </c>
      <c r="Y194" s="3"/>
    </row>
    <row r="195" spans="1:27" ht="13.5" thickTop="1">
      <c r="B195" s="207"/>
      <c r="C195" s="121"/>
      <c r="D195" s="121"/>
      <c r="E195" s="121"/>
      <c r="F195" s="121"/>
      <c r="G195" s="121"/>
      <c r="H195" s="121"/>
      <c r="I195" s="122"/>
      <c r="L195" s="221" t="s">
        <v>18</v>
      </c>
      <c r="M195" s="253">
        <v>0</v>
      </c>
      <c r="N195" s="254">
        <v>0</v>
      </c>
      <c r="O195" s="173">
        <f>M195+N195</f>
        <v>0</v>
      </c>
      <c r="P195" s="100">
        <v>0</v>
      </c>
      <c r="Q195" s="179">
        <f>O195+P195</f>
        <v>0</v>
      </c>
      <c r="R195" s="253">
        <v>0</v>
      </c>
      <c r="S195" s="254">
        <v>0</v>
      </c>
      <c r="T195" s="173">
        <f>R195+S195</f>
        <v>0</v>
      </c>
      <c r="U195" s="100">
        <v>0</v>
      </c>
      <c r="V195" s="182">
        <f>T195+U195</f>
        <v>0</v>
      </c>
      <c r="W195" s="100">
        <f t="shared" si="260"/>
        <v>0</v>
      </c>
      <c r="Y195" s="3"/>
    </row>
    <row r="196" spans="1:27" ht="12.75">
      <c r="B196" s="207"/>
      <c r="C196" s="121"/>
      <c r="D196" s="121"/>
      <c r="E196" s="121"/>
      <c r="F196" s="121"/>
      <c r="G196" s="121"/>
      <c r="H196" s="121"/>
      <c r="I196" s="122"/>
      <c r="L196" s="221" t="s">
        <v>19</v>
      </c>
      <c r="M196" s="243">
        <v>0</v>
      </c>
      <c r="N196" s="244">
        <v>0</v>
      </c>
      <c r="O196" s="172">
        <f>M196+N196</f>
        <v>0</v>
      </c>
      <c r="P196" s="100">
        <v>0</v>
      </c>
      <c r="Q196" s="178">
        <f>O196+P196</f>
        <v>0</v>
      </c>
      <c r="R196" s="243">
        <v>1</v>
      </c>
      <c r="S196" s="244">
        <v>0</v>
      </c>
      <c r="T196" s="172">
        <f>R196+S196</f>
        <v>1</v>
      </c>
      <c r="U196" s="100">
        <v>0</v>
      </c>
      <c r="V196" s="182">
        <f>T196+U196</f>
        <v>1</v>
      </c>
      <c r="W196" s="100">
        <f>IF(Q196=0,0,((V196/Q196)-1)*100)</f>
        <v>0</v>
      </c>
      <c r="Y196" s="3"/>
    </row>
    <row r="197" spans="1:27" ht="13.5" thickBot="1">
      <c r="B197" s="207"/>
      <c r="C197" s="121"/>
      <c r="D197" s="121"/>
      <c r="E197" s="121"/>
      <c r="F197" s="121"/>
      <c r="G197" s="121"/>
      <c r="H197" s="121"/>
      <c r="I197" s="122"/>
      <c r="L197" s="221" t="s">
        <v>20</v>
      </c>
      <c r="M197" s="243">
        <v>0</v>
      </c>
      <c r="N197" s="244">
        <v>0</v>
      </c>
      <c r="O197" s="172">
        <f>M197+N197</f>
        <v>0</v>
      </c>
      <c r="P197" s="100">
        <v>0</v>
      </c>
      <c r="Q197" s="178">
        <f>O197+P197</f>
        <v>0</v>
      </c>
      <c r="R197" s="243">
        <v>0</v>
      </c>
      <c r="S197" s="244">
        <v>0</v>
      </c>
      <c r="T197" s="172">
        <f>R197+S197</f>
        <v>0</v>
      </c>
      <c r="U197" s="100">
        <v>0</v>
      </c>
      <c r="V197" s="182">
        <f>T197+U197</f>
        <v>0</v>
      </c>
      <c r="W197" s="100">
        <f>IF(Q197=0,0,((V197/Q197)-1)*100)</f>
        <v>0</v>
      </c>
      <c r="Y197" s="3"/>
    </row>
    <row r="198" spans="1:27" ht="14.25" thickTop="1" thickBot="1">
      <c r="B198" s="207"/>
      <c r="C198" s="121"/>
      <c r="D198" s="121"/>
      <c r="E198" s="121"/>
      <c r="F198" s="121"/>
      <c r="G198" s="121"/>
      <c r="H198" s="121"/>
      <c r="I198" s="122"/>
      <c r="L198" s="203" t="s">
        <v>87</v>
      </c>
      <c r="M198" s="184">
        <f>+M195+M196+M197</f>
        <v>0</v>
      </c>
      <c r="N198" s="185">
        <f t="shared" ref="N198:V198" si="262">+N195+N196+N197</f>
        <v>0</v>
      </c>
      <c r="O198" s="184">
        <f t="shared" si="262"/>
        <v>0</v>
      </c>
      <c r="P198" s="184">
        <f t="shared" si="262"/>
        <v>0</v>
      </c>
      <c r="Q198" s="184">
        <f t="shared" si="262"/>
        <v>0</v>
      </c>
      <c r="R198" s="184">
        <f t="shared" si="262"/>
        <v>1</v>
      </c>
      <c r="S198" s="185">
        <f t="shared" si="262"/>
        <v>0</v>
      </c>
      <c r="T198" s="184">
        <f t="shared" si="262"/>
        <v>1</v>
      </c>
      <c r="U198" s="184">
        <f t="shared" si="262"/>
        <v>0</v>
      </c>
      <c r="V198" s="186">
        <f t="shared" si="262"/>
        <v>1</v>
      </c>
      <c r="W198" s="279">
        <f t="shared" ref="W198" si="263">IF(Q198=0,0,((V198/Q198)-1)*100)</f>
        <v>0</v>
      </c>
      <c r="Y198" s="3"/>
    </row>
    <row r="199" spans="1:27" ht="13.5" thickTop="1">
      <c r="B199" s="207"/>
      <c r="C199" s="121"/>
      <c r="D199" s="121"/>
      <c r="E199" s="121"/>
      <c r="F199" s="121"/>
      <c r="G199" s="121"/>
      <c r="H199" s="121"/>
      <c r="I199" s="122"/>
      <c r="L199" s="221" t="s">
        <v>21</v>
      </c>
      <c r="M199" s="243">
        <v>0</v>
      </c>
      <c r="N199" s="244">
        <v>0</v>
      </c>
      <c r="O199" s="172">
        <f>M199+N199</f>
        <v>0</v>
      </c>
      <c r="P199" s="100">
        <v>0</v>
      </c>
      <c r="Q199" s="178">
        <f>O199+P199</f>
        <v>0</v>
      </c>
      <c r="R199" s="243">
        <v>0</v>
      </c>
      <c r="S199" s="244">
        <v>0</v>
      </c>
      <c r="T199" s="172">
        <f>R199+S199</f>
        <v>0</v>
      </c>
      <c r="U199" s="100">
        <v>0</v>
      </c>
      <c r="V199" s="182">
        <f>T199+U199</f>
        <v>0</v>
      </c>
      <c r="W199" s="100">
        <f t="shared" si="260"/>
        <v>0</v>
      </c>
      <c r="Y199" s="3"/>
    </row>
    <row r="200" spans="1:27" ht="12.75">
      <c r="B200" s="207"/>
      <c r="C200" s="121"/>
      <c r="D200" s="121"/>
      <c r="E200" s="121"/>
      <c r="F200" s="121"/>
      <c r="G200" s="121"/>
      <c r="H200" s="121"/>
      <c r="I200" s="122"/>
      <c r="L200" s="221" t="s">
        <v>88</v>
      </c>
      <c r="M200" s="243">
        <v>0</v>
      </c>
      <c r="N200" s="244">
        <v>0</v>
      </c>
      <c r="O200" s="172">
        <f>+M200+N200</f>
        <v>0</v>
      </c>
      <c r="P200" s="100">
        <v>0</v>
      </c>
      <c r="Q200" s="178">
        <f>O200+P200</f>
        <v>0</v>
      </c>
      <c r="R200" s="243">
        <v>0</v>
      </c>
      <c r="S200" s="244">
        <v>0</v>
      </c>
      <c r="T200" s="172">
        <f>+R200+S200</f>
        <v>0</v>
      </c>
      <c r="U200" s="100">
        <v>0</v>
      </c>
      <c r="V200" s="182">
        <f>+T200+U200</f>
        <v>0</v>
      </c>
      <c r="W200" s="100">
        <f t="shared" ref="W200:W204" si="264">IF(Q200=0,0,((V200/Q200)-1)*100)</f>
        <v>0</v>
      </c>
      <c r="Y200" s="3"/>
    </row>
    <row r="201" spans="1:27" ht="13.5" thickBot="1">
      <c r="B201" s="207"/>
      <c r="C201" s="121"/>
      <c r="D201" s="121"/>
      <c r="E201" s="121"/>
      <c r="F201" s="121"/>
      <c r="G201" s="121"/>
      <c r="H201" s="121"/>
      <c r="I201" s="122"/>
      <c r="L201" s="221" t="s">
        <v>22</v>
      </c>
      <c r="M201" s="243">
        <v>0</v>
      </c>
      <c r="N201" s="244">
        <v>0</v>
      </c>
      <c r="O201" s="174">
        <f>+M201+N201</f>
        <v>0</v>
      </c>
      <c r="P201" s="250">
        <v>0</v>
      </c>
      <c r="Q201" s="178">
        <f>O201+P201</f>
        <v>0</v>
      </c>
      <c r="R201" s="243">
        <v>0</v>
      </c>
      <c r="S201" s="244">
        <v>0</v>
      </c>
      <c r="T201" s="174">
        <f>+R201+S201</f>
        <v>0</v>
      </c>
      <c r="U201" s="250">
        <v>0</v>
      </c>
      <c r="V201" s="182">
        <f>+T201+U201</f>
        <v>0</v>
      </c>
      <c r="W201" s="100">
        <f t="shared" si="264"/>
        <v>0</v>
      </c>
      <c r="Y201" s="3"/>
    </row>
    <row r="202" spans="1:27" ht="14.25" thickTop="1" thickBot="1">
      <c r="B202" s="207"/>
      <c r="C202" s="121"/>
      <c r="D202" s="121"/>
      <c r="E202" s="121"/>
      <c r="F202" s="121"/>
      <c r="G202" s="121"/>
      <c r="H202" s="121"/>
      <c r="I202" s="122"/>
      <c r="L202" s="204" t="s">
        <v>60</v>
      </c>
      <c r="M202" s="188">
        <f>+M199+M200+M201</f>
        <v>0</v>
      </c>
      <c r="N202" s="188">
        <f t="shared" ref="N202" si="265">+N199+N200+N201</f>
        <v>0</v>
      </c>
      <c r="O202" s="192">
        <f t="shared" ref="O202" si="266">+O199+O200+O201</f>
        <v>0</v>
      </c>
      <c r="P202" s="192">
        <f t="shared" ref="P202" si="267">+P199+P200+P201</f>
        <v>0</v>
      </c>
      <c r="Q202" s="191">
        <f t="shared" ref="Q202" si="268">+Q199+Q200+Q201</f>
        <v>0</v>
      </c>
      <c r="R202" s="188">
        <f t="shared" ref="R202" si="269">+R199+R200+R201</f>
        <v>0</v>
      </c>
      <c r="S202" s="188">
        <f t="shared" ref="S202" si="270">+S199+S200+S201</f>
        <v>0</v>
      </c>
      <c r="T202" s="192">
        <f t="shared" ref="T202" si="271">+T199+T200+T201</f>
        <v>0</v>
      </c>
      <c r="U202" s="192">
        <f t="shared" ref="U202" si="272">+U199+U200+U201</f>
        <v>0</v>
      </c>
      <c r="V202" s="192">
        <f t="shared" ref="V202" si="273">+V199+V200+V201</f>
        <v>0</v>
      </c>
      <c r="W202" s="289">
        <f t="shared" si="264"/>
        <v>0</v>
      </c>
    </row>
    <row r="203" spans="1:27" s="4" customFormat="1" ht="12.75" customHeight="1" thickTop="1">
      <c r="A203" s="125"/>
      <c r="B203" s="208"/>
      <c r="C203" s="126"/>
      <c r="D203" s="126"/>
      <c r="E203" s="126"/>
      <c r="F203" s="126"/>
      <c r="G203" s="126"/>
      <c r="H203" s="126"/>
      <c r="I203" s="127"/>
      <c r="J203" s="125"/>
      <c r="K203" s="125"/>
      <c r="L203" s="255" t="s">
        <v>24</v>
      </c>
      <c r="M203" s="256">
        <v>0</v>
      </c>
      <c r="N203" s="257">
        <v>0</v>
      </c>
      <c r="O203" s="175">
        <f>+M203+N203</f>
        <v>0</v>
      </c>
      <c r="P203" s="258">
        <v>0</v>
      </c>
      <c r="Q203" s="180">
        <f>O203+P203</f>
        <v>0</v>
      </c>
      <c r="R203" s="256">
        <v>0</v>
      </c>
      <c r="S203" s="257">
        <v>0</v>
      </c>
      <c r="T203" s="175">
        <f>+R203+S203</f>
        <v>0</v>
      </c>
      <c r="U203" s="258">
        <v>0</v>
      </c>
      <c r="V203" s="183">
        <f>+T203+U203</f>
        <v>0</v>
      </c>
      <c r="W203" s="260">
        <f t="shared" si="264"/>
        <v>0</v>
      </c>
      <c r="X203" s="10"/>
      <c r="Y203" s="3"/>
      <c r="AA203" s="278"/>
    </row>
    <row r="204" spans="1:27" s="4" customFormat="1" ht="12.75" customHeight="1">
      <c r="A204" s="125"/>
      <c r="B204" s="209"/>
      <c r="C204" s="128"/>
      <c r="D204" s="128"/>
      <c r="E204" s="128"/>
      <c r="F204" s="128"/>
      <c r="G204" s="128"/>
      <c r="H204" s="128"/>
      <c r="I204" s="129"/>
      <c r="J204" s="125"/>
      <c r="K204" s="125"/>
      <c r="L204" s="255" t="s">
        <v>25</v>
      </c>
      <c r="M204" s="256">
        <v>0</v>
      </c>
      <c r="N204" s="257">
        <v>0</v>
      </c>
      <c r="O204" s="175">
        <f>+M204+N204</f>
        <v>0</v>
      </c>
      <c r="P204" s="260">
        <v>0</v>
      </c>
      <c r="Q204" s="180">
        <f>O204+P204</f>
        <v>0</v>
      </c>
      <c r="R204" s="256">
        <v>0</v>
      </c>
      <c r="S204" s="257">
        <v>0</v>
      </c>
      <c r="T204" s="175">
        <f>+R204+S204</f>
        <v>0</v>
      </c>
      <c r="U204" s="260">
        <v>0</v>
      </c>
      <c r="V204" s="175">
        <f>+T204+U204</f>
        <v>0</v>
      </c>
      <c r="W204" s="260">
        <f t="shared" si="264"/>
        <v>0</v>
      </c>
      <c r="X204" s="10"/>
      <c r="Y204" s="3"/>
      <c r="AA204" s="278"/>
    </row>
    <row r="205" spans="1:27" s="4" customFormat="1" ht="12.75" customHeight="1" thickBot="1">
      <c r="A205" s="125"/>
      <c r="B205" s="209"/>
      <c r="C205" s="128"/>
      <c r="D205" s="128"/>
      <c r="E205" s="128"/>
      <c r="F205" s="128"/>
      <c r="G205" s="128"/>
      <c r="H205" s="128"/>
      <c r="I205" s="129"/>
      <c r="J205" s="125"/>
      <c r="K205" s="125"/>
      <c r="L205" s="255" t="s">
        <v>26</v>
      </c>
      <c r="M205" s="256">
        <v>1</v>
      </c>
      <c r="N205" s="257">
        <v>0</v>
      </c>
      <c r="O205" s="175">
        <f>+M205+N205</f>
        <v>1</v>
      </c>
      <c r="P205" s="261">
        <v>0</v>
      </c>
      <c r="Q205" s="180">
        <f>O205+P205</f>
        <v>1</v>
      </c>
      <c r="R205" s="256">
        <v>0</v>
      </c>
      <c r="S205" s="257">
        <v>0</v>
      </c>
      <c r="T205" s="175">
        <f>+R205+S205</f>
        <v>0</v>
      </c>
      <c r="U205" s="261">
        <v>0</v>
      </c>
      <c r="V205" s="183">
        <f>T205+U205</f>
        <v>0</v>
      </c>
      <c r="W205" s="259">
        <f t="shared" ref="W205:W206" si="274">IF(Q205=0,0,((V205/Q205)-1)*100)</f>
        <v>-100</v>
      </c>
      <c r="X205" s="10"/>
      <c r="Y205" s="3"/>
      <c r="AA205" s="278"/>
    </row>
    <row r="206" spans="1:27" s="4" customFormat="1" ht="12.75" customHeight="1" thickTop="1" thickBot="1">
      <c r="A206" s="125"/>
      <c r="B206" s="209"/>
      <c r="C206" s="128"/>
      <c r="D206" s="128"/>
      <c r="E206" s="128"/>
      <c r="F206" s="128"/>
      <c r="G206" s="128"/>
      <c r="H206" s="128"/>
      <c r="I206" s="129"/>
      <c r="J206" s="125"/>
      <c r="K206" s="125"/>
      <c r="L206" s="203" t="s">
        <v>27</v>
      </c>
      <c r="M206" s="184">
        <f t="shared" ref="M206:V206" si="275">+M203+M204+M205</f>
        <v>1</v>
      </c>
      <c r="N206" s="185">
        <f t="shared" si="275"/>
        <v>0</v>
      </c>
      <c r="O206" s="184">
        <f t="shared" si="275"/>
        <v>1</v>
      </c>
      <c r="P206" s="184">
        <f t="shared" si="275"/>
        <v>0</v>
      </c>
      <c r="Q206" s="190">
        <f t="shared" si="275"/>
        <v>1</v>
      </c>
      <c r="R206" s="184">
        <f t="shared" si="275"/>
        <v>0</v>
      </c>
      <c r="S206" s="185">
        <f t="shared" si="275"/>
        <v>0</v>
      </c>
      <c r="T206" s="184">
        <f t="shared" si="275"/>
        <v>0</v>
      </c>
      <c r="U206" s="184">
        <f t="shared" si="275"/>
        <v>0</v>
      </c>
      <c r="V206" s="190">
        <f t="shared" si="275"/>
        <v>0</v>
      </c>
      <c r="W206" s="187">
        <f t="shared" si="274"/>
        <v>-100</v>
      </c>
      <c r="X206" s="10"/>
      <c r="Y206" s="3"/>
      <c r="AA206" s="278"/>
    </row>
    <row r="207" spans="1:27" ht="14.25" thickTop="1" thickBot="1">
      <c r="B207" s="207"/>
      <c r="C207" s="121"/>
      <c r="D207" s="121"/>
      <c r="E207" s="121"/>
      <c r="F207" s="121"/>
      <c r="G207" s="121"/>
      <c r="H207" s="121"/>
      <c r="I207" s="122"/>
      <c r="L207" s="203" t="s">
        <v>90</v>
      </c>
      <c r="M207" s="184">
        <f t="shared" ref="M207" si="276">+M198+M202+M206</f>
        <v>1</v>
      </c>
      <c r="N207" s="185">
        <f t="shared" ref="N207" si="277">+N198+N202+N206</f>
        <v>0</v>
      </c>
      <c r="O207" s="184">
        <f t="shared" ref="O207" si="278">+O198+O202+O206</f>
        <v>1</v>
      </c>
      <c r="P207" s="184">
        <f t="shared" ref="P207" si="279">+P198+P202+P206</f>
        <v>0</v>
      </c>
      <c r="Q207" s="184">
        <f t="shared" ref="Q207" si="280">+Q198+Q202+Q206</f>
        <v>1</v>
      </c>
      <c r="R207" s="184">
        <f t="shared" ref="R207" si="281">+R198+R202+R206</f>
        <v>1</v>
      </c>
      <c r="S207" s="185">
        <f t="shared" ref="S207" si="282">+S198+S202+S206</f>
        <v>0</v>
      </c>
      <c r="T207" s="184">
        <f t="shared" ref="T207" si="283">+T198+T202+T206</f>
        <v>1</v>
      </c>
      <c r="U207" s="184">
        <f t="shared" ref="U207" si="284">+U198+U202+U206</f>
        <v>0</v>
      </c>
      <c r="V207" s="186">
        <f t="shared" ref="V207" si="285">+V198+V202+V206</f>
        <v>1</v>
      </c>
      <c r="W207" s="279">
        <f>IF(Q207=0,0,((V207/Q207)-1)*100)</f>
        <v>0</v>
      </c>
    </row>
    <row r="208" spans="1:27" ht="14.25" thickTop="1" thickBot="1">
      <c r="B208" s="207"/>
      <c r="C208" s="121"/>
      <c r="D208" s="121"/>
      <c r="E208" s="121"/>
      <c r="F208" s="121"/>
      <c r="G208" s="121"/>
      <c r="H208" s="121"/>
      <c r="I208" s="122"/>
      <c r="L208" s="203" t="s">
        <v>89</v>
      </c>
      <c r="M208" s="184">
        <f t="shared" ref="M208:V208" si="286">+M194+M198+M202+M206</f>
        <v>1</v>
      </c>
      <c r="N208" s="185">
        <f t="shared" si="286"/>
        <v>0</v>
      </c>
      <c r="O208" s="184">
        <f t="shared" si="286"/>
        <v>1</v>
      </c>
      <c r="P208" s="184">
        <f t="shared" si="286"/>
        <v>0</v>
      </c>
      <c r="Q208" s="184">
        <f t="shared" si="286"/>
        <v>1</v>
      </c>
      <c r="R208" s="184">
        <f t="shared" si="286"/>
        <v>1</v>
      </c>
      <c r="S208" s="185">
        <f t="shared" si="286"/>
        <v>0</v>
      </c>
      <c r="T208" s="184">
        <f t="shared" si="286"/>
        <v>1</v>
      </c>
      <c r="U208" s="184">
        <f t="shared" si="286"/>
        <v>0</v>
      </c>
      <c r="V208" s="186">
        <f t="shared" si="286"/>
        <v>1</v>
      </c>
      <c r="W208" s="279">
        <f>IF(Q208=0,0,((V208/Q208)-1)*100)</f>
        <v>0</v>
      </c>
    </row>
    <row r="209" spans="2:23" ht="14.25" thickTop="1" thickBot="1">
      <c r="B209" s="207"/>
      <c r="C209" s="121"/>
      <c r="D209" s="121"/>
      <c r="E209" s="121"/>
      <c r="F209" s="121"/>
      <c r="G209" s="121"/>
      <c r="H209" s="121"/>
      <c r="I209" s="122"/>
      <c r="L209" s="200" t="s">
        <v>59</v>
      </c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5"/>
    </row>
    <row r="210" spans="2:23" ht="13.5" thickTop="1">
      <c r="B210" s="207"/>
      <c r="C210" s="121"/>
      <c r="D210" s="121"/>
      <c r="E210" s="121"/>
      <c r="F210" s="121"/>
      <c r="G210" s="121"/>
      <c r="H210" s="121"/>
      <c r="I210" s="122"/>
      <c r="L210" s="297" t="s">
        <v>52</v>
      </c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9"/>
    </row>
    <row r="211" spans="2:23" ht="13.5" thickBot="1">
      <c r="B211" s="207"/>
      <c r="C211" s="121"/>
      <c r="D211" s="121"/>
      <c r="E211" s="121"/>
      <c r="F211" s="121"/>
      <c r="G211" s="121"/>
      <c r="H211" s="121"/>
      <c r="I211" s="122"/>
      <c r="L211" s="300" t="s">
        <v>53</v>
      </c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2"/>
    </row>
    <row r="212" spans="2:23" ht="14.25" thickTop="1" thickBot="1">
      <c r="B212" s="207"/>
      <c r="C212" s="121"/>
      <c r="D212" s="121"/>
      <c r="E212" s="121"/>
      <c r="F212" s="121"/>
      <c r="G212" s="121"/>
      <c r="H212" s="121"/>
      <c r="I212" s="122"/>
      <c r="L212" s="197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120" t="s">
        <v>40</v>
      </c>
    </row>
    <row r="213" spans="2:23" ht="14.25" thickTop="1" thickBot="1">
      <c r="B213" s="207"/>
      <c r="C213" s="121"/>
      <c r="D213" s="121"/>
      <c r="E213" s="121"/>
      <c r="F213" s="121"/>
      <c r="G213" s="121"/>
      <c r="H213" s="121"/>
      <c r="I213" s="122"/>
      <c r="L213" s="219"/>
      <c r="M213" s="294" t="s">
        <v>91</v>
      </c>
      <c r="N213" s="295"/>
      <c r="O213" s="295"/>
      <c r="P213" s="295"/>
      <c r="Q213" s="296"/>
      <c r="R213" s="294" t="s">
        <v>92</v>
      </c>
      <c r="S213" s="295"/>
      <c r="T213" s="295"/>
      <c r="U213" s="295"/>
      <c r="V213" s="296"/>
      <c r="W213" s="220" t="s">
        <v>4</v>
      </c>
    </row>
    <row r="214" spans="2:23" ht="13.5" thickTop="1">
      <c r="B214" s="207"/>
      <c r="C214" s="121"/>
      <c r="D214" s="121"/>
      <c r="E214" s="121"/>
      <c r="F214" s="121"/>
      <c r="G214" s="121"/>
      <c r="H214" s="121"/>
      <c r="I214" s="122"/>
      <c r="L214" s="221" t="s">
        <v>5</v>
      </c>
      <c r="M214" s="222"/>
      <c r="N214" s="225"/>
      <c r="O214" s="194"/>
      <c r="P214" s="226"/>
      <c r="Q214" s="195"/>
      <c r="R214" s="222"/>
      <c r="S214" s="225"/>
      <c r="T214" s="194"/>
      <c r="U214" s="226"/>
      <c r="V214" s="195"/>
      <c r="W214" s="224" t="s">
        <v>6</v>
      </c>
    </row>
    <row r="215" spans="2:23" ht="13.5" thickBot="1">
      <c r="B215" s="207"/>
      <c r="C215" s="121"/>
      <c r="D215" s="121"/>
      <c r="E215" s="121"/>
      <c r="F215" s="121"/>
      <c r="G215" s="121"/>
      <c r="H215" s="121"/>
      <c r="I215" s="122"/>
      <c r="L215" s="227"/>
      <c r="M215" s="231" t="s">
        <v>41</v>
      </c>
      <c r="N215" s="232" t="s">
        <v>42</v>
      </c>
      <c r="O215" s="196" t="s">
        <v>43</v>
      </c>
      <c r="P215" s="233" t="s">
        <v>13</v>
      </c>
      <c r="Q215" s="285" t="s">
        <v>9</v>
      </c>
      <c r="R215" s="231" t="s">
        <v>41</v>
      </c>
      <c r="S215" s="232" t="s">
        <v>42</v>
      </c>
      <c r="T215" s="196" t="s">
        <v>43</v>
      </c>
      <c r="U215" s="233" t="s">
        <v>13</v>
      </c>
      <c r="V215" s="285" t="s">
        <v>9</v>
      </c>
      <c r="W215" s="230"/>
    </row>
    <row r="216" spans="2:23" ht="5.25" customHeight="1" thickTop="1">
      <c r="B216" s="207"/>
      <c r="C216" s="121"/>
      <c r="D216" s="121"/>
      <c r="E216" s="121"/>
      <c r="F216" s="121"/>
      <c r="G216" s="121"/>
      <c r="H216" s="121"/>
      <c r="I216" s="122"/>
      <c r="L216" s="221"/>
      <c r="M216" s="237"/>
      <c r="N216" s="238"/>
      <c r="O216" s="171"/>
      <c r="P216" s="239"/>
      <c r="Q216" s="177"/>
      <c r="R216" s="237"/>
      <c r="S216" s="238"/>
      <c r="T216" s="171"/>
      <c r="U216" s="239"/>
      <c r="V216" s="181"/>
      <c r="W216" s="240"/>
    </row>
    <row r="217" spans="2:23" ht="12.75">
      <c r="B217" s="207"/>
      <c r="C217" s="121"/>
      <c r="D217" s="121"/>
      <c r="E217" s="121"/>
      <c r="F217" s="121"/>
      <c r="G217" s="121"/>
      <c r="H217" s="121"/>
      <c r="I217" s="122"/>
      <c r="L217" s="221" t="s">
        <v>14</v>
      </c>
      <c r="M217" s="243">
        <f t="shared" ref="M217:N219" si="287">+M165+M191</f>
        <v>39</v>
      </c>
      <c r="N217" s="244">
        <f t="shared" si="287"/>
        <v>55</v>
      </c>
      <c r="O217" s="172">
        <f>+M217+N217</f>
        <v>94</v>
      </c>
      <c r="P217" s="100">
        <f>+P165+P191</f>
        <v>12</v>
      </c>
      <c r="Q217" s="178">
        <f>+O217+P217</f>
        <v>106</v>
      </c>
      <c r="R217" s="243">
        <f t="shared" ref="R217:S219" si="288">+R165+R191</f>
        <v>65</v>
      </c>
      <c r="S217" s="244">
        <f t="shared" si="288"/>
        <v>54</v>
      </c>
      <c r="T217" s="172">
        <f>+R217+S217</f>
        <v>119</v>
      </c>
      <c r="U217" s="100">
        <f>+U165+U191</f>
        <v>2</v>
      </c>
      <c r="V217" s="182">
        <f>+T217+U217</f>
        <v>121</v>
      </c>
      <c r="W217" s="217">
        <f t="shared" ref="W217:W225" si="289">IF(Q217=0,0,((V217/Q217)-1)*100)</f>
        <v>14.150943396226424</v>
      </c>
    </row>
    <row r="218" spans="2:23" ht="12.75">
      <c r="B218" s="207"/>
      <c r="C218" s="121"/>
      <c r="D218" s="121"/>
      <c r="E218" s="121"/>
      <c r="F218" s="121"/>
      <c r="G218" s="121"/>
      <c r="H218" s="121"/>
      <c r="I218" s="122"/>
      <c r="L218" s="221" t="s">
        <v>15</v>
      </c>
      <c r="M218" s="243">
        <f t="shared" si="287"/>
        <v>40</v>
      </c>
      <c r="N218" s="244">
        <f t="shared" si="287"/>
        <v>72</v>
      </c>
      <c r="O218" s="172">
        <f t="shared" ref="O218:O219" si="290">+M218+N218</f>
        <v>112</v>
      </c>
      <c r="P218" s="100">
        <f>+P166+P192</f>
        <v>1</v>
      </c>
      <c r="Q218" s="178">
        <f t="shared" ref="Q218:Q219" si="291">+O218+P218</f>
        <v>113</v>
      </c>
      <c r="R218" s="243">
        <f t="shared" si="288"/>
        <v>66</v>
      </c>
      <c r="S218" s="244">
        <f t="shared" si="288"/>
        <v>41</v>
      </c>
      <c r="T218" s="172">
        <f t="shared" ref="T218:T219" si="292">+R218+S218</f>
        <v>107</v>
      </c>
      <c r="U218" s="100">
        <f>+U166+U192</f>
        <v>2</v>
      </c>
      <c r="V218" s="182">
        <f t="shared" ref="V218:V219" si="293">+T218+U218</f>
        <v>109</v>
      </c>
      <c r="W218" s="217">
        <f t="shared" si="289"/>
        <v>-3.539823008849563</v>
      </c>
    </row>
    <row r="219" spans="2:23" ht="13.5" thickBot="1">
      <c r="B219" s="207"/>
      <c r="C219" s="121"/>
      <c r="D219" s="121"/>
      <c r="E219" s="121"/>
      <c r="F219" s="121"/>
      <c r="G219" s="121"/>
      <c r="H219" s="121"/>
      <c r="I219" s="122"/>
      <c r="L219" s="227" t="s">
        <v>16</v>
      </c>
      <c r="M219" s="243">
        <f t="shared" si="287"/>
        <v>40</v>
      </c>
      <c r="N219" s="244">
        <f t="shared" si="287"/>
        <v>79</v>
      </c>
      <c r="O219" s="172">
        <f t="shared" si="290"/>
        <v>119</v>
      </c>
      <c r="P219" s="100">
        <f>+P167+P193</f>
        <v>1</v>
      </c>
      <c r="Q219" s="178">
        <f t="shared" si="291"/>
        <v>120</v>
      </c>
      <c r="R219" s="243">
        <f t="shared" si="288"/>
        <v>77</v>
      </c>
      <c r="S219" s="244">
        <f t="shared" si="288"/>
        <v>33</v>
      </c>
      <c r="T219" s="172">
        <f t="shared" si="292"/>
        <v>110</v>
      </c>
      <c r="U219" s="100">
        <f>+U167+U193</f>
        <v>0</v>
      </c>
      <c r="V219" s="182">
        <f t="shared" si="293"/>
        <v>110</v>
      </c>
      <c r="W219" s="217">
        <f t="shared" si="289"/>
        <v>-8.3333333333333375</v>
      </c>
    </row>
    <row r="220" spans="2:23" ht="14.25" thickTop="1" thickBot="1">
      <c r="B220" s="207"/>
      <c r="C220" s="121"/>
      <c r="D220" s="121"/>
      <c r="E220" s="121"/>
      <c r="F220" s="121"/>
      <c r="G220" s="121"/>
      <c r="H220" s="121"/>
      <c r="I220" s="122"/>
      <c r="L220" s="203" t="s">
        <v>17</v>
      </c>
      <c r="M220" s="184">
        <f t="shared" ref="M220:V220" si="294">+M217+M218+M219</f>
        <v>119</v>
      </c>
      <c r="N220" s="185">
        <f t="shared" si="294"/>
        <v>206</v>
      </c>
      <c r="O220" s="184">
        <f t="shared" si="294"/>
        <v>325</v>
      </c>
      <c r="P220" s="184">
        <f t="shared" si="294"/>
        <v>14</v>
      </c>
      <c r="Q220" s="184">
        <f t="shared" si="294"/>
        <v>339</v>
      </c>
      <c r="R220" s="184">
        <f t="shared" si="294"/>
        <v>208</v>
      </c>
      <c r="S220" s="185">
        <f t="shared" si="294"/>
        <v>128</v>
      </c>
      <c r="T220" s="184">
        <f t="shared" si="294"/>
        <v>336</v>
      </c>
      <c r="U220" s="184">
        <f t="shared" si="294"/>
        <v>4</v>
      </c>
      <c r="V220" s="186">
        <f t="shared" si="294"/>
        <v>340</v>
      </c>
      <c r="W220" s="187">
        <f t="shared" si="289"/>
        <v>0.29498525073745618</v>
      </c>
    </row>
    <row r="221" spans="2:23" ht="13.5" thickTop="1">
      <c r="B221" s="207"/>
      <c r="C221" s="121"/>
      <c r="D221" s="121"/>
      <c r="E221" s="121"/>
      <c r="F221" s="121"/>
      <c r="G221" s="121"/>
      <c r="H221" s="121"/>
      <c r="I221" s="122"/>
      <c r="L221" s="221" t="s">
        <v>18</v>
      </c>
      <c r="M221" s="253">
        <f t="shared" ref="M221:N223" si="295">+M169+M195</f>
        <v>38</v>
      </c>
      <c r="N221" s="254">
        <f t="shared" si="295"/>
        <v>71</v>
      </c>
      <c r="O221" s="173">
        <f t="shared" ref="O221" si="296">+M221+N221</f>
        <v>109</v>
      </c>
      <c r="P221" s="100">
        <f>+P169+P195</f>
        <v>1</v>
      </c>
      <c r="Q221" s="179">
        <f t="shared" ref="Q221" si="297">+O221+P221</f>
        <v>110</v>
      </c>
      <c r="R221" s="253">
        <f t="shared" ref="R221:S223" si="298">+R169+R195</f>
        <v>72</v>
      </c>
      <c r="S221" s="254">
        <f t="shared" si="298"/>
        <v>26</v>
      </c>
      <c r="T221" s="173">
        <f t="shared" ref="T221" si="299">+R221+S221</f>
        <v>98</v>
      </c>
      <c r="U221" s="100">
        <f>+U169+U195</f>
        <v>4</v>
      </c>
      <c r="V221" s="182">
        <f t="shared" ref="V221" si="300">+T221+U221</f>
        <v>102</v>
      </c>
      <c r="W221" s="217">
        <f t="shared" si="289"/>
        <v>-7.2727272727272751</v>
      </c>
    </row>
    <row r="222" spans="2:23" ht="12.75">
      <c r="B222" s="207"/>
      <c r="C222" s="121"/>
      <c r="D222" s="121"/>
      <c r="E222" s="121"/>
      <c r="F222" s="121"/>
      <c r="G222" s="121"/>
      <c r="H222" s="121"/>
      <c r="I222" s="122"/>
      <c r="L222" s="221" t="s">
        <v>19</v>
      </c>
      <c r="M222" s="243">
        <f t="shared" si="295"/>
        <v>36</v>
      </c>
      <c r="N222" s="244">
        <f t="shared" si="295"/>
        <v>87</v>
      </c>
      <c r="O222" s="172">
        <f>+M222+N222</f>
        <v>123</v>
      </c>
      <c r="P222" s="100">
        <f>+P170+P196</f>
        <v>1</v>
      </c>
      <c r="Q222" s="178">
        <f>+O222+P222</f>
        <v>124</v>
      </c>
      <c r="R222" s="243">
        <f t="shared" si="298"/>
        <v>63</v>
      </c>
      <c r="S222" s="244">
        <f t="shared" si="298"/>
        <v>26</v>
      </c>
      <c r="T222" s="172">
        <f>+R222+S222</f>
        <v>89</v>
      </c>
      <c r="U222" s="100">
        <f>+U170+U196</f>
        <v>0</v>
      </c>
      <c r="V222" s="182">
        <f>+T222+U222</f>
        <v>89</v>
      </c>
      <c r="W222" s="217">
        <f>IF(Q222=0,0,((V222/Q222)-1)*100)</f>
        <v>-28.2258064516129</v>
      </c>
    </row>
    <row r="223" spans="2:23" ht="15" customHeight="1" thickBot="1">
      <c r="B223" s="207"/>
      <c r="C223" s="121"/>
      <c r="D223" s="121"/>
      <c r="E223" s="121"/>
      <c r="F223" s="121"/>
      <c r="G223" s="121"/>
      <c r="H223" s="121"/>
      <c r="I223" s="122"/>
      <c r="L223" s="221" t="s">
        <v>20</v>
      </c>
      <c r="M223" s="243">
        <f t="shared" si="295"/>
        <v>30</v>
      </c>
      <c r="N223" s="244">
        <f t="shared" si="295"/>
        <v>64</v>
      </c>
      <c r="O223" s="172">
        <f>+M223+N223</f>
        <v>94</v>
      </c>
      <c r="P223" s="100">
        <f>+P171+P197</f>
        <v>1</v>
      </c>
      <c r="Q223" s="178">
        <f>+O223+P223</f>
        <v>95</v>
      </c>
      <c r="R223" s="243">
        <f t="shared" si="298"/>
        <v>77</v>
      </c>
      <c r="S223" s="244">
        <f t="shared" si="298"/>
        <v>30</v>
      </c>
      <c r="T223" s="172">
        <f>+R223+S223</f>
        <v>107</v>
      </c>
      <c r="U223" s="100">
        <f>+U171+U197</f>
        <v>0</v>
      </c>
      <c r="V223" s="182">
        <f>+T223+U223</f>
        <v>107</v>
      </c>
      <c r="W223" s="217">
        <f>IF(Q223=0,0,((V223/Q223)-1)*100)</f>
        <v>12.631578947368416</v>
      </c>
    </row>
    <row r="224" spans="2:23" ht="14.25" thickTop="1" thickBot="1">
      <c r="B224" s="207"/>
      <c r="C224" s="121"/>
      <c r="D224" s="121"/>
      <c r="E224" s="121"/>
      <c r="F224" s="121"/>
      <c r="G224" s="121"/>
      <c r="H224" s="121"/>
      <c r="I224" s="122"/>
      <c r="L224" s="203" t="s">
        <v>87</v>
      </c>
      <c r="M224" s="184">
        <f>+M221+M222+M223</f>
        <v>104</v>
      </c>
      <c r="N224" s="185">
        <f t="shared" ref="N224:V224" si="301">+N221+N222+N223</f>
        <v>222</v>
      </c>
      <c r="O224" s="184">
        <f t="shared" si="301"/>
        <v>326</v>
      </c>
      <c r="P224" s="184">
        <f t="shared" si="301"/>
        <v>3</v>
      </c>
      <c r="Q224" s="184">
        <f t="shared" si="301"/>
        <v>329</v>
      </c>
      <c r="R224" s="184">
        <f t="shared" si="301"/>
        <v>212</v>
      </c>
      <c r="S224" s="185">
        <f t="shared" si="301"/>
        <v>82</v>
      </c>
      <c r="T224" s="184">
        <f t="shared" si="301"/>
        <v>294</v>
      </c>
      <c r="U224" s="184">
        <f t="shared" si="301"/>
        <v>4</v>
      </c>
      <c r="V224" s="186">
        <f t="shared" si="301"/>
        <v>298</v>
      </c>
      <c r="W224" s="187">
        <f t="shared" ref="W224" si="302">IF(Q224=0,0,((V224/Q224)-1)*100)</f>
        <v>-9.4224924012158091</v>
      </c>
    </row>
    <row r="225" spans="1:27" ht="13.5" thickTop="1">
      <c r="B225" s="207"/>
      <c r="C225" s="121"/>
      <c r="D225" s="121"/>
      <c r="E225" s="121"/>
      <c r="F225" s="121"/>
      <c r="G225" s="121"/>
      <c r="H225" s="121"/>
      <c r="I225" s="122"/>
      <c r="L225" s="221" t="s">
        <v>21</v>
      </c>
      <c r="M225" s="243">
        <f t="shared" ref="M225:N227" si="303">+M173+M199</f>
        <v>37</v>
      </c>
      <c r="N225" s="244">
        <f t="shared" si="303"/>
        <v>33</v>
      </c>
      <c r="O225" s="172">
        <f t="shared" ref="O225" si="304">+M225+N225</f>
        <v>70</v>
      </c>
      <c r="P225" s="100">
        <f>+P173+P199</f>
        <v>0</v>
      </c>
      <c r="Q225" s="178">
        <f t="shared" ref="Q225" si="305">+O225+P225</f>
        <v>70</v>
      </c>
      <c r="R225" s="243">
        <f t="shared" ref="R225:S227" si="306">+R173+R199</f>
        <v>81</v>
      </c>
      <c r="S225" s="244">
        <f t="shared" si="306"/>
        <v>29</v>
      </c>
      <c r="T225" s="172">
        <f t="shared" ref="T225" si="307">+R225+S225</f>
        <v>110</v>
      </c>
      <c r="U225" s="100">
        <f>+U173+U199</f>
        <v>0</v>
      </c>
      <c r="V225" s="182">
        <f t="shared" ref="V225" si="308">+T225+U225</f>
        <v>110</v>
      </c>
      <c r="W225" s="217">
        <f t="shared" si="289"/>
        <v>57.142857142857139</v>
      </c>
    </row>
    <row r="226" spans="1:27" ht="12.75">
      <c r="B226" s="207"/>
      <c r="C226" s="121"/>
      <c r="D226" s="121"/>
      <c r="E226" s="121"/>
      <c r="F226" s="121"/>
      <c r="G226" s="121"/>
      <c r="H226" s="121"/>
      <c r="I226" s="122"/>
      <c r="L226" s="221" t="s">
        <v>88</v>
      </c>
      <c r="M226" s="243">
        <f t="shared" si="303"/>
        <v>39</v>
      </c>
      <c r="N226" s="244">
        <f t="shared" si="303"/>
        <v>48</v>
      </c>
      <c r="O226" s="172">
        <f>+M226+N226</f>
        <v>87</v>
      </c>
      <c r="P226" s="100">
        <f>+P174+P200</f>
        <v>0</v>
      </c>
      <c r="Q226" s="178">
        <f>+O226+P226</f>
        <v>87</v>
      </c>
      <c r="R226" s="243">
        <f t="shared" si="306"/>
        <v>42</v>
      </c>
      <c r="S226" s="244">
        <f t="shared" si="306"/>
        <v>26</v>
      </c>
      <c r="T226" s="172">
        <f>+R226+S226</f>
        <v>68</v>
      </c>
      <c r="U226" s="100">
        <f>+U174+U200</f>
        <v>0</v>
      </c>
      <c r="V226" s="182">
        <f>+T226+U226</f>
        <v>68</v>
      </c>
      <c r="W226" s="217">
        <f t="shared" ref="W226:W230" si="309">IF(Q226=0,0,((V226/Q226)-1)*100)</f>
        <v>-21.839080459770109</v>
      </c>
    </row>
    <row r="227" spans="1:27" ht="13.5" thickBot="1">
      <c r="B227" s="207"/>
      <c r="C227" s="121"/>
      <c r="D227" s="121"/>
      <c r="E227" s="121"/>
      <c r="F227" s="121"/>
      <c r="G227" s="121"/>
      <c r="H227" s="121"/>
      <c r="I227" s="122"/>
      <c r="L227" s="221" t="s">
        <v>22</v>
      </c>
      <c r="M227" s="243">
        <f t="shared" si="303"/>
        <v>29</v>
      </c>
      <c r="N227" s="244">
        <f t="shared" si="303"/>
        <v>33</v>
      </c>
      <c r="O227" s="174">
        <f>+M227+N227</f>
        <v>62</v>
      </c>
      <c r="P227" s="250">
        <f>+P175+P201</f>
        <v>0</v>
      </c>
      <c r="Q227" s="178">
        <f>+O227+P227</f>
        <v>62</v>
      </c>
      <c r="R227" s="243">
        <f t="shared" si="306"/>
        <v>38</v>
      </c>
      <c r="S227" s="244">
        <f t="shared" si="306"/>
        <v>28</v>
      </c>
      <c r="T227" s="174">
        <f>+R227+S227</f>
        <v>66</v>
      </c>
      <c r="U227" s="250">
        <f>+U175+U201</f>
        <v>0</v>
      </c>
      <c r="V227" s="182">
        <f>+T227+U227</f>
        <v>66</v>
      </c>
      <c r="W227" s="217">
        <f t="shared" si="309"/>
        <v>6.4516129032258007</v>
      </c>
    </row>
    <row r="228" spans="1:27" ht="14.25" thickTop="1" thickBot="1">
      <c r="B228" s="207"/>
      <c r="C228" s="121"/>
      <c r="D228" s="121"/>
      <c r="E228" s="121"/>
      <c r="F228" s="121"/>
      <c r="G228" s="121"/>
      <c r="H228" s="121"/>
      <c r="I228" s="122"/>
      <c r="L228" s="204" t="s">
        <v>60</v>
      </c>
      <c r="M228" s="188">
        <f>+M225+M226+M227</f>
        <v>105</v>
      </c>
      <c r="N228" s="188">
        <f t="shared" ref="N228" si="310">+N225+N226+N227</f>
        <v>114</v>
      </c>
      <c r="O228" s="192">
        <f t="shared" ref="O228" si="311">+O225+O226+O227</f>
        <v>219</v>
      </c>
      <c r="P228" s="192">
        <f t="shared" ref="P228" si="312">+P225+P226+P227</f>
        <v>0</v>
      </c>
      <c r="Q228" s="191">
        <f t="shared" ref="Q228" si="313">+Q225+Q226+Q227</f>
        <v>219</v>
      </c>
      <c r="R228" s="188">
        <f t="shared" ref="R228" si="314">+R225+R226+R227</f>
        <v>161</v>
      </c>
      <c r="S228" s="188">
        <f t="shared" ref="S228" si="315">+S225+S226+S227</f>
        <v>83</v>
      </c>
      <c r="T228" s="192">
        <f t="shared" ref="T228" si="316">+T225+T226+T227</f>
        <v>244</v>
      </c>
      <c r="U228" s="192">
        <f t="shared" ref="U228" si="317">+U225+U226+U227</f>
        <v>0</v>
      </c>
      <c r="V228" s="192">
        <f t="shared" ref="V228" si="318">+V225+V226+V227</f>
        <v>244</v>
      </c>
      <c r="W228" s="193">
        <f t="shared" si="309"/>
        <v>11.415525114155244</v>
      </c>
    </row>
    <row r="229" spans="1:27" s="4" customFormat="1" ht="12.75" customHeight="1" thickTop="1">
      <c r="A229" s="125"/>
      <c r="B229" s="208"/>
      <c r="C229" s="126"/>
      <c r="D229" s="126"/>
      <c r="E229" s="126"/>
      <c r="F229" s="126"/>
      <c r="G229" s="126"/>
      <c r="H229" s="126"/>
      <c r="I229" s="127"/>
      <c r="J229" s="125"/>
      <c r="K229" s="125"/>
      <c r="L229" s="255" t="s">
        <v>24</v>
      </c>
      <c r="M229" s="256">
        <f t="shared" ref="M229:N231" si="319">+M177+M203</f>
        <v>39</v>
      </c>
      <c r="N229" s="257">
        <f t="shared" si="319"/>
        <v>30</v>
      </c>
      <c r="O229" s="175">
        <f>+M229+N229</f>
        <v>69</v>
      </c>
      <c r="P229" s="258">
        <f>+P177+P203</f>
        <v>0</v>
      </c>
      <c r="Q229" s="180">
        <f>+O229+P229</f>
        <v>69</v>
      </c>
      <c r="R229" s="256">
        <f t="shared" ref="R229:S231" si="320">+R177+R203</f>
        <v>46</v>
      </c>
      <c r="S229" s="257">
        <f t="shared" si="320"/>
        <v>26</v>
      </c>
      <c r="T229" s="175">
        <f>+R229+S229</f>
        <v>72</v>
      </c>
      <c r="U229" s="258">
        <f>+U177+U203</f>
        <v>0</v>
      </c>
      <c r="V229" s="183">
        <f>+T229+U229</f>
        <v>72</v>
      </c>
      <c r="W229" s="259">
        <f t="shared" si="309"/>
        <v>4.3478260869565188</v>
      </c>
      <c r="X229" s="10"/>
      <c r="AA229" s="278"/>
    </row>
    <row r="230" spans="1:27" s="4" customFormat="1" ht="12.75" customHeight="1">
      <c r="A230" s="125"/>
      <c r="B230" s="209"/>
      <c r="C230" s="128"/>
      <c r="D230" s="128"/>
      <c r="E230" s="128"/>
      <c r="F230" s="128"/>
      <c r="G230" s="128"/>
      <c r="H230" s="128"/>
      <c r="I230" s="129"/>
      <c r="J230" s="125"/>
      <c r="K230" s="125"/>
      <c r="L230" s="255" t="s">
        <v>25</v>
      </c>
      <c r="M230" s="256">
        <f t="shared" si="319"/>
        <v>33</v>
      </c>
      <c r="N230" s="257">
        <f t="shared" si="319"/>
        <v>34</v>
      </c>
      <c r="O230" s="175">
        <f>+M230+N230</f>
        <v>67</v>
      </c>
      <c r="P230" s="260">
        <f>+P178+P204</f>
        <v>2</v>
      </c>
      <c r="Q230" s="180">
        <f>+O230+P230</f>
        <v>69</v>
      </c>
      <c r="R230" s="256">
        <f t="shared" si="320"/>
        <v>38</v>
      </c>
      <c r="S230" s="257">
        <f t="shared" si="320"/>
        <v>24</v>
      </c>
      <c r="T230" s="175">
        <f>+R230+S230</f>
        <v>62</v>
      </c>
      <c r="U230" s="260">
        <f>+U178+U204</f>
        <v>0</v>
      </c>
      <c r="V230" s="175">
        <f>+T230+U230</f>
        <v>62</v>
      </c>
      <c r="W230" s="259">
        <f t="shared" si="309"/>
        <v>-10.144927536231885</v>
      </c>
      <c r="X230" s="10"/>
      <c r="AA230" s="278"/>
    </row>
    <row r="231" spans="1:27" s="4" customFormat="1" ht="12.75" customHeight="1" thickBot="1">
      <c r="A231" s="125"/>
      <c r="B231" s="209"/>
      <c r="C231" s="128"/>
      <c r="D231" s="128"/>
      <c r="E231" s="128"/>
      <c r="F231" s="128"/>
      <c r="G231" s="128"/>
      <c r="H231" s="128"/>
      <c r="I231" s="129"/>
      <c r="J231" s="125"/>
      <c r="K231" s="125"/>
      <c r="L231" s="255" t="s">
        <v>26</v>
      </c>
      <c r="M231" s="256">
        <f t="shared" si="319"/>
        <v>41</v>
      </c>
      <c r="N231" s="257">
        <f t="shared" si="319"/>
        <v>35</v>
      </c>
      <c r="O231" s="176">
        <f t="shared" ref="O231" si="321">+M231+N231</f>
        <v>76</v>
      </c>
      <c r="P231" s="261">
        <f>+P179+P205</f>
        <v>9</v>
      </c>
      <c r="Q231" s="180">
        <f t="shared" ref="Q231" si="322">+O231+P231</f>
        <v>85</v>
      </c>
      <c r="R231" s="256">
        <f t="shared" si="320"/>
        <v>25</v>
      </c>
      <c r="S231" s="257">
        <f t="shared" si="320"/>
        <v>23</v>
      </c>
      <c r="T231" s="175">
        <f t="shared" ref="T231" si="323">+R231+S231</f>
        <v>48</v>
      </c>
      <c r="U231" s="261">
        <f>+U179+U205</f>
        <v>0</v>
      </c>
      <c r="V231" s="183">
        <f t="shared" ref="V231" si="324">+T231+U231</f>
        <v>48</v>
      </c>
      <c r="W231" s="259">
        <f t="shared" ref="W231:W232" si="325">IF(Q231=0,0,((V231/Q231)-1)*100)</f>
        <v>-43.529411764705884</v>
      </c>
      <c r="X231" s="10"/>
      <c r="AA231" s="278"/>
    </row>
    <row r="232" spans="1:27" ht="14.25" thickTop="1" thickBot="1">
      <c r="B232" s="207"/>
      <c r="C232" s="121"/>
      <c r="D232" s="121"/>
      <c r="E232" s="121"/>
      <c r="F232" s="121"/>
      <c r="G232" s="121"/>
      <c r="H232" s="121"/>
      <c r="I232" s="122"/>
      <c r="L232" s="203" t="s">
        <v>27</v>
      </c>
      <c r="M232" s="184">
        <f t="shared" ref="M232:V232" si="326">+M229+M230+M231</f>
        <v>113</v>
      </c>
      <c r="N232" s="185">
        <f t="shared" si="326"/>
        <v>99</v>
      </c>
      <c r="O232" s="184">
        <f t="shared" si="326"/>
        <v>212</v>
      </c>
      <c r="P232" s="184">
        <f t="shared" si="326"/>
        <v>11</v>
      </c>
      <c r="Q232" s="190">
        <f t="shared" si="326"/>
        <v>223</v>
      </c>
      <c r="R232" s="184">
        <f t="shared" si="326"/>
        <v>109</v>
      </c>
      <c r="S232" s="185">
        <f t="shared" si="326"/>
        <v>73</v>
      </c>
      <c r="T232" s="184">
        <f t="shared" si="326"/>
        <v>182</v>
      </c>
      <c r="U232" s="184">
        <f t="shared" si="326"/>
        <v>0</v>
      </c>
      <c r="V232" s="190">
        <f t="shared" si="326"/>
        <v>182</v>
      </c>
      <c r="W232" s="187">
        <f t="shared" si="325"/>
        <v>-18.385650224215244</v>
      </c>
    </row>
    <row r="233" spans="1:27" ht="14.25" thickTop="1" thickBot="1">
      <c r="B233" s="207"/>
      <c r="C233" s="121"/>
      <c r="D233" s="121"/>
      <c r="E233" s="121"/>
      <c r="F233" s="121"/>
      <c r="G233" s="121"/>
      <c r="H233" s="121"/>
      <c r="I233" s="122"/>
      <c r="L233" s="203" t="s">
        <v>90</v>
      </c>
      <c r="M233" s="184">
        <f t="shared" ref="M233" si="327">+M224+M228+M232</f>
        <v>322</v>
      </c>
      <c r="N233" s="185">
        <f t="shared" ref="N233" si="328">+N224+N228+N232</f>
        <v>435</v>
      </c>
      <c r="O233" s="184">
        <f t="shared" ref="O233" si="329">+O224+O228+O232</f>
        <v>757</v>
      </c>
      <c r="P233" s="184">
        <f t="shared" ref="P233" si="330">+P224+P228+P232</f>
        <v>14</v>
      </c>
      <c r="Q233" s="184">
        <f t="shared" ref="Q233" si="331">+Q224+Q228+Q232</f>
        <v>771</v>
      </c>
      <c r="R233" s="184">
        <f t="shared" ref="R233" si="332">+R224+R228+R232</f>
        <v>482</v>
      </c>
      <c r="S233" s="185">
        <f t="shared" ref="S233" si="333">+S224+S228+S232</f>
        <v>238</v>
      </c>
      <c r="T233" s="184">
        <f t="shared" ref="T233" si="334">+T224+T228+T232</f>
        <v>720</v>
      </c>
      <c r="U233" s="184">
        <f t="shared" ref="U233" si="335">+U224+U228+U232</f>
        <v>4</v>
      </c>
      <c r="V233" s="186">
        <f t="shared" ref="V233" si="336">+V224+V228+V232</f>
        <v>724</v>
      </c>
      <c r="W233" s="187">
        <f>IF(Q233=0,0,((V233/Q233)-1)*100)</f>
        <v>-6.095979247730221</v>
      </c>
    </row>
    <row r="234" spans="1:27" ht="14.25" thickTop="1" thickBot="1">
      <c r="B234" s="207"/>
      <c r="C234" s="121"/>
      <c r="D234" s="121"/>
      <c r="E234" s="121"/>
      <c r="F234" s="121"/>
      <c r="G234" s="121"/>
      <c r="H234" s="121"/>
      <c r="I234" s="122"/>
      <c r="L234" s="203" t="s">
        <v>89</v>
      </c>
      <c r="M234" s="184">
        <f t="shared" ref="M234:V234" si="337">+M220+M224+M228+M232</f>
        <v>441</v>
      </c>
      <c r="N234" s="185">
        <f t="shared" si="337"/>
        <v>641</v>
      </c>
      <c r="O234" s="184">
        <f t="shared" si="337"/>
        <v>1082</v>
      </c>
      <c r="P234" s="184">
        <f t="shared" si="337"/>
        <v>28</v>
      </c>
      <c r="Q234" s="184">
        <f t="shared" si="337"/>
        <v>1110</v>
      </c>
      <c r="R234" s="184">
        <f t="shared" si="337"/>
        <v>690</v>
      </c>
      <c r="S234" s="185">
        <f t="shared" si="337"/>
        <v>366</v>
      </c>
      <c r="T234" s="184">
        <f t="shared" si="337"/>
        <v>1056</v>
      </c>
      <c r="U234" s="184">
        <f t="shared" si="337"/>
        <v>8</v>
      </c>
      <c r="V234" s="186">
        <f t="shared" si="337"/>
        <v>1064</v>
      </c>
      <c r="W234" s="187">
        <f>IF(Q234=0,0,((V234/Q234)-1)*100)</f>
        <v>-4.1441441441441462</v>
      </c>
    </row>
    <row r="235" spans="1:27" ht="13.5" thickTop="1">
      <c r="B235" s="197"/>
      <c r="C235" s="94"/>
      <c r="D235" s="94"/>
      <c r="E235" s="94"/>
      <c r="F235" s="94"/>
      <c r="G235" s="94"/>
      <c r="H235" s="94"/>
      <c r="I235" s="95"/>
      <c r="L235" s="200" t="s">
        <v>59</v>
      </c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5"/>
    </row>
  </sheetData>
  <sheetProtection password="CF53" sheet="1" objects="1" scenarios="1"/>
  <customSheetViews>
    <customSheetView guid="{ED529B84-E379-4C9B-A677-BE1D384436B0}">
      <selection activeCell="X126" sqref="X126"/>
      <rowBreaks count="2" manualBreakCount="2">
        <brk id="82" min="11" max="22" man="1"/>
        <brk id="163" min="11" max="22" man="1"/>
      </rowBreaks>
      <pageMargins left="0.74803149606299213" right="0.74803149606299213" top="0.98425196850393704" bottom="0.98425196850393704" header="0.51181102362204722" footer="0.51181102362204722"/>
      <printOptions horizontalCentered="1"/>
      <pageSetup paperSize="9" scale="63" fitToHeight="4" orientation="portrait" r:id="rId1"/>
      <headerFooter alignWithMargins="0">
        <oddHeader>&amp;LMonthly Air Transport Statistics : Suvarnabhumi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6" priority="3" operator="containsText" text="NOT OK">
      <formula>NOT(ISERROR(SEARCH("NOT OK",A1)))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3" fitToHeight="4" orientation="portrait" r:id="rId2"/>
  <headerFooter alignWithMargins="0">
    <oddHeader>&amp;LMonthly Air Transport Statistics : Suvarnabhumi Airport</oddHeader>
    <oddFooter>&amp;LAir Transport Information Division, Corporate Strategy Department&amp;C&amp;D&amp;R&amp;T</oddFooter>
  </headerFooter>
  <rowBreaks count="2" manualBreakCount="2">
    <brk id="79" min="11" max="22" man="1"/>
    <brk id="157" min="11" max="22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235"/>
  <sheetViews>
    <sheetView topLeftCell="H82" zoomScaleNormal="100" workbookViewId="0">
      <selection activeCell="U1" activeCellId="2" sqref="L1:W1048576 L1:W1048576 L1:W1048576"/>
    </sheetView>
  </sheetViews>
  <sheetFormatPr defaultRowHeight="12.75"/>
  <cols>
    <col min="1" max="1" width="9.140625" style="94"/>
    <col min="2" max="2" width="13" style="1" customWidth="1"/>
    <col min="3" max="3" width="11.5703125" style="1" customWidth="1"/>
    <col min="4" max="4" width="11.42578125" style="1" customWidth="1"/>
    <col min="5" max="5" width="12" style="1" customWidth="1"/>
    <col min="6" max="6" width="10.85546875" style="1" customWidth="1"/>
    <col min="7" max="7" width="11.140625" style="1" customWidth="1"/>
    <col min="8" max="8" width="12.5703125" style="1" customWidth="1"/>
    <col min="9" max="9" width="10.7109375" style="6" bestFit="1" customWidth="1"/>
    <col min="10" max="11" width="9.140625" style="94"/>
    <col min="12" max="12" width="12.140625" style="1" customWidth="1"/>
    <col min="13" max="14" width="12.5703125" style="1" customWidth="1"/>
    <col min="15" max="15" width="14.140625" style="1" bestFit="1" customWidth="1"/>
    <col min="16" max="19" width="12.5703125" style="1" customWidth="1"/>
    <col min="20" max="20" width="14.140625" style="1" bestFit="1" customWidth="1"/>
    <col min="21" max="22" width="12.5703125" style="1" customWidth="1"/>
    <col min="23" max="23" width="12.28515625" style="6" bestFit="1" customWidth="1"/>
    <col min="24" max="24" width="12" style="6" bestFit="1" customWidth="1"/>
    <col min="25" max="25" width="6" style="1" bestFit="1" customWidth="1"/>
    <col min="26" max="26" width="6.85546875" style="1" bestFit="1" customWidth="1"/>
    <col min="27" max="27" width="9.140625" style="274"/>
    <col min="28" max="16384" width="9.140625" style="1"/>
  </cols>
  <sheetData>
    <row r="1" spans="1:23" ht="13.5" thickBot="1"/>
    <row r="2" spans="1:23" ht="13.5" thickTop="1">
      <c r="B2" s="327" t="s">
        <v>0</v>
      </c>
      <c r="C2" s="328"/>
      <c r="D2" s="328"/>
      <c r="E2" s="328"/>
      <c r="F2" s="328"/>
      <c r="G2" s="328"/>
      <c r="H2" s="328"/>
      <c r="I2" s="329"/>
      <c r="L2" s="330" t="s">
        <v>1</v>
      </c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2"/>
    </row>
    <row r="3" spans="1:23" ht="13.5" thickBot="1">
      <c r="B3" s="318" t="s">
        <v>2</v>
      </c>
      <c r="C3" s="319"/>
      <c r="D3" s="319"/>
      <c r="E3" s="319"/>
      <c r="F3" s="319"/>
      <c r="G3" s="319"/>
      <c r="H3" s="319"/>
      <c r="I3" s="320"/>
      <c r="L3" s="321" t="s">
        <v>3</v>
      </c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3"/>
    </row>
    <row r="4" spans="1:23" ht="14.25" thickTop="1" thickBot="1">
      <c r="B4" s="197"/>
      <c r="C4" s="94"/>
      <c r="D4" s="94"/>
      <c r="E4" s="94"/>
      <c r="F4" s="94"/>
      <c r="G4" s="94"/>
      <c r="H4" s="94"/>
      <c r="I4" s="95"/>
      <c r="L4" s="197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</row>
    <row r="5" spans="1:23" ht="14.25" thickTop="1" thickBot="1">
      <c r="B5" s="219"/>
      <c r="C5" s="333" t="s">
        <v>91</v>
      </c>
      <c r="D5" s="334"/>
      <c r="E5" s="335"/>
      <c r="F5" s="333" t="s">
        <v>92</v>
      </c>
      <c r="G5" s="334"/>
      <c r="H5" s="335"/>
      <c r="I5" s="220" t="s">
        <v>4</v>
      </c>
      <c r="L5" s="219"/>
      <c r="M5" s="324" t="s">
        <v>91</v>
      </c>
      <c r="N5" s="325"/>
      <c r="O5" s="325"/>
      <c r="P5" s="325"/>
      <c r="Q5" s="326"/>
      <c r="R5" s="324" t="s">
        <v>92</v>
      </c>
      <c r="S5" s="325"/>
      <c r="T5" s="325"/>
      <c r="U5" s="325"/>
      <c r="V5" s="326"/>
      <c r="W5" s="220" t="s">
        <v>4</v>
      </c>
    </row>
    <row r="6" spans="1:23" ht="13.5" thickTop="1">
      <c r="B6" s="221" t="s">
        <v>5</v>
      </c>
      <c r="C6" s="222"/>
      <c r="D6" s="223"/>
      <c r="E6" s="153"/>
      <c r="F6" s="222"/>
      <c r="G6" s="223"/>
      <c r="H6" s="153"/>
      <c r="I6" s="224" t="s">
        <v>6</v>
      </c>
      <c r="L6" s="221" t="s">
        <v>5</v>
      </c>
      <c r="M6" s="222"/>
      <c r="N6" s="225"/>
      <c r="O6" s="150"/>
      <c r="P6" s="226"/>
      <c r="Q6" s="151"/>
      <c r="R6" s="222"/>
      <c r="S6" s="225"/>
      <c r="T6" s="150"/>
      <c r="U6" s="226"/>
      <c r="V6" s="150"/>
      <c r="W6" s="224" t="s">
        <v>6</v>
      </c>
    </row>
    <row r="7" spans="1:23" ht="13.5" thickBot="1">
      <c r="B7" s="227"/>
      <c r="C7" s="228" t="s">
        <v>7</v>
      </c>
      <c r="D7" s="229" t="s">
        <v>8</v>
      </c>
      <c r="E7" s="280" t="s">
        <v>9</v>
      </c>
      <c r="F7" s="228" t="s">
        <v>7</v>
      </c>
      <c r="G7" s="229" t="s">
        <v>8</v>
      </c>
      <c r="H7" s="280" t="s">
        <v>9</v>
      </c>
      <c r="I7" s="230"/>
      <c r="L7" s="227"/>
      <c r="M7" s="231" t="s">
        <v>10</v>
      </c>
      <c r="N7" s="232" t="s">
        <v>11</v>
      </c>
      <c r="O7" s="152" t="s">
        <v>12</v>
      </c>
      <c r="P7" s="233" t="s">
        <v>13</v>
      </c>
      <c r="Q7" s="281" t="s">
        <v>9</v>
      </c>
      <c r="R7" s="231" t="s">
        <v>10</v>
      </c>
      <c r="S7" s="232" t="s">
        <v>11</v>
      </c>
      <c r="T7" s="152" t="s">
        <v>12</v>
      </c>
      <c r="U7" s="233" t="s">
        <v>13</v>
      </c>
      <c r="V7" s="152" t="s">
        <v>9</v>
      </c>
      <c r="W7" s="230"/>
    </row>
    <row r="8" spans="1:23" ht="6" customHeight="1" thickTop="1">
      <c r="B8" s="221"/>
      <c r="C8" s="234"/>
      <c r="D8" s="235"/>
      <c r="E8" s="97"/>
      <c r="F8" s="234"/>
      <c r="G8" s="235"/>
      <c r="H8" s="97"/>
      <c r="I8" s="236"/>
      <c r="L8" s="221"/>
      <c r="M8" s="237"/>
      <c r="N8" s="238"/>
      <c r="O8" s="136"/>
      <c r="P8" s="239"/>
      <c r="Q8" s="139"/>
      <c r="R8" s="237"/>
      <c r="S8" s="238"/>
      <c r="T8" s="136"/>
      <c r="U8" s="239"/>
      <c r="V8" s="141"/>
      <c r="W8" s="240"/>
    </row>
    <row r="9" spans="1:23">
      <c r="A9" s="266" t="str">
        <f>IF(ISERROR(F9/G9)," ",IF(F9/G9&gt;0.5,IF(F9/G9&lt;1.5," ","NOT OK"),"NOT OK"))</f>
        <v xml:space="preserve"> </v>
      </c>
      <c r="B9" s="221" t="s">
        <v>14</v>
      </c>
      <c r="C9" s="241">
        <v>2253</v>
      </c>
      <c r="D9" s="242">
        <v>2255</v>
      </c>
      <c r="E9" s="98">
        <f>C9+D9</f>
        <v>4508</v>
      </c>
      <c r="F9" s="243">
        <v>3032</v>
      </c>
      <c r="G9" s="247">
        <v>3036</v>
      </c>
      <c r="H9" s="98">
        <f>F9+G9</f>
        <v>6068</v>
      </c>
      <c r="I9" s="217">
        <f t="shared" ref="I9:I17" si="0">IF(E9=0,0,((H9/E9)-1)*100)</f>
        <v>34.605146406388634</v>
      </c>
      <c r="L9" s="221" t="s">
        <v>14</v>
      </c>
      <c r="M9" s="243">
        <v>314118</v>
      </c>
      <c r="N9" s="244">
        <v>319429</v>
      </c>
      <c r="O9" s="137">
        <f>M9+N9</f>
        <v>633547</v>
      </c>
      <c r="P9" s="100">
        <v>994</v>
      </c>
      <c r="Q9" s="140">
        <f>O9+P9</f>
        <v>634541</v>
      </c>
      <c r="R9" s="243">
        <v>399230</v>
      </c>
      <c r="S9" s="244">
        <v>406263</v>
      </c>
      <c r="T9" s="137">
        <f>R9+S9</f>
        <v>805493</v>
      </c>
      <c r="U9" s="100">
        <v>9127</v>
      </c>
      <c r="V9" s="142">
        <f>T9+U9</f>
        <v>814620</v>
      </c>
      <c r="W9" s="217">
        <f t="shared" ref="W9:W17" si="1">IF(Q9=0,0,((V9/Q9)-1)*100)</f>
        <v>28.379411259477315</v>
      </c>
    </row>
    <row r="10" spans="1:23">
      <c r="A10" s="266" t="str">
        <f t="shared" ref="A10:A69" si="2">IF(ISERROR(F10/G10)," ",IF(F10/G10&gt;0.5,IF(F10/G10&lt;1.5," ","NOT OK"),"NOT OK"))</f>
        <v xml:space="preserve"> </v>
      </c>
      <c r="B10" s="221" t="s">
        <v>15</v>
      </c>
      <c r="C10" s="241">
        <v>2281</v>
      </c>
      <c r="D10" s="242">
        <v>2271</v>
      </c>
      <c r="E10" s="98">
        <f>C10+D10</f>
        <v>4552</v>
      </c>
      <c r="F10" s="243">
        <v>2916</v>
      </c>
      <c r="G10" s="247">
        <v>2919</v>
      </c>
      <c r="H10" s="98">
        <f>F10+G10</f>
        <v>5835</v>
      </c>
      <c r="I10" s="217">
        <f t="shared" si="0"/>
        <v>28.185413005272398</v>
      </c>
      <c r="K10" s="99"/>
      <c r="L10" s="221" t="s">
        <v>15</v>
      </c>
      <c r="M10" s="243">
        <v>323572</v>
      </c>
      <c r="N10" s="244">
        <v>314378</v>
      </c>
      <c r="O10" s="137">
        <f>M10+N10</f>
        <v>637950</v>
      </c>
      <c r="P10" s="100">
        <v>2674</v>
      </c>
      <c r="Q10" s="140">
        <f>O10+P10</f>
        <v>640624</v>
      </c>
      <c r="R10" s="243">
        <v>431465</v>
      </c>
      <c r="S10" s="244">
        <v>420714</v>
      </c>
      <c r="T10" s="137">
        <f>R10+S10</f>
        <v>852179</v>
      </c>
      <c r="U10" s="100">
        <v>7901</v>
      </c>
      <c r="V10" s="142">
        <f>T10+U10</f>
        <v>860080</v>
      </c>
      <c r="W10" s="217">
        <f t="shared" si="1"/>
        <v>34.256599815180188</v>
      </c>
    </row>
    <row r="11" spans="1:23" ht="13.5" thickBot="1">
      <c r="A11" s="266" t="str">
        <f t="shared" si="2"/>
        <v xml:space="preserve"> </v>
      </c>
      <c r="B11" s="227" t="s">
        <v>16</v>
      </c>
      <c r="C11" s="245">
        <v>2400</v>
      </c>
      <c r="D11" s="246">
        <v>2382</v>
      </c>
      <c r="E11" s="98">
        <f>C11+D11</f>
        <v>4782</v>
      </c>
      <c r="F11" s="243">
        <v>3175</v>
      </c>
      <c r="G11" s="252">
        <v>3160</v>
      </c>
      <c r="H11" s="98">
        <f>F11+G11</f>
        <v>6335</v>
      </c>
      <c r="I11" s="217">
        <f t="shared" si="0"/>
        <v>32.475951484734409</v>
      </c>
      <c r="K11" s="99"/>
      <c r="L11" s="227" t="s">
        <v>16</v>
      </c>
      <c r="M11" s="243">
        <v>338869</v>
      </c>
      <c r="N11" s="244">
        <v>338411</v>
      </c>
      <c r="O11" s="137">
        <f>M11+N11</f>
        <v>677280</v>
      </c>
      <c r="P11" s="100">
        <v>3722</v>
      </c>
      <c r="Q11" s="140">
        <f>O11+P11</f>
        <v>681002</v>
      </c>
      <c r="R11" s="243">
        <v>479770</v>
      </c>
      <c r="S11" s="244">
        <v>475594</v>
      </c>
      <c r="T11" s="137">
        <f>R11+S11</f>
        <v>955364</v>
      </c>
      <c r="U11" s="250">
        <v>6378</v>
      </c>
      <c r="V11" s="142">
        <f>T11+U11</f>
        <v>961742</v>
      </c>
      <c r="W11" s="217">
        <f t="shared" si="1"/>
        <v>41.224548532897117</v>
      </c>
    </row>
    <row r="12" spans="1:23" ht="14.25" thickTop="1" thickBot="1">
      <c r="A12" s="266" t="str">
        <f>IF(ISERROR(F12/G12)," ",IF(F12/G12&gt;0.5,IF(F12/G12&lt;1.5," ","NOT OK"),"NOT OK"))</f>
        <v xml:space="preserve"> </v>
      </c>
      <c r="B12" s="205" t="s">
        <v>17</v>
      </c>
      <c r="C12" s="101">
        <f t="shared" ref="C12:H12" si="3">+C9+C10+C11</f>
        <v>6934</v>
      </c>
      <c r="D12" s="102">
        <f t="shared" si="3"/>
        <v>6908</v>
      </c>
      <c r="E12" s="103">
        <f t="shared" si="3"/>
        <v>13842</v>
      </c>
      <c r="F12" s="101">
        <f t="shared" si="3"/>
        <v>9123</v>
      </c>
      <c r="G12" s="102">
        <f t="shared" si="3"/>
        <v>9115</v>
      </c>
      <c r="H12" s="103">
        <f t="shared" si="3"/>
        <v>18238</v>
      </c>
      <c r="I12" s="104">
        <f t="shared" si="0"/>
        <v>31.75841641381303</v>
      </c>
      <c r="L12" s="198" t="s">
        <v>17</v>
      </c>
      <c r="M12" s="143">
        <f t="shared" ref="M12:V12" si="4">+M9+M10+M11</f>
        <v>976559</v>
      </c>
      <c r="N12" s="144">
        <f t="shared" si="4"/>
        <v>972218</v>
      </c>
      <c r="O12" s="143">
        <f t="shared" si="4"/>
        <v>1948777</v>
      </c>
      <c r="P12" s="143">
        <f t="shared" si="4"/>
        <v>7390</v>
      </c>
      <c r="Q12" s="143">
        <f t="shared" si="4"/>
        <v>1956167</v>
      </c>
      <c r="R12" s="143">
        <f t="shared" si="4"/>
        <v>1310465</v>
      </c>
      <c r="S12" s="144">
        <f t="shared" si="4"/>
        <v>1302571</v>
      </c>
      <c r="T12" s="143">
        <f t="shared" si="4"/>
        <v>2613036</v>
      </c>
      <c r="U12" s="143">
        <f t="shared" si="4"/>
        <v>23406</v>
      </c>
      <c r="V12" s="145">
        <f t="shared" si="4"/>
        <v>2636442</v>
      </c>
      <c r="W12" s="146">
        <f t="shared" si="1"/>
        <v>34.775916371148277</v>
      </c>
    </row>
    <row r="13" spans="1:23" ht="13.5" thickTop="1">
      <c r="A13" s="266" t="str">
        <f t="shared" si="2"/>
        <v xml:space="preserve"> </v>
      </c>
      <c r="B13" s="221" t="s">
        <v>18</v>
      </c>
      <c r="C13" s="241">
        <v>2415</v>
      </c>
      <c r="D13" s="242">
        <v>2414</v>
      </c>
      <c r="E13" s="98">
        <f>C13+D13</f>
        <v>4829</v>
      </c>
      <c r="F13" s="241">
        <v>3277</v>
      </c>
      <c r="G13" s="242">
        <v>3281</v>
      </c>
      <c r="H13" s="98">
        <f>F13+G13</f>
        <v>6558</v>
      </c>
      <c r="I13" s="217">
        <f t="shared" si="0"/>
        <v>35.804514392213704</v>
      </c>
      <c r="L13" s="221" t="s">
        <v>18</v>
      </c>
      <c r="M13" s="243">
        <v>321543</v>
      </c>
      <c r="N13" s="244">
        <v>312366</v>
      </c>
      <c r="O13" s="137">
        <f>M13+N13</f>
        <v>633909</v>
      </c>
      <c r="P13" s="100">
        <v>2706</v>
      </c>
      <c r="Q13" s="140">
        <f>O13+P13</f>
        <v>636615</v>
      </c>
      <c r="R13" s="243">
        <v>489726</v>
      </c>
      <c r="S13" s="244">
        <v>481261</v>
      </c>
      <c r="T13" s="137">
        <f>R13+S13</f>
        <v>970987</v>
      </c>
      <c r="U13" s="100">
        <v>5865</v>
      </c>
      <c r="V13" s="142">
        <f>T13+U13</f>
        <v>976852</v>
      </c>
      <c r="W13" s="217">
        <f t="shared" si="1"/>
        <v>53.444703627781308</v>
      </c>
    </row>
    <row r="14" spans="1:23">
      <c r="A14" s="266" t="str">
        <f>IF(ISERROR(F14/G14)," ",IF(F14/G14&gt;0.5,IF(F14/G14&lt;1.5," ","NOT OK"),"NOT OK"))</f>
        <v xml:space="preserve"> </v>
      </c>
      <c r="B14" s="221" t="s">
        <v>19</v>
      </c>
      <c r="C14" s="243">
        <v>2420</v>
      </c>
      <c r="D14" s="247">
        <v>2418</v>
      </c>
      <c r="E14" s="98">
        <f>C14+D14</f>
        <v>4838</v>
      </c>
      <c r="F14" s="243">
        <v>3178</v>
      </c>
      <c r="G14" s="247">
        <v>3190</v>
      </c>
      <c r="H14" s="105">
        <f>F14+G14</f>
        <v>6368</v>
      </c>
      <c r="I14" s="217">
        <f>IF(E14=0,0,((H14/E14)-1)*100)</f>
        <v>31.624638280281104</v>
      </c>
      <c r="L14" s="221" t="s">
        <v>19</v>
      </c>
      <c r="M14" s="243">
        <v>321624</v>
      </c>
      <c r="N14" s="244">
        <v>320474</v>
      </c>
      <c r="O14" s="137">
        <f>M14+N14</f>
        <v>642098</v>
      </c>
      <c r="P14" s="100">
        <v>7480</v>
      </c>
      <c r="Q14" s="140">
        <f>O14+P14</f>
        <v>649578</v>
      </c>
      <c r="R14" s="243">
        <v>488189</v>
      </c>
      <c r="S14" s="244">
        <v>501435</v>
      </c>
      <c r="T14" s="137">
        <f>R14+S14</f>
        <v>989624</v>
      </c>
      <c r="U14" s="100">
        <v>8677</v>
      </c>
      <c r="V14" s="142">
        <f>T14+U14</f>
        <v>998301</v>
      </c>
      <c r="W14" s="217">
        <f>IF(Q14=0,0,((V14/Q14)-1)*100)</f>
        <v>53.684545966766109</v>
      </c>
    </row>
    <row r="15" spans="1:23" ht="13.5" thickBot="1">
      <c r="A15" s="267" t="str">
        <f>IF(ISERROR(F15/G15)," ",IF(F15/G15&gt;0.5,IF(F15/G15&lt;1.5," ","NOT OK"),"NOT OK"))</f>
        <v xml:space="preserve"> </v>
      </c>
      <c r="B15" s="221" t="s">
        <v>20</v>
      </c>
      <c r="C15" s="243">
        <v>2701</v>
      </c>
      <c r="D15" s="247">
        <v>2700</v>
      </c>
      <c r="E15" s="98">
        <f>C15+D15</f>
        <v>5401</v>
      </c>
      <c r="F15" s="243">
        <v>3345</v>
      </c>
      <c r="G15" s="247">
        <v>3348</v>
      </c>
      <c r="H15" s="105">
        <f>F15+G15</f>
        <v>6693</v>
      </c>
      <c r="I15" s="217">
        <f>IF(E15=0,0,((H15/E15)-1)*100)</f>
        <v>23.921496019255684</v>
      </c>
      <c r="J15" s="106"/>
      <c r="L15" s="221" t="s">
        <v>20</v>
      </c>
      <c r="M15" s="243">
        <v>368332</v>
      </c>
      <c r="N15" s="244">
        <v>381257</v>
      </c>
      <c r="O15" s="137">
        <f>M15+N15</f>
        <v>749589</v>
      </c>
      <c r="P15" s="100">
        <v>8065</v>
      </c>
      <c r="Q15" s="140">
        <f>O15+P15</f>
        <v>757654</v>
      </c>
      <c r="R15" s="243">
        <v>523877</v>
      </c>
      <c r="S15" s="244">
        <v>528517</v>
      </c>
      <c r="T15" s="137">
        <f>R15+S15</f>
        <v>1052394</v>
      </c>
      <c r="U15" s="100">
        <v>8242</v>
      </c>
      <c r="V15" s="142">
        <f>T15+U15</f>
        <v>1060636</v>
      </c>
      <c r="W15" s="217">
        <f>IF(Q15=0,0,((V15/Q15)-1)*100)</f>
        <v>39.98949388507156</v>
      </c>
    </row>
    <row r="16" spans="1:23" ht="14.25" thickTop="1" thickBot="1">
      <c r="A16" s="266" t="str">
        <f>IF(ISERROR(F16/G16)," ",IF(F16/G16&gt;0.5,IF(F16/G16&lt;1.5," ","NOT OK"),"NOT OK"))</f>
        <v xml:space="preserve"> </v>
      </c>
      <c r="B16" s="205" t="s">
        <v>87</v>
      </c>
      <c r="C16" s="101">
        <f>+C13+C14+C15</f>
        <v>7536</v>
      </c>
      <c r="D16" s="102">
        <f t="shared" ref="D16:H16" si="5">+D13+D14+D15</f>
        <v>7532</v>
      </c>
      <c r="E16" s="103">
        <f t="shared" si="5"/>
        <v>15068</v>
      </c>
      <c r="F16" s="101">
        <f t="shared" si="5"/>
        <v>9800</v>
      </c>
      <c r="G16" s="102">
        <f t="shared" si="5"/>
        <v>9819</v>
      </c>
      <c r="H16" s="103">
        <f t="shared" si="5"/>
        <v>19619</v>
      </c>
      <c r="I16" s="104">
        <f>IF(E16=0,0,((H16/E16)-1)*100)</f>
        <v>30.203079373506768</v>
      </c>
      <c r="L16" s="198" t="s">
        <v>87</v>
      </c>
      <c r="M16" s="143">
        <f>+M13+M14+M15</f>
        <v>1011499</v>
      </c>
      <c r="N16" s="144">
        <f t="shared" ref="N16:V16" si="6">+N13+N14+N15</f>
        <v>1014097</v>
      </c>
      <c r="O16" s="143">
        <f t="shared" si="6"/>
        <v>2025596</v>
      </c>
      <c r="P16" s="143">
        <f t="shared" si="6"/>
        <v>18251</v>
      </c>
      <c r="Q16" s="143">
        <f t="shared" si="6"/>
        <v>2043847</v>
      </c>
      <c r="R16" s="143">
        <f t="shared" si="6"/>
        <v>1501792</v>
      </c>
      <c r="S16" s="144">
        <f t="shared" si="6"/>
        <v>1511213</v>
      </c>
      <c r="T16" s="143">
        <f t="shared" si="6"/>
        <v>3013005</v>
      </c>
      <c r="U16" s="143">
        <f t="shared" si="6"/>
        <v>22784</v>
      </c>
      <c r="V16" s="145">
        <f t="shared" si="6"/>
        <v>3035789</v>
      </c>
      <c r="W16" s="146">
        <f>IF(Q16=0,0,((V16/Q16)-1)*100)</f>
        <v>48.533084912911775</v>
      </c>
    </row>
    <row r="17" spans="1:25" ht="13.5" thickTop="1">
      <c r="A17" s="266" t="str">
        <f t="shared" si="2"/>
        <v xml:space="preserve"> </v>
      </c>
      <c r="B17" s="221" t="s">
        <v>21</v>
      </c>
      <c r="C17" s="248">
        <v>2688</v>
      </c>
      <c r="D17" s="249">
        <v>2691</v>
      </c>
      <c r="E17" s="98">
        <f>C17+D17</f>
        <v>5379</v>
      </c>
      <c r="F17" s="248">
        <v>3222</v>
      </c>
      <c r="G17" s="249">
        <v>3227</v>
      </c>
      <c r="H17" s="105">
        <f>F17+G17</f>
        <v>6449</v>
      </c>
      <c r="I17" s="217">
        <f t="shared" si="0"/>
        <v>19.892173266406399</v>
      </c>
      <c r="L17" s="221" t="s">
        <v>21</v>
      </c>
      <c r="M17" s="243">
        <v>380501</v>
      </c>
      <c r="N17" s="244">
        <v>370091</v>
      </c>
      <c r="O17" s="137">
        <f>M17+N17</f>
        <v>750592</v>
      </c>
      <c r="P17" s="100">
        <v>7428</v>
      </c>
      <c r="Q17" s="140">
        <f>O17+P17</f>
        <v>758020</v>
      </c>
      <c r="R17" s="243">
        <v>515686</v>
      </c>
      <c r="S17" s="244">
        <v>510859</v>
      </c>
      <c r="T17" s="137">
        <f>R17+S17</f>
        <v>1026545</v>
      </c>
      <c r="U17" s="100">
        <v>8872</v>
      </c>
      <c r="V17" s="142">
        <f>T17+U17</f>
        <v>1035417</v>
      </c>
      <c r="W17" s="217">
        <f t="shared" si="1"/>
        <v>36.594944724413601</v>
      </c>
    </row>
    <row r="18" spans="1:25">
      <c r="A18" s="266" t="str">
        <f t="shared" ref="A18:A21" si="7">IF(ISERROR(F18/G18)," ",IF(F18/G18&gt;0.5,IF(F18/G18&lt;1.5," ","NOT OK"),"NOT OK"))</f>
        <v xml:space="preserve"> </v>
      </c>
      <c r="B18" s="221" t="s">
        <v>88</v>
      </c>
      <c r="C18" s="248">
        <v>2549</v>
      </c>
      <c r="D18" s="249">
        <v>2547</v>
      </c>
      <c r="E18" s="98">
        <f>C18+D18</f>
        <v>5096</v>
      </c>
      <c r="F18" s="248">
        <v>3206</v>
      </c>
      <c r="G18" s="249">
        <v>3205</v>
      </c>
      <c r="H18" s="105">
        <f>F18+G18</f>
        <v>6411</v>
      </c>
      <c r="I18" s="217">
        <f t="shared" ref="I18:I22" si="8">IF(E18=0,0,((H18/E18)-1)*100)</f>
        <v>25.804552590266884</v>
      </c>
      <c r="L18" s="221" t="s">
        <v>88</v>
      </c>
      <c r="M18" s="243">
        <v>362856</v>
      </c>
      <c r="N18" s="244">
        <v>363626</v>
      </c>
      <c r="O18" s="137">
        <f>M18+N18</f>
        <v>726482</v>
      </c>
      <c r="P18" s="100">
        <v>7822</v>
      </c>
      <c r="Q18" s="140">
        <f>O18+P18</f>
        <v>734304</v>
      </c>
      <c r="R18" s="243">
        <v>488164</v>
      </c>
      <c r="S18" s="244">
        <v>493346</v>
      </c>
      <c r="T18" s="137">
        <f>R18+S18</f>
        <v>981510</v>
      </c>
      <c r="U18" s="100">
        <v>7558</v>
      </c>
      <c r="V18" s="142">
        <f>T18+U18</f>
        <v>989068</v>
      </c>
      <c r="W18" s="217">
        <f t="shared" ref="W18:W22" si="9">IF(Q18=0,0,((V18/Q18)-1)*100)</f>
        <v>34.694622390726451</v>
      </c>
    </row>
    <row r="19" spans="1:25" ht="13.5" thickBot="1">
      <c r="A19" s="268" t="str">
        <f t="shared" si="7"/>
        <v xml:space="preserve"> </v>
      </c>
      <c r="B19" s="221" t="s">
        <v>22</v>
      </c>
      <c r="C19" s="248">
        <v>2465</v>
      </c>
      <c r="D19" s="249">
        <v>2466</v>
      </c>
      <c r="E19" s="98">
        <f>C19+D19</f>
        <v>4931</v>
      </c>
      <c r="F19" s="248">
        <v>3015</v>
      </c>
      <c r="G19" s="249">
        <v>3029</v>
      </c>
      <c r="H19" s="105">
        <f>F19+G19</f>
        <v>6044</v>
      </c>
      <c r="I19" s="217">
        <f t="shared" si="8"/>
        <v>22.571486513891713</v>
      </c>
      <c r="J19" s="107"/>
      <c r="L19" s="221" t="s">
        <v>22</v>
      </c>
      <c r="M19" s="243">
        <v>354947</v>
      </c>
      <c r="N19" s="244">
        <v>346759</v>
      </c>
      <c r="O19" s="138">
        <f>M19+N19</f>
        <v>701706</v>
      </c>
      <c r="P19" s="250">
        <v>7307</v>
      </c>
      <c r="Q19" s="140">
        <f>O19+P19</f>
        <v>709013</v>
      </c>
      <c r="R19" s="243">
        <v>472008</v>
      </c>
      <c r="S19" s="244">
        <v>463512</v>
      </c>
      <c r="T19" s="138">
        <f>R19+S19</f>
        <v>935520</v>
      </c>
      <c r="U19" s="250">
        <v>7671</v>
      </c>
      <c r="V19" s="142">
        <f>T19+U19</f>
        <v>943191</v>
      </c>
      <c r="W19" s="217">
        <f t="shared" si="9"/>
        <v>33.028731490113714</v>
      </c>
    </row>
    <row r="20" spans="1:25" ht="15.75" customHeight="1" thickTop="1" thickBot="1">
      <c r="A20" s="113" t="str">
        <f t="shared" si="7"/>
        <v xml:space="preserve"> </v>
      </c>
      <c r="B20" s="206" t="s">
        <v>60</v>
      </c>
      <c r="C20" s="111">
        <f>+C17+C18+C19</f>
        <v>7702</v>
      </c>
      <c r="D20" s="112">
        <f t="shared" ref="D20:H20" si="10">+D17+D18+D19</f>
        <v>7704</v>
      </c>
      <c r="E20" s="110">
        <f t="shared" si="10"/>
        <v>15406</v>
      </c>
      <c r="F20" s="111">
        <f t="shared" si="10"/>
        <v>9443</v>
      </c>
      <c r="G20" s="112">
        <f t="shared" si="10"/>
        <v>9461</v>
      </c>
      <c r="H20" s="112">
        <f t="shared" si="10"/>
        <v>18904</v>
      </c>
      <c r="I20" s="104">
        <f t="shared" si="8"/>
        <v>22.705439439179532</v>
      </c>
      <c r="J20" s="113"/>
      <c r="K20" s="114"/>
      <c r="L20" s="199" t="s">
        <v>60</v>
      </c>
      <c r="M20" s="147">
        <f>+M17+M18+M19</f>
        <v>1098304</v>
      </c>
      <c r="N20" s="147">
        <f t="shared" ref="N20:V20" si="11">+N17+N18+N19</f>
        <v>1080476</v>
      </c>
      <c r="O20" s="148">
        <f t="shared" si="11"/>
        <v>2178780</v>
      </c>
      <c r="P20" s="148">
        <f t="shared" si="11"/>
        <v>22557</v>
      </c>
      <c r="Q20" s="148">
        <f t="shared" si="11"/>
        <v>2201337</v>
      </c>
      <c r="R20" s="147">
        <f t="shared" si="11"/>
        <v>1475858</v>
      </c>
      <c r="S20" s="147">
        <f t="shared" si="11"/>
        <v>1467717</v>
      </c>
      <c r="T20" s="148">
        <f t="shared" si="11"/>
        <v>2943575</v>
      </c>
      <c r="U20" s="148">
        <f t="shared" si="11"/>
        <v>24101</v>
      </c>
      <c r="V20" s="148">
        <f t="shared" si="11"/>
        <v>2967676</v>
      </c>
      <c r="W20" s="149">
        <f t="shared" si="9"/>
        <v>34.812434443249707</v>
      </c>
    </row>
    <row r="21" spans="1:25" ht="13.5" thickTop="1">
      <c r="A21" s="266" t="str">
        <f t="shared" si="7"/>
        <v xml:space="preserve"> </v>
      </c>
      <c r="B21" s="221" t="s">
        <v>23</v>
      </c>
      <c r="C21" s="243">
        <v>2801</v>
      </c>
      <c r="D21" s="247">
        <v>2804</v>
      </c>
      <c r="E21" s="115">
        <f>C21+D21</f>
        <v>5605</v>
      </c>
      <c r="F21" s="243">
        <v>3480</v>
      </c>
      <c r="G21" s="247">
        <v>3468</v>
      </c>
      <c r="H21" s="116">
        <f>F21+G21</f>
        <v>6948</v>
      </c>
      <c r="I21" s="217">
        <f t="shared" si="8"/>
        <v>23.960749330954513</v>
      </c>
      <c r="L21" s="221" t="s">
        <v>24</v>
      </c>
      <c r="M21" s="243">
        <v>398318</v>
      </c>
      <c r="N21" s="244">
        <v>393010</v>
      </c>
      <c r="O21" s="138">
        <f>M21+N21</f>
        <v>791328</v>
      </c>
      <c r="P21" s="251">
        <v>9292</v>
      </c>
      <c r="Q21" s="140">
        <f>O21+P21</f>
        <v>800620</v>
      </c>
      <c r="R21" s="243">
        <v>547710</v>
      </c>
      <c r="S21" s="244">
        <v>536004</v>
      </c>
      <c r="T21" s="138">
        <f>R21+S21</f>
        <v>1083714</v>
      </c>
      <c r="U21" s="251">
        <v>9200</v>
      </c>
      <c r="V21" s="142">
        <f>T21+U21</f>
        <v>1092914</v>
      </c>
      <c r="W21" s="217">
        <f t="shared" si="9"/>
        <v>36.508455946641362</v>
      </c>
    </row>
    <row r="22" spans="1:25">
      <c r="A22" s="266" t="str">
        <f t="shared" si="2"/>
        <v xml:space="preserve"> </v>
      </c>
      <c r="B22" s="221" t="s">
        <v>25</v>
      </c>
      <c r="C22" s="243">
        <v>2852</v>
      </c>
      <c r="D22" s="247">
        <v>2842</v>
      </c>
      <c r="E22" s="117">
        <f>C22+D22</f>
        <v>5694</v>
      </c>
      <c r="F22" s="243">
        <v>3556</v>
      </c>
      <c r="G22" s="247">
        <v>3555</v>
      </c>
      <c r="H22" s="117">
        <f>F22+G22</f>
        <v>7111</v>
      </c>
      <c r="I22" s="217">
        <f t="shared" si="8"/>
        <v>24.885844748858442</v>
      </c>
      <c r="L22" s="221" t="s">
        <v>25</v>
      </c>
      <c r="M22" s="243">
        <v>403389</v>
      </c>
      <c r="N22" s="244">
        <v>402858</v>
      </c>
      <c r="O22" s="138">
        <f>M22+N22</f>
        <v>806247</v>
      </c>
      <c r="P22" s="100">
        <v>8984</v>
      </c>
      <c r="Q22" s="140">
        <f>O22+P22</f>
        <v>815231</v>
      </c>
      <c r="R22" s="243">
        <v>549022</v>
      </c>
      <c r="S22" s="244">
        <v>556677</v>
      </c>
      <c r="T22" s="138">
        <f>R22+S22</f>
        <v>1105699</v>
      </c>
      <c r="U22" s="100">
        <v>10714</v>
      </c>
      <c r="V22" s="142">
        <f>T22+U22</f>
        <v>1116413</v>
      </c>
      <c r="W22" s="217">
        <f t="shared" si="9"/>
        <v>36.944375275228737</v>
      </c>
    </row>
    <row r="23" spans="1:25" ht="13.5" thickBot="1">
      <c r="A23" s="266" t="str">
        <f t="shared" si="2"/>
        <v xml:space="preserve"> </v>
      </c>
      <c r="B23" s="221" t="s">
        <v>26</v>
      </c>
      <c r="C23" s="243">
        <v>2633</v>
      </c>
      <c r="D23" s="252">
        <v>2626</v>
      </c>
      <c r="E23" s="118">
        <f>C23+D23</f>
        <v>5259</v>
      </c>
      <c r="F23" s="243">
        <v>3091</v>
      </c>
      <c r="G23" s="252">
        <v>3093</v>
      </c>
      <c r="H23" s="118">
        <f>F23+G23</f>
        <v>6184</v>
      </c>
      <c r="I23" s="218">
        <f>IF(E23=0,0,((H23/E23)-1)*100)</f>
        <v>17.588895227229507</v>
      </c>
      <c r="J23" s="293"/>
      <c r="K23" s="293"/>
      <c r="L23" s="221" t="s">
        <v>26</v>
      </c>
      <c r="M23" s="243">
        <v>333257</v>
      </c>
      <c r="N23" s="244">
        <v>330654</v>
      </c>
      <c r="O23" s="138">
        <f>M23+N23</f>
        <v>663911</v>
      </c>
      <c r="P23" s="250">
        <v>9293</v>
      </c>
      <c r="Q23" s="140">
        <f>O23+P23</f>
        <v>673204</v>
      </c>
      <c r="R23" s="243">
        <v>444523</v>
      </c>
      <c r="S23" s="244">
        <v>453667</v>
      </c>
      <c r="T23" s="138">
        <f>R23+S23</f>
        <v>898190</v>
      </c>
      <c r="U23" s="250">
        <v>8975</v>
      </c>
      <c r="V23" s="142">
        <f>T23+U23</f>
        <v>907165</v>
      </c>
      <c r="W23" s="217">
        <f>IF(Q23=0,0,((V23/Q23)-1)*100)</f>
        <v>34.753358565902758</v>
      </c>
      <c r="Y23" s="88"/>
    </row>
    <row r="24" spans="1:25" ht="14.25" thickTop="1" thickBot="1">
      <c r="A24" s="266" t="str">
        <f t="shared" si="2"/>
        <v xml:space="preserve"> </v>
      </c>
      <c r="B24" s="205" t="s">
        <v>27</v>
      </c>
      <c r="C24" s="111">
        <f t="shared" ref="C24:H24" si="12">+C21+C22+C23</f>
        <v>8286</v>
      </c>
      <c r="D24" s="119">
        <f t="shared" si="12"/>
        <v>8272</v>
      </c>
      <c r="E24" s="111">
        <f t="shared" si="12"/>
        <v>16558</v>
      </c>
      <c r="F24" s="111">
        <f t="shared" si="12"/>
        <v>10127</v>
      </c>
      <c r="G24" s="119">
        <f t="shared" si="12"/>
        <v>10116</v>
      </c>
      <c r="H24" s="111">
        <f t="shared" si="12"/>
        <v>20243</v>
      </c>
      <c r="I24" s="104">
        <f t="shared" ref="I24" si="13">IF(E24=0,0,((H24/E24)-1)*100)</f>
        <v>22.255103273342193</v>
      </c>
      <c r="L24" s="198" t="s">
        <v>27</v>
      </c>
      <c r="M24" s="143">
        <f t="shared" ref="M24:V24" si="14">+M21+M22+M23</f>
        <v>1134964</v>
      </c>
      <c r="N24" s="144">
        <f t="shared" si="14"/>
        <v>1126522</v>
      </c>
      <c r="O24" s="143">
        <f t="shared" si="14"/>
        <v>2261486</v>
      </c>
      <c r="P24" s="143">
        <f t="shared" si="14"/>
        <v>27569</v>
      </c>
      <c r="Q24" s="143">
        <f t="shared" si="14"/>
        <v>2289055</v>
      </c>
      <c r="R24" s="143">
        <f t="shared" si="14"/>
        <v>1541255</v>
      </c>
      <c r="S24" s="144">
        <f t="shared" si="14"/>
        <v>1546348</v>
      </c>
      <c r="T24" s="143">
        <f t="shared" si="14"/>
        <v>3087603</v>
      </c>
      <c r="U24" s="143">
        <f t="shared" si="14"/>
        <v>28889</v>
      </c>
      <c r="V24" s="143">
        <f t="shared" si="14"/>
        <v>3116492</v>
      </c>
      <c r="W24" s="146">
        <f t="shared" ref="W24" si="15">IF(Q24=0,0,((V24/Q24)-1)*100)</f>
        <v>36.147536865649798</v>
      </c>
    </row>
    <row r="25" spans="1:25" ht="14.25" thickTop="1" thickBot="1">
      <c r="A25" s="266" t="str">
        <f>IF(ISERROR(F25/G25)," ",IF(F25/G25&gt;0.5,IF(F25/G25&lt;1.5," ","NOT OK"),"NOT OK"))</f>
        <v xml:space="preserve"> </v>
      </c>
      <c r="B25" s="205" t="s">
        <v>90</v>
      </c>
      <c r="C25" s="101">
        <f>+C16+C20+C24</f>
        <v>23524</v>
      </c>
      <c r="D25" s="102">
        <f t="shared" ref="D25:H25" si="16">+D16+D20+D24</f>
        <v>23508</v>
      </c>
      <c r="E25" s="103">
        <f t="shared" si="16"/>
        <v>47032</v>
      </c>
      <c r="F25" s="101">
        <f t="shared" si="16"/>
        <v>29370</v>
      </c>
      <c r="G25" s="102">
        <f t="shared" si="16"/>
        <v>29396</v>
      </c>
      <c r="H25" s="103">
        <f t="shared" si="16"/>
        <v>58766</v>
      </c>
      <c r="I25" s="104">
        <f>IF(E25=0,0,((H25/E25)-1)*100)</f>
        <v>24.948970913420652</v>
      </c>
      <c r="L25" s="198" t="s">
        <v>90</v>
      </c>
      <c r="M25" s="143">
        <f t="shared" ref="M25:V25" si="17">+M16+M20+M24</f>
        <v>3244767</v>
      </c>
      <c r="N25" s="144">
        <f t="shared" si="17"/>
        <v>3221095</v>
      </c>
      <c r="O25" s="143">
        <f t="shared" si="17"/>
        <v>6465862</v>
      </c>
      <c r="P25" s="143">
        <f t="shared" si="17"/>
        <v>68377</v>
      </c>
      <c r="Q25" s="143">
        <f t="shared" si="17"/>
        <v>6534239</v>
      </c>
      <c r="R25" s="143">
        <f t="shared" si="17"/>
        <v>4518905</v>
      </c>
      <c r="S25" s="144">
        <f t="shared" si="17"/>
        <v>4525278</v>
      </c>
      <c r="T25" s="143">
        <f t="shared" si="17"/>
        <v>9044183</v>
      </c>
      <c r="U25" s="143">
        <f t="shared" si="17"/>
        <v>75774</v>
      </c>
      <c r="V25" s="145">
        <f t="shared" si="17"/>
        <v>9119957</v>
      </c>
      <c r="W25" s="146">
        <f>IF(Q25=0,0,((V25/Q25)-1)*100)</f>
        <v>39.571830782436933</v>
      </c>
    </row>
    <row r="26" spans="1:25" ht="14.25" thickTop="1" thickBot="1">
      <c r="A26" s="266" t="str">
        <f>IF(ISERROR(F26/G26)," ",IF(F26/G26&gt;0.5,IF(F26/G26&lt;1.5," ","NOT OK"),"NOT OK"))</f>
        <v xml:space="preserve"> </v>
      </c>
      <c r="B26" s="205" t="s">
        <v>89</v>
      </c>
      <c r="C26" s="101">
        <f>+C12+C16+C20+C24</f>
        <v>30458</v>
      </c>
      <c r="D26" s="102">
        <f t="shared" ref="D26:H26" si="18">+D12+D16+D20+D24</f>
        <v>30416</v>
      </c>
      <c r="E26" s="103">
        <f t="shared" si="18"/>
        <v>60874</v>
      </c>
      <c r="F26" s="101">
        <f t="shared" si="18"/>
        <v>38493</v>
      </c>
      <c r="G26" s="102">
        <f t="shared" si="18"/>
        <v>38511</v>
      </c>
      <c r="H26" s="103">
        <f t="shared" si="18"/>
        <v>77004</v>
      </c>
      <c r="I26" s="104">
        <f t="shared" ref="I26" si="19">IF(E26=0,0,((H26/E26)-1)*100)</f>
        <v>26.497355192693096</v>
      </c>
      <c r="L26" s="198" t="s">
        <v>89</v>
      </c>
      <c r="M26" s="143">
        <f t="shared" ref="M26:V26" si="20">+M12+M16+M20+M24</f>
        <v>4221326</v>
      </c>
      <c r="N26" s="144">
        <f t="shared" si="20"/>
        <v>4193313</v>
      </c>
      <c r="O26" s="143">
        <f t="shared" si="20"/>
        <v>8414639</v>
      </c>
      <c r="P26" s="143">
        <f t="shared" si="20"/>
        <v>75767</v>
      </c>
      <c r="Q26" s="143">
        <f t="shared" si="20"/>
        <v>8490406</v>
      </c>
      <c r="R26" s="143">
        <f t="shared" si="20"/>
        <v>5829370</v>
      </c>
      <c r="S26" s="144">
        <f t="shared" si="20"/>
        <v>5827849</v>
      </c>
      <c r="T26" s="143">
        <f t="shared" si="20"/>
        <v>11657219</v>
      </c>
      <c r="U26" s="143">
        <f t="shared" si="20"/>
        <v>99180</v>
      </c>
      <c r="V26" s="145">
        <f t="shared" si="20"/>
        <v>11756399</v>
      </c>
      <c r="W26" s="146">
        <f t="shared" ref="W26" si="21">IF(Q26=0,0,((V26/Q26)-1)*100)</f>
        <v>38.466864835438976</v>
      </c>
    </row>
    <row r="27" spans="1:25" ht="14.25" thickTop="1" thickBot="1">
      <c r="B27" s="200" t="s">
        <v>59</v>
      </c>
      <c r="C27" s="94"/>
      <c r="D27" s="94"/>
      <c r="E27" s="94"/>
      <c r="F27" s="94"/>
      <c r="G27" s="94"/>
      <c r="H27" s="94"/>
      <c r="I27" s="95"/>
      <c r="L27" s="200" t="s">
        <v>59</v>
      </c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5"/>
    </row>
    <row r="28" spans="1:25" ht="13.5" thickTop="1">
      <c r="B28" s="327" t="s">
        <v>28</v>
      </c>
      <c r="C28" s="328"/>
      <c r="D28" s="328"/>
      <c r="E28" s="328"/>
      <c r="F28" s="328"/>
      <c r="G28" s="328"/>
      <c r="H28" s="328"/>
      <c r="I28" s="329"/>
      <c r="L28" s="330" t="s">
        <v>29</v>
      </c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2"/>
    </row>
    <row r="29" spans="1:25" ht="13.5" thickBot="1">
      <c r="B29" s="318" t="s">
        <v>30</v>
      </c>
      <c r="C29" s="319"/>
      <c r="D29" s="319"/>
      <c r="E29" s="319"/>
      <c r="F29" s="319"/>
      <c r="G29" s="319"/>
      <c r="H29" s="319"/>
      <c r="I29" s="320"/>
      <c r="L29" s="321" t="s">
        <v>31</v>
      </c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3"/>
    </row>
    <row r="30" spans="1:25" ht="14.25" thickTop="1" thickBot="1">
      <c r="B30" s="197"/>
      <c r="C30" s="94"/>
      <c r="D30" s="94"/>
      <c r="E30" s="94"/>
      <c r="F30" s="94"/>
      <c r="G30" s="94"/>
      <c r="H30" s="94"/>
      <c r="I30" s="95"/>
      <c r="L30" s="197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5"/>
    </row>
    <row r="31" spans="1:25" ht="14.25" thickTop="1" thickBot="1">
      <c r="B31" s="219"/>
      <c r="C31" s="333" t="s">
        <v>91</v>
      </c>
      <c r="D31" s="334"/>
      <c r="E31" s="335"/>
      <c r="F31" s="333" t="s">
        <v>92</v>
      </c>
      <c r="G31" s="334"/>
      <c r="H31" s="335"/>
      <c r="I31" s="220" t="s">
        <v>4</v>
      </c>
      <c r="L31" s="219"/>
      <c r="M31" s="324" t="s">
        <v>91</v>
      </c>
      <c r="N31" s="325"/>
      <c r="O31" s="325"/>
      <c r="P31" s="325"/>
      <c r="Q31" s="326"/>
      <c r="R31" s="324" t="s">
        <v>92</v>
      </c>
      <c r="S31" s="325"/>
      <c r="T31" s="325"/>
      <c r="U31" s="325"/>
      <c r="V31" s="326"/>
      <c r="W31" s="220" t="s">
        <v>4</v>
      </c>
    </row>
    <row r="32" spans="1:25" ht="13.5" thickTop="1">
      <c r="B32" s="221" t="s">
        <v>5</v>
      </c>
      <c r="C32" s="222"/>
      <c r="D32" s="223"/>
      <c r="E32" s="153"/>
      <c r="F32" s="222"/>
      <c r="G32" s="223"/>
      <c r="H32" s="153"/>
      <c r="I32" s="224" t="s">
        <v>6</v>
      </c>
      <c r="L32" s="221" t="s">
        <v>5</v>
      </c>
      <c r="M32" s="222"/>
      <c r="N32" s="225"/>
      <c r="O32" s="150"/>
      <c r="P32" s="226"/>
      <c r="Q32" s="151"/>
      <c r="R32" s="222"/>
      <c r="S32" s="225"/>
      <c r="T32" s="150"/>
      <c r="U32" s="226"/>
      <c r="V32" s="150"/>
      <c r="W32" s="224" t="s">
        <v>6</v>
      </c>
    </row>
    <row r="33" spans="1:23" ht="13.5" thickBot="1">
      <c r="B33" s="227"/>
      <c r="C33" s="228" t="s">
        <v>7</v>
      </c>
      <c r="D33" s="229" t="s">
        <v>8</v>
      </c>
      <c r="E33" s="280" t="s">
        <v>9</v>
      </c>
      <c r="F33" s="228" t="s">
        <v>7</v>
      </c>
      <c r="G33" s="229" t="s">
        <v>8</v>
      </c>
      <c r="H33" s="280" t="s">
        <v>9</v>
      </c>
      <c r="I33" s="230"/>
      <c r="L33" s="227"/>
      <c r="M33" s="231" t="s">
        <v>10</v>
      </c>
      <c r="N33" s="232" t="s">
        <v>11</v>
      </c>
      <c r="O33" s="152" t="s">
        <v>12</v>
      </c>
      <c r="P33" s="233" t="s">
        <v>13</v>
      </c>
      <c r="Q33" s="281" t="s">
        <v>9</v>
      </c>
      <c r="R33" s="231" t="s">
        <v>10</v>
      </c>
      <c r="S33" s="232" t="s">
        <v>11</v>
      </c>
      <c r="T33" s="152" t="s">
        <v>12</v>
      </c>
      <c r="U33" s="233" t="s">
        <v>13</v>
      </c>
      <c r="V33" s="152" t="s">
        <v>9</v>
      </c>
      <c r="W33" s="230"/>
    </row>
    <row r="34" spans="1:23" ht="5.25" customHeight="1" thickTop="1" thickBot="1">
      <c r="B34" s="221"/>
      <c r="C34" s="234"/>
      <c r="D34" s="235"/>
      <c r="E34" s="97"/>
      <c r="F34" s="234"/>
      <c r="G34" s="235"/>
      <c r="H34" s="97"/>
      <c r="I34" s="236"/>
      <c r="L34" s="221"/>
      <c r="M34" s="237"/>
      <c r="N34" s="238"/>
      <c r="O34" s="136"/>
      <c r="P34" s="239"/>
      <c r="Q34" s="139"/>
      <c r="R34" s="237"/>
      <c r="S34" s="238"/>
      <c r="T34" s="136"/>
      <c r="U34" s="239"/>
      <c r="V34" s="141"/>
      <c r="W34" s="240"/>
    </row>
    <row r="35" spans="1:23" ht="13.5" thickTop="1">
      <c r="A35" s="94" t="str">
        <f t="shared" si="2"/>
        <v xml:space="preserve"> </v>
      </c>
      <c r="B35" s="221" t="s">
        <v>14</v>
      </c>
      <c r="C35" s="241">
        <v>5887</v>
      </c>
      <c r="D35" s="242">
        <v>5887</v>
      </c>
      <c r="E35" s="98">
        <f>C35+D35</f>
        <v>11774</v>
      </c>
      <c r="F35" s="243">
        <v>6985</v>
      </c>
      <c r="G35" s="247">
        <v>6989</v>
      </c>
      <c r="H35" s="98">
        <f>F35+G35</f>
        <v>13974</v>
      </c>
      <c r="I35" s="217">
        <f t="shared" ref="I35:I43" si="22">IF(E35=0,0,((H35/E35)-1)*100)</f>
        <v>18.685238661457461</v>
      </c>
      <c r="K35" s="99"/>
      <c r="L35" s="221" t="s">
        <v>14</v>
      </c>
      <c r="M35" s="243">
        <v>783645</v>
      </c>
      <c r="N35" s="244">
        <v>789510</v>
      </c>
      <c r="O35" s="137">
        <f>SUM(M35:N35)</f>
        <v>1573155</v>
      </c>
      <c r="P35" s="100">
        <v>144</v>
      </c>
      <c r="Q35" s="140">
        <f>O35+P35</f>
        <v>1573299</v>
      </c>
      <c r="R35" s="243">
        <v>973833</v>
      </c>
      <c r="S35" s="244">
        <v>972513</v>
      </c>
      <c r="T35" s="137">
        <f>SUM(R35:S35)</f>
        <v>1946346</v>
      </c>
      <c r="U35" s="251">
        <v>392</v>
      </c>
      <c r="V35" s="142">
        <f>T35+U35</f>
        <v>1946738</v>
      </c>
      <c r="W35" s="217">
        <f t="shared" ref="W35:W43" si="23">IF(Q35=0,0,((V35/Q35)-1)*100)</f>
        <v>23.73604762985293</v>
      </c>
    </row>
    <row r="36" spans="1:23">
      <c r="A36" s="94" t="str">
        <f t="shared" si="2"/>
        <v xml:space="preserve"> </v>
      </c>
      <c r="B36" s="221" t="s">
        <v>15</v>
      </c>
      <c r="C36" s="241">
        <v>6026</v>
      </c>
      <c r="D36" s="242">
        <v>6028</v>
      </c>
      <c r="E36" s="98">
        <f>C36+D36</f>
        <v>12054</v>
      </c>
      <c r="F36" s="243">
        <v>6858</v>
      </c>
      <c r="G36" s="247">
        <v>6858</v>
      </c>
      <c r="H36" s="98">
        <f>F36+G36</f>
        <v>13716</v>
      </c>
      <c r="I36" s="217">
        <f t="shared" si="22"/>
        <v>13.787954206072683</v>
      </c>
      <c r="K36" s="99"/>
      <c r="L36" s="221" t="s">
        <v>15</v>
      </c>
      <c r="M36" s="243">
        <v>741868</v>
      </c>
      <c r="N36" s="244">
        <v>739906</v>
      </c>
      <c r="O36" s="137">
        <f>SUM(M36:N36)</f>
        <v>1481774</v>
      </c>
      <c r="P36" s="100">
        <v>399</v>
      </c>
      <c r="Q36" s="140">
        <f>O36+P36</f>
        <v>1482173</v>
      </c>
      <c r="R36" s="243">
        <v>937584</v>
      </c>
      <c r="S36" s="244">
        <v>942076</v>
      </c>
      <c r="T36" s="137">
        <f>SUM(R36:S36)</f>
        <v>1879660</v>
      </c>
      <c r="U36" s="100">
        <v>68</v>
      </c>
      <c r="V36" s="142">
        <f>T36+U36</f>
        <v>1879728</v>
      </c>
      <c r="W36" s="217">
        <f t="shared" si="23"/>
        <v>26.822442454423335</v>
      </c>
    </row>
    <row r="37" spans="1:23" ht="13.5" thickBot="1">
      <c r="A37" s="94" t="str">
        <f t="shared" si="2"/>
        <v xml:space="preserve"> </v>
      </c>
      <c r="B37" s="227" t="s">
        <v>16</v>
      </c>
      <c r="C37" s="245">
        <v>6534</v>
      </c>
      <c r="D37" s="246">
        <v>6538</v>
      </c>
      <c r="E37" s="98">
        <f>C37+D37</f>
        <v>13072</v>
      </c>
      <c r="F37" s="243">
        <v>7034</v>
      </c>
      <c r="G37" s="252">
        <v>7045</v>
      </c>
      <c r="H37" s="98">
        <f>F37+G37</f>
        <v>14079</v>
      </c>
      <c r="I37" s="217">
        <f t="shared" si="22"/>
        <v>7.7034883720930258</v>
      </c>
      <c r="K37" s="99"/>
      <c r="L37" s="227" t="s">
        <v>16</v>
      </c>
      <c r="M37" s="243">
        <v>779303</v>
      </c>
      <c r="N37" s="244">
        <v>875786</v>
      </c>
      <c r="O37" s="137">
        <f>SUM(M37:N37)</f>
        <v>1655089</v>
      </c>
      <c r="P37" s="100">
        <v>475</v>
      </c>
      <c r="Q37" s="140">
        <f>O37+P37</f>
        <v>1655564</v>
      </c>
      <c r="R37" s="243">
        <v>919673</v>
      </c>
      <c r="S37" s="244">
        <v>999000</v>
      </c>
      <c r="T37" s="137">
        <f>SUM(R37:S37)</f>
        <v>1918673</v>
      </c>
      <c r="U37" s="250">
        <v>493</v>
      </c>
      <c r="V37" s="142">
        <f>T37+U37</f>
        <v>1919166</v>
      </c>
      <c r="W37" s="217">
        <f t="shared" si="23"/>
        <v>15.922187242534868</v>
      </c>
    </row>
    <row r="38" spans="1:23" ht="14.25" thickTop="1" thickBot="1">
      <c r="A38" s="94" t="str">
        <f>IF(ISERROR(F38/G38)," ",IF(F38/G38&gt;0.5,IF(F38/G38&lt;1.5," ","NOT OK"),"NOT OK"))</f>
        <v xml:space="preserve"> </v>
      </c>
      <c r="B38" s="205" t="s">
        <v>17</v>
      </c>
      <c r="C38" s="101">
        <f t="shared" ref="C38:H38" si="24">+C35+C36+C37</f>
        <v>18447</v>
      </c>
      <c r="D38" s="102">
        <f t="shared" si="24"/>
        <v>18453</v>
      </c>
      <c r="E38" s="103">
        <f t="shared" si="24"/>
        <v>36900</v>
      </c>
      <c r="F38" s="101">
        <f t="shared" si="24"/>
        <v>20877</v>
      </c>
      <c r="G38" s="102">
        <f t="shared" si="24"/>
        <v>20892</v>
      </c>
      <c r="H38" s="103">
        <f t="shared" si="24"/>
        <v>41769</v>
      </c>
      <c r="I38" s="104">
        <f t="shared" si="22"/>
        <v>13.195121951219502</v>
      </c>
      <c r="L38" s="198" t="s">
        <v>17</v>
      </c>
      <c r="M38" s="143">
        <f>+M35+M36+M37</f>
        <v>2304816</v>
      </c>
      <c r="N38" s="144">
        <f>+N35+N36+N37</f>
        <v>2405202</v>
      </c>
      <c r="O38" s="143">
        <f>+O35+O36+O37</f>
        <v>4710018</v>
      </c>
      <c r="P38" s="143">
        <f>+P35+P36+P37</f>
        <v>1018</v>
      </c>
      <c r="Q38" s="143">
        <f>Q37+Q35+Q36</f>
        <v>4711036</v>
      </c>
      <c r="R38" s="143">
        <f>+R35+R36+R37</f>
        <v>2831090</v>
      </c>
      <c r="S38" s="144">
        <f>+S35+S36+S37</f>
        <v>2913589</v>
      </c>
      <c r="T38" s="143">
        <f>+T35+T36+T37</f>
        <v>5744679</v>
      </c>
      <c r="U38" s="143">
        <f>+U35+U36+U37</f>
        <v>953</v>
      </c>
      <c r="V38" s="145">
        <f>V37+V35+V36</f>
        <v>5745632</v>
      </c>
      <c r="W38" s="146">
        <f t="shared" si="23"/>
        <v>21.96111428569003</v>
      </c>
    </row>
    <row r="39" spans="1:23" ht="13.5" thickTop="1">
      <c r="A39" s="94" t="str">
        <f t="shared" si="2"/>
        <v xml:space="preserve"> </v>
      </c>
      <c r="B39" s="221" t="s">
        <v>18</v>
      </c>
      <c r="C39" s="241">
        <v>6555</v>
      </c>
      <c r="D39" s="242">
        <v>6561</v>
      </c>
      <c r="E39" s="98">
        <f>C39+D39</f>
        <v>13116</v>
      </c>
      <c r="F39" s="241">
        <v>7028</v>
      </c>
      <c r="G39" s="242">
        <v>7024</v>
      </c>
      <c r="H39" s="98">
        <f>F39+G39</f>
        <v>14052</v>
      </c>
      <c r="I39" s="217">
        <f t="shared" si="22"/>
        <v>7.1363220494053081</v>
      </c>
      <c r="L39" s="221" t="s">
        <v>18</v>
      </c>
      <c r="M39" s="243">
        <v>880586</v>
      </c>
      <c r="N39" s="244">
        <v>811042</v>
      </c>
      <c r="O39" s="137">
        <f>M39+N39</f>
        <v>1691628</v>
      </c>
      <c r="P39" s="100">
        <v>278</v>
      </c>
      <c r="Q39" s="140">
        <f>O39+P39</f>
        <v>1691906</v>
      </c>
      <c r="R39" s="243">
        <v>1039705</v>
      </c>
      <c r="S39" s="244">
        <v>976914</v>
      </c>
      <c r="T39" s="137">
        <f>R39+S39</f>
        <v>2016619</v>
      </c>
      <c r="U39" s="100">
        <v>220</v>
      </c>
      <c r="V39" s="142">
        <f>T39+U39</f>
        <v>2016839</v>
      </c>
      <c r="W39" s="217">
        <f t="shared" si="23"/>
        <v>19.205144966682553</v>
      </c>
    </row>
    <row r="40" spans="1:23">
      <c r="A40" s="94" t="str">
        <f>IF(ISERROR(F40/G40)," ",IF(F40/G40&gt;0.5,IF(F40/G40&lt;1.5," ","NOT OK"),"NOT OK"))</f>
        <v xml:space="preserve"> </v>
      </c>
      <c r="B40" s="221" t="s">
        <v>19</v>
      </c>
      <c r="C40" s="243">
        <v>6117</v>
      </c>
      <c r="D40" s="247">
        <v>6111</v>
      </c>
      <c r="E40" s="98">
        <f>C40+D40</f>
        <v>12228</v>
      </c>
      <c r="F40" s="243">
        <v>6515</v>
      </c>
      <c r="G40" s="247">
        <v>6508</v>
      </c>
      <c r="H40" s="105">
        <f>F40+G40</f>
        <v>13023</v>
      </c>
      <c r="I40" s="217">
        <f>IF(E40=0,0,((H40/E40)-1)*100)</f>
        <v>6.5014720314033436</v>
      </c>
      <c r="L40" s="221" t="s">
        <v>19</v>
      </c>
      <c r="M40" s="243">
        <v>814322</v>
      </c>
      <c r="N40" s="244">
        <v>809455</v>
      </c>
      <c r="O40" s="137">
        <f>M40+N40</f>
        <v>1623777</v>
      </c>
      <c r="P40" s="100">
        <v>438</v>
      </c>
      <c r="Q40" s="140">
        <f>O40+P40</f>
        <v>1624215</v>
      </c>
      <c r="R40" s="243">
        <v>949578</v>
      </c>
      <c r="S40" s="244">
        <v>939586</v>
      </c>
      <c r="T40" s="137">
        <f>R40+S40</f>
        <v>1889164</v>
      </c>
      <c r="U40" s="100">
        <v>81</v>
      </c>
      <c r="V40" s="142">
        <f>T40+U40</f>
        <v>1889245</v>
      </c>
      <c r="W40" s="217">
        <f>IF(Q40=0,0,((V40/Q40)-1)*100)</f>
        <v>16.317421031082713</v>
      </c>
    </row>
    <row r="41" spans="1:23" ht="13.5" thickBot="1">
      <c r="A41" s="94" t="str">
        <f>IF(ISERROR(F41/G41)," ",IF(F41/G41&gt;0.5,IF(F41/G41&lt;1.5," ","NOT OK"),"NOT OK"))</f>
        <v xml:space="preserve"> </v>
      </c>
      <c r="B41" s="221" t="s">
        <v>20</v>
      </c>
      <c r="C41" s="243">
        <v>6741</v>
      </c>
      <c r="D41" s="247">
        <v>6734</v>
      </c>
      <c r="E41" s="98">
        <f>C41+D41</f>
        <v>13475</v>
      </c>
      <c r="F41" s="243">
        <v>6492</v>
      </c>
      <c r="G41" s="247">
        <v>6489</v>
      </c>
      <c r="H41" s="105">
        <f>F41+G41</f>
        <v>12981</v>
      </c>
      <c r="I41" s="217">
        <f>IF(E41=0,0,((H41/E41)-1)*100)</f>
        <v>-3.6660482374768044</v>
      </c>
      <c r="L41" s="221" t="s">
        <v>20</v>
      </c>
      <c r="M41" s="243">
        <v>930251</v>
      </c>
      <c r="N41" s="244">
        <v>899219</v>
      </c>
      <c r="O41" s="137">
        <f>M41+N41</f>
        <v>1829470</v>
      </c>
      <c r="P41" s="100">
        <v>242</v>
      </c>
      <c r="Q41" s="140">
        <f>O41+P41</f>
        <v>1829712</v>
      </c>
      <c r="R41" s="243">
        <v>961422</v>
      </c>
      <c r="S41" s="244">
        <v>947944</v>
      </c>
      <c r="T41" s="137">
        <f>R41+S41</f>
        <v>1909366</v>
      </c>
      <c r="U41" s="100">
        <v>732</v>
      </c>
      <c r="V41" s="142">
        <f>T41+U41</f>
        <v>1910098</v>
      </c>
      <c r="W41" s="217">
        <f>IF(Q41=0,0,((V41/Q41)-1)*100)</f>
        <v>4.39336901107934</v>
      </c>
    </row>
    <row r="42" spans="1:23" ht="14.25" thickTop="1" thickBot="1">
      <c r="A42" s="94" t="str">
        <f>IF(ISERROR(F42/G42)," ",IF(F42/G42&gt;0.5,IF(F42/G42&lt;1.5," ","NOT OK"),"NOT OK"))</f>
        <v xml:space="preserve"> </v>
      </c>
      <c r="B42" s="205" t="s">
        <v>87</v>
      </c>
      <c r="C42" s="101">
        <f>+C39+C40+C41</f>
        <v>19413</v>
      </c>
      <c r="D42" s="102">
        <f t="shared" ref="D42:H42" si="25">+D39+D40+D41</f>
        <v>19406</v>
      </c>
      <c r="E42" s="103">
        <f t="shared" si="25"/>
        <v>38819</v>
      </c>
      <c r="F42" s="101">
        <f t="shared" si="25"/>
        <v>20035</v>
      </c>
      <c r="G42" s="102">
        <f t="shared" si="25"/>
        <v>20021</v>
      </c>
      <c r="H42" s="103">
        <f t="shared" si="25"/>
        <v>40056</v>
      </c>
      <c r="I42" s="104">
        <f t="shared" ref="I42" si="26">IF(E42=0,0,((H42/E42)-1)*100)</f>
        <v>3.1865838893325504</v>
      </c>
      <c r="L42" s="198" t="s">
        <v>87</v>
      </c>
      <c r="M42" s="143">
        <f>+M39+M40+M41</f>
        <v>2625159</v>
      </c>
      <c r="N42" s="144">
        <f t="shared" ref="N42:V42" si="27">+N39+N40+N41</f>
        <v>2519716</v>
      </c>
      <c r="O42" s="143">
        <f t="shared" si="27"/>
        <v>5144875</v>
      </c>
      <c r="P42" s="143">
        <f t="shared" si="27"/>
        <v>958</v>
      </c>
      <c r="Q42" s="143">
        <f t="shared" si="27"/>
        <v>5145833</v>
      </c>
      <c r="R42" s="143">
        <f t="shared" si="27"/>
        <v>2950705</v>
      </c>
      <c r="S42" s="144">
        <f t="shared" si="27"/>
        <v>2864444</v>
      </c>
      <c r="T42" s="143">
        <f t="shared" si="27"/>
        <v>5815149</v>
      </c>
      <c r="U42" s="143">
        <f t="shared" si="27"/>
        <v>1033</v>
      </c>
      <c r="V42" s="145">
        <f t="shared" si="27"/>
        <v>5816182</v>
      </c>
      <c r="W42" s="146">
        <f t="shared" ref="W42" si="28">IF(Q42=0,0,((V42/Q42)-1)*100)</f>
        <v>13.027025945070502</v>
      </c>
    </row>
    <row r="43" spans="1:23" ht="13.5" thickTop="1">
      <c r="A43" s="94" t="str">
        <f t="shared" si="2"/>
        <v xml:space="preserve"> </v>
      </c>
      <c r="B43" s="221" t="s">
        <v>32</v>
      </c>
      <c r="C43" s="248">
        <v>6601</v>
      </c>
      <c r="D43" s="249">
        <v>6607</v>
      </c>
      <c r="E43" s="98">
        <f>C43+D43</f>
        <v>13208</v>
      </c>
      <c r="F43" s="248">
        <v>6719</v>
      </c>
      <c r="G43" s="249">
        <v>6710</v>
      </c>
      <c r="H43" s="105">
        <f>F43+G43</f>
        <v>13429</v>
      </c>
      <c r="I43" s="217">
        <f t="shared" si="22"/>
        <v>1.6732283464566899</v>
      </c>
      <c r="L43" s="221" t="s">
        <v>21</v>
      </c>
      <c r="M43" s="243">
        <v>880806</v>
      </c>
      <c r="N43" s="244">
        <v>876897</v>
      </c>
      <c r="O43" s="137">
        <f>M43+N43</f>
        <v>1757703</v>
      </c>
      <c r="P43" s="100">
        <v>410</v>
      </c>
      <c r="Q43" s="140">
        <f>O43+P43</f>
        <v>1758113</v>
      </c>
      <c r="R43" s="243">
        <v>970155</v>
      </c>
      <c r="S43" s="244">
        <v>960286</v>
      </c>
      <c r="T43" s="137">
        <f>R43+S43</f>
        <v>1930441</v>
      </c>
      <c r="U43" s="100">
        <v>337</v>
      </c>
      <c r="V43" s="142">
        <f>T43+U43</f>
        <v>1930778</v>
      </c>
      <c r="W43" s="217">
        <f t="shared" si="23"/>
        <v>9.8210410821147462</v>
      </c>
    </row>
    <row r="44" spans="1:23">
      <c r="A44" s="94" t="str">
        <f t="shared" ref="A44:A47" si="29">IF(ISERROR(F44/G44)," ",IF(F44/G44&gt;0.5,IF(F44/G44&lt;1.5," ","NOT OK"),"NOT OK"))</f>
        <v xml:space="preserve"> </v>
      </c>
      <c r="B44" s="221" t="s">
        <v>88</v>
      </c>
      <c r="C44" s="248">
        <v>6682</v>
      </c>
      <c r="D44" s="249">
        <v>6676</v>
      </c>
      <c r="E44" s="98">
        <f>C44+D44</f>
        <v>13358</v>
      </c>
      <c r="F44" s="248">
        <v>6966</v>
      </c>
      <c r="G44" s="249">
        <v>6955</v>
      </c>
      <c r="H44" s="105">
        <f>F44+G44</f>
        <v>13921</v>
      </c>
      <c r="I44" s="217">
        <f t="shared" ref="I44:I48" si="30">IF(E44=0,0,((H44/E44)-1)*100)</f>
        <v>4.2147027998203246</v>
      </c>
      <c r="L44" s="221" t="s">
        <v>88</v>
      </c>
      <c r="M44" s="243">
        <v>858297</v>
      </c>
      <c r="N44" s="244">
        <v>854467</v>
      </c>
      <c r="O44" s="137">
        <f>M44+N44</f>
        <v>1712764</v>
      </c>
      <c r="P44" s="100">
        <v>528</v>
      </c>
      <c r="Q44" s="140">
        <f>O44+P44</f>
        <v>1713292</v>
      </c>
      <c r="R44" s="243">
        <v>968350</v>
      </c>
      <c r="S44" s="244">
        <v>961617</v>
      </c>
      <c r="T44" s="137">
        <f>R44+S44</f>
        <v>1929967</v>
      </c>
      <c r="U44" s="100">
        <v>263</v>
      </c>
      <c r="V44" s="142">
        <f>T44+U44</f>
        <v>1930230</v>
      </c>
      <c r="W44" s="217">
        <f t="shared" ref="W44:W48" si="31">IF(Q44=0,0,((V44/Q44)-1)*100)</f>
        <v>12.662056438715652</v>
      </c>
    </row>
    <row r="45" spans="1:23" ht="13.5" thickBot="1">
      <c r="A45" s="94" t="str">
        <f t="shared" si="29"/>
        <v xml:space="preserve"> </v>
      </c>
      <c r="B45" s="221" t="s">
        <v>22</v>
      </c>
      <c r="C45" s="248">
        <v>6215</v>
      </c>
      <c r="D45" s="249">
        <v>6213</v>
      </c>
      <c r="E45" s="98">
        <f>C45+D45</f>
        <v>12428</v>
      </c>
      <c r="F45" s="248">
        <v>6681</v>
      </c>
      <c r="G45" s="249">
        <v>6681</v>
      </c>
      <c r="H45" s="105">
        <f>F45+G45</f>
        <v>13362</v>
      </c>
      <c r="I45" s="217">
        <f t="shared" si="30"/>
        <v>7.5152880592211035</v>
      </c>
      <c r="L45" s="221" t="s">
        <v>22</v>
      </c>
      <c r="M45" s="243">
        <v>788433</v>
      </c>
      <c r="N45" s="244">
        <v>780799</v>
      </c>
      <c r="O45" s="138">
        <f>M45+N45</f>
        <v>1569232</v>
      </c>
      <c r="P45" s="250">
        <v>27</v>
      </c>
      <c r="Q45" s="140">
        <f>O45+P45</f>
        <v>1569259</v>
      </c>
      <c r="R45" s="243">
        <v>884444</v>
      </c>
      <c r="S45" s="244">
        <v>888502</v>
      </c>
      <c r="T45" s="138">
        <f>R45+S45</f>
        <v>1772946</v>
      </c>
      <c r="U45" s="250">
        <v>209</v>
      </c>
      <c r="V45" s="142">
        <f>T45+U45</f>
        <v>1773155</v>
      </c>
      <c r="W45" s="217">
        <f t="shared" si="31"/>
        <v>12.993138799904912</v>
      </c>
    </row>
    <row r="46" spans="1:23" ht="15.75" customHeight="1" thickTop="1" thickBot="1">
      <c r="A46" s="113" t="str">
        <f t="shared" si="29"/>
        <v xml:space="preserve"> </v>
      </c>
      <c r="B46" s="206" t="s">
        <v>60</v>
      </c>
      <c r="C46" s="111">
        <f>+C43+C44+C45</f>
        <v>19498</v>
      </c>
      <c r="D46" s="112">
        <f t="shared" ref="D46" si="32">+D43+D44+D45</f>
        <v>19496</v>
      </c>
      <c r="E46" s="110">
        <f t="shared" ref="E46" si="33">+E43+E44+E45</f>
        <v>38994</v>
      </c>
      <c r="F46" s="111">
        <f t="shared" ref="F46" si="34">+F43+F44+F45</f>
        <v>20366</v>
      </c>
      <c r="G46" s="112">
        <f t="shared" ref="G46" si="35">+G43+G44+G45</f>
        <v>20346</v>
      </c>
      <c r="H46" s="112">
        <f t="shared" ref="H46" si="36">+H43+H44+H45</f>
        <v>40712</v>
      </c>
      <c r="I46" s="104">
        <f t="shared" si="30"/>
        <v>4.4058060214391848</v>
      </c>
      <c r="J46" s="113"/>
      <c r="K46" s="114"/>
      <c r="L46" s="199" t="s">
        <v>60</v>
      </c>
      <c r="M46" s="147">
        <f>+M43+M44+M45</f>
        <v>2527536</v>
      </c>
      <c r="N46" s="147">
        <f t="shared" ref="N46" si="37">+N43+N44+N45</f>
        <v>2512163</v>
      </c>
      <c r="O46" s="148">
        <f t="shared" ref="O46" si="38">+O43+O44+O45</f>
        <v>5039699</v>
      </c>
      <c r="P46" s="148">
        <f t="shared" ref="P46" si="39">+P43+P44+P45</f>
        <v>965</v>
      </c>
      <c r="Q46" s="148">
        <f t="shared" ref="Q46" si="40">+Q43+Q44+Q45</f>
        <v>5040664</v>
      </c>
      <c r="R46" s="147">
        <f t="shared" ref="R46" si="41">+R43+R44+R45</f>
        <v>2822949</v>
      </c>
      <c r="S46" s="147">
        <f t="shared" ref="S46" si="42">+S43+S44+S45</f>
        <v>2810405</v>
      </c>
      <c r="T46" s="148">
        <f t="shared" ref="T46" si="43">+T43+T44+T45</f>
        <v>5633354</v>
      </c>
      <c r="U46" s="148">
        <f t="shared" ref="U46" si="44">+U43+U44+U45</f>
        <v>809</v>
      </c>
      <c r="V46" s="148">
        <f t="shared" ref="V46" si="45">+V43+V44+V45</f>
        <v>5634163</v>
      </c>
      <c r="W46" s="149">
        <f t="shared" si="31"/>
        <v>11.774222602419048</v>
      </c>
    </row>
    <row r="47" spans="1:23" ht="13.5" thickTop="1">
      <c r="A47" s="94" t="str">
        <f t="shared" si="29"/>
        <v xml:space="preserve"> </v>
      </c>
      <c r="B47" s="221" t="s">
        <v>23</v>
      </c>
      <c r="C47" s="243">
        <v>6539</v>
      </c>
      <c r="D47" s="247">
        <v>6544</v>
      </c>
      <c r="E47" s="115">
        <f>C47+D47</f>
        <v>13083</v>
      </c>
      <c r="F47" s="243">
        <v>6961</v>
      </c>
      <c r="G47" s="247">
        <v>6966</v>
      </c>
      <c r="H47" s="116">
        <f>F47+G47</f>
        <v>13927</v>
      </c>
      <c r="I47" s="217">
        <f t="shared" si="30"/>
        <v>6.4511197737521897</v>
      </c>
      <c r="L47" s="221" t="s">
        <v>24</v>
      </c>
      <c r="M47" s="243">
        <v>875736</v>
      </c>
      <c r="N47" s="244">
        <v>901140</v>
      </c>
      <c r="O47" s="138">
        <f>M47+N47</f>
        <v>1776876</v>
      </c>
      <c r="P47" s="251">
        <v>537</v>
      </c>
      <c r="Q47" s="140">
        <f>O47+P47</f>
        <v>1777413</v>
      </c>
      <c r="R47" s="243">
        <v>1001845</v>
      </c>
      <c r="S47" s="244">
        <v>1003300</v>
      </c>
      <c r="T47" s="138">
        <f>R47+S47</f>
        <v>2005145</v>
      </c>
      <c r="U47" s="251">
        <v>850</v>
      </c>
      <c r="V47" s="142">
        <f>T47+U47</f>
        <v>2005995</v>
      </c>
      <c r="W47" s="217">
        <f t="shared" si="31"/>
        <v>12.860376288459685</v>
      </c>
    </row>
    <row r="48" spans="1:23">
      <c r="A48" s="94" t="str">
        <f t="shared" si="2"/>
        <v xml:space="preserve"> </v>
      </c>
      <c r="B48" s="221" t="s">
        <v>25</v>
      </c>
      <c r="C48" s="243">
        <v>6753</v>
      </c>
      <c r="D48" s="247">
        <v>6749</v>
      </c>
      <c r="E48" s="117">
        <f>C48+D48</f>
        <v>13502</v>
      </c>
      <c r="F48" s="243">
        <v>6901</v>
      </c>
      <c r="G48" s="247">
        <v>6908</v>
      </c>
      <c r="H48" s="117">
        <f>F48+G48</f>
        <v>13809</v>
      </c>
      <c r="I48" s="217">
        <f t="shared" si="30"/>
        <v>2.2737372241149467</v>
      </c>
      <c r="L48" s="221" t="s">
        <v>25</v>
      </c>
      <c r="M48" s="243">
        <v>930305</v>
      </c>
      <c r="N48" s="244">
        <v>882023</v>
      </c>
      <c r="O48" s="138">
        <f>M48+N48</f>
        <v>1812328</v>
      </c>
      <c r="P48" s="100">
        <v>317</v>
      </c>
      <c r="Q48" s="140">
        <f>O48+P48</f>
        <v>1812645</v>
      </c>
      <c r="R48" s="243">
        <v>994229</v>
      </c>
      <c r="S48" s="244">
        <v>967802</v>
      </c>
      <c r="T48" s="138">
        <f>R48+S48</f>
        <v>1962031</v>
      </c>
      <c r="U48" s="100">
        <v>895</v>
      </c>
      <c r="V48" s="142">
        <f>T48+U48</f>
        <v>1962926</v>
      </c>
      <c r="W48" s="217">
        <f t="shared" si="31"/>
        <v>8.2907022610605008</v>
      </c>
    </row>
    <row r="49" spans="1:25" ht="13.5" thickBot="1">
      <c r="A49" s="94" t="str">
        <f t="shared" si="2"/>
        <v xml:space="preserve"> </v>
      </c>
      <c r="B49" s="221" t="s">
        <v>26</v>
      </c>
      <c r="C49" s="243">
        <v>6319</v>
      </c>
      <c r="D49" s="252">
        <v>6318</v>
      </c>
      <c r="E49" s="118">
        <f>C49+D49</f>
        <v>12637</v>
      </c>
      <c r="F49" s="243">
        <v>6659</v>
      </c>
      <c r="G49" s="252">
        <v>6665</v>
      </c>
      <c r="H49" s="118">
        <f>F49+G49</f>
        <v>13324</v>
      </c>
      <c r="I49" s="218">
        <f>IF(E49=0,0,((H49/E49)-1)*100)</f>
        <v>5.4364168710928196</v>
      </c>
      <c r="L49" s="221" t="s">
        <v>26</v>
      </c>
      <c r="M49" s="243">
        <v>805880</v>
      </c>
      <c r="N49" s="244">
        <v>804894</v>
      </c>
      <c r="O49" s="138">
        <f>M49+N49</f>
        <v>1610774</v>
      </c>
      <c r="P49" s="250">
        <v>541</v>
      </c>
      <c r="Q49" s="140">
        <f>O49+P49</f>
        <v>1611315</v>
      </c>
      <c r="R49" s="243">
        <v>876983</v>
      </c>
      <c r="S49" s="244">
        <v>890917</v>
      </c>
      <c r="T49" s="138">
        <f>R49+S49</f>
        <v>1767900</v>
      </c>
      <c r="U49" s="250">
        <v>693</v>
      </c>
      <c r="V49" s="142">
        <f>T49+U49</f>
        <v>1768593</v>
      </c>
      <c r="W49" s="217">
        <f>IF(Q49=0,0,((V49/Q49)-1)*100)</f>
        <v>9.7608475065396938</v>
      </c>
      <c r="Y49" s="88"/>
    </row>
    <row r="50" spans="1:25" ht="14.25" thickTop="1" thickBot="1">
      <c r="A50" s="94" t="str">
        <f t="shared" si="2"/>
        <v xml:space="preserve"> </v>
      </c>
      <c r="B50" s="205" t="s">
        <v>27</v>
      </c>
      <c r="C50" s="111">
        <f t="shared" ref="C50:H50" si="46">+C47+C48+C49</f>
        <v>19611</v>
      </c>
      <c r="D50" s="119">
        <f t="shared" si="46"/>
        <v>19611</v>
      </c>
      <c r="E50" s="111">
        <f t="shared" si="46"/>
        <v>39222</v>
      </c>
      <c r="F50" s="111">
        <f t="shared" si="46"/>
        <v>20521</v>
      </c>
      <c r="G50" s="119">
        <f t="shared" si="46"/>
        <v>20539</v>
      </c>
      <c r="H50" s="111">
        <f t="shared" si="46"/>
        <v>41060</v>
      </c>
      <c r="I50" s="104">
        <f>IF(E50=0,0,((H50/E50)-1)*100)</f>
        <v>4.6861455305695854</v>
      </c>
      <c r="L50" s="198" t="s">
        <v>27</v>
      </c>
      <c r="M50" s="143">
        <f t="shared" ref="M50:V50" si="47">+M47+M48+M49</f>
        <v>2611921</v>
      </c>
      <c r="N50" s="144">
        <f t="shared" si="47"/>
        <v>2588057</v>
      </c>
      <c r="O50" s="143">
        <f t="shared" si="47"/>
        <v>5199978</v>
      </c>
      <c r="P50" s="143">
        <f t="shared" si="47"/>
        <v>1395</v>
      </c>
      <c r="Q50" s="143">
        <f t="shared" si="47"/>
        <v>5201373</v>
      </c>
      <c r="R50" s="143">
        <f t="shared" si="47"/>
        <v>2873057</v>
      </c>
      <c r="S50" s="144">
        <f t="shared" si="47"/>
        <v>2862019</v>
      </c>
      <c r="T50" s="143">
        <f t="shared" si="47"/>
        <v>5735076</v>
      </c>
      <c r="U50" s="143">
        <f t="shared" si="47"/>
        <v>2438</v>
      </c>
      <c r="V50" s="143">
        <f t="shared" si="47"/>
        <v>5737514</v>
      </c>
      <c r="W50" s="146">
        <f t="shared" ref="W50" si="48">IF(Q50=0,0,((V50/Q50)-1)*100)</f>
        <v>10.307682221598036</v>
      </c>
    </row>
    <row r="51" spans="1:25" ht="14.25" thickTop="1" thickBot="1">
      <c r="A51" s="266" t="str">
        <f>IF(ISERROR(F51/G51)," ",IF(F51/G51&gt;0.5,IF(F51/G51&lt;1.5," ","NOT OK"),"NOT OK"))</f>
        <v xml:space="preserve"> </v>
      </c>
      <c r="B51" s="205" t="s">
        <v>90</v>
      </c>
      <c r="C51" s="101">
        <f>+C42+C46+C50</f>
        <v>58522</v>
      </c>
      <c r="D51" s="102">
        <f t="shared" ref="D51" si="49">+D42+D46+D50</f>
        <v>58513</v>
      </c>
      <c r="E51" s="103">
        <f t="shared" ref="E51" si="50">+E42+E46+E50</f>
        <v>117035</v>
      </c>
      <c r="F51" s="101">
        <f t="shared" ref="F51" si="51">+F42+F46+F50</f>
        <v>60922</v>
      </c>
      <c r="G51" s="102">
        <f t="shared" ref="G51" si="52">+G42+G46+G50</f>
        <v>60906</v>
      </c>
      <c r="H51" s="103">
        <f t="shared" ref="H51" si="53">+H42+H46+H50</f>
        <v>121828</v>
      </c>
      <c r="I51" s="104">
        <f>IF(E51=0,0,((H51/E51)-1)*100)</f>
        <v>4.0953560900585328</v>
      </c>
      <c r="L51" s="198" t="s">
        <v>90</v>
      </c>
      <c r="M51" s="143">
        <f t="shared" ref="M51" si="54">+M42+M46+M50</f>
        <v>7764616</v>
      </c>
      <c r="N51" s="144">
        <f t="shared" ref="N51" si="55">+N42+N46+N50</f>
        <v>7619936</v>
      </c>
      <c r="O51" s="143">
        <f t="shared" ref="O51" si="56">+O42+O46+O50</f>
        <v>15384552</v>
      </c>
      <c r="P51" s="143">
        <f t="shared" ref="P51" si="57">+P42+P46+P50</f>
        <v>3318</v>
      </c>
      <c r="Q51" s="143">
        <f t="shared" ref="Q51" si="58">+Q42+Q46+Q50</f>
        <v>15387870</v>
      </c>
      <c r="R51" s="143">
        <f t="shared" ref="R51" si="59">+R42+R46+R50</f>
        <v>8646711</v>
      </c>
      <c r="S51" s="144">
        <f t="shared" ref="S51" si="60">+S42+S46+S50</f>
        <v>8536868</v>
      </c>
      <c r="T51" s="143">
        <f t="shared" ref="T51" si="61">+T42+T46+T50</f>
        <v>17183579</v>
      </c>
      <c r="U51" s="143">
        <f t="shared" ref="U51" si="62">+U42+U46+U50</f>
        <v>4280</v>
      </c>
      <c r="V51" s="145">
        <f t="shared" ref="V51" si="63">+V42+V46+V50</f>
        <v>17187859</v>
      </c>
      <c r="W51" s="146">
        <f>IF(Q51=0,0,((V51/Q51)-1)*100)</f>
        <v>11.697453903626688</v>
      </c>
    </row>
    <row r="52" spans="1:25" ht="14.25" thickTop="1" thickBot="1">
      <c r="A52" s="266" t="str">
        <f>IF(ISERROR(F52/G52)," ",IF(F52/G52&gt;0.5,IF(F52/G52&lt;1.5," ","NOT OK"),"NOT OK"))</f>
        <v xml:space="preserve"> </v>
      </c>
      <c r="B52" s="205" t="s">
        <v>89</v>
      </c>
      <c r="C52" s="101">
        <f>+C38+C42+C46+C50</f>
        <v>76969</v>
      </c>
      <c r="D52" s="102">
        <f t="shared" ref="D52:H52" si="64">+D38+D42+D46+D50</f>
        <v>76966</v>
      </c>
      <c r="E52" s="103">
        <f t="shared" si="64"/>
        <v>153935</v>
      </c>
      <c r="F52" s="101">
        <f t="shared" si="64"/>
        <v>81799</v>
      </c>
      <c r="G52" s="102">
        <f t="shared" si="64"/>
        <v>81798</v>
      </c>
      <c r="H52" s="103">
        <f t="shared" si="64"/>
        <v>163597</v>
      </c>
      <c r="I52" s="104">
        <f t="shared" ref="I52" si="65">IF(E52=0,0,((H52/E52)-1)*100)</f>
        <v>6.2766752200604126</v>
      </c>
      <c r="L52" s="198" t="s">
        <v>89</v>
      </c>
      <c r="M52" s="143">
        <f t="shared" ref="M52:V52" si="66">+M38+M42+M46+M50</f>
        <v>10069432</v>
      </c>
      <c r="N52" s="144">
        <f t="shared" si="66"/>
        <v>10025138</v>
      </c>
      <c r="O52" s="143">
        <f t="shared" si="66"/>
        <v>20094570</v>
      </c>
      <c r="P52" s="143">
        <f t="shared" si="66"/>
        <v>4336</v>
      </c>
      <c r="Q52" s="143">
        <f t="shared" si="66"/>
        <v>20098906</v>
      </c>
      <c r="R52" s="143">
        <f t="shared" si="66"/>
        <v>11477801</v>
      </c>
      <c r="S52" s="144">
        <f t="shared" si="66"/>
        <v>11450457</v>
      </c>
      <c r="T52" s="143">
        <f t="shared" si="66"/>
        <v>22928258</v>
      </c>
      <c r="U52" s="143">
        <f t="shared" si="66"/>
        <v>5233</v>
      </c>
      <c r="V52" s="145">
        <f t="shared" si="66"/>
        <v>22933491</v>
      </c>
      <c r="W52" s="146">
        <f t="shared" ref="W52" si="67">IF(Q52=0,0,((V52/Q52)-1)*100)</f>
        <v>14.103180541269268</v>
      </c>
    </row>
    <row r="53" spans="1:25" ht="14.25" thickTop="1" thickBot="1">
      <c r="B53" s="200" t="s">
        <v>59</v>
      </c>
      <c r="C53" s="94"/>
      <c r="D53" s="94"/>
      <c r="E53" s="94"/>
      <c r="F53" s="94"/>
      <c r="G53" s="94"/>
      <c r="H53" s="94"/>
      <c r="I53" s="95"/>
      <c r="L53" s="200" t="s">
        <v>59</v>
      </c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5"/>
    </row>
    <row r="54" spans="1:25" ht="13.5" thickTop="1">
      <c r="B54" s="327" t="s">
        <v>33</v>
      </c>
      <c r="C54" s="328"/>
      <c r="D54" s="328"/>
      <c r="E54" s="328"/>
      <c r="F54" s="328"/>
      <c r="G54" s="328"/>
      <c r="H54" s="328"/>
      <c r="I54" s="329"/>
      <c r="L54" s="330" t="s">
        <v>34</v>
      </c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2"/>
    </row>
    <row r="55" spans="1:25" ht="13.5" thickBot="1">
      <c r="B55" s="318" t="s">
        <v>35</v>
      </c>
      <c r="C55" s="319"/>
      <c r="D55" s="319"/>
      <c r="E55" s="319"/>
      <c r="F55" s="319"/>
      <c r="G55" s="319"/>
      <c r="H55" s="319"/>
      <c r="I55" s="320"/>
      <c r="L55" s="321" t="s">
        <v>36</v>
      </c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3"/>
    </row>
    <row r="56" spans="1:25" ht="14.25" thickTop="1" thickBot="1">
      <c r="B56" s="197"/>
      <c r="C56" s="94"/>
      <c r="D56" s="94"/>
      <c r="E56" s="94"/>
      <c r="F56" s="94"/>
      <c r="G56" s="94"/>
      <c r="H56" s="94"/>
      <c r="I56" s="95"/>
      <c r="L56" s="197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5"/>
    </row>
    <row r="57" spans="1:25" ht="14.25" thickTop="1" thickBot="1">
      <c r="B57" s="219"/>
      <c r="C57" s="333" t="s">
        <v>91</v>
      </c>
      <c r="D57" s="334"/>
      <c r="E57" s="335"/>
      <c r="F57" s="333" t="s">
        <v>92</v>
      </c>
      <c r="G57" s="334"/>
      <c r="H57" s="335"/>
      <c r="I57" s="220" t="s">
        <v>4</v>
      </c>
      <c r="L57" s="219"/>
      <c r="M57" s="324" t="s">
        <v>91</v>
      </c>
      <c r="N57" s="325"/>
      <c r="O57" s="325"/>
      <c r="P57" s="325"/>
      <c r="Q57" s="326"/>
      <c r="R57" s="324" t="s">
        <v>92</v>
      </c>
      <c r="S57" s="325"/>
      <c r="T57" s="325"/>
      <c r="U57" s="325"/>
      <c r="V57" s="326"/>
      <c r="W57" s="220" t="s">
        <v>4</v>
      </c>
    </row>
    <row r="58" spans="1:25" ht="13.5" thickTop="1">
      <c r="B58" s="221" t="s">
        <v>5</v>
      </c>
      <c r="C58" s="222"/>
      <c r="D58" s="223"/>
      <c r="E58" s="153"/>
      <c r="F58" s="222"/>
      <c r="G58" s="223"/>
      <c r="H58" s="153"/>
      <c r="I58" s="224" t="s">
        <v>6</v>
      </c>
      <c r="L58" s="221" t="s">
        <v>5</v>
      </c>
      <c r="M58" s="222"/>
      <c r="N58" s="225"/>
      <c r="O58" s="150"/>
      <c r="P58" s="226"/>
      <c r="Q58" s="151"/>
      <c r="R58" s="222"/>
      <c r="S58" s="225"/>
      <c r="T58" s="150"/>
      <c r="U58" s="226"/>
      <c r="V58" s="150"/>
      <c r="W58" s="224" t="s">
        <v>6</v>
      </c>
    </row>
    <row r="59" spans="1:25" ht="13.5" thickBot="1">
      <c r="B59" s="227" t="s">
        <v>37</v>
      </c>
      <c r="C59" s="228" t="s">
        <v>7</v>
      </c>
      <c r="D59" s="229" t="s">
        <v>8</v>
      </c>
      <c r="E59" s="280" t="s">
        <v>9</v>
      </c>
      <c r="F59" s="228" t="s">
        <v>7</v>
      </c>
      <c r="G59" s="229" t="s">
        <v>8</v>
      </c>
      <c r="H59" s="280" t="s">
        <v>9</v>
      </c>
      <c r="I59" s="230"/>
      <c r="L59" s="227"/>
      <c r="M59" s="231" t="s">
        <v>10</v>
      </c>
      <c r="N59" s="232" t="s">
        <v>11</v>
      </c>
      <c r="O59" s="152" t="s">
        <v>12</v>
      </c>
      <c r="P59" s="233" t="s">
        <v>13</v>
      </c>
      <c r="Q59" s="281" t="s">
        <v>9</v>
      </c>
      <c r="R59" s="231" t="s">
        <v>10</v>
      </c>
      <c r="S59" s="232" t="s">
        <v>11</v>
      </c>
      <c r="T59" s="152" t="s">
        <v>12</v>
      </c>
      <c r="U59" s="233" t="s">
        <v>13</v>
      </c>
      <c r="V59" s="152" t="s">
        <v>9</v>
      </c>
      <c r="W59" s="230"/>
    </row>
    <row r="60" spans="1:25" ht="5.25" customHeight="1" thickTop="1">
      <c r="B60" s="221"/>
      <c r="C60" s="234"/>
      <c r="D60" s="235"/>
      <c r="E60" s="97"/>
      <c r="F60" s="234"/>
      <c r="G60" s="235"/>
      <c r="H60" s="97"/>
      <c r="I60" s="236"/>
      <c r="L60" s="221"/>
      <c r="M60" s="237"/>
      <c r="N60" s="238"/>
      <c r="O60" s="136"/>
      <c r="P60" s="239"/>
      <c r="Q60" s="139"/>
      <c r="R60" s="237"/>
      <c r="S60" s="238"/>
      <c r="T60" s="136"/>
      <c r="U60" s="239"/>
      <c r="V60" s="141"/>
      <c r="W60" s="240"/>
    </row>
    <row r="61" spans="1:25">
      <c r="A61" s="94" t="str">
        <f t="shared" si="2"/>
        <v xml:space="preserve"> </v>
      </c>
      <c r="B61" s="221" t="s">
        <v>14</v>
      </c>
      <c r="C61" s="241">
        <f t="shared" ref="C61:D63" si="68">+C9+C35</f>
        <v>8140</v>
      </c>
      <c r="D61" s="242">
        <f t="shared" si="68"/>
        <v>8142</v>
      </c>
      <c r="E61" s="98">
        <f>+C61+D61</f>
        <v>16282</v>
      </c>
      <c r="F61" s="241">
        <f t="shared" ref="F61:G63" si="69">+F9+F35</f>
        <v>10017</v>
      </c>
      <c r="G61" s="242">
        <f t="shared" si="69"/>
        <v>10025</v>
      </c>
      <c r="H61" s="98">
        <f>+F61+G61</f>
        <v>20042</v>
      </c>
      <c r="I61" s="217">
        <f t="shared" ref="I61:I69" si="70">IF(E61=0,0,((H61/E61)-1)*100)</f>
        <v>23.092986119641324</v>
      </c>
      <c r="K61" s="99"/>
      <c r="L61" s="221" t="s">
        <v>14</v>
      </c>
      <c r="M61" s="243">
        <f t="shared" ref="M61:N63" si="71">+M9+M35</f>
        <v>1097763</v>
      </c>
      <c r="N61" s="244">
        <f t="shared" si="71"/>
        <v>1108939</v>
      </c>
      <c r="O61" s="137">
        <f>+M61+N61</f>
        <v>2206702</v>
      </c>
      <c r="P61" s="100">
        <f>+P9+P35</f>
        <v>1138</v>
      </c>
      <c r="Q61" s="140">
        <f>+O61+P61</f>
        <v>2207840</v>
      </c>
      <c r="R61" s="243">
        <f t="shared" ref="R61:S63" si="72">+R9+R35</f>
        <v>1373063</v>
      </c>
      <c r="S61" s="244">
        <f t="shared" si="72"/>
        <v>1378776</v>
      </c>
      <c r="T61" s="137">
        <f>+R61+S61</f>
        <v>2751839</v>
      </c>
      <c r="U61" s="100">
        <f>+U9+U35</f>
        <v>9519</v>
      </c>
      <c r="V61" s="142">
        <f>+T61+U61</f>
        <v>2761358</v>
      </c>
      <c r="W61" s="217">
        <f t="shared" ref="W61:W69" si="73">IF(Q61=0,0,((V61/Q61)-1)*100)</f>
        <v>25.070566707732446</v>
      </c>
    </row>
    <row r="62" spans="1:25">
      <c r="A62" s="94" t="str">
        <f t="shared" si="2"/>
        <v xml:space="preserve"> </v>
      </c>
      <c r="B62" s="221" t="s">
        <v>15</v>
      </c>
      <c r="C62" s="241">
        <f t="shared" si="68"/>
        <v>8307</v>
      </c>
      <c r="D62" s="242">
        <f t="shared" si="68"/>
        <v>8299</v>
      </c>
      <c r="E62" s="98">
        <f>+C62+D62</f>
        <v>16606</v>
      </c>
      <c r="F62" s="241">
        <f t="shared" si="69"/>
        <v>9774</v>
      </c>
      <c r="G62" s="242">
        <f t="shared" si="69"/>
        <v>9777</v>
      </c>
      <c r="H62" s="98">
        <f>+F62+G62</f>
        <v>19551</v>
      </c>
      <c r="I62" s="217">
        <f t="shared" si="70"/>
        <v>17.734553775743713</v>
      </c>
      <c r="K62" s="99"/>
      <c r="L62" s="221" t="s">
        <v>15</v>
      </c>
      <c r="M62" s="243">
        <f t="shared" si="71"/>
        <v>1065440</v>
      </c>
      <c r="N62" s="244">
        <f t="shared" si="71"/>
        <v>1054284</v>
      </c>
      <c r="O62" s="137">
        <f t="shared" ref="O62:O63" si="74">+M62+N62</f>
        <v>2119724</v>
      </c>
      <c r="P62" s="100">
        <f>+P10+P36</f>
        <v>3073</v>
      </c>
      <c r="Q62" s="140">
        <f t="shared" ref="Q62:Q63" si="75">+O62+P62</f>
        <v>2122797</v>
      </c>
      <c r="R62" s="243">
        <f t="shared" si="72"/>
        <v>1369049</v>
      </c>
      <c r="S62" s="244">
        <f t="shared" si="72"/>
        <v>1362790</v>
      </c>
      <c r="T62" s="137">
        <f t="shared" ref="T62:T63" si="76">+R62+S62</f>
        <v>2731839</v>
      </c>
      <c r="U62" s="100">
        <f>+U10+U36</f>
        <v>7969</v>
      </c>
      <c r="V62" s="142">
        <f t="shared" ref="V62:V63" si="77">+T62+U62</f>
        <v>2739808</v>
      </c>
      <c r="W62" s="217">
        <f t="shared" si="73"/>
        <v>29.065944600449313</v>
      </c>
    </row>
    <row r="63" spans="1:25" ht="13.5" thickBot="1">
      <c r="A63" s="94" t="str">
        <f t="shared" si="2"/>
        <v xml:space="preserve"> </v>
      </c>
      <c r="B63" s="227" t="s">
        <v>16</v>
      </c>
      <c r="C63" s="245">
        <f t="shared" si="68"/>
        <v>8934</v>
      </c>
      <c r="D63" s="246">
        <f t="shared" si="68"/>
        <v>8920</v>
      </c>
      <c r="E63" s="98">
        <f>+C63+D63</f>
        <v>17854</v>
      </c>
      <c r="F63" s="245">
        <f t="shared" si="69"/>
        <v>10209</v>
      </c>
      <c r="G63" s="246">
        <f t="shared" si="69"/>
        <v>10205</v>
      </c>
      <c r="H63" s="98">
        <f>+F63+G63</f>
        <v>20414</v>
      </c>
      <c r="I63" s="217">
        <f t="shared" si="70"/>
        <v>14.33852358015011</v>
      </c>
      <c r="K63" s="99"/>
      <c r="L63" s="227" t="s">
        <v>16</v>
      </c>
      <c r="M63" s="243">
        <f t="shared" si="71"/>
        <v>1118172</v>
      </c>
      <c r="N63" s="244">
        <f t="shared" si="71"/>
        <v>1214197</v>
      </c>
      <c r="O63" s="137">
        <f t="shared" si="74"/>
        <v>2332369</v>
      </c>
      <c r="P63" s="100">
        <f>+P11+P37</f>
        <v>4197</v>
      </c>
      <c r="Q63" s="140">
        <f t="shared" si="75"/>
        <v>2336566</v>
      </c>
      <c r="R63" s="243">
        <f t="shared" si="72"/>
        <v>1399443</v>
      </c>
      <c r="S63" s="244">
        <f t="shared" si="72"/>
        <v>1474594</v>
      </c>
      <c r="T63" s="137">
        <f t="shared" si="76"/>
        <v>2874037</v>
      </c>
      <c r="U63" s="100">
        <f>+U11+U37</f>
        <v>6871</v>
      </c>
      <c r="V63" s="142">
        <f t="shared" si="77"/>
        <v>2880908</v>
      </c>
      <c r="W63" s="217">
        <f t="shared" si="73"/>
        <v>23.296666989077131</v>
      </c>
    </row>
    <row r="64" spans="1:25" ht="14.25" thickTop="1" thickBot="1">
      <c r="A64" s="94" t="str">
        <f t="shared" si="2"/>
        <v xml:space="preserve"> </v>
      </c>
      <c r="B64" s="205" t="s">
        <v>17</v>
      </c>
      <c r="C64" s="101">
        <f>C63+C61+C62</f>
        <v>25381</v>
      </c>
      <c r="D64" s="102">
        <f>D63+D61+D62</f>
        <v>25361</v>
      </c>
      <c r="E64" s="103">
        <f>+E61+E62+E63</f>
        <v>50742</v>
      </c>
      <c r="F64" s="101">
        <f>F63+F61+F62</f>
        <v>30000</v>
      </c>
      <c r="G64" s="102">
        <f>G63+G61+G62</f>
        <v>30007</v>
      </c>
      <c r="H64" s="103">
        <f>+H61+H62+H63</f>
        <v>60007</v>
      </c>
      <c r="I64" s="104">
        <f>IF(E64=0,0,((H64/E64)-1)*100)</f>
        <v>18.259035907138067</v>
      </c>
      <c r="L64" s="198" t="s">
        <v>17</v>
      </c>
      <c r="M64" s="143">
        <f t="shared" ref="M64:V64" si="78">+M61+M62+M63</f>
        <v>3281375</v>
      </c>
      <c r="N64" s="144">
        <f t="shared" si="78"/>
        <v>3377420</v>
      </c>
      <c r="O64" s="143">
        <f t="shared" si="78"/>
        <v>6658795</v>
      </c>
      <c r="P64" s="143">
        <f t="shared" si="78"/>
        <v>8408</v>
      </c>
      <c r="Q64" s="143">
        <f t="shared" si="78"/>
        <v>6667203</v>
      </c>
      <c r="R64" s="143">
        <f t="shared" si="78"/>
        <v>4141555</v>
      </c>
      <c r="S64" s="144">
        <f t="shared" si="78"/>
        <v>4216160</v>
      </c>
      <c r="T64" s="143">
        <f t="shared" si="78"/>
        <v>8357715</v>
      </c>
      <c r="U64" s="143">
        <f t="shared" si="78"/>
        <v>24359</v>
      </c>
      <c r="V64" s="145">
        <f t="shared" si="78"/>
        <v>8382074</v>
      </c>
      <c r="W64" s="146">
        <f>IF(Q64=0,0,((V64/Q64)-1)*100)</f>
        <v>25.720995745892239</v>
      </c>
    </row>
    <row r="65" spans="1:25" ht="13.5" thickTop="1">
      <c r="A65" s="94" t="str">
        <f t="shared" si="2"/>
        <v xml:space="preserve"> </v>
      </c>
      <c r="B65" s="221" t="s">
        <v>18</v>
      </c>
      <c r="C65" s="241">
        <f t="shared" ref="C65:D67" si="79">+C13+C39</f>
        <v>8970</v>
      </c>
      <c r="D65" s="242">
        <f t="shared" si="79"/>
        <v>8975</v>
      </c>
      <c r="E65" s="98">
        <f>+C65+D65</f>
        <v>17945</v>
      </c>
      <c r="F65" s="241">
        <f t="shared" ref="F65:G67" si="80">+F13+F39</f>
        <v>10305</v>
      </c>
      <c r="G65" s="242">
        <f t="shared" si="80"/>
        <v>10305</v>
      </c>
      <c r="H65" s="98">
        <f>+F65+G65</f>
        <v>20610</v>
      </c>
      <c r="I65" s="217">
        <f t="shared" si="70"/>
        <v>14.850933407634436</v>
      </c>
      <c r="L65" s="221" t="s">
        <v>18</v>
      </c>
      <c r="M65" s="243">
        <f t="shared" ref="M65:N67" si="81">+M13+M39</f>
        <v>1202129</v>
      </c>
      <c r="N65" s="244">
        <f t="shared" si="81"/>
        <v>1123408</v>
      </c>
      <c r="O65" s="137">
        <f t="shared" ref="O65" si="82">+M65+N65</f>
        <v>2325537</v>
      </c>
      <c r="P65" s="100">
        <f>+P13+P39</f>
        <v>2984</v>
      </c>
      <c r="Q65" s="140">
        <f t="shared" ref="Q65" si="83">+O65+P65</f>
        <v>2328521</v>
      </c>
      <c r="R65" s="243">
        <f t="shared" ref="R65:S67" si="84">+R13+R39</f>
        <v>1529431</v>
      </c>
      <c r="S65" s="244">
        <f t="shared" si="84"/>
        <v>1458175</v>
      </c>
      <c r="T65" s="137">
        <f t="shared" ref="T65" si="85">+R65+S65</f>
        <v>2987606</v>
      </c>
      <c r="U65" s="100">
        <f>+U13+U39</f>
        <v>6085</v>
      </c>
      <c r="V65" s="142">
        <f t="shared" ref="V65" si="86">+T65+U65</f>
        <v>2993691</v>
      </c>
      <c r="W65" s="217">
        <f t="shared" si="73"/>
        <v>28.566201464362994</v>
      </c>
    </row>
    <row r="66" spans="1:25">
      <c r="A66" s="94" t="str">
        <f>IF(ISERROR(F66/G66)," ",IF(F66/G66&gt;0.5,IF(F66/G66&lt;1.5," ","NOT OK"),"NOT OK"))</f>
        <v xml:space="preserve"> </v>
      </c>
      <c r="B66" s="221" t="s">
        <v>19</v>
      </c>
      <c r="C66" s="243">
        <f t="shared" si="79"/>
        <v>8537</v>
      </c>
      <c r="D66" s="247">
        <f t="shared" si="79"/>
        <v>8529</v>
      </c>
      <c r="E66" s="98">
        <f>+C66+D66</f>
        <v>17066</v>
      </c>
      <c r="F66" s="243">
        <f t="shared" si="80"/>
        <v>9693</v>
      </c>
      <c r="G66" s="247">
        <f t="shared" si="80"/>
        <v>9698</v>
      </c>
      <c r="H66" s="105">
        <f>+F66+G66</f>
        <v>19391</v>
      </c>
      <c r="I66" s="217">
        <f>IF(E66=0,0,((H66/E66)-1)*100)</f>
        <v>13.623579046056488</v>
      </c>
      <c r="L66" s="221" t="s">
        <v>19</v>
      </c>
      <c r="M66" s="243">
        <f t="shared" si="81"/>
        <v>1135946</v>
      </c>
      <c r="N66" s="244">
        <f t="shared" si="81"/>
        <v>1129929</v>
      </c>
      <c r="O66" s="137">
        <f>+M66+N66</f>
        <v>2265875</v>
      </c>
      <c r="P66" s="100">
        <f>+P14+P40</f>
        <v>7918</v>
      </c>
      <c r="Q66" s="140">
        <f>+O66+P66</f>
        <v>2273793</v>
      </c>
      <c r="R66" s="243">
        <f t="shared" si="84"/>
        <v>1437767</v>
      </c>
      <c r="S66" s="244">
        <f t="shared" si="84"/>
        <v>1441021</v>
      </c>
      <c r="T66" s="137">
        <f>+R66+S66</f>
        <v>2878788</v>
      </c>
      <c r="U66" s="100">
        <f>+U14+U40</f>
        <v>8758</v>
      </c>
      <c r="V66" s="142">
        <f>+T66+U66</f>
        <v>2887546</v>
      </c>
      <c r="W66" s="217">
        <f>IF(Q66=0,0,((V66/Q66)-1)*100)</f>
        <v>26.992474688768951</v>
      </c>
    </row>
    <row r="67" spans="1:25" ht="13.5" thickBot="1">
      <c r="A67" s="94" t="str">
        <f>IF(ISERROR(F67/G67)," ",IF(F67/G67&gt;0.5,IF(F67/G67&lt;1.5," ","NOT OK"),"NOT OK"))</f>
        <v xml:space="preserve"> </v>
      </c>
      <c r="B67" s="221" t="s">
        <v>20</v>
      </c>
      <c r="C67" s="243">
        <f t="shared" si="79"/>
        <v>9442</v>
      </c>
      <c r="D67" s="247">
        <f t="shared" si="79"/>
        <v>9434</v>
      </c>
      <c r="E67" s="98">
        <f>+C67+D67</f>
        <v>18876</v>
      </c>
      <c r="F67" s="243">
        <f t="shared" si="80"/>
        <v>9837</v>
      </c>
      <c r="G67" s="247">
        <f t="shared" si="80"/>
        <v>9837</v>
      </c>
      <c r="H67" s="105">
        <f>+F67+G67</f>
        <v>19674</v>
      </c>
      <c r="I67" s="217">
        <f>IF(E67=0,0,((H67/E67)-1)*100)</f>
        <v>4.2275905912269485</v>
      </c>
      <c r="L67" s="221" t="s">
        <v>20</v>
      </c>
      <c r="M67" s="243">
        <f t="shared" si="81"/>
        <v>1298583</v>
      </c>
      <c r="N67" s="244">
        <f t="shared" si="81"/>
        <v>1280476</v>
      </c>
      <c r="O67" s="137">
        <f>+M67+N67</f>
        <v>2579059</v>
      </c>
      <c r="P67" s="100">
        <f>+P15+P41</f>
        <v>8307</v>
      </c>
      <c r="Q67" s="140">
        <f>+O67+P67</f>
        <v>2587366</v>
      </c>
      <c r="R67" s="243">
        <f t="shared" si="84"/>
        <v>1485299</v>
      </c>
      <c r="S67" s="244">
        <f t="shared" si="84"/>
        <v>1476461</v>
      </c>
      <c r="T67" s="137">
        <f>+R67+S67</f>
        <v>2961760</v>
      </c>
      <c r="U67" s="100">
        <f>+U15+U41</f>
        <v>8974</v>
      </c>
      <c r="V67" s="142">
        <f>+T67+U67</f>
        <v>2970734</v>
      </c>
      <c r="W67" s="217">
        <f>IF(Q67=0,0,((V67/Q67)-1)*100)</f>
        <v>14.816921919821159</v>
      </c>
    </row>
    <row r="68" spans="1:25" ht="14.25" thickTop="1" thickBot="1">
      <c r="A68" s="94" t="str">
        <f t="shared" ref="A68" si="87">IF(ISERROR(F68/G68)," ",IF(F68/G68&gt;0.5,IF(F68/G68&lt;1.5," ","NOT OK"),"NOT OK"))</f>
        <v xml:space="preserve"> </v>
      </c>
      <c r="B68" s="205" t="s">
        <v>87</v>
      </c>
      <c r="C68" s="101">
        <f>+C65+C66+C67</f>
        <v>26949</v>
      </c>
      <c r="D68" s="102">
        <f t="shared" ref="D68:H68" si="88">+D65+D66+D67</f>
        <v>26938</v>
      </c>
      <c r="E68" s="103">
        <f t="shared" si="88"/>
        <v>53887</v>
      </c>
      <c r="F68" s="101">
        <f t="shared" si="88"/>
        <v>29835</v>
      </c>
      <c r="G68" s="102">
        <f t="shared" si="88"/>
        <v>29840</v>
      </c>
      <c r="H68" s="103">
        <f t="shared" si="88"/>
        <v>59675</v>
      </c>
      <c r="I68" s="104">
        <f>IF(E68=0,0,((H68/E68)-1)*100)</f>
        <v>10.740995045187152</v>
      </c>
      <c r="L68" s="198" t="s">
        <v>87</v>
      </c>
      <c r="M68" s="143">
        <f>+M65+M66+M67</f>
        <v>3636658</v>
      </c>
      <c r="N68" s="144">
        <f t="shared" ref="N68:V68" si="89">+N65+N66+N67</f>
        <v>3533813</v>
      </c>
      <c r="O68" s="143">
        <f t="shared" si="89"/>
        <v>7170471</v>
      </c>
      <c r="P68" s="143">
        <f t="shared" si="89"/>
        <v>19209</v>
      </c>
      <c r="Q68" s="143">
        <f t="shared" si="89"/>
        <v>7189680</v>
      </c>
      <c r="R68" s="143">
        <f t="shared" si="89"/>
        <v>4452497</v>
      </c>
      <c r="S68" s="144">
        <f t="shared" si="89"/>
        <v>4375657</v>
      </c>
      <c r="T68" s="143">
        <f t="shared" si="89"/>
        <v>8828154</v>
      </c>
      <c r="U68" s="143">
        <f t="shared" si="89"/>
        <v>23817</v>
      </c>
      <c r="V68" s="145">
        <f t="shared" si="89"/>
        <v>8851971</v>
      </c>
      <c r="W68" s="146">
        <f>IF(Q68=0,0,((V68/Q68)-1)*100)</f>
        <v>23.120514403979044</v>
      </c>
    </row>
    <row r="69" spans="1:25" ht="13.5" thickTop="1">
      <c r="A69" s="94" t="str">
        <f t="shared" si="2"/>
        <v xml:space="preserve"> </v>
      </c>
      <c r="B69" s="221" t="s">
        <v>21</v>
      </c>
      <c r="C69" s="248">
        <f t="shared" ref="C69:D71" si="90">+C17+C43</f>
        <v>9289</v>
      </c>
      <c r="D69" s="249">
        <f t="shared" si="90"/>
        <v>9298</v>
      </c>
      <c r="E69" s="98">
        <f>+C69+D69</f>
        <v>18587</v>
      </c>
      <c r="F69" s="248">
        <f t="shared" ref="F69:G71" si="91">+F17+F43</f>
        <v>9941</v>
      </c>
      <c r="G69" s="249">
        <f t="shared" si="91"/>
        <v>9937</v>
      </c>
      <c r="H69" s="105">
        <f>+F69+G69</f>
        <v>19878</v>
      </c>
      <c r="I69" s="217">
        <f t="shared" si="70"/>
        <v>6.945714746866094</v>
      </c>
      <c r="L69" s="221" t="s">
        <v>21</v>
      </c>
      <c r="M69" s="243">
        <f t="shared" ref="M69:N71" si="92">+M17+M43</f>
        <v>1261307</v>
      </c>
      <c r="N69" s="244">
        <f t="shared" si="92"/>
        <v>1246988</v>
      </c>
      <c r="O69" s="137">
        <f t="shared" ref="O69" si="93">+M69+N69</f>
        <v>2508295</v>
      </c>
      <c r="P69" s="100">
        <f>+P17+P43</f>
        <v>7838</v>
      </c>
      <c r="Q69" s="140">
        <f t="shared" ref="Q69" si="94">+O69+P69</f>
        <v>2516133</v>
      </c>
      <c r="R69" s="243">
        <f t="shared" ref="R69:S71" si="95">+R17+R43</f>
        <v>1485841</v>
      </c>
      <c r="S69" s="244">
        <f t="shared" si="95"/>
        <v>1471145</v>
      </c>
      <c r="T69" s="137">
        <f t="shared" ref="T69" si="96">+R69+S69</f>
        <v>2956986</v>
      </c>
      <c r="U69" s="100">
        <f>+U17+U43</f>
        <v>9209</v>
      </c>
      <c r="V69" s="142">
        <f t="shared" ref="V69" si="97">+T69+U69</f>
        <v>2966195</v>
      </c>
      <c r="W69" s="217">
        <f t="shared" si="73"/>
        <v>17.887051280675536</v>
      </c>
    </row>
    <row r="70" spans="1:25">
      <c r="A70" s="94" t="str">
        <f t="shared" ref="A70:A73" si="98">IF(ISERROR(F70/G70)," ",IF(F70/G70&gt;0.5,IF(F70/G70&lt;1.5," ","NOT OK"),"NOT OK"))</f>
        <v xml:space="preserve"> </v>
      </c>
      <c r="B70" s="221" t="s">
        <v>88</v>
      </c>
      <c r="C70" s="248">
        <f t="shared" si="90"/>
        <v>9231</v>
      </c>
      <c r="D70" s="249">
        <f t="shared" si="90"/>
        <v>9223</v>
      </c>
      <c r="E70" s="98">
        <f>+C70+D70</f>
        <v>18454</v>
      </c>
      <c r="F70" s="248">
        <f t="shared" si="91"/>
        <v>10172</v>
      </c>
      <c r="G70" s="249">
        <f t="shared" si="91"/>
        <v>10160</v>
      </c>
      <c r="H70" s="105">
        <f>+F70+G70</f>
        <v>20332</v>
      </c>
      <c r="I70" s="217">
        <f t="shared" ref="I70:I74" si="99">IF(E70=0,0,((H70/E70)-1)*100)</f>
        <v>10.176655467649297</v>
      </c>
      <c r="L70" s="221" t="s">
        <v>88</v>
      </c>
      <c r="M70" s="243">
        <f t="shared" si="92"/>
        <v>1221153</v>
      </c>
      <c r="N70" s="244">
        <f t="shared" si="92"/>
        <v>1218093</v>
      </c>
      <c r="O70" s="137">
        <f>+M70+N70</f>
        <v>2439246</v>
      </c>
      <c r="P70" s="100">
        <f>+P18+P44</f>
        <v>8350</v>
      </c>
      <c r="Q70" s="140">
        <f>+O70+P70</f>
        <v>2447596</v>
      </c>
      <c r="R70" s="243">
        <f t="shared" si="95"/>
        <v>1456514</v>
      </c>
      <c r="S70" s="244">
        <f t="shared" si="95"/>
        <v>1454963</v>
      </c>
      <c r="T70" s="137">
        <f>+R70+S70</f>
        <v>2911477</v>
      </c>
      <c r="U70" s="100">
        <f>+U18+U44</f>
        <v>7821</v>
      </c>
      <c r="V70" s="142">
        <f>+T70+U70</f>
        <v>2919298</v>
      </c>
      <c r="W70" s="217">
        <f t="shared" ref="W70:W74" si="100">IF(Q70=0,0,((V70/Q70)-1)*100)</f>
        <v>19.272053067581417</v>
      </c>
    </row>
    <row r="71" spans="1:25" ht="13.5" thickBot="1">
      <c r="A71" s="94" t="str">
        <f t="shared" si="98"/>
        <v xml:space="preserve"> </v>
      </c>
      <c r="B71" s="221" t="s">
        <v>22</v>
      </c>
      <c r="C71" s="248">
        <f t="shared" si="90"/>
        <v>8680</v>
      </c>
      <c r="D71" s="249">
        <f t="shared" si="90"/>
        <v>8679</v>
      </c>
      <c r="E71" s="98">
        <f>+C71+D71</f>
        <v>17359</v>
      </c>
      <c r="F71" s="248">
        <f t="shared" si="91"/>
        <v>9696</v>
      </c>
      <c r="G71" s="249">
        <f t="shared" si="91"/>
        <v>9710</v>
      </c>
      <c r="H71" s="105">
        <f>+F71+G71</f>
        <v>19406</v>
      </c>
      <c r="I71" s="217">
        <f t="shared" si="99"/>
        <v>11.792153925917393</v>
      </c>
      <c r="L71" s="221" t="s">
        <v>22</v>
      </c>
      <c r="M71" s="243">
        <f t="shared" si="92"/>
        <v>1143380</v>
      </c>
      <c r="N71" s="244">
        <f t="shared" si="92"/>
        <v>1127558</v>
      </c>
      <c r="O71" s="138">
        <f>+M71+N71</f>
        <v>2270938</v>
      </c>
      <c r="P71" s="250">
        <f>+P19+P45</f>
        <v>7334</v>
      </c>
      <c r="Q71" s="140">
        <f>+O71+P71</f>
        <v>2278272</v>
      </c>
      <c r="R71" s="243">
        <f t="shared" si="95"/>
        <v>1356452</v>
      </c>
      <c r="S71" s="244">
        <f t="shared" si="95"/>
        <v>1352014</v>
      </c>
      <c r="T71" s="138">
        <f>+R71+S71</f>
        <v>2708466</v>
      </c>
      <c r="U71" s="250">
        <f>+U19+U45</f>
        <v>7880</v>
      </c>
      <c r="V71" s="142">
        <f>+T71+U71</f>
        <v>2716346</v>
      </c>
      <c r="W71" s="217">
        <f t="shared" si="100"/>
        <v>19.228344991291646</v>
      </c>
    </row>
    <row r="72" spans="1:25" ht="15.75" customHeight="1" thickTop="1" thickBot="1">
      <c r="A72" s="113" t="str">
        <f t="shared" si="98"/>
        <v xml:space="preserve"> </v>
      </c>
      <c r="B72" s="206" t="s">
        <v>60</v>
      </c>
      <c r="C72" s="111">
        <f>+C69+C70+C71</f>
        <v>27200</v>
      </c>
      <c r="D72" s="112">
        <f t="shared" ref="D72" si="101">+D69+D70+D71</f>
        <v>27200</v>
      </c>
      <c r="E72" s="110">
        <f t="shared" ref="E72" si="102">+E69+E70+E71</f>
        <v>54400</v>
      </c>
      <c r="F72" s="111">
        <f t="shared" ref="F72" si="103">+F69+F70+F71</f>
        <v>29809</v>
      </c>
      <c r="G72" s="112">
        <f t="shared" ref="G72" si="104">+G69+G70+G71</f>
        <v>29807</v>
      </c>
      <c r="H72" s="112">
        <f t="shared" ref="H72" si="105">+H69+H70+H71</f>
        <v>59616</v>
      </c>
      <c r="I72" s="104">
        <f t="shared" si="99"/>
        <v>9.5882352941176521</v>
      </c>
      <c r="J72" s="113"/>
      <c r="K72" s="114"/>
      <c r="L72" s="199" t="s">
        <v>60</v>
      </c>
      <c r="M72" s="147">
        <f>+M69+M70+M71</f>
        <v>3625840</v>
      </c>
      <c r="N72" s="147">
        <f t="shared" ref="N72" si="106">+N69+N70+N71</f>
        <v>3592639</v>
      </c>
      <c r="O72" s="148">
        <f t="shared" ref="O72" si="107">+O69+O70+O71</f>
        <v>7218479</v>
      </c>
      <c r="P72" s="148">
        <f t="shared" ref="P72" si="108">+P69+P70+P71</f>
        <v>23522</v>
      </c>
      <c r="Q72" s="148">
        <f t="shared" ref="Q72" si="109">+Q69+Q70+Q71</f>
        <v>7242001</v>
      </c>
      <c r="R72" s="147">
        <f t="shared" ref="R72" si="110">+R69+R70+R71</f>
        <v>4298807</v>
      </c>
      <c r="S72" s="147">
        <f t="shared" ref="S72" si="111">+S69+S70+S71</f>
        <v>4278122</v>
      </c>
      <c r="T72" s="148">
        <f t="shared" ref="T72" si="112">+T69+T70+T71</f>
        <v>8576929</v>
      </c>
      <c r="U72" s="148">
        <f t="shared" ref="U72" si="113">+U69+U70+U71</f>
        <v>24910</v>
      </c>
      <c r="V72" s="148">
        <f t="shared" ref="V72" si="114">+V69+V70+V71</f>
        <v>8601839</v>
      </c>
      <c r="W72" s="149">
        <f t="shared" si="100"/>
        <v>18.777103179079923</v>
      </c>
    </row>
    <row r="73" spans="1:25" ht="13.5" thickTop="1">
      <c r="A73" s="94" t="str">
        <f t="shared" si="98"/>
        <v xml:space="preserve"> </v>
      </c>
      <c r="B73" s="221" t="s">
        <v>24</v>
      </c>
      <c r="C73" s="243">
        <f t="shared" ref="C73:D75" si="115">+C21+C47</f>
        <v>9340</v>
      </c>
      <c r="D73" s="247">
        <f t="shared" si="115"/>
        <v>9348</v>
      </c>
      <c r="E73" s="115">
        <f>+C73+D73</f>
        <v>18688</v>
      </c>
      <c r="F73" s="243">
        <f t="shared" ref="F73:G75" si="116">+F21+F47</f>
        <v>10441</v>
      </c>
      <c r="G73" s="247">
        <f t="shared" si="116"/>
        <v>10434</v>
      </c>
      <c r="H73" s="116">
        <f>+F73+G73</f>
        <v>20875</v>
      </c>
      <c r="I73" s="217">
        <f t="shared" si="99"/>
        <v>11.702696917808208</v>
      </c>
      <c r="L73" s="221" t="s">
        <v>24</v>
      </c>
      <c r="M73" s="243">
        <f t="shared" ref="M73:N75" si="117">+M21+M47</f>
        <v>1274054</v>
      </c>
      <c r="N73" s="244">
        <f t="shared" si="117"/>
        <v>1294150</v>
      </c>
      <c r="O73" s="138">
        <f>+M73+N73</f>
        <v>2568204</v>
      </c>
      <c r="P73" s="251">
        <f>+P21+P47</f>
        <v>9829</v>
      </c>
      <c r="Q73" s="140">
        <f>+O73+P73</f>
        <v>2578033</v>
      </c>
      <c r="R73" s="243">
        <f t="shared" ref="R73:S75" si="118">+R21+R47</f>
        <v>1549555</v>
      </c>
      <c r="S73" s="244">
        <f t="shared" si="118"/>
        <v>1539304</v>
      </c>
      <c r="T73" s="138">
        <f>+R73+S73</f>
        <v>3088859</v>
      </c>
      <c r="U73" s="251">
        <f>+U21+U47</f>
        <v>10050</v>
      </c>
      <c r="V73" s="142">
        <f>+T73+U73</f>
        <v>3098909</v>
      </c>
      <c r="W73" s="217">
        <f t="shared" si="100"/>
        <v>20.204396142330229</v>
      </c>
    </row>
    <row r="74" spans="1:25">
      <c r="A74" s="94" t="str">
        <f t="shared" ref="A74:A76" si="119">IF(ISERROR(F74/G74)," ",IF(F74/G74&gt;0.5,IF(F74/G74&lt;1.5," ","NOT OK"),"NOT OK"))</f>
        <v xml:space="preserve"> </v>
      </c>
      <c r="B74" s="221" t="s">
        <v>25</v>
      </c>
      <c r="C74" s="243">
        <f t="shared" si="115"/>
        <v>9605</v>
      </c>
      <c r="D74" s="247">
        <f t="shared" si="115"/>
        <v>9591</v>
      </c>
      <c r="E74" s="117">
        <f>+C74+D74</f>
        <v>19196</v>
      </c>
      <c r="F74" s="243">
        <f t="shared" si="116"/>
        <v>10457</v>
      </c>
      <c r="G74" s="247">
        <f t="shared" si="116"/>
        <v>10463</v>
      </c>
      <c r="H74" s="117">
        <f>+F74+G74</f>
        <v>20920</v>
      </c>
      <c r="I74" s="217">
        <f t="shared" si="99"/>
        <v>8.9810377161908761</v>
      </c>
      <c r="L74" s="221" t="s">
        <v>25</v>
      </c>
      <c r="M74" s="243">
        <f t="shared" si="117"/>
        <v>1333694</v>
      </c>
      <c r="N74" s="244">
        <f t="shared" si="117"/>
        <v>1284881</v>
      </c>
      <c r="O74" s="138">
        <f>+M74+N74</f>
        <v>2618575</v>
      </c>
      <c r="P74" s="100">
        <f>+P22+P48</f>
        <v>9301</v>
      </c>
      <c r="Q74" s="140">
        <f>+O74+P74</f>
        <v>2627876</v>
      </c>
      <c r="R74" s="243">
        <f t="shared" si="118"/>
        <v>1543251</v>
      </c>
      <c r="S74" s="244">
        <f t="shared" si="118"/>
        <v>1524479</v>
      </c>
      <c r="T74" s="138">
        <f>+R74+S74</f>
        <v>3067730</v>
      </c>
      <c r="U74" s="100">
        <f>+U22+U48</f>
        <v>11609</v>
      </c>
      <c r="V74" s="142">
        <f>+T74+U74</f>
        <v>3079339</v>
      </c>
      <c r="W74" s="217">
        <f t="shared" si="100"/>
        <v>17.179767995141315</v>
      </c>
    </row>
    <row r="75" spans="1:25" ht="13.5" thickBot="1">
      <c r="A75" s="94" t="str">
        <f t="shared" si="119"/>
        <v xml:space="preserve"> </v>
      </c>
      <c r="B75" s="221" t="s">
        <v>26</v>
      </c>
      <c r="C75" s="243">
        <f t="shared" si="115"/>
        <v>8952</v>
      </c>
      <c r="D75" s="252">
        <f t="shared" si="115"/>
        <v>8944</v>
      </c>
      <c r="E75" s="118">
        <f>+C75+D75</f>
        <v>17896</v>
      </c>
      <c r="F75" s="243">
        <f t="shared" si="116"/>
        <v>9750</v>
      </c>
      <c r="G75" s="252">
        <f t="shared" si="116"/>
        <v>9758</v>
      </c>
      <c r="H75" s="118">
        <f>+F75+G75</f>
        <v>19508</v>
      </c>
      <c r="I75" s="218">
        <f>IF(E75=0,0,((H75/E75)-1)*100)</f>
        <v>9.0075994635672849</v>
      </c>
      <c r="L75" s="221" t="s">
        <v>26</v>
      </c>
      <c r="M75" s="243">
        <f t="shared" si="117"/>
        <v>1139137</v>
      </c>
      <c r="N75" s="244">
        <f t="shared" si="117"/>
        <v>1135548</v>
      </c>
      <c r="O75" s="138">
        <f t="shared" ref="O75" si="120">+M75+N75</f>
        <v>2274685</v>
      </c>
      <c r="P75" s="250">
        <f>+P23+P49</f>
        <v>9834</v>
      </c>
      <c r="Q75" s="140">
        <f t="shared" ref="Q75" si="121">+O75+P75</f>
        <v>2284519</v>
      </c>
      <c r="R75" s="243">
        <f t="shared" si="118"/>
        <v>1321506</v>
      </c>
      <c r="S75" s="244">
        <f t="shared" si="118"/>
        <v>1344584</v>
      </c>
      <c r="T75" s="138">
        <f t="shared" ref="T75" si="122">+R75+S75</f>
        <v>2666090</v>
      </c>
      <c r="U75" s="250">
        <f>+U23+U49</f>
        <v>9668</v>
      </c>
      <c r="V75" s="142">
        <f t="shared" ref="V75" si="123">+T75+U75</f>
        <v>2675758</v>
      </c>
      <c r="W75" s="217">
        <f>IF(Q75=0,0,((V75/Q75)-1)*100)</f>
        <v>17.125661900820255</v>
      </c>
      <c r="Y75" s="88"/>
    </row>
    <row r="76" spans="1:25" ht="14.25" thickTop="1" thickBot="1">
      <c r="A76" s="94" t="str">
        <f t="shared" si="119"/>
        <v xml:space="preserve"> </v>
      </c>
      <c r="B76" s="205" t="s">
        <v>27</v>
      </c>
      <c r="C76" s="111">
        <f t="shared" ref="C76:H76" si="124">+C73+C74+C75</f>
        <v>27897</v>
      </c>
      <c r="D76" s="119">
        <f t="shared" si="124"/>
        <v>27883</v>
      </c>
      <c r="E76" s="111">
        <f t="shared" si="124"/>
        <v>55780</v>
      </c>
      <c r="F76" s="111">
        <f t="shared" si="124"/>
        <v>30648</v>
      </c>
      <c r="G76" s="119">
        <f t="shared" si="124"/>
        <v>30655</v>
      </c>
      <c r="H76" s="111">
        <f t="shared" si="124"/>
        <v>61303</v>
      </c>
      <c r="I76" s="104">
        <f t="shared" ref="I76" si="125">IF(E76=0,0,((H76/E76)-1)*100)</f>
        <v>9.9013983506633263</v>
      </c>
      <c r="L76" s="198" t="s">
        <v>27</v>
      </c>
      <c r="M76" s="143">
        <f t="shared" ref="M76:V76" si="126">+M73+M74+M75</f>
        <v>3746885</v>
      </c>
      <c r="N76" s="144">
        <f t="shared" si="126"/>
        <v>3714579</v>
      </c>
      <c r="O76" s="143">
        <f t="shared" si="126"/>
        <v>7461464</v>
      </c>
      <c r="P76" s="143">
        <f t="shared" si="126"/>
        <v>28964</v>
      </c>
      <c r="Q76" s="143">
        <f t="shared" si="126"/>
        <v>7490428</v>
      </c>
      <c r="R76" s="143">
        <f t="shared" si="126"/>
        <v>4414312</v>
      </c>
      <c r="S76" s="144">
        <f t="shared" si="126"/>
        <v>4408367</v>
      </c>
      <c r="T76" s="143">
        <f t="shared" si="126"/>
        <v>8822679</v>
      </c>
      <c r="U76" s="143">
        <f t="shared" si="126"/>
        <v>31327</v>
      </c>
      <c r="V76" s="143">
        <f t="shared" si="126"/>
        <v>8854006</v>
      </c>
      <c r="W76" s="146">
        <f t="shared" ref="W76" si="127">IF(Q76=0,0,((V76/Q76)-1)*100)</f>
        <v>18.204273507468471</v>
      </c>
    </row>
    <row r="77" spans="1:25" ht="14.25" thickTop="1" thickBot="1">
      <c r="A77" s="266" t="str">
        <f>IF(ISERROR(F77/G77)," ",IF(F77/G77&gt;0.5,IF(F77/G77&lt;1.5," ","NOT OK"),"NOT OK"))</f>
        <v xml:space="preserve"> </v>
      </c>
      <c r="B77" s="205" t="s">
        <v>90</v>
      </c>
      <c r="C77" s="101">
        <f>+C68+C72+C76</f>
        <v>82046</v>
      </c>
      <c r="D77" s="102">
        <f t="shared" ref="D77" si="128">+D68+D72+D76</f>
        <v>82021</v>
      </c>
      <c r="E77" s="103">
        <f t="shared" ref="E77" si="129">+E68+E72+E76</f>
        <v>164067</v>
      </c>
      <c r="F77" s="101">
        <f t="shared" ref="F77" si="130">+F68+F72+F76</f>
        <v>90292</v>
      </c>
      <c r="G77" s="102">
        <f t="shared" ref="G77" si="131">+G68+G72+G76</f>
        <v>90302</v>
      </c>
      <c r="H77" s="103">
        <f t="shared" ref="H77" si="132">+H68+H72+H76</f>
        <v>180594</v>
      </c>
      <c r="I77" s="104">
        <f>IF(E77=0,0,((H77/E77)-1)*100)</f>
        <v>10.073323703121284</v>
      </c>
      <c r="L77" s="198" t="s">
        <v>90</v>
      </c>
      <c r="M77" s="143">
        <f t="shared" ref="M77" si="133">+M68+M72+M76</f>
        <v>11009383</v>
      </c>
      <c r="N77" s="144">
        <f t="shared" ref="N77" si="134">+N68+N72+N76</f>
        <v>10841031</v>
      </c>
      <c r="O77" s="143">
        <f t="shared" ref="O77" si="135">+O68+O72+O76</f>
        <v>21850414</v>
      </c>
      <c r="P77" s="143">
        <f t="shared" ref="P77" si="136">+P68+P72+P76</f>
        <v>71695</v>
      </c>
      <c r="Q77" s="143">
        <f t="shared" ref="Q77" si="137">+Q68+Q72+Q76</f>
        <v>21922109</v>
      </c>
      <c r="R77" s="143">
        <f t="shared" ref="R77" si="138">+R68+R72+R76</f>
        <v>13165616</v>
      </c>
      <c r="S77" s="144">
        <f t="shared" ref="S77" si="139">+S68+S72+S76</f>
        <v>13062146</v>
      </c>
      <c r="T77" s="143">
        <f t="shared" ref="T77" si="140">+T68+T72+T76</f>
        <v>26227762</v>
      </c>
      <c r="U77" s="143">
        <f t="shared" ref="U77" si="141">+U68+U72+U76</f>
        <v>80054</v>
      </c>
      <c r="V77" s="145">
        <f t="shared" ref="V77" si="142">+V68+V72+V76</f>
        <v>26307816</v>
      </c>
      <c r="W77" s="146">
        <f>IF(Q77=0,0,((V77/Q77)-1)*100)</f>
        <v>20.005862574627287</v>
      </c>
    </row>
    <row r="78" spans="1:25" ht="14.25" thickTop="1" thickBot="1">
      <c r="A78" s="266" t="str">
        <f>IF(ISERROR(F78/G78)," ",IF(F78/G78&gt;0.5,IF(F78/G78&lt;1.5," ","NOT OK"),"NOT OK"))</f>
        <v xml:space="preserve"> </v>
      </c>
      <c r="B78" s="205" t="s">
        <v>89</v>
      </c>
      <c r="C78" s="101">
        <f>+C64+C68+C72+C76</f>
        <v>107427</v>
      </c>
      <c r="D78" s="102">
        <f t="shared" ref="D78:H78" si="143">+D64+D68+D72+D76</f>
        <v>107382</v>
      </c>
      <c r="E78" s="103">
        <f t="shared" si="143"/>
        <v>214809</v>
      </c>
      <c r="F78" s="101">
        <f t="shared" si="143"/>
        <v>120292</v>
      </c>
      <c r="G78" s="102">
        <f t="shared" si="143"/>
        <v>120309</v>
      </c>
      <c r="H78" s="103">
        <f t="shared" si="143"/>
        <v>240601</v>
      </c>
      <c r="I78" s="104">
        <f t="shared" ref="I78" si="144">IF(E78=0,0,((H78/E78)-1)*100)</f>
        <v>12.006945705254445</v>
      </c>
      <c r="L78" s="198" t="s">
        <v>89</v>
      </c>
      <c r="M78" s="143">
        <f t="shared" ref="M78:V78" si="145">+M64+M68+M72+M76</f>
        <v>14290758</v>
      </c>
      <c r="N78" s="144">
        <f t="shared" si="145"/>
        <v>14218451</v>
      </c>
      <c r="O78" s="143">
        <f t="shared" si="145"/>
        <v>28509209</v>
      </c>
      <c r="P78" s="143">
        <f t="shared" si="145"/>
        <v>80103</v>
      </c>
      <c r="Q78" s="143">
        <f t="shared" si="145"/>
        <v>28589312</v>
      </c>
      <c r="R78" s="143">
        <f t="shared" si="145"/>
        <v>17307171</v>
      </c>
      <c r="S78" s="144">
        <f t="shared" si="145"/>
        <v>17278306</v>
      </c>
      <c r="T78" s="143">
        <f t="shared" si="145"/>
        <v>34585477</v>
      </c>
      <c r="U78" s="143">
        <f t="shared" si="145"/>
        <v>104413</v>
      </c>
      <c r="V78" s="145">
        <f t="shared" si="145"/>
        <v>34689890</v>
      </c>
      <c r="W78" s="146">
        <f t="shared" ref="W78" si="146">IF(Q78=0,0,((V78/Q78)-1)*100)</f>
        <v>21.338666701738052</v>
      </c>
    </row>
    <row r="79" spans="1:25" ht="14.25" thickTop="1" thickBot="1">
      <c r="B79" s="200" t="s">
        <v>59</v>
      </c>
      <c r="C79" s="94"/>
      <c r="D79" s="94"/>
      <c r="E79" s="94"/>
      <c r="F79" s="94"/>
      <c r="G79" s="94"/>
      <c r="H79" s="94"/>
      <c r="I79" s="95"/>
      <c r="L79" s="200" t="s">
        <v>59</v>
      </c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5"/>
    </row>
    <row r="80" spans="1:25" ht="13.5" thickTop="1">
      <c r="B80" s="197"/>
      <c r="C80" s="94"/>
      <c r="D80" s="94"/>
      <c r="E80" s="94"/>
      <c r="F80" s="94"/>
      <c r="G80" s="94"/>
      <c r="H80" s="94"/>
      <c r="I80" s="95"/>
      <c r="L80" s="306" t="s">
        <v>38</v>
      </c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8"/>
    </row>
    <row r="81" spans="1:26" ht="13.5" thickBot="1">
      <c r="B81" s="197"/>
      <c r="C81" s="94"/>
      <c r="D81" s="94"/>
      <c r="E81" s="94"/>
      <c r="F81" s="94"/>
      <c r="G81" s="94"/>
      <c r="H81" s="94"/>
      <c r="I81" s="95"/>
      <c r="L81" s="309" t="s">
        <v>39</v>
      </c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1"/>
    </row>
    <row r="82" spans="1:26" ht="14.25" thickTop="1" thickBot="1">
      <c r="B82" s="197"/>
      <c r="C82" s="94"/>
      <c r="D82" s="94"/>
      <c r="E82" s="94"/>
      <c r="F82" s="94"/>
      <c r="G82" s="94"/>
      <c r="H82" s="94"/>
      <c r="I82" s="95"/>
      <c r="L82" s="197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120" t="s">
        <v>40</v>
      </c>
    </row>
    <row r="83" spans="1:26" ht="14.25" thickTop="1" thickBot="1">
      <c r="B83" s="197"/>
      <c r="C83" s="94"/>
      <c r="D83" s="94"/>
      <c r="E83" s="94"/>
      <c r="F83" s="94"/>
      <c r="G83" s="94"/>
      <c r="H83" s="94"/>
      <c r="I83" s="95"/>
      <c r="L83" s="219"/>
      <c r="M83" s="303" t="s">
        <v>91</v>
      </c>
      <c r="N83" s="304"/>
      <c r="O83" s="304"/>
      <c r="P83" s="304"/>
      <c r="Q83" s="305"/>
      <c r="R83" s="303" t="s">
        <v>92</v>
      </c>
      <c r="S83" s="304"/>
      <c r="T83" s="304"/>
      <c r="U83" s="304"/>
      <c r="V83" s="305"/>
      <c r="W83" s="220" t="s">
        <v>4</v>
      </c>
    </row>
    <row r="84" spans="1:26" ht="13.5" thickTop="1">
      <c r="B84" s="197"/>
      <c r="C84" s="94"/>
      <c r="D84" s="94"/>
      <c r="E84" s="94"/>
      <c r="F84" s="94"/>
      <c r="G84" s="94"/>
      <c r="H84" s="94"/>
      <c r="I84" s="95"/>
      <c r="L84" s="221" t="s">
        <v>5</v>
      </c>
      <c r="M84" s="222"/>
      <c r="N84" s="225"/>
      <c r="O84" s="168"/>
      <c r="P84" s="226"/>
      <c r="Q84" s="169"/>
      <c r="R84" s="222"/>
      <c r="S84" s="225"/>
      <c r="T84" s="168"/>
      <c r="U84" s="226"/>
      <c r="V84" s="169"/>
      <c r="W84" s="224" t="s">
        <v>6</v>
      </c>
    </row>
    <row r="85" spans="1:26" ht="13.5" thickBot="1">
      <c r="B85" s="197"/>
      <c r="C85" s="94"/>
      <c r="D85" s="94"/>
      <c r="E85" s="94"/>
      <c r="F85" s="94"/>
      <c r="G85" s="94"/>
      <c r="H85" s="94"/>
      <c r="I85" s="95"/>
      <c r="L85" s="227"/>
      <c r="M85" s="231" t="s">
        <v>41</v>
      </c>
      <c r="N85" s="232" t="s">
        <v>42</v>
      </c>
      <c r="O85" s="170" t="s">
        <v>43</v>
      </c>
      <c r="P85" s="233" t="s">
        <v>13</v>
      </c>
      <c r="Q85" s="282" t="s">
        <v>9</v>
      </c>
      <c r="R85" s="231" t="s">
        <v>41</v>
      </c>
      <c r="S85" s="232" t="s">
        <v>42</v>
      </c>
      <c r="T85" s="170" t="s">
        <v>43</v>
      </c>
      <c r="U85" s="233" t="s">
        <v>13</v>
      </c>
      <c r="V85" s="282" t="s">
        <v>9</v>
      </c>
      <c r="W85" s="230"/>
    </row>
    <row r="86" spans="1:26" ht="4.5" customHeight="1" thickTop="1" thickBot="1">
      <c r="B86" s="197"/>
      <c r="C86" s="94"/>
      <c r="D86" s="94"/>
      <c r="E86" s="94"/>
      <c r="F86" s="94"/>
      <c r="G86" s="94"/>
      <c r="H86" s="94"/>
      <c r="I86" s="95"/>
      <c r="L86" s="221"/>
      <c r="M86" s="237"/>
      <c r="N86" s="238"/>
      <c r="O86" s="154"/>
      <c r="P86" s="239"/>
      <c r="Q86" s="157"/>
      <c r="R86" s="237"/>
      <c r="S86" s="238"/>
      <c r="T86" s="154"/>
      <c r="U86" s="239"/>
      <c r="V86" s="159"/>
      <c r="W86" s="240"/>
    </row>
    <row r="87" spans="1:26" ht="13.5" thickTop="1">
      <c r="A87" s="121"/>
      <c r="B87" s="207"/>
      <c r="C87" s="121"/>
      <c r="D87" s="121"/>
      <c r="E87" s="121"/>
      <c r="F87" s="121"/>
      <c r="G87" s="121"/>
      <c r="H87" s="121"/>
      <c r="I87" s="122"/>
      <c r="J87" s="121"/>
      <c r="L87" s="221" t="s">
        <v>14</v>
      </c>
      <c r="M87" s="243">
        <v>159</v>
      </c>
      <c r="N87" s="244">
        <v>1249</v>
      </c>
      <c r="O87" s="155">
        <f>M87+N87</f>
        <v>1408</v>
      </c>
      <c r="P87" s="100">
        <v>0</v>
      </c>
      <c r="Q87" s="158">
        <f>O87+P87</f>
        <v>1408</v>
      </c>
      <c r="R87" s="243">
        <v>349</v>
      </c>
      <c r="S87" s="244">
        <v>1936</v>
      </c>
      <c r="T87" s="155">
        <f>R87+S87</f>
        <v>2285</v>
      </c>
      <c r="U87" s="251">
        <v>18</v>
      </c>
      <c r="V87" s="160">
        <f>+U87+T87</f>
        <v>2303</v>
      </c>
      <c r="W87" s="217">
        <f t="shared" ref="W87:W95" si="147">IF(Q87=0,0,((V87/Q87)-1)*100)</f>
        <v>63.565340909090921</v>
      </c>
      <c r="Y87" s="3"/>
      <c r="Z87" s="3"/>
    </row>
    <row r="88" spans="1:26">
      <c r="A88" s="121"/>
      <c r="B88" s="207"/>
      <c r="C88" s="121"/>
      <c r="D88" s="121"/>
      <c r="E88" s="121"/>
      <c r="F88" s="121"/>
      <c r="G88" s="121"/>
      <c r="H88" s="121"/>
      <c r="I88" s="122"/>
      <c r="J88" s="121"/>
      <c r="L88" s="221" t="s">
        <v>15</v>
      </c>
      <c r="M88" s="243">
        <v>230</v>
      </c>
      <c r="N88" s="244">
        <v>1489</v>
      </c>
      <c r="O88" s="155">
        <f>M88+N88</f>
        <v>1719</v>
      </c>
      <c r="P88" s="100">
        <v>0</v>
      </c>
      <c r="Q88" s="158">
        <f>P88+O88</f>
        <v>1719</v>
      </c>
      <c r="R88" s="243">
        <v>464</v>
      </c>
      <c r="S88" s="244">
        <v>2020</v>
      </c>
      <c r="T88" s="155">
        <f>R88+S88</f>
        <v>2484</v>
      </c>
      <c r="U88" s="100">
        <v>33</v>
      </c>
      <c r="V88" s="160">
        <f>+U88+T88</f>
        <v>2517</v>
      </c>
      <c r="W88" s="217">
        <f t="shared" si="147"/>
        <v>46.42233856893543</v>
      </c>
      <c r="Y88" s="3"/>
      <c r="Z88" s="3"/>
    </row>
    <row r="89" spans="1:26" ht="13.5" thickBot="1">
      <c r="A89" s="121"/>
      <c r="B89" s="207"/>
      <c r="C89" s="121"/>
      <c r="D89" s="121"/>
      <c r="E89" s="121"/>
      <c r="F89" s="121"/>
      <c r="G89" s="121"/>
      <c r="H89" s="121"/>
      <c r="I89" s="122"/>
      <c r="J89" s="121"/>
      <c r="L89" s="227" t="s">
        <v>16</v>
      </c>
      <c r="M89" s="243">
        <v>146</v>
      </c>
      <c r="N89" s="244">
        <v>1443</v>
      </c>
      <c r="O89" s="155">
        <f>M89+N89</f>
        <v>1589</v>
      </c>
      <c r="P89" s="100">
        <v>0</v>
      </c>
      <c r="Q89" s="158">
        <f>O89+P89</f>
        <v>1589</v>
      </c>
      <c r="R89" s="243">
        <v>531</v>
      </c>
      <c r="S89" s="244">
        <v>2198</v>
      </c>
      <c r="T89" s="155">
        <f>R89+S89</f>
        <v>2729</v>
      </c>
      <c r="U89" s="100">
        <v>9</v>
      </c>
      <c r="V89" s="160">
        <f>+U89+T89</f>
        <v>2738</v>
      </c>
      <c r="W89" s="217">
        <f t="shared" si="147"/>
        <v>72.309628697293888</v>
      </c>
      <c r="Y89" s="3"/>
      <c r="Z89" s="3"/>
    </row>
    <row r="90" spans="1:26" ht="14.25" thickTop="1" thickBot="1">
      <c r="A90" s="121"/>
      <c r="B90" s="207"/>
      <c r="C90" s="121"/>
      <c r="D90" s="121"/>
      <c r="E90" s="121"/>
      <c r="F90" s="121"/>
      <c r="G90" s="121"/>
      <c r="H90" s="121"/>
      <c r="I90" s="122"/>
      <c r="J90" s="121"/>
      <c r="L90" s="201" t="s">
        <v>17</v>
      </c>
      <c r="M90" s="161">
        <f t="shared" ref="M90:V90" si="148">+M87+M88+M89</f>
        <v>535</v>
      </c>
      <c r="N90" s="162">
        <f t="shared" si="148"/>
        <v>4181</v>
      </c>
      <c r="O90" s="161">
        <f t="shared" si="148"/>
        <v>4716</v>
      </c>
      <c r="P90" s="161">
        <f t="shared" si="148"/>
        <v>0</v>
      </c>
      <c r="Q90" s="161">
        <f t="shared" si="148"/>
        <v>4716</v>
      </c>
      <c r="R90" s="161">
        <f t="shared" si="148"/>
        <v>1344</v>
      </c>
      <c r="S90" s="162">
        <f t="shared" si="148"/>
        <v>6154</v>
      </c>
      <c r="T90" s="161">
        <f t="shared" si="148"/>
        <v>7498</v>
      </c>
      <c r="U90" s="161">
        <f t="shared" si="148"/>
        <v>60</v>
      </c>
      <c r="V90" s="163">
        <f t="shared" si="148"/>
        <v>7558</v>
      </c>
      <c r="W90" s="164">
        <f t="shared" si="147"/>
        <v>60.262934690415612</v>
      </c>
      <c r="Y90" s="3"/>
      <c r="Z90" s="3"/>
    </row>
    <row r="91" spans="1:26" ht="13.5" thickTop="1">
      <c r="A91" s="121"/>
      <c r="B91" s="207"/>
      <c r="C91" s="121"/>
      <c r="D91" s="121"/>
      <c r="E91" s="121"/>
      <c r="F91" s="121"/>
      <c r="G91" s="121"/>
      <c r="H91" s="121"/>
      <c r="I91" s="122"/>
      <c r="J91" s="121"/>
      <c r="L91" s="221" t="s">
        <v>18</v>
      </c>
      <c r="M91" s="243">
        <v>142</v>
      </c>
      <c r="N91" s="244">
        <v>1262</v>
      </c>
      <c r="O91" s="155">
        <f>M91+N91</f>
        <v>1404</v>
      </c>
      <c r="P91" s="100">
        <v>1</v>
      </c>
      <c r="Q91" s="158">
        <f>P91+O91</f>
        <v>1405</v>
      </c>
      <c r="R91" s="243">
        <v>529</v>
      </c>
      <c r="S91" s="244">
        <v>2194</v>
      </c>
      <c r="T91" s="155">
        <f>R91+S91</f>
        <v>2723</v>
      </c>
      <c r="U91" s="100">
        <v>3</v>
      </c>
      <c r="V91" s="160">
        <f>+U91+T91</f>
        <v>2726</v>
      </c>
      <c r="W91" s="217">
        <f t="shared" si="147"/>
        <v>94.021352313167256</v>
      </c>
      <c r="Y91" s="3"/>
      <c r="Z91" s="3"/>
    </row>
    <row r="92" spans="1:26">
      <c r="A92" s="121"/>
      <c r="B92" s="207"/>
      <c r="C92" s="121"/>
      <c r="D92" s="121"/>
      <c r="E92" s="121"/>
      <c r="F92" s="121"/>
      <c r="G92" s="121"/>
      <c r="H92" s="121"/>
      <c r="I92" s="122"/>
      <c r="J92" s="121"/>
      <c r="L92" s="221" t="s">
        <v>19</v>
      </c>
      <c r="M92" s="243">
        <v>102</v>
      </c>
      <c r="N92" s="244">
        <v>1209</v>
      </c>
      <c r="O92" s="155">
        <f>M92+N92</f>
        <v>1311</v>
      </c>
      <c r="P92" s="100">
        <v>0</v>
      </c>
      <c r="Q92" s="158">
        <f>P92+O92</f>
        <v>1311</v>
      </c>
      <c r="R92" s="243">
        <v>412</v>
      </c>
      <c r="S92" s="244">
        <v>1924</v>
      </c>
      <c r="T92" s="155">
        <f>R92+S92</f>
        <v>2336</v>
      </c>
      <c r="U92" s="100">
        <v>9</v>
      </c>
      <c r="V92" s="160">
        <f>+U92+T92</f>
        <v>2345</v>
      </c>
      <c r="W92" s="217">
        <f>IF(Q92=0,0,((V92/Q92)-1)*100)</f>
        <v>78.871090770404265</v>
      </c>
      <c r="Y92" s="3"/>
      <c r="Z92" s="3"/>
    </row>
    <row r="93" spans="1:26" ht="13.5" thickBot="1">
      <c r="A93" s="121"/>
      <c r="B93" s="207"/>
      <c r="C93" s="121"/>
      <c r="D93" s="121"/>
      <c r="E93" s="121"/>
      <c r="F93" s="121"/>
      <c r="G93" s="121"/>
      <c r="H93" s="121"/>
      <c r="I93" s="122"/>
      <c r="J93" s="121"/>
      <c r="L93" s="221" t="s">
        <v>20</v>
      </c>
      <c r="M93" s="243">
        <v>155</v>
      </c>
      <c r="N93" s="244">
        <v>1454</v>
      </c>
      <c r="O93" s="155">
        <f>M93+N93</f>
        <v>1609</v>
      </c>
      <c r="P93" s="100">
        <v>0</v>
      </c>
      <c r="Q93" s="158">
        <f>P93+O93</f>
        <v>1609</v>
      </c>
      <c r="R93" s="243">
        <v>1035</v>
      </c>
      <c r="S93" s="244">
        <v>2757</v>
      </c>
      <c r="T93" s="155">
        <f>R93+S93</f>
        <v>3792</v>
      </c>
      <c r="U93" s="100">
        <v>0</v>
      </c>
      <c r="V93" s="160">
        <f>+U93+T93</f>
        <v>3792</v>
      </c>
      <c r="W93" s="217">
        <f>IF(Q93=0,0,((V93/Q93)-1)*100)</f>
        <v>135.67433188315727</v>
      </c>
      <c r="Y93" s="3"/>
      <c r="Z93" s="3"/>
    </row>
    <row r="94" spans="1:26" ht="14.25" thickTop="1" thickBot="1">
      <c r="A94" s="121"/>
      <c r="B94" s="207"/>
      <c r="C94" s="121"/>
      <c r="D94" s="121"/>
      <c r="E94" s="121"/>
      <c r="F94" s="121"/>
      <c r="G94" s="121"/>
      <c r="H94" s="121"/>
      <c r="I94" s="122"/>
      <c r="J94" s="121"/>
      <c r="L94" s="201" t="s">
        <v>87</v>
      </c>
      <c r="M94" s="161">
        <f>+M91+M92+M93</f>
        <v>399</v>
      </c>
      <c r="N94" s="162">
        <f t="shared" ref="N94:V94" si="149">+N91+N92+N93</f>
        <v>3925</v>
      </c>
      <c r="O94" s="161">
        <f t="shared" si="149"/>
        <v>4324</v>
      </c>
      <c r="P94" s="161">
        <f t="shared" si="149"/>
        <v>1</v>
      </c>
      <c r="Q94" s="161">
        <f t="shared" si="149"/>
        <v>4325</v>
      </c>
      <c r="R94" s="161">
        <f t="shared" si="149"/>
        <v>1976</v>
      </c>
      <c r="S94" s="162">
        <f t="shared" si="149"/>
        <v>6875</v>
      </c>
      <c r="T94" s="161">
        <f t="shared" si="149"/>
        <v>8851</v>
      </c>
      <c r="U94" s="161">
        <f t="shared" si="149"/>
        <v>12</v>
      </c>
      <c r="V94" s="163">
        <f t="shared" si="149"/>
        <v>8863</v>
      </c>
      <c r="W94" s="164">
        <f t="shared" ref="W94" si="150">IF(Q94=0,0,((V94/Q94)-1)*100)</f>
        <v>104.92485549132948</v>
      </c>
      <c r="Y94" s="3"/>
      <c r="Z94" s="3"/>
    </row>
    <row r="95" spans="1:26" ht="13.5" thickTop="1">
      <c r="A95" s="121"/>
      <c r="B95" s="207"/>
      <c r="C95" s="121"/>
      <c r="D95" s="121"/>
      <c r="E95" s="121"/>
      <c r="F95" s="121"/>
      <c r="G95" s="121"/>
      <c r="H95" s="121"/>
      <c r="I95" s="122"/>
      <c r="J95" s="121"/>
      <c r="L95" s="221" t="s">
        <v>21</v>
      </c>
      <c r="M95" s="243">
        <v>188</v>
      </c>
      <c r="N95" s="244">
        <v>1478</v>
      </c>
      <c r="O95" s="155">
        <f>M95+N95</f>
        <v>1666</v>
      </c>
      <c r="P95" s="100">
        <v>1</v>
      </c>
      <c r="Q95" s="158">
        <f>P95+O95</f>
        <v>1667</v>
      </c>
      <c r="R95" s="243">
        <v>785</v>
      </c>
      <c r="S95" s="244">
        <v>2701</v>
      </c>
      <c r="T95" s="155">
        <f>R95+S95</f>
        <v>3486</v>
      </c>
      <c r="U95" s="100">
        <v>17</v>
      </c>
      <c r="V95" s="160">
        <f>+U95+T95</f>
        <v>3503</v>
      </c>
      <c r="W95" s="217">
        <f t="shared" si="147"/>
        <v>110.13797240551888</v>
      </c>
      <c r="Y95" s="3"/>
      <c r="Z95" s="3"/>
    </row>
    <row r="96" spans="1:26">
      <c r="A96" s="121"/>
      <c r="B96" s="207"/>
      <c r="C96" s="121"/>
      <c r="D96" s="121"/>
      <c r="E96" s="121"/>
      <c r="F96" s="121"/>
      <c r="G96" s="121"/>
      <c r="H96" s="121"/>
      <c r="I96" s="122"/>
      <c r="J96" s="121"/>
      <c r="L96" s="221" t="s">
        <v>88</v>
      </c>
      <c r="M96" s="243">
        <v>131</v>
      </c>
      <c r="N96" s="244">
        <v>1762</v>
      </c>
      <c r="O96" s="155">
        <f>M96+N96</f>
        <v>1893</v>
      </c>
      <c r="P96" s="100">
        <v>0</v>
      </c>
      <c r="Q96" s="158">
        <f>P96+O96</f>
        <v>1893</v>
      </c>
      <c r="R96" s="243">
        <v>677</v>
      </c>
      <c r="S96" s="244">
        <v>2778</v>
      </c>
      <c r="T96" s="155">
        <f>R96+S96</f>
        <v>3455</v>
      </c>
      <c r="U96" s="100">
        <v>16</v>
      </c>
      <c r="V96" s="160">
        <f>T96+U96</f>
        <v>3471</v>
      </c>
      <c r="W96" s="217">
        <f t="shared" ref="W96:W101" si="151">IF(Q96=0,0,((V96/Q96)-1)*100)</f>
        <v>83.359746434231383</v>
      </c>
      <c r="Y96" s="3"/>
      <c r="Z96" s="3"/>
    </row>
    <row r="97" spans="1:26" ht="13.5" thickBot="1">
      <c r="A97" s="121"/>
      <c r="B97" s="207"/>
      <c r="C97" s="121"/>
      <c r="D97" s="121"/>
      <c r="E97" s="121"/>
      <c r="F97" s="121"/>
      <c r="G97" s="121"/>
      <c r="H97" s="121"/>
      <c r="I97" s="122"/>
      <c r="J97" s="121"/>
      <c r="L97" s="221" t="s">
        <v>22</v>
      </c>
      <c r="M97" s="243">
        <v>121</v>
      </c>
      <c r="N97" s="244">
        <v>1475</v>
      </c>
      <c r="O97" s="156">
        <f>M97+N97</f>
        <v>1596</v>
      </c>
      <c r="P97" s="250">
        <v>0</v>
      </c>
      <c r="Q97" s="158">
        <f>P97+O97</f>
        <v>1596</v>
      </c>
      <c r="R97" s="243">
        <v>925</v>
      </c>
      <c r="S97" s="244">
        <v>2462</v>
      </c>
      <c r="T97" s="156">
        <f>R97+S97</f>
        <v>3387</v>
      </c>
      <c r="U97" s="250">
        <v>9</v>
      </c>
      <c r="V97" s="160">
        <f>T97+U97</f>
        <v>3396</v>
      </c>
      <c r="W97" s="217">
        <f t="shared" si="151"/>
        <v>112.78195488721803</v>
      </c>
      <c r="Y97" s="3"/>
      <c r="Z97" s="3"/>
    </row>
    <row r="98" spans="1:26" ht="14.25" thickTop="1" thickBot="1">
      <c r="A98" s="121"/>
      <c r="B98" s="207"/>
      <c r="C98" s="121"/>
      <c r="D98" s="121"/>
      <c r="E98" s="121"/>
      <c r="F98" s="121"/>
      <c r="G98" s="121"/>
      <c r="H98" s="121"/>
      <c r="I98" s="122"/>
      <c r="J98" s="121"/>
      <c r="L98" s="202" t="s">
        <v>60</v>
      </c>
      <c r="M98" s="165">
        <f>+M95+M96+M97</f>
        <v>440</v>
      </c>
      <c r="N98" s="165">
        <f t="shared" ref="N98:V98" si="152">+N95+N96+N97</f>
        <v>4715</v>
      </c>
      <c r="O98" s="166">
        <f t="shared" si="152"/>
        <v>5155</v>
      </c>
      <c r="P98" s="166">
        <f t="shared" si="152"/>
        <v>1</v>
      </c>
      <c r="Q98" s="166">
        <f t="shared" si="152"/>
        <v>5156</v>
      </c>
      <c r="R98" s="165">
        <f t="shared" si="152"/>
        <v>2387</v>
      </c>
      <c r="S98" s="165">
        <f t="shared" si="152"/>
        <v>7941</v>
      </c>
      <c r="T98" s="166">
        <f t="shared" si="152"/>
        <v>10328</v>
      </c>
      <c r="U98" s="166">
        <f t="shared" si="152"/>
        <v>42</v>
      </c>
      <c r="V98" s="166">
        <f t="shared" si="152"/>
        <v>10370</v>
      </c>
      <c r="W98" s="167">
        <f t="shared" si="151"/>
        <v>101.12490302560121</v>
      </c>
      <c r="Y98" s="3"/>
      <c r="Z98" s="3"/>
    </row>
    <row r="99" spans="1:26" ht="13.5" thickTop="1">
      <c r="A99" s="121"/>
      <c r="B99" s="207"/>
      <c r="C99" s="121"/>
      <c r="D99" s="121"/>
      <c r="E99" s="121"/>
      <c r="F99" s="121"/>
      <c r="G99" s="121"/>
      <c r="H99" s="121"/>
      <c r="I99" s="122"/>
      <c r="J99" s="121"/>
      <c r="L99" s="221" t="s">
        <v>24</v>
      </c>
      <c r="M99" s="243">
        <v>199</v>
      </c>
      <c r="N99" s="244">
        <v>1498</v>
      </c>
      <c r="O99" s="156">
        <f>M99+N99</f>
        <v>1697</v>
      </c>
      <c r="P99" s="251">
        <v>0</v>
      </c>
      <c r="Q99" s="158">
        <f>P99+O99</f>
        <v>1697</v>
      </c>
      <c r="R99" s="243">
        <v>976</v>
      </c>
      <c r="S99" s="244">
        <v>2524</v>
      </c>
      <c r="T99" s="156">
        <f>R99+S99</f>
        <v>3500</v>
      </c>
      <c r="U99" s="251">
        <v>12</v>
      </c>
      <c r="V99" s="160">
        <f>T99+U99</f>
        <v>3512</v>
      </c>
      <c r="W99" s="217">
        <f t="shared" si="151"/>
        <v>106.95344725987037</v>
      </c>
    </row>
    <row r="100" spans="1:26">
      <c r="A100" s="121"/>
      <c r="B100" s="207"/>
      <c r="C100" s="121"/>
      <c r="D100" s="121"/>
      <c r="E100" s="121"/>
      <c r="F100" s="121"/>
      <c r="G100" s="121"/>
      <c r="H100" s="121"/>
      <c r="I100" s="122"/>
      <c r="J100" s="121"/>
      <c r="L100" s="221" t="s">
        <v>25</v>
      </c>
      <c r="M100" s="243">
        <v>257</v>
      </c>
      <c r="N100" s="244">
        <v>1378</v>
      </c>
      <c r="O100" s="156">
        <f>M100+N100</f>
        <v>1635</v>
      </c>
      <c r="P100" s="100">
        <v>2</v>
      </c>
      <c r="Q100" s="158">
        <f>P100+O100</f>
        <v>1637</v>
      </c>
      <c r="R100" s="243">
        <v>1014</v>
      </c>
      <c r="S100" s="244">
        <v>2891</v>
      </c>
      <c r="T100" s="156">
        <f>R100+S100</f>
        <v>3905</v>
      </c>
      <c r="U100" s="100">
        <v>15</v>
      </c>
      <c r="V100" s="160">
        <f>T100+U100</f>
        <v>3920</v>
      </c>
      <c r="W100" s="217">
        <f t="shared" si="151"/>
        <v>139.46243127672574</v>
      </c>
    </row>
    <row r="101" spans="1:26" ht="13.5" thickBot="1">
      <c r="A101" s="96"/>
      <c r="B101" s="207"/>
      <c r="C101" s="121"/>
      <c r="D101" s="121"/>
      <c r="E101" s="121"/>
      <c r="F101" s="121"/>
      <c r="G101" s="121"/>
      <c r="H101" s="121"/>
      <c r="I101" s="122"/>
      <c r="J101" s="96"/>
      <c r="L101" s="221" t="s">
        <v>26</v>
      </c>
      <c r="M101" s="243">
        <v>287</v>
      </c>
      <c r="N101" s="244">
        <v>1808</v>
      </c>
      <c r="O101" s="156">
        <f>M101+N101</f>
        <v>2095</v>
      </c>
      <c r="P101" s="100">
        <v>13</v>
      </c>
      <c r="Q101" s="158">
        <f>P101+O101</f>
        <v>2108</v>
      </c>
      <c r="R101" s="243">
        <v>1176</v>
      </c>
      <c r="S101" s="244">
        <v>3010</v>
      </c>
      <c r="T101" s="156">
        <f>R101+S101</f>
        <v>4186</v>
      </c>
      <c r="U101" s="100">
        <v>4</v>
      </c>
      <c r="V101" s="160">
        <f>U101+T101</f>
        <v>4190</v>
      </c>
      <c r="W101" s="217">
        <f t="shared" si="151"/>
        <v>98.766603415559757</v>
      </c>
    </row>
    <row r="102" spans="1:26" ht="14.25" thickTop="1" thickBot="1">
      <c r="A102" s="121"/>
      <c r="B102" s="207"/>
      <c r="C102" s="121"/>
      <c r="D102" s="121"/>
      <c r="E102" s="121"/>
      <c r="F102" s="121"/>
      <c r="G102" s="121"/>
      <c r="H102" s="121"/>
      <c r="I102" s="122"/>
      <c r="J102" s="121"/>
      <c r="L102" s="201" t="s">
        <v>27</v>
      </c>
      <c r="M102" s="161">
        <f t="shared" ref="M102:V102" si="153">+M99+M100+M101</f>
        <v>743</v>
      </c>
      <c r="N102" s="162">
        <f t="shared" si="153"/>
        <v>4684</v>
      </c>
      <c r="O102" s="161">
        <f t="shared" si="153"/>
        <v>5427</v>
      </c>
      <c r="P102" s="161">
        <f t="shared" si="153"/>
        <v>15</v>
      </c>
      <c r="Q102" s="161">
        <f t="shared" si="153"/>
        <v>5442</v>
      </c>
      <c r="R102" s="161">
        <f t="shared" si="153"/>
        <v>3166</v>
      </c>
      <c r="S102" s="162">
        <f t="shared" si="153"/>
        <v>8425</v>
      </c>
      <c r="T102" s="161">
        <f t="shared" si="153"/>
        <v>11591</v>
      </c>
      <c r="U102" s="161">
        <f t="shared" si="153"/>
        <v>31</v>
      </c>
      <c r="V102" s="161">
        <f t="shared" si="153"/>
        <v>11622</v>
      </c>
      <c r="W102" s="164">
        <f t="shared" ref="W102" si="154">IF(Q102=0,0,((V102/Q102)-1)*100)</f>
        <v>113.561190738699</v>
      </c>
    </row>
    <row r="103" spans="1:26" ht="14.25" thickTop="1" thickBot="1">
      <c r="A103" s="121"/>
      <c r="B103" s="207"/>
      <c r="C103" s="121"/>
      <c r="D103" s="121"/>
      <c r="E103" s="121"/>
      <c r="F103" s="121"/>
      <c r="G103" s="121"/>
      <c r="H103" s="121"/>
      <c r="I103" s="122"/>
      <c r="J103" s="121"/>
      <c r="L103" s="201" t="s">
        <v>90</v>
      </c>
      <c r="M103" s="161">
        <f t="shared" ref="M103" si="155">+M94+M98+M102</f>
        <v>1582</v>
      </c>
      <c r="N103" s="162">
        <f t="shared" ref="N103" si="156">+N94+N98+N102</f>
        <v>13324</v>
      </c>
      <c r="O103" s="161">
        <f t="shared" ref="O103" si="157">+O94+O98+O102</f>
        <v>14906</v>
      </c>
      <c r="P103" s="161">
        <f t="shared" ref="P103" si="158">+P94+P98+P102</f>
        <v>17</v>
      </c>
      <c r="Q103" s="161">
        <f t="shared" ref="Q103" si="159">+Q94+Q98+Q102</f>
        <v>14923</v>
      </c>
      <c r="R103" s="161">
        <f t="shared" ref="R103" si="160">+R94+R98+R102</f>
        <v>7529</v>
      </c>
      <c r="S103" s="162">
        <f t="shared" ref="S103" si="161">+S94+S98+S102</f>
        <v>23241</v>
      </c>
      <c r="T103" s="161">
        <f t="shared" ref="T103" si="162">+T94+T98+T102</f>
        <v>30770</v>
      </c>
      <c r="U103" s="161">
        <f t="shared" ref="U103" si="163">+U94+U98+U102</f>
        <v>85</v>
      </c>
      <c r="V103" s="163">
        <f t="shared" ref="V103" si="164">+V94+V98+V102</f>
        <v>30855</v>
      </c>
      <c r="W103" s="164">
        <f>IF(Q103=0,0,((V103/Q103)-1)*100)</f>
        <v>106.76137505863434</v>
      </c>
      <c r="Y103" s="3"/>
      <c r="Z103" s="3"/>
    </row>
    <row r="104" spans="1:26" ht="14.25" thickTop="1" thickBot="1">
      <c r="A104" s="121"/>
      <c r="B104" s="207"/>
      <c r="C104" s="121"/>
      <c r="D104" s="121"/>
      <c r="E104" s="121"/>
      <c r="F104" s="121"/>
      <c r="G104" s="121"/>
      <c r="H104" s="121"/>
      <c r="I104" s="122"/>
      <c r="J104" s="121"/>
      <c r="L104" s="201" t="s">
        <v>89</v>
      </c>
      <c r="M104" s="161">
        <f t="shared" ref="M104:V104" si="165">+M90+M94+M98+M102</f>
        <v>2117</v>
      </c>
      <c r="N104" s="162">
        <f t="shared" si="165"/>
        <v>17505</v>
      </c>
      <c r="O104" s="161">
        <f t="shared" si="165"/>
        <v>19622</v>
      </c>
      <c r="P104" s="161">
        <f t="shared" si="165"/>
        <v>17</v>
      </c>
      <c r="Q104" s="161">
        <f t="shared" si="165"/>
        <v>19639</v>
      </c>
      <c r="R104" s="161">
        <f t="shared" si="165"/>
        <v>8873</v>
      </c>
      <c r="S104" s="162">
        <f t="shared" si="165"/>
        <v>29395</v>
      </c>
      <c r="T104" s="161">
        <f t="shared" si="165"/>
        <v>38268</v>
      </c>
      <c r="U104" s="161">
        <f t="shared" si="165"/>
        <v>145</v>
      </c>
      <c r="V104" s="163">
        <f t="shared" si="165"/>
        <v>38413</v>
      </c>
      <c r="W104" s="164">
        <f>IF(Q104=0,0,((V104/Q104)-1)*100)</f>
        <v>95.5954987524823</v>
      </c>
      <c r="Y104" s="3"/>
      <c r="Z104" s="3"/>
    </row>
    <row r="105" spans="1:26" ht="14.25" thickTop="1" thickBot="1">
      <c r="A105" s="121"/>
      <c r="B105" s="207"/>
      <c r="C105" s="121"/>
      <c r="D105" s="121"/>
      <c r="E105" s="121"/>
      <c r="F105" s="121"/>
      <c r="G105" s="121"/>
      <c r="H105" s="121"/>
      <c r="I105" s="122"/>
      <c r="J105" s="121"/>
      <c r="L105" s="200" t="s">
        <v>59</v>
      </c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5"/>
    </row>
    <row r="106" spans="1:26" ht="13.5" thickTop="1">
      <c r="B106" s="207"/>
      <c r="C106" s="121"/>
      <c r="D106" s="121"/>
      <c r="E106" s="121"/>
      <c r="F106" s="121"/>
      <c r="G106" s="121"/>
      <c r="H106" s="121"/>
      <c r="I106" s="122"/>
      <c r="L106" s="306" t="s">
        <v>44</v>
      </c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8"/>
    </row>
    <row r="107" spans="1:26" ht="13.5" thickBot="1">
      <c r="B107" s="207"/>
      <c r="C107" s="121"/>
      <c r="D107" s="121"/>
      <c r="E107" s="121"/>
      <c r="F107" s="121"/>
      <c r="G107" s="121"/>
      <c r="H107" s="121"/>
      <c r="I107" s="122"/>
      <c r="L107" s="309" t="s">
        <v>45</v>
      </c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1"/>
    </row>
    <row r="108" spans="1:26" ht="14.25" thickTop="1" thickBot="1">
      <c r="B108" s="207"/>
      <c r="C108" s="121"/>
      <c r="D108" s="121"/>
      <c r="E108" s="121"/>
      <c r="F108" s="121"/>
      <c r="G108" s="121"/>
      <c r="H108" s="121"/>
      <c r="I108" s="122"/>
      <c r="L108" s="197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120" t="s">
        <v>40</v>
      </c>
    </row>
    <row r="109" spans="1:26" ht="14.25" thickTop="1" thickBot="1">
      <c r="B109" s="207"/>
      <c r="C109" s="121"/>
      <c r="D109" s="121"/>
      <c r="E109" s="121"/>
      <c r="F109" s="121"/>
      <c r="G109" s="121"/>
      <c r="H109" s="121"/>
      <c r="I109" s="122"/>
      <c r="L109" s="219"/>
      <c r="M109" s="303" t="s">
        <v>91</v>
      </c>
      <c r="N109" s="304"/>
      <c r="O109" s="304"/>
      <c r="P109" s="304"/>
      <c r="Q109" s="305"/>
      <c r="R109" s="303" t="s">
        <v>92</v>
      </c>
      <c r="S109" s="304"/>
      <c r="T109" s="304"/>
      <c r="U109" s="304"/>
      <c r="V109" s="305"/>
      <c r="W109" s="220" t="s">
        <v>4</v>
      </c>
    </row>
    <row r="110" spans="1:26" ht="13.5" thickTop="1">
      <c r="B110" s="207"/>
      <c r="C110" s="121"/>
      <c r="D110" s="121"/>
      <c r="E110" s="121"/>
      <c r="F110" s="121"/>
      <c r="G110" s="121"/>
      <c r="H110" s="121"/>
      <c r="I110" s="122"/>
      <c r="L110" s="221" t="s">
        <v>5</v>
      </c>
      <c r="M110" s="222"/>
      <c r="N110" s="225"/>
      <c r="O110" s="168"/>
      <c r="P110" s="226"/>
      <c r="Q110" s="169"/>
      <c r="R110" s="222"/>
      <c r="S110" s="225"/>
      <c r="T110" s="168"/>
      <c r="U110" s="226"/>
      <c r="V110" s="169"/>
      <c r="W110" s="224" t="s">
        <v>6</v>
      </c>
    </row>
    <row r="111" spans="1:26" ht="13.5" thickBot="1">
      <c r="B111" s="207"/>
      <c r="C111" s="121"/>
      <c r="D111" s="121"/>
      <c r="E111" s="121"/>
      <c r="F111" s="121"/>
      <c r="G111" s="121"/>
      <c r="H111" s="121"/>
      <c r="I111" s="122"/>
      <c r="L111" s="227"/>
      <c r="M111" s="231" t="s">
        <v>41</v>
      </c>
      <c r="N111" s="232" t="s">
        <v>42</v>
      </c>
      <c r="O111" s="170" t="s">
        <v>43</v>
      </c>
      <c r="P111" s="233" t="s">
        <v>13</v>
      </c>
      <c r="Q111" s="282" t="s">
        <v>9</v>
      </c>
      <c r="R111" s="231" t="s">
        <v>41</v>
      </c>
      <c r="S111" s="232" t="s">
        <v>42</v>
      </c>
      <c r="T111" s="170" t="s">
        <v>43</v>
      </c>
      <c r="U111" s="233" t="s">
        <v>13</v>
      </c>
      <c r="V111" s="282" t="s">
        <v>9</v>
      </c>
      <c r="W111" s="230"/>
    </row>
    <row r="112" spans="1:26" ht="4.5" customHeight="1" thickTop="1" thickBot="1">
      <c r="B112" s="207"/>
      <c r="C112" s="121"/>
      <c r="D112" s="121"/>
      <c r="E112" s="121"/>
      <c r="F112" s="121"/>
      <c r="G112" s="121"/>
      <c r="H112" s="121"/>
      <c r="I112" s="122"/>
      <c r="L112" s="221"/>
      <c r="M112" s="237"/>
      <c r="N112" s="238"/>
      <c r="O112" s="154"/>
      <c r="P112" s="239"/>
      <c r="Q112" s="157"/>
      <c r="R112" s="237"/>
      <c r="S112" s="238"/>
      <c r="T112" s="154"/>
      <c r="U112" s="239"/>
      <c r="V112" s="159"/>
      <c r="W112" s="240"/>
    </row>
    <row r="113" spans="1:27" ht="13.5" thickTop="1">
      <c r="B113" s="207"/>
      <c r="C113" s="121"/>
      <c r="D113" s="121"/>
      <c r="E113" s="121"/>
      <c r="F113" s="121"/>
      <c r="G113" s="121"/>
      <c r="H113" s="121"/>
      <c r="I113" s="122"/>
      <c r="L113" s="221" t="s">
        <v>14</v>
      </c>
      <c r="M113" s="243">
        <v>222</v>
      </c>
      <c r="N113" s="244">
        <v>914</v>
      </c>
      <c r="O113" s="155">
        <f>M113+N113</f>
        <v>1136</v>
      </c>
      <c r="P113" s="100">
        <v>0</v>
      </c>
      <c r="Q113" s="158">
        <f>O113+P113</f>
        <v>1136</v>
      </c>
      <c r="R113" s="243">
        <v>325</v>
      </c>
      <c r="S113" s="244">
        <v>1019</v>
      </c>
      <c r="T113" s="155">
        <f>R113+S113</f>
        <v>1344</v>
      </c>
      <c r="U113" s="251">
        <v>3</v>
      </c>
      <c r="V113" s="160">
        <f>T113+U113</f>
        <v>1347</v>
      </c>
      <c r="W113" s="217">
        <f t="shared" ref="W113:W128" si="166">IF(Q113=0,0,((V113/Q113)-1)*100)</f>
        <v>18.573943661971825</v>
      </c>
    </row>
    <row r="114" spans="1:27">
      <c r="B114" s="207"/>
      <c r="C114" s="121"/>
      <c r="D114" s="121"/>
      <c r="E114" s="121"/>
      <c r="F114" s="121"/>
      <c r="G114" s="121"/>
      <c r="H114" s="121"/>
      <c r="I114" s="122"/>
      <c r="L114" s="221" t="s">
        <v>15</v>
      </c>
      <c r="M114" s="243">
        <v>236</v>
      </c>
      <c r="N114" s="244">
        <v>888</v>
      </c>
      <c r="O114" s="155">
        <f>M114+N114</f>
        <v>1124</v>
      </c>
      <c r="P114" s="100">
        <v>0</v>
      </c>
      <c r="Q114" s="158">
        <f>O114+P114</f>
        <v>1124</v>
      </c>
      <c r="R114" s="243">
        <v>319</v>
      </c>
      <c r="S114" s="244">
        <v>1009</v>
      </c>
      <c r="T114" s="155">
        <f>R114+S114</f>
        <v>1328</v>
      </c>
      <c r="U114" s="100">
        <v>0</v>
      </c>
      <c r="V114" s="160">
        <f>T114+U114</f>
        <v>1328</v>
      </c>
      <c r="W114" s="217">
        <f t="shared" si="166"/>
        <v>18.149466192170816</v>
      </c>
      <c r="Y114" s="3"/>
    </row>
    <row r="115" spans="1:27" ht="13.5" thickBot="1">
      <c r="B115" s="207"/>
      <c r="C115" s="121"/>
      <c r="D115" s="121"/>
      <c r="E115" s="121"/>
      <c r="F115" s="121"/>
      <c r="G115" s="121"/>
      <c r="H115" s="121"/>
      <c r="I115" s="122"/>
      <c r="L115" s="227" t="s">
        <v>16</v>
      </c>
      <c r="M115" s="243">
        <v>260</v>
      </c>
      <c r="N115" s="244">
        <v>958</v>
      </c>
      <c r="O115" s="155">
        <f>M115+N115</f>
        <v>1218</v>
      </c>
      <c r="P115" s="100">
        <v>0</v>
      </c>
      <c r="Q115" s="158">
        <f>O115+P115</f>
        <v>1218</v>
      </c>
      <c r="R115" s="243">
        <v>379</v>
      </c>
      <c r="S115" s="244">
        <v>1070</v>
      </c>
      <c r="T115" s="155">
        <f>R115+S115</f>
        <v>1449</v>
      </c>
      <c r="U115" s="100">
        <v>0</v>
      </c>
      <c r="V115" s="160">
        <f>T115+U115</f>
        <v>1449</v>
      </c>
      <c r="W115" s="217">
        <f t="shared" si="166"/>
        <v>18.965517241379317</v>
      </c>
      <c r="Y115" s="3"/>
    </row>
    <row r="116" spans="1:27" ht="14.25" thickTop="1" thickBot="1">
      <c r="B116" s="207"/>
      <c r="C116" s="121"/>
      <c r="D116" s="121"/>
      <c r="E116" s="121"/>
      <c r="F116" s="121"/>
      <c r="G116" s="121"/>
      <c r="H116" s="121"/>
      <c r="I116" s="122"/>
      <c r="L116" s="201" t="s">
        <v>17</v>
      </c>
      <c r="M116" s="161">
        <f>+M113+M114+M115</f>
        <v>718</v>
      </c>
      <c r="N116" s="162">
        <f>+N113+N114+N115</f>
        <v>2760</v>
      </c>
      <c r="O116" s="161">
        <f>+O113+O114+O115</f>
        <v>3478</v>
      </c>
      <c r="P116" s="161">
        <f>+P113+P114+P115</f>
        <v>0</v>
      </c>
      <c r="Q116" s="161">
        <f>Q115+Q113+Q114</f>
        <v>3478</v>
      </c>
      <c r="R116" s="161">
        <f>+R113+R114+R115</f>
        <v>1023</v>
      </c>
      <c r="S116" s="162">
        <f>+S113+S114+S115</f>
        <v>3098</v>
      </c>
      <c r="T116" s="161">
        <f>+T113+T114+T115</f>
        <v>4121</v>
      </c>
      <c r="U116" s="161">
        <f>+U113+U114+U115</f>
        <v>3</v>
      </c>
      <c r="V116" s="163">
        <f>V115+V113+V114</f>
        <v>4124</v>
      </c>
      <c r="W116" s="164">
        <f t="shared" si="166"/>
        <v>18.573893041978138</v>
      </c>
      <c r="Y116" s="3"/>
      <c r="Z116" s="3"/>
    </row>
    <row r="117" spans="1:27" ht="13.5" thickTop="1">
      <c r="B117" s="207"/>
      <c r="C117" s="121"/>
      <c r="D117" s="121"/>
      <c r="E117" s="121"/>
      <c r="F117" s="121"/>
      <c r="G117" s="121"/>
      <c r="H117" s="121"/>
      <c r="I117" s="122"/>
      <c r="L117" s="221" t="s">
        <v>18</v>
      </c>
      <c r="M117" s="243">
        <v>268</v>
      </c>
      <c r="N117" s="244">
        <v>907</v>
      </c>
      <c r="O117" s="155">
        <f>M117+N117</f>
        <v>1175</v>
      </c>
      <c r="P117" s="100">
        <v>2</v>
      </c>
      <c r="Q117" s="158">
        <f>O117+P117</f>
        <v>1177</v>
      </c>
      <c r="R117" s="243">
        <v>351</v>
      </c>
      <c r="S117" s="244">
        <v>994</v>
      </c>
      <c r="T117" s="155">
        <f>R117+S117</f>
        <v>1345</v>
      </c>
      <c r="U117" s="100">
        <v>0</v>
      </c>
      <c r="V117" s="160">
        <f>T117+U117</f>
        <v>1345</v>
      </c>
      <c r="W117" s="217">
        <f t="shared" si="166"/>
        <v>14.273576890399319</v>
      </c>
      <c r="Y117" s="3"/>
      <c r="Z117" s="3"/>
    </row>
    <row r="118" spans="1:27">
      <c r="B118" s="207"/>
      <c r="C118" s="121"/>
      <c r="D118" s="121"/>
      <c r="E118" s="121"/>
      <c r="F118" s="121"/>
      <c r="G118" s="121"/>
      <c r="H118" s="121"/>
      <c r="I118" s="122"/>
      <c r="L118" s="221" t="s">
        <v>19</v>
      </c>
      <c r="M118" s="243">
        <v>272</v>
      </c>
      <c r="N118" s="244">
        <v>942</v>
      </c>
      <c r="O118" s="155">
        <f>M118+N118</f>
        <v>1214</v>
      </c>
      <c r="P118" s="100">
        <v>0</v>
      </c>
      <c r="Q118" s="158">
        <f>O118+P118</f>
        <v>1214</v>
      </c>
      <c r="R118" s="243">
        <v>438</v>
      </c>
      <c r="S118" s="244">
        <v>1056</v>
      </c>
      <c r="T118" s="155">
        <f>R118+S118</f>
        <v>1494</v>
      </c>
      <c r="U118" s="100">
        <v>0</v>
      </c>
      <c r="V118" s="160">
        <f>T118+U118</f>
        <v>1494</v>
      </c>
      <c r="W118" s="217">
        <f>IF(Q118=0,0,((V118/Q118)-1)*100)</f>
        <v>23.064250411861622</v>
      </c>
      <c r="Y118" s="3"/>
      <c r="Z118" s="3"/>
    </row>
    <row r="119" spans="1:27" ht="13.5" thickBot="1">
      <c r="B119" s="207"/>
      <c r="C119" s="121"/>
      <c r="D119" s="121"/>
      <c r="E119" s="121"/>
      <c r="F119" s="121"/>
      <c r="G119" s="121"/>
      <c r="H119" s="121"/>
      <c r="I119" s="122"/>
      <c r="L119" s="221" t="s">
        <v>20</v>
      </c>
      <c r="M119" s="243">
        <v>249</v>
      </c>
      <c r="N119" s="244">
        <v>960</v>
      </c>
      <c r="O119" s="155">
        <f>M119+N119</f>
        <v>1209</v>
      </c>
      <c r="P119" s="100">
        <v>0</v>
      </c>
      <c r="Q119" s="158">
        <f>O119+P119</f>
        <v>1209</v>
      </c>
      <c r="R119" s="243">
        <v>336</v>
      </c>
      <c r="S119" s="244">
        <v>898</v>
      </c>
      <c r="T119" s="155">
        <f>R119+S119</f>
        <v>1234</v>
      </c>
      <c r="U119" s="100">
        <v>0</v>
      </c>
      <c r="V119" s="160">
        <f>T119+U119</f>
        <v>1234</v>
      </c>
      <c r="W119" s="217">
        <f>IF(Q119=0,0,((V119/Q119)-1)*100)</f>
        <v>2.0678246484698182</v>
      </c>
      <c r="Y119" s="3"/>
      <c r="Z119" s="3"/>
    </row>
    <row r="120" spans="1:27" ht="14.25" thickTop="1" thickBot="1">
      <c r="B120" s="207"/>
      <c r="C120" s="121"/>
      <c r="D120" s="121"/>
      <c r="E120" s="121"/>
      <c r="F120" s="121"/>
      <c r="G120" s="121"/>
      <c r="H120" s="121"/>
      <c r="I120" s="122"/>
      <c r="L120" s="201" t="s">
        <v>87</v>
      </c>
      <c r="M120" s="161">
        <f>+M117+M118+M119</f>
        <v>789</v>
      </c>
      <c r="N120" s="162">
        <f t="shared" ref="N120:V120" si="167">+N117+N118+N119</f>
        <v>2809</v>
      </c>
      <c r="O120" s="161">
        <f t="shared" si="167"/>
        <v>3598</v>
      </c>
      <c r="P120" s="161">
        <f t="shared" si="167"/>
        <v>2</v>
      </c>
      <c r="Q120" s="161">
        <f t="shared" si="167"/>
        <v>3600</v>
      </c>
      <c r="R120" s="161">
        <f t="shared" si="167"/>
        <v>1125</v>
      </c>
      <c r="S120" s="162">
        <f t="shared" si="167"/>
        <v>2948</v>
      </c>
      <c r="T120" s="161">
        <f t="shared" si="167"/>
        <v>4073</v>
      </c>
      <c r="U120" s="161">
        <f t="shared" si="167"/>
        <v>0</v>
      </c>
      <c r="V120" s="163">
        <f t="shared" si="167"/>
        <v>4073</v>
      </c>
      <c r="W120" s="164">
        <f t="shared" ref="W120" si="168">IF(Q120=0,0,((V120/Q120)-1)*100)</f>
        <v>13.1388888888889</v>
      </c>
      <c r="Y120" s="3"/>
      <c r="Z120" s="3"/>
    </row>
    <row r="121" spans="1:27" ht="13.5" thickTop="1">
      <c r="B121" s="207"/>
      <c r="C121" s="121"/>
      <c r="D121" s="121"/>
      <c r="E121" s="121"/>
      <c r="F121" s="121"/>
      <c r="G121" s="121"/>
      <c r="H121" s="121"/>
      <c r="I121" s="122"/>
      <c r="L121" s="221" t="s">
        <v>21</v>
      </c>
      <c r="M121" s="243">
        <v>202</v>
      </c>
      <c r="N121" s="244">
        <v>851</v>
      </c>
      <c r="O121" s="155">
        <f>M121+N121</f>
        <v>1053</v>
      </c>
      <c r="P121" s="100">
        <v>0</v>
      </c>
      <c r="Q121" s="158">
        <f>O121+P121</f>
        <v>1053</v>
      </c>
      <c r="R121" s="243">
        <v>268</v>
      </c>
      <c r="S121" s="244">
        <v>809</v>
      </c>
      <c r="T121" s="155">
        <f>R121+S121</f>
        <v>1077</v>
      </c>
      <c r="U121" s="100">
        <v>0</v>
      </c>
      <c r="V121" s="160">
        <f>T121+U121</f>
        <v>1077</v>
      </c>
      <c r="W121" s="217">
        <f t="shared" si="166"/>
        <v>2.2792022792022859</v>
      </c>
      <c r="Y121" s="3"/>
      <c r="Z121" s="3"/>
    </row>
    <row r="122" spans="1:27">
      <c r="B122" s="207"/>
      <c r="C122" s="121"/>
      <c r="D122" s="121"/>
      <c r="E122" s="121"/>
      <c r="F122" s="121"/>
      <c r="G122" s="121"/>
      <c r="H122" s="121"/>
      <c r="I122" s="122"/>
      <c r="L122" s="221" t="s">
        <v>88</v>
      </c>
      <c r="M122" s="243">
        <v>219</v>
      </c>
      <c r="N122" s="244">
        <v>810</v>
      </c>
      <c r="O122" s="155">
        <f>M122+N122</f>
        <v>1029</v>
      </c>
      <c r="P122" s="100">
        <v>0</v>
      </c>
      <c r="Q122" s="158">
        <f>O122+P122</f>
        <v>1029</v>
      </c>
      <c r="R122" s="243">
        <v>264</v>
      </c>
      <c r="S122" s="244">
        <v>740</v>
      </c>
      <c r="T122" s="155">
        <f>R122+S122</f>
        <v>1004</v>
      </c>
      <c r="U122" s="100">
        <v>0</v>
      </c>
      <c r="V122" s="160">
        <f>T122+U122</f>
        <v>1004</v>
      </c>
      <c r="W122" s="217">
        <f>IF(Q122=0,0,((V122/Q122)-1)*100)</f>
        <v>-2.4295432458697808</v>
      </c>
      <c r="Y122" s="3"/>
      <c r="Z122" s="3"/>
    </row>
    <row r="123" spans="1:27" ht="13.5" thickBot="1">
      <c r="B123" s="207"/>
      <c r="C123" s="121"/>
      <c r="D123" s="121"/>
      <c r="E123" s="121"/>
      <c r="F123" s="121"/>
      <c r="G123" s="121"/>
      <c r="H123" s="121"/>
      <c r="I123" s="122"/>
      <c r="L123" s="221" t="s">
        <v>22</v>
      </c>
      <c r="M123" s="243">
        <v>212</v>
      </c>
      <c r="N123" s="244">
        <v>818</v>
      </c>
      <c r="O123" s="156">
        <f>M123+N123</f>
        <v>1030</v>
      </c>
      <c r="P123" s="250">
        <v>0</v>
      </c>
      <c r="Q123" s="158">
        <f>O123+P123</f>
        <v>1030</v>
      </c>
      <c r="R123" s="243">
        <v>272</v>
      </c>
      <c r="S123" s="244">
        <v>748</v>
      </c>
      <c r="T123" s="156">
        <f>R123+S123</f>
        <v>1020</v>
      </c>
      <c r="U123" s="250">
        <v>0</v>
      </c>
      <c r="V123" s="160">
        <f>T123+U123</f>
        <v>1020</v>
      </c>
      <c r="W123" s="217">
        <f>IF(Q123=0,0,((V123/Q123)-1)*100)</f>
        <v>-0.97087378640776656</v>
      </c>
      <c r="Y123" s="3"/>
      <c r="Z123" s="3"/>
    </row>
    <row r="124" spans="1:27" ht="14.25" thickTop="1" thickBot="1">
      <c r="A124" s="121"/>
      <c r="B124" s="207"/>
      <c r="C124" s="121"/>
      <c r="D124" s="121"/>
      <c r="E124" s="121"/>
      <c r="F124" s="121"/>
      <c r="G124" s="121"/>
      <c r="H124" s="121"/>
      <c r="I124" s="122"/>
      <c r="J124" s="121"/>
      <c r="L124" s="202" t="s">
        <v>60</v>
      </c>
      <c r="M124" s="165">
        <f>+M121+M122+M123</f>
        <v>633</v>
      </c>
      <c r="N124" s="165">
        <f t="shared" ref="N124" si="169">+N121+N122+N123</f>
        <v>2479</v>
      </c>
      <c r="O124" s="166">
        <f t="shared" ref="O124" si="170">+O121+O122+O123</f>
        <v>3112</v>
      </c>
      <c r="P124" s="166">
        <f t="shared" ref="P124" si="171">+P121+P122+P123</f>
        <v>0</v>
      </c>
      <c r="Q124" s="166">
        <f t="shared" ref="Q124" si="172">+Q121+Q122+Q123</f>
        <v>3112</v>
      </c>
      <c r="R124" s="165">
        <f t="shared" ref="R124" si="173">+R121+R122+R123</f>
        <v>804</v>
      </c>
      <c r="S124" s="165">
        <f t="shared" ref="S124" si="174">+S121+S122+S123</f>
        <v>2297</v>
      </c>
      <c r="T124" s="166">
        <f t="shared" ref="T124" si="175">+T121+T122+T123</f>
        <v>3101</v>
      </c>
      <c r="U124" s="166">
        <f t="shared" ref="U124" si="176">+U121+U122+U123</f>
        <v>0</v>
      </c>
      <c r="V124" s="166">
        <f t="shared" ref="V124" si="177">+V121+V122+V123</f>
        <v>3101</v>
      </c>
      <c r="W124" s="167">
        <f>IF(Q124=0,0,((V124/Q124)-1)*100)</f>
        <v>-0.35347043701799974</v>
      </c>
      <c r="Y124" s="3"/>
      <c r="Z124" s="3"/>
    </row>
    <row r="125" spans="1:27" s="4" customFormat="1" ht="12.75" customHeight="1" thickTop="1">
      <c r="A125" s="125"/>
      <c r="B125" s="208"/>
      <c r="C125" s="126"/>
      <c r="D125" s="126"/>
      <c r="E125" s="126"/>
      <c r="F125" s="126"/>
      <c r="G125" s="126"/>
      <c r="H125" s="126"/>
      <c r="I125" s="122"/>
      <c r="J125" s="125"/>
      <c r="K125" s="125"/>
      <c r="L125" s="221" t="s">
        <v>24</v>
      </c>
      <c r="M125" s="243">
        <v>213</v>
      </c>
      <c r="N125" s="244">
        <v>905</v>
      </c>
      <c r="O125" s="156">
        <f>M125+N125</f>
        <v>1118</v>
      </c>
      <c r="P125" s="251">
        <v>0</v>
      </c>
      <c r="Q125" s="158">
        <f>O125+P125</f>
        <v>1118</v>
      </c>
      <c r="R125" s="243">
        <v>319</v>
      </c>
      <c r="S125" s="244">
        <v>763</v>
      </c>
      <c r="T125" s="156">
        <f>R125+S125</f>
        <v>1082</v>
      </c>
      <c r="U125" s="251">
        <v>0</v>
      </c>
      <c r="V125" s="160">
        <f>T125+U125</f>
        <v>1082</v>
      </c>
      <c r="W125" s="217">
        <f>IF(Q125=0,0,((V125/Q125)-1)*100)</f>
        <v>-3.2200357781753119</v>
      </c>
      <c r="X125" s="10"/>
      <c r="Y125" s="3"/>
      <c r="AA125" s="275"/>
    </row>
    <row r="126" spans="1:27" s="4" customFormat="1" ht="12.75" customHeight="1">
      <c r="A126" s="125"/>
      <c r="B126" s="209"/>
      <c r="C126" s="128"/>
      <c r="D126" s="128"/>
      <c r="E126" s="128"/>
      <c r="F126" s="128"/>
      <c r="G126" s="128"/>
      <c r="H126" s="128"/>
      <c r="I126" s="122"/>
      <c r="J126" s="125"/>
      <c r="K126" s="125"/>
      <c r="L126" s="221" t="s">
        <v>25</v>
      </c>
      <c r="M126" s="243">
        <v>246</v>
      </c>
      <c r="N126" s="244">
        <v>861</v>
      </c>
      <c r="O126" s="156">
        <f>M126+N126</f>
        <v>1107</v>
      </c>
      <c r="P126" s="100">
        <v>0</v>
      </c>
      <c r="Q126" s="158">
        <f>O126+P126</f>
        <v>1107</v>
      </c>
      <c r="R126" s="243">
        <v>306</v>
      </c>
      <c r="S126" s="244">
        <v>722</v>
      </c>
      <c r="T126" s="156">
        <f>R126+S126</f>
        <v>1028</v>
      </c>
      <c r="U126" s="100">
        <v>7</v>
      </c>
      <c r="V126" s="160">
        <f>T126+U126</f>
        <v>1035</v>
      </c>
      <c r="W126" s="217">
        <f>IF(Q126=0,0,((V126/Q126)-1)*100)</f>
        <v>-6.5040650406504081</v>
      </c>
      <c r="X126" s="10"/>
      <c r="Y126" s="3"/>
      <c r="AA126" s="275"/>
    </row>
    <row r="127" spans="1:27" s="4" customFormat="1" ht="12.75" customHeight="1" thickBot="1">
      <c r="A127" s="125"/>
      <c r="B127" s="209"/>
      <c r="C127" s="128"/>
      <c r="D127" s="128"/>
      <c r="E127" s="128"/>
      <c r="F127" s="128"/>
      <c r="G127" s="128"/>
      <c r="H127" s="128"/>
      <c r="I127" s="122"/>
      <c r="J127" s="125"/>
      <c r="K127" s="125"/>
      <c r="L127" s="221" t="s">
        <v>26</v>
      </c>
      <c r="M127" s="243">
        <v>257</v>
      </c>
      <c r="N127" s="244">
        <v>900</v>
      </c>
      <c r="O127" s="156">
        <f>M127+N127</f>
        <v>1157</v>
      </c>
      <c r="P127" s="100">
        <v>2</v>
      </c>
      <c r="Q127" s="158">
        <f>O127+P127</f>
        <v>1159</v>
      </c>
      <c r="R127" s="243">
        <v>288</v>
      </c>
      <c r="S127" s="244">
        <v>697</v>
      </c>
      <c r="T127" s="156">
        <f>R127+S127</f>
        <v>985</v>
      </c>
      <c r="U127" s="100">
        <v>0</v>
      </c>
      <c r="V127" s="160">
        <f>T127+U127</f>
        <v>985</v>
      </c>
      <c r="W127" s="217">
        <f t="shared" si="166"/>
        <v>-15.012942191544433</v>
      </c>
      <c r="X127" s="10"/>
      <c r="Y127" s="3"/>
      <c r="AA127" s="275"/>
    </row>
    <row r="128" spans="1:27" ht="14.25" thickTop="1" thickBot="1">
      <c r="B128" s="207"/>
      <c r="C128" s="121"/>
      <c r="D128" s="121"/>
      <c r="E128" s="121"/>
      <c r="F128" s="121"/>
      <c r="G128" s="121"/>
      <c r="H128" s="121"/>
      <c r="I128" s="122"/>
      <c r="L128" s="201" t="s">
        <v>27</v>
      </c>
      <c r="M128" s="161">
        <f t="shared" ref="M128:V128" si="178">+M125+M126+M127</f>
        <v>716</v>
      </c>
      <c r="N128" s="162">
        <f t="shared" si="178"/>
        <v>2666</v>
      </c>
      <c r="O128" s="161">
        <f t="shared" si="178"/>
        <v>3382</v>
      </c>
      <c r="P128" s="161">
        <f t="shared" si="178"/>
        <v>2</v>
      </c>
      <c r="Q128" s="161">
        <f t="shared" si="178"/>
        <v>3384</v>
      </c>
      <c r="R128" s="161">
        <f t="shared" si="178"/>
        <v>913</v>
      </c>
      <c r="S128" s="162">
        <f t="shared" si="178"/>
        <v>2182</v>
      </c>
      <c r="T128" s="161">
        <f t="shared" si="178"/>
        <v>3095</v>
      </c>
      <c r="U128" s="161">
        <f t="shared" si="178"/>
        <v>7</v>
      </c>
      <c r="V128" s="161">
        <f t="shared" si="178"/>
        <v>3102</v>
      </c>
      <c r="W128" s="164">
        <f t="shared" si="166"/>
        <v>-8.3333333333333375</v>
      </c>
    </row>
    <row r="129" spans="1:26" ht="14.25" thickTop="1" thickBot="1">
      <c r="A129" s="121"/>
      <c r="B129" s="207"/>
      <c r="C129" s="121"/>
      <c r="D129" s="121"/>
      <c r="E129" s="121"/>
      <c r="F129" s="121"/>
      <c r="G129" s="121"/>
      <c r="H129" s="121"/>
      <c r="I129" s="122"/>
      <c r="J129" s="121"/>
      <c r="L129" s="201" t="s">
        <v>90</v>
      </c>
      <c r="M129" s="161">
        <f t="shared" ref="M129" si="179">+M120+M124+M128</f>
        <v>2138</v>
      </c>
      <c r="N129" s="162">
        <f t="shared" ref="N129" si="180">+N120+N124+N128</f>
        <v>7954</v>
      </c>
      <c r="O129" s="161">
        <f t="shared" ref="O129" si="181">+O120+O124+O128</f>
        <v>10092</v>
      </c>
      <c r="P129" s="161">
        <f t="shared" ref="P129" si="182">+P120+P124+P128</f>
        <v>4</v>
      </c>
      <c r="Q129" s="161">
        <f t="shared" ref="Q129" si="183">+Q120+Q124+Q128</f>
        <v>10096</v>
      </c>
      <c r="R129" s="161">
        <f t="shared" ref="R129" si="184">+R120+R124+R128</f>
        <v>2842</v>
      </c>
      <c r="S129" s="162">
        <f t="shared" ref="S129" si="185">+S120+S124+S128</f>
        <v>7427</v>
      </c>
      <c r="T129" s="161">
        <f t="shared" ref="T129" si="186">+T120+T124+T128</f>
        <v>10269</v>
      </c>
      <c r="U129" s="161">
        <f t="shared" ref="U129" si="187">+U120+U124+U128</f>
        <v>7</v>
      </c>
      <c r="V129" s="163">
        <f t="shared" ref="V129" si="188">+V120+V124+V128</f>
        <v>10276</v>
      </c>
      <c r="W129" s="164">
        <f t="shared" ref="W129:W130" si="189">IF(Q129=0,0,((V129/Q129)-1)*100)</f>
        <v>1.7828843106180603</v>
      </c>
      <c r="Y129" s="3"/>
      <c r="Z129" s="3"/>
    </row>
    <row r="130" spans="1:26" ht="14.25" thickTop="1" thickBot="1">
      <c r="A130" s="121"/>
      <c r="B130" s="207"/>
      <c r="C130" s="121"/>
      <c r="D130" s="121"/>
      <c r="E130" s="121"/>
      <c r="F130" s="121"/>
      <c r="G130" s="121"/>
      <c r="H130" s="121"/>
      <c r="I130" s="122"/>
      <c r="J130" s="121"/>
      <c r="L130" s="201" t="s">
        <v>89</v>
      </c>
      <c r="M130" s="161">
        <f t="shared" ref="M130:V130" si="190">+M116+M120+M124+M128</f>
        <v>2856</v>
      </c>
      <c r="N130" s="162">
        <f t="shared" si="190"/>
        <v>10714</v>
      </c>
      <c r="O130" s="161">
        <f t="shared" si="190"/>
        <v>13570</v>
      </c>
      <c r="P130" s="161">
        <f t="shared" si="190"/>
        <v>4</v>
      </c>
      <c r="Q130" s="161">
        <f t="shared" si="190"/>
        <v>13574</v>
      </c>
      <c r="R130" s="161">
        <f t="shared" si="190"/>
        <v>3865</v>
      </c>
      <c r="S130" s="162">
        <f t="shared" si="190"/>
        <v>10525</v>
      </c>
      <c r="T130" s="161">
        <f t="shared" si="190"/>
        <v>14390</v>
      </c>
      <c r="U130" s="161">
        <f t="shared" si="190"/>
        <v>10</v>
      </c>
      <c r="V130" s="163">
        <f t="shared" si="190"/>
        <v>14400</v>
      </c>
      <c r="W130" s="164">
        <f t="shared" si="189"/>
        <v>6.0851628112568168</v>
      </c>
      <c r="Y130" s="3"/>
      <c r="Z130" s="3"/>
    </row>
    <row r="131" spans="1:26" ht="14.25" thickTop="1" thickBot="1">
      <c r="B131" s="207"/>
      <c r="C131" s="121"/>
      <c r="D131" s="121"/>
      <c r="E131" s="121"/>
      <c r="F131" s="121"/>
      <c r="G131" s="121"/>
      <c r="H131" s="121"/>
      <c r="I131" s="122"/>
      <c r="L131" s="200" t="s">
        <v>59</v>
      </c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130"/>
    </row>
    <row r="132" spans="1:26" ht="13.5" thickTop="1">
      <c r="B132" s="207"/>
      <c r="C132" s="121"/>
      <c r="D132" s="121"/>
      <c r="E132" s="121"/>
      <c r="F132" s="121"/>
      <c r="G132" s="121"/>
      <c r="H132" s="121"/>
      <c r="I132" s="122"/>
      <c r="L132" s="306" t="s">
        <v>46</v>
      </c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8"/>
    </row>
    <row r="133" spans="1:26" ht="18" thickBot="1">
      <c r="B133" s="207"/>
      <c r="C133" s="121"/>
      <c r="D133" s="121"/>
      <c r="E133" s="121"/>
      <c r="F133" s="121"/>
      <c r="G133" s="121"/>
      <c r="H133" s="121"/>
      <c r="I133" s="122"/>
      <c r="L133" s="309" t="s">
        <v>47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1"/>
      <c r="Z133" s="270"/>
    </row>
    <row r="134" spans="1:26" ht="18.75" thickTop="1" thickBot="1">
      <c r="B134" s="207"/>
      <c r="C134" s="121"/>
      <c r="D134" s="121"/>
      <c r="E134" s="121"/>
      <c r="F134" s="121"/>
      <c r="G134" s="121"/>
      <c r="H134" s="121"/>
      <c r="I134" s="122"/>
      <c r="L134" s="197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120" t="s">
        <v>40</v>
      </c>
      <c r="Z134" s="271"/>
    </row>
    <row r="135" spans="1:26" ht="18.75" thickTop="1" thickBot="1">
      <c r="B135" s="207"/>
      <c r="C135" s="121"/>
      <c r="D135" s="121"/>
      <c r="E135" s="121"/>
      <c r="F135" s="121"/>
      <c r="G135" s="121"/>
      <c r="H135" s="121"/>
      <c r="I135" s="122"/>
      <c r="L135" s="219"/>
      <c r="M135" s="303" t="s">
        <v>91</v>
      </c>
      <c r="N135" s="304"/>
      <c r="O135" s="304"/>
      <c r="P135" s="304"/>
      <c r="Q135" s="305"/>
      <c r="R135" s="303" t="s">
        <v>92</v>
      </c>
      <c r="S135" s="304"/>
      <c r="T135" s="304"/>
      <c r="U135" s="304"/>
      <c r="V135" s="305"/>
      <c r="W135" s="220" t="s">
        <v>4</v>
      </c>
      <c r="Z135" s="270"/>
    </row>
    <row r="136" spans="1:26" ht="18" thickTop="1">
      <c r="B136" s="207"/>
      <c r="C136" s="121"/>
      <c r="D136" s="121"/>
      <c r="E136" s="121"/>
      <c r="F136" s="121"/>
      <c r="G136" s="121"/>
      <c r="H136" s="121"/>
      <c r="I136" s="122"/>
      <c r="L136" s="221" t="s">
        <v>5</v>
      </c>
      <c r="M136" s="222"/>
      <c r="N136" s="225"/>
      <c r="O136" s="168"/>
      <c r="P136" s="226"/>
      <c r="Q136" s="169"/>
      <c r="R136" s="222"/>
      <c r="S136" s="225"/>
      <c r="T136" s="168"/>
      <c r="U136" s="226"/>
      <c r="V136" s="169"/>
      <c r="W136" s="224" t="s">
        <v>6</v>
      </c>
      <c r="Z136" s="271"/>
    </row>
    <row r="137" spans="1:26" ht="13.5" thickBot="1">
      <c r="B137" s="207"/>
      <c r="C137" s="121"/>
      <c r="D137" s="121"/>
      <c r="E137" s="121"/>
      <c r="F137" s="121"/>
      <c r="G137" s="121"/>
      <c r="H137" s="121"/>
      <c r="I137" s="122"/>
      <c r="L137" s="227"/>
      <c r="M137" s="231" t="s">
        <v>41</v>
      </c>
      <c r="N137" s="232" t="s">
        <v>42</v>
      </c>
      <c r="O137" s="170" t="s">
        <v>43</v>
      </c>
      <c r="P137" s="233" t="s">
        <v>13</v>
      </c>
      <c r="Q137" s="282" t="s">
        <v>9</v>
      </c>
      <c r="R137" s="231" t="s">
        <v>41</v>
      </c>
      <c r="S137" s="232" t="s">
        <v>42</v>
      </c>
      <c r="T137" s="170" t="s">
        <v>43</v>
      </c>
      <c r="U137" s="233" t="s">
        <v>13</v>
      </c>
      <c r="V137" s="282" t="s">
        <v>9</v>
      </c>
      <c r="W137" s="230"/>
    </row>
    <row r="138" spans="1:26" ht="4.5" customHeight="1" thickTop="1">
      <c r="B138" s="207"/>
      <c r="C138" s="121"/>
      <c r="D138" s="121"/>
      <c r="E138" s="121"/>
      <c r="F138" s="121"/>
      <c r="G138" s="121"/>
      <c r="H138" s="121"/>
      <c r="I138" s="122"/>
      <c r="L138" s="221"/>
      <c r="M138" s="237"/>
      <c r="N138" s="238"/>
      <c r="O138" s="154"/>
      <c r="P138" s="239"/>
      <c r="Q138" s="157"/>
      <c r="R138" s="237"/>
      <c r="S138" s="238"/>
      <c r="T138" s="154"/>
      <c r="U138" s="239"/>
      <c r="V138" s="159"/>
      <c r="W138" s="240"/>
    </row>
    <row r="139" spans="1:26">
      <c r="B139" s="207"/>
      <c r="C139" s="121"/>
      <c r="D139" s="121"/>
      <c r="E139" s="121"/>
      <c r="F139" s="121"/>
      <c r="G139" s="121"/>
      <c r="H139" s="121"/>
      <c r="I139" s="122"/>
      <c r="L139" s="221" t="s">
        <v>14</v>
      </c>
      <c r="M139" s="243">
        <f t="shared" ref="M139:N141" si="191">+M87+M113</f>
        <v>381</v>
      </c>
      <c r="N139" s="244">
        <f t="shared" si="191"/>
        <v>2163</v>
      </c>
      <c r="O139" s="155">
        <f>+M139+N139</f>
        <v>2544</v>
      </c>
      <c r="P139" s="100">
        <f>+P87+P113</f>
        <v>0</v>
      </c>
      <c r="Q139" s="158">
        <f>+O139+P139</f>
        <v>2544</v>
      </c>
      <c r="R139" s="243">
        <f t="shared" ref="R139:S141" si="192">+R87+R113</f>
        <v>674</v>
      </c>
      <c r="S139" s="244">
        <f t="shared" si="192"/>
        <v>2955</v>
      </c>
      <c r="T139" s="155">
        <f>+R139+S139</f>
        <v>3629</v>
      </c>
      <c r="U139" s="100">
        <f>+U87+U113</f>
        <v>21</v>
      </c>
      <c r="V139" s="160">
        <f>+T139+U139</f>
        <v>3650</v>
      </c>
      <c r="W139" s="217">
        <f t="shared" ref="W139:W147" si="193">IF(Q139=0,0,((V139/Q139)-1)*100)</f>
        <v>43.474842767295605</v>
      </c>
      <c r="Y139" s="3"/>
      <c r="Z139" s="3"/>
    </row>
    <row r="140" spans="1:26">
      <c r="B140" s="207"/>
      <c r="C140" s="121"/>
      <c r="D140" s="121"/>
      <c r="E140" s="121"/>
      <c r="F140" s="121"/>
      <c r="G140" s="121"/>
      <c r="H140" s="121"/>
      <c r="I140" s="122"/>
      <c r="L140" s="221" t="s">
        <v>15</v>
      </c>
      <c r="M140" s="243">
        <f t="shared" si="191"/>
        <v>466</v>
      </c>
      <c r="N140" s="244">
        <f t="shared" si="191"/>
        <v>2377</v>
      </c>
      <c r="O140" s="155">
        <f t="shared" ref="O140:O141" si="194">+M140+N140</f>
        <v>2843</v>
      </c>
      <c r="P140" s="100">
        <f>+P88+P114</f>
        <v>0</v>
      </c>
      <c r="Q140" s="158">
        <f t="shared" ref="Q140:Q141" si="195">+O140+P140</f>
        <v>2843</v>
      </c>
      <c r="R140" s="243">
        <f t="shared" si="192"/>
        <v>783</v>
      </c>
      <c r="S140" s="244">
        <f t="shared" si="192"/>
        <v>3029</v>
      </c>
      <c r="T140" s="155">
        <f t="shared" ref="T140:T141" si="196">+R140+S140</f>
        <v>3812</v>
      </c>
      <c r="U140" s="100">
        <f>+U88+U114</f>
        <v>33</v>
      </c>
      <c r="V140" s="160">
        <f t="shared" ref="V140:V141" si="197">+T140+U140</f>
        <v>3845</v>
      </c>
      <c r="W140" s="217">
        <f t="shared" si="193"/>
        <v>35.244460077383046</v>
      </c>
      <c r="Y140" s="3"/>
      <c r="Z140" s="3"/>
    </row>
    <row r="141" spans="1:26" ht="13.5" thickBot="1">
      <c r="B141" s="207"/>
      <c r="C141" s="121"/>
      <c r="D141" s="121"/>
      <c r="E141" s="121"/>
      <c r="F141" s="121"/>
      <c r="G141" s="121"/>
      <c r="H141" s="121"/>
      <c r="I141" s="122"/>
      <c r="L141" s="227" t="s">
        <v>16</v>
      </c>
      <c r="M141" s="243">
        <f t="shared" si="191"/>
        <v>406</v>
      </c>
      <c r="N141" s="244">
        <f t="shared" si="191"/>
        <v>2401</v>
      </c>
      <c r="O141" s="155">
        <f t="shared" si="194"/>
        <v>2807</v>
      </c>
      <c r="P141" s="100">
        <f>+P89+P115</f>
        <v>0</v>
      </c>
      <c r="Q141" s="158">
        <f t="shared" si="195"/>
        <v>2807</v>
      </c>
      <c r="R141" s="243">
        <f t="shared" si="192"/>
        <v>910</v>
      </c>
      <c r="S141" s="244">
        <f t="shared" si="192"/>
        <v>3268</v>
      </c>
      <c r="T141" s="155">
        <f t="shared" si="196"/>
        <v>4178</v>
      </c>
      <c r="U141" s="100">
        <f>+U89+U115</f>
        <v>9</v>
      </c>
      <c r="V141" s="160">
        <f t="shared" si="197"/>
        <v>4187</v>
      </c>
      <c r="W141" s="217">
        <f t="shared" si="193"/>
        <v>49.162807267545425</v>
      </c>
      <c r="Y141" s="3"/>
      <c r="Z141" s="3"/>
    </row>
    <row r="142" spans="1:26" ht="14.25" thickTop="1" thickBot="1">
      <c r="B142" s="207"/>
      <c r="C142" s="121"/>
      <c r="D142" s="121"/>
      <c r="E142" s="121"/>
      <c r="F142" s="121"/>
      <c r="G142" s="121"/>
      <c r="H142" s="121"/>
      <c r="I142" s="122"/>
      <c r="L142" s="201" t="s">
        <v>17</v>
      </c>
      <c r="M142" s="161">
        <f t="shared" ref="M142:V142" si="198">+M139+M140+M141</f>
        <v>1253</v>
      </c>
      <c r="N142" s="162">
        <f t="shared" si="198"/>
        <v>6941</v>
      </c>
      <c r="O142" s="161">
        <f t="shared" si="198"/>
        <v>8194</v>
      </c>
      <c r="P142" s="161">
        <f t="shared" si="198"/>
        <v>0</v>
      </c>
      <c r="Q142" s="161">
        <f t="shared" si="198"/>
        <v>8194</v>
      </c>
      <c r="R142" s="161">
        <f t="shared" si="198"/>
        <v>2367</v>
      </c>
      <c r="S142" s="162">
        <f t="shared" si="198"/>
        <v>9252</v>
      </c>
      <c r="T142" s="161">
        <f t="shared" si="198"/>
        <v>11619</v>
      </c>
      <c r="U142" s="161">
        <f t="shared" si="198"/>
        <v>63</v>
      </c>
      <c r="V142" s="163">
        <f t="shared" si="198"/>
        <v>11682</v>
      </c>
      <c r="W142" s="164">
        <f t="shared" si="193"/>
        <v>42.567732487185751</v>
      </c>
      <c r="Y142" s="3"/>
      <c r="Z142" s="3"/>
    </row>
    <row r="143" spans="1:26" ht="13.5" thickTop="1">
      <c r="B143" s="207"/>
      <c r="C143" s="121"/>
      <c r="D143" s="121"/>
      <c r="E143" s="121"/>
      <c r="F143" s="121"/>
      <c r="G143" s="121"/>
      <c r="H143" s="121"/>
      <c r="I143" s="122"/>
      <c r="L143" s="221" t="s">
        <v>18</v>
      </c>
      <c r="M143" s="243">
        <f t="shared" ref="M143:N145" si="199">+M91+M117</f>
        <v>410</v>
      </c>
      <c r="N143" s="244">
        <f t="shared" si="199"/>
        <v>2169</v>
      </c>
      <c r="O143" s="155">
        <f t="shared" ref="O143" si="200">+M143+N143</f>
        <v>2579</v>
      </c>
      <c r="P143" s="100">
        <f>+P91+P117</f>
        <v>3</v>
      </c>
      <c r="Q143" s="158">
        <f t="shared" ref="Q143" si="201">+O143+P143</f>
        <v>2582</v>
      </c>
      <c r="R143" s="243">
        <f t="shared" ref="R143:S145" si="202">+R91+R117</f>
        <v>880</v>
      </c>
      <c r="S143" s="244">
        <f t="shared" si="202"/>
        <v>3188</v>
      </c>
      <c r="T143" s="155">
        <f t="shared" ref="T143" si="203">+R143+S143</f>
        <v>4068</v>
      </c>
      <c r="U143" s="100">
        <f>+U91+U117</f>
        <v>3</v>
      </c>
      <c r="V143" s="160">
        <f t="shared" ref="V143" si="204">+T143+U143</f>
        <v>4071</v>
      </c>
      <c r="W143" s="217">
        <f t="shared" si="193"/>
        <v>57.668474051123162</v>
      </c>
      <c r="Y143" s="3"/>
      <c r="Z143" s="3"/>
    </row>
    <row r="144" spans="1:26">
      <c r="B144" s="207"/>
      <c r="C144" s="121"/>
      <c r="D144" s="121"/>
      <c r="E144" s="121"/>
      <c r="F144" s="121"/>
      <c r="G144" s="121"/>
      <c r="H144" s="121"/>
      <c r="I144" s="122"/>
      <c r="L144" s="221" t="s">
        <v>19</v>
      </c>
      <c r="M144" s="243">
        <f t="shared" si="199"/>
        <v>374</v>
      </c>
      <c r="N144" s="244">
        <f t="shared" si="199"/>
        <v>2151</v>
      </c>
      <c r="O144" s="155">
        <f>+M144+N144</f>
        <v>2525</v>
      </c>
      <c r="P144" s="100">
        <f>+P92+P118</f>
        <v>0</v>
      </c>
      <c r="Q144" s="158">
        <f>+O144+P144</f>
        <v>2525</v>
      </c>
      <c r="R144" s="243">
        <f t="shared" si="202"/>
        <v>850</v>
      </c>
      <c r="S144" s="244">
        <f t="shared" si="202"/>
        <v>2980</v>
      </c>
      <c r="T144" s="155">
        <f>+R144+S144</f>
        <v>3830</v>
      </c>
      <c r="U144" s="100">
        <f>+U92+U118</f>
        <v>9</v>
      </c>
      <c r="V144" s="160">
        <f>+T144+U144</f>
        <v>3839</v>
      </c>
      <c r="W144" s="217">
        <f>IF(Q144=0,0,((V144/Q144)-1)*100)</f>
        <v>52.039603960396043</v>
      </c>
      <c r="Y144" s="3"/>
      <c r="Z144" s="3"/>
    </row>
    <row r="145" spans="1:27" ht="13.5" thickBot="1">
      <c r="B145" s="207"/>
      <c r="C145" s="121"/>
      <c r="D145" s="121"/>
      <c r="E145" s="121"/>
      <c r="F145" s="121"/>
      <c r="G145" s="121"/>
      <c r="H145" s="121"/>
      <c r="I145" s="122"/>
      <c r="L145" s="221" t="s">
        <v>20</v>
      </c>
      <c r="M145" s="243">
        <f t="shared" si="199"/>
        <v>404</v>
      </c>
      <c r="N145" s="244">
        <f t="shared" si="199"/>
        <v>2414</v>
      </c>
      <c r="O145" s="155">
        <f>+M145+N145</f>
        <v>2818</v>
      </c>
      <c r="P145" s="100">
        <f>+P93+P119</f>
        <v>0</v>
      </c>
      <c r="Q145" s="158">
        <f>+O145+P145</f>
        <v>2818</v>
      </c>
      <c r="R145" s="243">
        <f t="shared" si="202"/>
        <v>1371</v>
      </c>
      <c r="S145" s="244">
        <f t="shared" si="202"/>
        <v>3655</v>
      </c>
      <c r="T145" s="155">
        <f>+R145+S145</f>
        <v>5026</v>
      </c>
      <c r="U145" s="100">
        <f>+U93+U119</f>
        <v>0</v>
      </c>
      <c r="V145" s="160">
        <f>+T145+U145</f>
        <v>5026</v>
      </c>
      <c r="W145" s="217">
        <f>IF(Q145=0,0,((V145/Q145)-1)*100)</f>
        <v>78.353442157558547</v>
      </c>
      <c r="Y145" s="3"/>
      <c r="Z145" s="3"/>
    </row>
    <row r="146" spans="1:27" ht="14.25" thickTop="1" thickBot="1">
      <c r="B146" s="207"/>
      <c r="C146" s="121"/>
      <c r="D146" s="121"/>
      <c r="E146" s="121"/>
      <c r="F146" s="121"/>
      <c r="G146" s="121"/>
      <c r="H146" s="121"/>
      <c r="I146" s="122"/>
      <c r="L146" s="201" t="s">
        <v>87</v>
      </c>
      <c r="M146" s="161">
        <f>+M143+M144+M145</f>
        <v>1188</v>
      </c>
      <c r="N146" s="162">
        <f t="shared" ref="N146:V146" si="205">+N143+N144+N145</f>
        <v>6734</v>
      </c>
      <c r="O146" s="161">
        <f t="shared" si="205"/>
        <v>7922</v>
      </c>
      <c r="P146" s="161">
        <f t="shared" si="205"/>
        <v>3</v>
      </c>
      <c r="Q146" s="161">
        <f t="shared" si="205"/>
        <v>7925</v>
      </c>
      <c r="R146" s="161">
        <f t="shared" si="205"/>
        <v>3101</v>
      </c>
      <c r="S146" s="162">
        <f t="shared" si="205"/>
        <v>9823</v>
      </c>
      <c r="T146" s="161">
        <f t="shared" si="205"/>
        <v>12924</v>
      </c>
      <c r="U146" s="161">
        <f t="shared" si="205"/>
        <v>12</v>
      </c>
      <c r="V146" s="163">
        <f t="shared" si="205"/>
        <v>12936</v>
      </c>
      <c r="W146" s="164">
        <f>IF(Q146=0,0,((V146/Q146)-1)*100)</f>
        <v>63.230283911671911</v>
      </c>
      <c r="Y146" s="3"/>
      <c r="Z146" s="3"/>
    </row>
    <row r="147" spans="1:27" ht="13.5" thickTop="1">
      <c r="B147" s="207"/>
      <c r="C147" s="121"/>
      <c r="D147" s="121"/>
      <c r="E147" s="121"/>
      <c r="F147" s="121"/>
      <c r="G147" s="121"/>
      <c r="H147" s="121"/>
      <c r="I147" s="122"/>
      <c r="L147" s="221" t="s">
        <v>21</v>
      </c>
      <c r="M147" s="243">
        <f t="shared" ref="M147:N149" si="206">+M95+M121</f>
        <v>390</v>
      </c>
      <c r="N147" s="244">
        <f t="shared" si="206"/>
        <v>2329</v>
      </c>
      <c r="O147" s="155">
        <f t="shared" ref="O147" si="207">+M147+N147</f>
        <v>2719</v>
      </c>
      <c r="P147" s="100">
        <f>+P95+P121</f>
        <v>1</v>
      </c>
      <c r="Q147" s="158">
        <f t="shared" ref="Q147" si="208">+O147+P147</f>
        <v>2720</v>
      </c>
      <c r="R147" s="243">
        <f t="shared" ref="R147:S149" si="209">+R95+R121</f>
        <v>1053</v>
      </c>
      <c r="S147" s="244">
        <f t="shared" si="209"/>
        <v>3510</v>
      </c>
      <c r="T147" s="155">
        <f t="shared" ref="T147" si="210">+R147+S147</f>
        <v>4563</v>
      </c>
      <c r="U147" s="100">
        <f>+U95+U121</f>
        <v>17</v>
      </c>
      <c r="V147" s="160">
        <f t="shared" ref="V147" si="211">+T147+U147</f>
        <v>4580</v>
      </c>
      <c r="W147" s="217">
        <f t="shared" si="193"/>
        <v>68.382352941176478</v>
      </c>
      <c r="Y147" s="3"/>
      <c r="Z147" s="3"/>
    </row>
    <row r="148" spans="1:27">
      <c r="B148" s="207"/>
      <c r="C148" s="121"/>
      <c r="D148" s="121"/>
      <c r="E148" s="121"/>
      <c r="F148" s="121"/>
      <c r="G148" s="121"/>
      <c r="H148" s="121"/>
      <c r="I148" s="122"/>
      <c r="L148" s="221" t="s">
        <v>88</v>
      </c>
      <c r="M148" s="243">
        <f t="shared" si="206"/>
        <v>350</v>
      </c>
      <c r="N148" s="244">
        <f t="shared" si="206"/>
        <v>2572</v>
      </c>
      <c r="O148" s="155">
        <f>+M148+N148</f>
        <v>2922</v>
      </c>
      <c r="P148" s="100">
        <f>+P96+P122</f>
        <v>0</v>
      </c>
      <c r="Q148" s="158">
        <f>+O148+P148</f>
        <v>2922</v>
      </c>
      <c r="R148" s="243">
        <f t="shared" si="209"/>
        <v>941</v>
      </c>
      <c r="S148" s="244">
        <f t="shared" si="209"/>
        <v>3518</v>
      </c>
      <c r="T148" s="155">
        <f>+R148+S148</f>
        <v>4459</v>
      </c>
      <c r="U148" s="100">
        <f>+U96+U122</f>
        <v>16</v>
      </c>
      <c r="V148" s="160">
        <f>+T148+U148</f>
        <v>4475</v>
      </c>
      <c r="W148" s="217">
        <f t="shared" ref="W148:W154" si="212">IF(Q148=0,0,((V148/Q148)-1)*100)</f>
        <v>53.148528405201922</v>
      </c>
      <c r="Y148" s="3"/>
      <c r="Z148" s="3"/>
    </row>
    <row r="149" spans="1:27" ht="13.5" thickBot="1">
      <c r="B149" s="207"/>
      <c r="C149" s="121"/>
      <c r="D149" s="121"/>
      <c r="E149" s="121"/>
      <c r="F149" s="121"/>
      <c r="G149" s="121"/>
      <c r="H149" s="121"/>
      <c r="I149" s="122"/>
      <c r="L149" s="221" t="s">
        <v>22</v>
      </c>
      <c r="M149" s="243">
        <f t="shared" si="206"/>
        <v>333</v>
      </c>
      <c r="N149" s="244">
        <f t="shared" si="206"/>
        <v>2293</v>
      </c>
      <c r="O149" s="156">
        <f>+M149+N149</f>
        <v>2626</v>
      </c>
      <c r="P149" s="250">
        <f>+P97+P123</f>
        <v>0</v>
      </c>
      <c r="Q149" s="158">
        <f>+O149+P149</f>
        <v>2626</v>
      </c>
      <c r="R149" s="243">
        <f t="shared" si="209"/>
        <v>1197</v>
      </c>
      <c r="S149" s="244">
        <f t="shared" si="209"/>
        <v>3210</v>
      </c>
      <c r="T149" s="156">
        <f>+R149+S149</f>
        <v>4407</v>
      </c>
      <c r="U149" s="250">
        <f>+U97+U123</f>
        <v>9</v>
      </c>
      <c r="V149" s="160">
        <f>+T149+U149</f>
        <v>4416</v>
      </c>
      <c r="W149" s="217">
        <f t="shared" si="212"/>
        <v>68.164508758568161</v>
      </c>
      <c r="Y149" s="3"/>
      <c r="Z149" s="3"/>
    </row>
    <row r="150" spans="1:27" ht="14.25" thickTop="1" thickBot="1">
      <c r="A150" s="121"/>
      <c r="B150" s="207"/>
      <c r="C150" s="121"/>
      <c r="D150" s="121"/>
      <c r="E150" s="121"/>
      <c r="F150" s="121"/>
      <c r="G150" s="121"/>
      <c r="H150" s="121"/>
      <c r="I150" s="122"/>
      <c r="J150" s="121"/>
      <c r="L150" s="202" t="s">
        <v>60</v>
      </c>
      <c r="M150" s="165">
        <f>+M147+M148+M149</f>
        <v>1073</v>
      </c>
      <c r="N150" s="165">
        <f t="shared" ref="N150" si="213">+N147+N148+N149</f>
        <v>7194</v>
      </c>
      <c r="O150" s="166">
        <f t="shared" ref="O150" si="214">+O147+O148+O149</f>
        <v>8267</v>
      </c>
      <c r="P150" s="166">
        <f t="shared" ref="P150" si="215">+P147+P148+P149</f>
        <v>1</v>
      </c>
      <c r="Q150" s="166">
        <f t="shared" ref="Q150" si="216">+Q147+Q148+Q149</f>
        <v>8268</v>
      </c>
      <c r="R150" s="165">
        <f t="shared" ref="R150" si="217">+R147+R148+R149</f>
        <v>3191</v>
      </c>
      <c r="S150" s="165">
        <f t="shared" ref="S150" si="218">+S147+S148+S149</f>
        <v>10238</v>
      </c>
      <c r="T150" s="166">
        <f t="shared" ref="T150" si="219">+T147+T148+T149</f>
        <v>13429</v>
      </c>
      <c r="U150" s="166">
        <f t="shared" ref="U150" si="220">+U147+U148+U149</f>
        <v>42</v>
      </c>
      <c r="V150" s="166">
        <f t="shared" ref="V150" si="221">+V147+V148+V149</f>
        <v>13471</v>
      </c>
      <c r="W150" s="167">
        <f t="shared" si="212"/>
        <v>62.929366231253027</v>
      </c>
      <c r="Y150" s="3"/>
      <c r="Z150" s="3"/>
    </row>
    <row r="151" spans="1:27" ht="13.5" thickTop="1">
      <c r="A151" s="121"/>
      <c r="B151" s="207"/>
      <c r="C151" s="121"/>
      <c r="D151" s="121"/>
      <c r="E151" s="121"/>
      <c r="F151" s="121"/>
      <c r="G151" s="121"/>
      <c r="H151" s="121"/>
      <c r="I151" s="122"/>
      <c r="J151" s="121"/>
      <c r="L151" s="221" t="s">
        <v>24</v>
      </c>
      <c r="M151" s="243">
        <f t="shared" ref="M151:N153" si="222">+M99+M125</f>
        <v>412</v>
      </c>
      <c r="N151" s="244">
        <f t="shared" si="222"/>
        <v>2403</v>
      </c>
      <c r="O151" s="156">
        <f>+M151+N151</f>
        <v>2815</v>
      </c>
      <c r="P151" s="251">
        <f>+P99+P125</f>
        <v>0</v>
      </c>
      <c r="Q151" s="158">
        <f>+O151+P151</f>
        <v>2815</v>
      </c>
      <c r="R151" s="243">
        <f t="shared" ref="R151:S153" si="223">+R99+R125</f>
        <v>1295</v>
      </c>
      <c r="S151" s="244">
        <f t="shared" si="223"/>
        <v>3287</v>
      </c>
      <c r="T151" s="156">
        <f>+R151+S151</f>
        <v>4582</v>
      </c>
      <c r="U151" s="251">
        <f>+U99+U125</f>
        <v>12</v>
      </c>
      <c r="V151" s="160">
        <f>+T151+U151</f>
        <v>4594</v>
      </c>
      <c r="W151" s="217">
        <f t="shared" si="212"/>
        <v>63.19715808170514</v>
      </c>
      <c r="Y151" s="3"/>
    </row>
    <row r="152" spans="1:27">
      <c r="A152" s="121"/>
      <c r="B152" s="123"/>
      <c r="C152" s="131"/>
      <c r="D152" s="131"/>
      <c r="E152" s="124"/>
      <c r="F152" s="132"/>
      <c r="G152" s="132"/>
      <c r="H152" s="133"/>
      <c r="I152" s="134"/>
      <c r="J152" s="121"/>
      <c r="L152" s="221" t="s">
        <v>25</v>
      </c>
      <c r="M152" s="243">
        <f t="shared" si="222"/>
        <v>503</v>
      </c>
      <c r="N152" s="244">
        <f t="shared" si="222"/>
        <v>2239</v>
      </c>
      <c r="O152" s="156">
        <f>+M152+N152</f>
        <v>2742</v>
      </c>
      <c r="P152" s="100">
        <f>+P100+P126</f>
        <v>2</v>
      </c>
      <c r="Q152" s="158">
        <f>+O152+P152</f>
        <v>2744</v>
      </c>
      <c r="R152" s="243">
        <f t="shared" si="223"/>
        <v>1320</v>
      </c>
      <c r="S152" s="244">
        <f t="shared" si="223"/>
        <v>3613</v>
      </c>
      <c r="T152" s="156">
        <f>+R152+S152</f>
        <v>4933</v>
      </c>
      <c r="U152" s="100">
        <f>+U100+U126</f>
        <v>22</v>
      </c>
      <c r="V152" s="160">
        <f>+T152+U152</f>
        <v>4955</v>
      </c>
      <c r="W152" s="217">
        <f t="shared" si="212"/>
        <v>80.57580174927115</v>
      </c>
    </row>
    <row r="153" spans="1:27" s="4" customFormat="1" ht="12.75" customHeight="1" thickBot="1">
      <c r="A153" s="125"/>
      <c r="B153" s="209"/>
      <c r="C153" s="128"/>
      <c r="D153" s="128"/>
      <c r="E153" s="128"/>
      <c r="F153" s="128"/>
      <c r="G153" s="128"/>
      <c r="H153" s="128"/>
      <c r="I153" s="129"/>
      <c r="J153" s="125"/>
      <c r="K153" s="125"/>
      <c r="L153" s="221" t="s">
        <v>26</v>
      </c>
      <c r="M153" s="243">
        <f t="shared" si="222"/>
        <v>544</v>
      </c>
      <c r="N153" s="244">
        <f t="shared" si="222"/>
        <v>2708</v>
      </c>
      <c r="O153" s="156">
        <f t="shared" ref="O153" si="224">+M153+N153</f>
        <v>3252</v>
      </c>
      <c r="P153" s="100">
        <f>+P101+P127</f>
        <v>15</v>
      </c>
      <c r="Q153" s="158">
        <f t="shared" ref="Q153" si="225">+O153+P153</f>
        <v>3267</v>
      </c>
      <c r="R153" s="243">
        <f t="shared" si="223"/>
        <v>1464</v>
      </c>
      <c r="S153" s="244">
        <f t="shared" si="223"/>
        <v>3707</v>
      </c>
      <c r="T153" s="156">
        <f t="shared" ref="T153" si="226">+R153+S153</f>
        <v>5171</v>
      </c>
      <c r="U153" s="100">
        <f>+U101+U127</f>
        <v>4</v>
      </c>
      <c r="V153" s="160">
        <f t="shared" ref="V153" si="227">+T153+U153</f>
        <v>5175</v>
      </c>
      <c r="W153" s="217">
        <f t="shared" si="212"/>
        <v>58.402203856749303</v>
      </c>
      <c r="X153" s="10"/>
      <c r="Y153" s="3"/>
      <c r="AA153" s="275"/>
    </row>
    <row r="154" spans="1:27" s="4" customFormat="1" ht="12.75" customHeight="1" thickTop="1" thickBot="1">
      <c r="A154" s="125"/>
      <c r="B154" s="209"/>
      <c r="C154" s="128"/>
      <c r="D154" s="128"/>
      <c r="E154" s="128"/>
      <c r="F154" s="128"/>
      <c r="G154" s="128"/>
      <c r="H154" s="128"/>
      <c r="I154" s="129"/>
      <c r="J154" s="125"/>
      <c r="K154" s="125"/>
      <c r="L154" s="201" t="s">
        <v>27</v>
      </c>
      <c r="M154" s="161">
        <f t="shared" ref="M154:V154" si="228">+M151+M152+M153</f>
        <v>1459</v>
      </c>
      <c r="N154" s="162">
        <f t="shared" si="228"/>
        <v>7350</v>
      </c>
      <c r="O154" s="161">
        <f t="shared" si="228"/>
        <v>8809</v>
      </c>
      <c r="P154" s="161">
        <f t="shared" si="228"/>
        <v>17</v>
      </c>
      <c r="Q154" s="161">
        <f t="shared" si="228"/>
        <v>8826</v>
      </c>
      <c r="R154" s="161">
        <f t="shared" si="228"/>
        <v>4079</v>
      </c>
      <c r="S154" s="162">
        <f t="shared" si="228"/>
        <v>10607</v>
      </c>
      <c r="T154" s="161">
        <f t="shared" si="228"/>
        <v>14686</v>
      </c>
      <c r="U154" s="161">
        <f t="shared" si="228"/>
        <v>38</v>
      </c>
      <c r="V154" s="161">
        <f t="shared" si="228"/>
        <v>14724</v>
      </c>
      <c r="W154" s="164">
        <f t="shared" si="212"/>
        <v>66.825288919102647</v>
      </c>
      <c r="X154" s="10"/>
      <c r="AA154" s="275"/>
    </row>
    <row r="155" spans="1:27" ht="14.25" thickTop="1" thickBot="1">
      <c r="A155" s="121"/>
      <c r="B155" s="207"/>
      <c r="C155" s="121"/>
      <c r="D155" s="121"/>
      <c r="E155" s="121"/>
      <c r="F155" s="121"/>
      <c r="G155" s="121"/>
      <c r="H155" s="121"/>
      <c r="I155" s="122"/>
      <c r="J155" s="121"/>
      <c r="L155" s="201" t="s">
        <v>90</v>
      </c>
      <c r="M155" s="161">
        <f t="shared" ref="M155" si="229">+M146+M150+M154</f>
        <v>3720</v>
      </c>
      <c r="N155" s="162">
        <f t="shared" ref="N155" si="230">+N146+N150+N154</f>
        <v>21278</v>
      </c>
      <c r="O155" s="161">
        <f t="shared" ref="O155" si="231">+O146+O150+O154</f>
        <v>24998</v>
      </c>
      <c r="P155" s="161">
        <f t="shared" ref="P155" si="232">+P146+P150+P154</f>
        <v>21</v>
      </c>
      <c r="Q155" s="161">
        <f t="shared" ref="Q155" si="233">+Q146+Q150+Q154</f>
        <v>25019</v>
      </c>
      <c r="R155" s="161">
        <f t="shared" ref="R155" si="234">+R146+R150+R154</f>
        <v>10371</v>
      </c>
      <c r="S155" s="162">
        <f t="shared" ref="S155" si="235">+S146+S150+S154</f>
        <v>30668</v>
      </c>
      <c r="T155" s="161">
        <f t="shared" ref="T155" si="236">+T146+T150+T154</f>
        <v>41039</v>
      </c>
      <c r="U155" s="161">
        <f t="shared" ref="U155" si="237">+U146+U150+U154</f>
        <v>92</v>
      </c>
      <c r="V155" s="163">
        <f t="shared" ref="V155" si="238">+V146+V150+V154</f>
        <v>41131</v>
      </c>
      <c r="W155" s="164">
        <f t="shared" ref="W155:W156" si="239">IF(Q155=0,0,((V155/Q155)-1)*100)</f>
        <v>64.39905671689516</v>
      </c>
      <c r="Y155" s="3"/>
      <c r="Z155" s="3"/>
    </row>
    <row r="156" spans="1:27" ht="14.25" thickTop="1" thickBot="1">
      <c r="A156" s="121"/>
      <c r="B156" s="207"/>
      <c r="C156" s="121"/>
      <c r="D156" s="121"/>
      <c r="E156" s="121"/>
      <c r="F156" s="121"/>
      <c r="G156" s="121"/>
      <c r="H156" s="121"/>
      <c r="I156" s="122"/>
      <c r="J156" s="121"/>
      <c r="L156" s="201" t="s">
        <v>89</v>
      </c>
      <c r="M156" s="161">
        <f t="shared" ref="M156:V156" si="240">+M142+M146+M150+M154</f>
        <v>4973</v>
      </c>
      <c r="N156" s="162">
        <f t="shared" si="240"/>
        <v>28219</v>
      </c>
      <c r="O156" s="161">
        <f t="shared" si="240"/>
        <v>33192</v>
      </c>
      <c r="P156" s="161">
        <f t="shared" si="240"/>
        <v>21</v>
      </c>
      <c r="Q156" s="161">
        <f t="shared" si="240"/>
        <v>33213</v>
      </c>
      <c r="R156" s="161">
        <f t="shared" si="240"/>
        <v>12738</v>
      </c>
      <c r="S156" s="162">
        <f t="shared" si="240"/>
        <v>39920</v>
      </c>
      <c r="T156" s="161">
        <f t="shared" si="240"/>
        <v>52658</v>
      </c>
      <c r="U156" s="161">
        <f t="shared" si="240"/>
        <v>155</v>
      </c>
      <c r="V156" s="163">
        <f t="shared" si="240"/>
        <v>52813</v>
      </c>
      <c r="W156" s="164">
        <f t="shared" si="239"/>
        <v>59.013037063800326</v>
      </c>
      <c r="Y156" s="3"/>
      <c r="Z156" s="3"/>
    </row>
    <row r="157" spans="1:27" ht="14.25" thickTop="1" thickBot="1">
      <c r="B157" s="207"/>
      <c r="C157" s="121"/>
      <c r="D157" s="121"/>
      <c r="E157" s="121"/>
      <c r="F157" s="121"/>
      <c r="G157" s="121"/>
      <c r="H157" s="121"/>
      <c r="I157" s="122"/>
      <c r="L157" s="200" t="s">
        <v>59</v>
      </c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5"/>
    </row>
    <row r="158" spans="1:27" ht="13.5" thickTop="1">
      <c r="B158" s="207"/>
      <c r="C158" s="121"/>
      <c r="D158" s="121"/>
      <c r="E158" s="121"/>
      <c r="F158" s="121"/>
      <c r="G158" s="121"/>
      <c r="H158" s="121"/>
      <c r="I158" s="122"/>
      <c r="L158" s="297" t="s">
        <v>48</v>
      </c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9"/>
    </row>
    <row r="159" spans="1:27" ht="13.5" thickBot="1">
      <c r="B159" s="207"/>
      <c r="C159" s="121"/>
      <c r="D159" s="121"/>
      <c r="E159" s="121"/>
      <c r="F159" s="121"/>
      <c r="G159" s="121"/>
      <c r="H159" s="121"/>
      <c r="I159" s="122"/>
      <c r="L159" s="300" t="s">
        <v>49</v>
      </c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2"/>
    </row>
    <row r="160" spans="1:27" ht="14.25" thickTop="1" thickBot="1">
      <c r="B160" s="207"/>
      <c r="C160" s="121"/>
      <c r="D160" s="121"/>
      <c r="E160" s="121"/>
      <c r="F160" s="121"/>
      <c r="G160" s="121"/>
      <c r="H160" s="121"/>
      <c r="I160" s="122"/>
      <c r="L160" s="197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120" t="s">
        <v>40</v>
      </c>
    </row>
    <row r="161" spans="2:23" ht="14.25" thickTop="1" thickBot="1">
      <c r="B161" s="207"/>
      <c r="C161" s="121"/>
      <c r="D161" s="121"/>
      <c r="E161" s="121"/>
      <c r="F161" s="121"/>
      <c r="G161" s="121"/>
      <c r="H161" s="121"/>
      <c r="I161" s="122"/>
      <c r="L161" s="219"/>
      <c r="M161" s="294" t="s">
        <v>91</v>
      </c>
      <c r="N161" s="295"/>
      <c r="O161" s="295"/>
      <c r="P161" s="295"/>
      <c r="Q161" s="296"/>
      <c r="R161" s="294" t="s">
        <v>92</v>
      </c>
      <c r="S161" s="295"/>
      <c r="T161" s="295"/>
      <c r="U161" s="295"/>
      <c r="V161" s="296"/>
      <c r="W161" s="220" t="s">
        <v>4</v>
      </c>
    </row>
    <row r="162" spans="2:23" ht="13.5" thickTop="1">
      <c r="B162" s="207"/>
      <c r="C162" s="121"/>
      <c r="D162" s="121"/>
      <c r="E162" s="121"/>
      <c r="F162" s="121"/>
      <c r="G162" s="121"/>
      <c r="H162" s="121"/>
      <c r="I162" s="122"/>
      <c r="L162" s="221" t="s">
        <v>5</v>
      </c>
      <c r="M162" s="222"/>
      <c r="N162" s="225"/>
      <c r="O162" s="194"/>
      <c r="P162" s="226"/>
      <c r="Q162" s="195"/>
      <c r="R162" s="222"/>
      <c r="S162" s="225"/>
      <c r="T162" s="194"/>
      <c r="U162" s="226"/>
      <c r="V162" s="195"/>
      <c r="W162" s="224" t="s">
        <v>6</v>
      </c>
    </row>
    <row r="163" spans="2:23" ht="13.5" thickBot="1">
      <c r="B163" s="207"/>
      <c r="C163" s="121"/>
      <c r="D163" s="121"/>
      <c r="E163" s="121"/>
      <c r="F163" s="121"/>
      <c r="G163" s="121"/>
      <c r="H163" s="121"/>
      <c r="I163" s="122"/>
      <c r="L163" s="227"/>
      <c r="M163" s="231" t="s">
        <v>41</v>
      </c>
      <c r="N163" s="232" t="s">
        <v>42</v>
      </c>
      <c r="O163" s="196" t="s">
        <v>43</v>
      </c>
      <c r="P163" s="233" t="s">
        <v>13</v>
      </c>
      <c r="Q163" s="283" t="s">
        <v>9</v>
      </c>
      <c r="R163" s="231" t="s">
        <v>41</v>
      </c>
      <c r="S163" s="232" t="s">
        <v>42</v>
      </c>
      <c r="T163" s="196" t="s">
        <v>43</v>
      </c>
      <c r="U163" s="233" t="s">
        <v>13</v>
      </c>
      <c r="V163" s="283" t="s">
        <v>9</v>
      </c>
      <c r="W163" s="230"/>
    </row>
    <row r="164" spans="2:23" ht="3.75" customHeight="1" thickTop="1" thickBot="1">
      <c r="B164" s="207"/>
      <c r="C164" s="121"/>
      <c r="D164" s="121"/>
      <c r="E164" s="121"/>
      <c r="F164" s="121"/>
      <c r="G164" s="121"/>
      <c r="H164" s="121"/>
      <c r="I164" s="122"/>
      <c r="L164" s="221"/>
      <c r="M164" s="237"/>
      <c r="N164" s="238"/>
      <c r="O164" s="171"/>
      <c r="P164" s="239"/>
      <c r="Q164" s="177"/>
      <c r="R164" s="237"/>
      <c r="S164" s="238"/>
      <c r="T164" s="171"/>
      <c r="U164" s="239"/>
      <c r="V164" s="181"/>
      <c r="W164" s="240"/>
    </row>
    <row r="165" spans="2:23" ht="13.5" thickTop="1">
      <c r="B165" s="207"/>
      <c r="C165" s="121"/>
      <c r="D165" s="121"/>
      <c r="E165" s="121"/>
      <c r="F165" s="121"/>
      <c r="G165" s="121"/>
      <c r="H165" s="121"/>
      <c r="I165" s="122"/>
      <c r="L165" s="221" t="s">
        <v>14</v>
      </c>
      <c r="M165" s="243">
        <v>0</v>
      </c>
      <c r="N165" s="244">
        <v>10</v>
      </c>
      <c r="O165" s="172">
        <f>M165+N165</f>
        <v>10</v>
      </c>
      <c r="P165" s="100">
        <v>0</v>
      </c>
      <c r="Q165" s="178">
        <f>O165+P165</f>
        <v>10</v>
      </c>
      <c r="R165" s="256">
        <v>0</v>
      </c>
      <c r="S165" s="257">
        <v>2</v>
      </c>
      <c r="T165" s="172">
        <f>R165+S165</f>
        <v>2</v>
      </c>
      <c r="U165" s="258">
        <v>0</v>
      </c>
      <c r="V165" s="182">
        <f>+U165+T165</f>
        <v>2</v>
      </c>
      <c r="W165" s="217">
        <f t="shared" ref="W165:W180" si="241">IF(Q165=0,0,((V165/Q165)-1)*100)</f>
        <v>-80</v>
      </c>
    </row>
    <row r="166" spans="2:23">
      <c r="B166" s="207"/>
      <c r="C166" s="121"/>
      <c r="D166" s="121"/>
      <c r="E166" s="121"/>
      <c r="F166" s="121"/>
      <c r="G166" s="121"/>
      <c r="H166" s="121"/>
      <c r="I166" s="122"/>
      <c r="L166" s="221" t="s">
        <v>15</v>
      </c>
      <c r="M166" s="243">
        <v>0</v>
      </c>
      <c r="N166" s="244">
        <v>7</v>
      </c>
      <c r="O166" s="172">
        <f>M166+N166</f>
        <v>7</v>
      </c>
      <c r="P166" s="100">
        <v>0</v>
      </c>
      <c r="Q166" s="178">
        <f>O166+P166</f>
        <v>7</v>
      </c>
      <c r="R166" s="256">
        <v>0</v>
      </c>
      <c r="S166" s="257">
        <v>1</v>
      </c>
      <c r="T166" s="172">
        <f>R166+S166</f>
        <v>1</v>
      </c>
      <c r="U166" s="260">
        <v>0</v>
      </c>
      <c r="V166" s="182">
        <f>+U166+T166</f>
        <v>1</v>
      </c>
      <c r="W166" s="217">
        <f t="shared" si="241"/>
        <v>-85.714285714285722</v>
      </c>
    </row>
    <row r="167" spans="2:23" ht="13.5" thickBot="1">
      <c r="B167" s="207"/>
      <c r="C167" s="121"/>
      <c r="D167" s="121"/>
      <c r="E167" s="121"/>
      <c r="F167" s="121"/>
      <c r="G167" s="121"/>
      <c r="H167" s="121"/>
      <c r="I167" s="122"/>
      <c r="L167" s="227" t="s">
        <v>16</v>
      </c>
      <c r="M167" s="243">
        <v>0</v>
      </c>
      <c r="N167" s="244">
        <v>4</v>
      </c>
      <c r="O167" s="172">
        <f>M167+N167</f>
        <v>4</v>
      </c>
      <c r="P167" s="100">
        <v>0</v>
      </c>
      <c r="Q167" s="178">
        <f>O167+P167</f>
        <v>4</v>
      </c>
      <c r="R167" s="256">
        <v>0</v>
      </c>
      <c r="S167" s="257">
        <v>1</v>
      </c>
      <c r="T167" s="172">
        <f>R167+S167</f>
        <v>1</v>
      </c>
      <c r="U167" s="261">
        <v>0</v>
      </c>
      <c r="V167" s="182">
        <f>+U167+T167</f>
        <v>1</v>
      </c>
      <c r="W167" s="217">
        <f t="shared" si="241"/>
        <v>-75</v>
      </c>
    </row>
    <row r="168" spans="2:23" ht="14.25" thickTop="1" thickBot="1">
      <c r="B168" s="207"/>
      <c r="C168" s="121"/>
      <c r="D168" s="121"/>
      <c r="E168" s="121"/>
      <c r="F168" s="121"/>
      <c r="G168" s="121"/>
      <c r="H168" s="121"/>
      <c r="I168" s="122"/>
      <c r="L168" s="203" t="s">
        <v>17</v>
      </c>
      <c r="M168" s="184">
        <f>+M165+M166+M167</f>
        <v>0</v>
      </c>
      <c r="N168" s="185">
        <f>+N165+N166+N167</f>
        <v>21</v>
      </c>
      <c r="O168" s="184">
        <f>+O165+O166+O167</f>
        <v>21</v>
      </c>
      <c r="P168" s="184">
        <f>+P165+P166+P167</f>
        <v>0</v>
      </c>
      <c r="Q168" s="184">
        <f>Q167+Q165+Q166</f>
        <v>21</v>
      </c>
      <c r="R168" s="184">
        <f>+R165+R166+R167</f>
        <v>0</v>
      </c>
      <c r="S168" s="185">
        <f>+S165+S166+S167</f>
        <v>4</v>
      </c>
      <c r="T168" s="184">
        <f>+T165+T166+T167</f>
        <v>4</v>
      </c>
      <c r="U168" s="184">
        <f>+U165+U166+U167</f>
        <v>0</v>
      </c>
      <c r="V168" s="186">
        <f>V167+V165+V166</f>
        <v>4</v>
      </c>
      <c r="W168" s="187">
        <f t="shared" si="241"/>
        <v>-80.952380952380949</v>
      </c>
    </row>
    <row r="169" spans="2:23" ht="13.5" thickTop="1">
      <c r="B169" s="207"/>
      <c r="C169" s="121"/>
      <c r="D169" s="121"/>
      <c r="E169" s="121"/>
      <c r="F169" s="121"/>
      <c r="G169" s="121"/>
      <c r="H169" s="121"/>
      <c r="I169" s="122"/>
      <c r="L169" s="221" t="s">
        <v>18</v>
      </c>
      <c r="M169" s="253">
        <v>0</v>
      </c>
      <c r="N169" s="254">
        <v>3</v>
      </c>
      <c r="O169" s="173">
        <f>M169+N169</f>
        <v>3</v>
      </c>
      <c r="P169" s="100">
        <v>0</v>
      </c>
      <c r="Q169" s="179">
        <f>O169+P169</f>
        <v>3</v>
      </c>
      <c r="R169" s="253">
        <v>0</v>
      </c>
      <c r="S169" s="254">
        <v>3</v>
      </c>
      <c r="T169" s="173">
        <f>R169+S169</f>
        <v>3</v>
      </c>
      <c r="U169" s="100">
        <v>0</v>
      </c>
      <c r="V169" s="182">
        <f>+U169+T169</f>
        <v>3</v>
      </c>
      <c r="W169" s="217">
        <f t="shared" si="241"/>
        <v>0</v>
      </c>
    </row>
    <row r="170" spans="2:23">
      <c r="B170" s="207"/>
      <c r="C170" s="121"/>
      <c r="D170" s="121"/>
      <c r="E170" s="121"/>
      <c r="F170" s="121"/>
      <c r="G170" s="121"/>
      <c r="H170" s="121"/>
      <c r="I170" s="122"/>
      <c r="L170" s="221" t="s">
        <v>19</v>
      </c>
      <c r="M170" s="243">
        <v>0</v>
      </c>
      <c r="N170" s="244">
        <v>2</v>
      </c>
      <c r="O170" s="172">
        <f>M170+N170</f>
        <v>2</v>
      </c>
      <c r="P170" s="100">
        <v>0</v>
      </c>
      <c r="Q170" s="178">
        <f>O170+P170</f>
        <v>2</v>
      </c>
      <c r="R170" s="243">
        <v>0</v>
      </c>
      <c r="S170" s="244">
        <v>2</v>
      </c>
      <c r="T170" s="172">
        <f>R170+S170</f>
        <v>2</v>
      </c>
      <c r="U170" s="100">
        <v>0</v>
      </c>
      <c r="V170" s="182">
        <f>+U170+T170</f>
        <v>2</v>
      </c>
      <c r="W170" s="217">
        <f>IF(Q170=0,0,((V170/Q170)-1)*100)</f>
        <v>0</v>
      </c>
    </row>
    <row r="171" spans="2:23" ht="13.5" thickBot="1">
      <c r="B171" s="207"/>
      <c r="C171" s="121"/>
      <c r="D171" s="121"/>
      <c r="E171" s="121"/>
      <c r="F171" s="121"/>
      <c r="G171" s="121"/>
      <c r="H171" s="121"/>
      <c r="I171" s="122"/>
      <c r="L171" s="221" t="s">
        <v>20</v>
      </c>
      <c r="M171" s="243">
        <v>0</v>
      </c>
      <c r="N171" s="244">
        <v>2</v>
      </c>
      <c r="O171" s="172">
        <f>M171+N171</f>
        <v>2</v>
      </c>
      <c r="P171" s="100">
        <v>0</v>
      </c>
      <c r="Q171" s="178">
        <f>O171+P171</f>
        <v>2</v>
      </c>
      <c r="R171" s="243">
        <v>0</v>
      </c>
      <c r="S171" s="244">
        <v>7</v>
      </c>
      <c r="T171" s="172">
        <f>R171+S171</f>
        <v>7</v>
      </c>
      <c r="U171" s="100">
        <v>0</v>
      </c>
      <c r="V171" s="182">
        <f>+U171+T171</f>
        <v>7</v>
      </c>
      <c r="W171" s="217">
        <f>IF(Q171=0,0,((V171/Q171)-1)*100)</f>
        <v>250</v>
      </c>
    </row>
    <row r="172" spans="2:23" ht="14.25" thickTop="1" thickBot="1">
      <c r="B172" s="207"/>
      <c r="C172" s="121"/>
      <c r="D172" s="121"/>
      <c r="E172" s="121"/>
      <c r="F172" s="121"/>
      <c r="G172" s="121"/>
      <c r="H172" s="121"/>
      <c r="I172" s="122"/>
      <c r="L172" s="203" t="s">
        <v>87</v>
      </c>
      <c r="M172" s="184">
        <f>+M169+M170+M171</f>
        <v>0</v>
      </c>
      <c r="N172" s="185">
        <f t="shared" ref="N172:V172" si="242">+N169+N170+N171</f>
        <v>7</v>
      </c>
      <c r="O172" s="184">
        <f t="shared" si="242"/>
        <v>7</v>
      </c>
      <c r="P172" s="184">
        <f t="shared" si="242"/>
        <v>0</v>
      </c>
      <c r="Q172" s="184">
        <f t="shared" si="242"/>
        <v>7</v>
      </c>
      <c r="R172" s="184">
        <f t="shared" si="242"/>
        <v>0</v>
      </c>
      <c r="S172" s="185">
        <f t="shared" si="242"/>
        <v>12</v>
      </c>
      <c r="T172" s="184">
        <f t="shared" si="242"/>
        <v>12</v>
      </c>
      <c r="U172" s="184">
        <f t="shared" si="242"/>
        <v>0</v>
      </c>
      <c r="V172" s="186">
        <f t="shared" si="242"/>
        <v>12</v>
      </c>
      <c r="W172" s="187">
        <f>IF(Q172=0,0,((V172/Q172)-1)*100)</f>
        <v>71.428571428571416</v>
      </c>
    </row>
    <row r="173" spans="2:23" ht="13.5" thickTop="1">
      <c r="B173" s="207"/>
      <c r="C173" s="121"/>
      <c r="D173" s="121"/>
      <c r="E173" s="121"/>
      <c r="F173" s="121"/>
      <c r="G173" s="121"/>
      <c r="H173" s="121"/>
      <c r="I173" s="122"/>
      <c r="L173" s="221" t="s">
        <v>21</v>
      </c>
      <c r="M173" s="243">
        <v>0</v>
      </c>
      <c r="N173" s="244">
        <v>1</v>
      </c>
      <c r="O173" s="172">
        <f>M173+N173</f>
        <v>1</v>
      </c>
      <c r="P173" s="100">
        <v>0</v>
      </c>
      <c r="Q173" s="178">
        <f>O173+P173</f>
        <v>1</v>
      </c>
      <c r="R173" s="243">
        <v>0</v>
      </c>
      <c r="S173" s="244">
        <v>1</v>
      </c>
      <c r="T173" s="172">
        <f>R173+S173</f>
        <v>1</v>
      </c>
      <c r="U173" s="100">
        <v>0</v>
      </c>
      <c r="V173" s="182">
        <f>+U173+T173</f>
        <v>1</v>
      </c>
      <c r="W173" s="217">
        <f t="shared" si="241"/>
        <v>0</v>
      </c>
    </row>
    <row r="174" spans="2:23">
      <c r="B174" s="207"/>
      <c r="C174" s="121"/>
      <c r="D174" s="121"/>
      <c r="E174" s="121"/>
      <c r="F174" s="121"/>
      <c r="G174" s="121"/>
      <c r="H174" s="121"/>
      <c r="I174" s="122"/>
      <c r="L174" s="221" t="s">
        <v>88</v>
      </c>
      <c r="M174" s="243">
        <v>0</v>
      </c>
      <c r="N174" s="244">
        <v>1</v>
      </c>
      <c r="O174" s="172">
        <f>M174+N174</f>
        <v>1</v>
      </c>
      <c r="P174" s="100">
        <v>0</v>
      </c>
      <c r="Q174" s="178">
        <f>O174+P174</f>
        <v>1</v>
      </c>
      <c r="R174" s="243">
        <v>0</v>
      </c>
      <c r="S174" s="244">
        <v>1</v>
      </c>
      <c r="T174" s="172">
        <f>R174+S174</f>
        <v>1</v>
      </c>
      <c r="U174" s="100">
        <v>0</v>
      </c>
      <c r="V174" s="182">
        <f>T174+U174</f>
        <v>1</v>
      </c>
      <c r="W174" s="217">
        <f t="shared" ref="W174:W178" si="243">IF(Q174=0,0,((V174/Q174)-1)*100)</f>
        <v>0</v>
      </c>
    </row>
    <row r="175" spans="2:23" ht="13.5" thickBot="1">
      <c r="B175" s="207"/>
      <c r="C175" s="121"/>
      <c r="D175" s="121"/>
      <c r="E175" s="121"/>
      <c r="F175" s="121"/>
      <c r="G175" s="121"/>
      <c r="H175" s="121"/>
      <c r="I175" s="122"/>
      <c r="L175" s="221" t="s">
        <v>22</v>
      </c>
      <c r="M175" s="243">
        <v>0</v>
      </c>
      <c r="N175" s="244">
        <v>1</v>
      </c>
      <c r="O175" s="174">
        <f>M175+N175</f>
        <v>1</v>
      </c>
      <c r="P175" s="250">
        <v>0</v>
      </c>
      <c r="Q175" s="178">
        <f>O175+P175</f>
        <v>1</v>
      </c>
      <c r="R175" s="243">
        <v>0</v>
      </c>
      <c r="S175" s="244">
        <v>5</v>
      </c>
      <c r="T175" s="174">
        <f>R175+S175</f>
        <v>5</v>
      </c>
      <c r="U175" s="250">
        <v>0</v>
      </c>
      <c r="V175" s="182">
        <f>T175+U175</f>
        <v>5</v>
      </c>
      <c r="W175" s="217">
        <f t="shared" si="243"/>
        <v>400</v>
      </c>
    </row>
    <row r="176" spans="2:23" ht="14.25" thickTop="1" thickBot="1">
      <c r="B176" s="207"/>
      <c r="C176" s="121"/>
      <c r="D176" s="121"/>
      <c r="E176" s="121"/>
      <c r="F176" s="121"/>
      <c r="G176" s="121"/>
      <c r="H176" s="121"/>
      <c r="I176" s="122"/>
      <c r="L176" s="204" t="s">
        <v>60</v>
      </c>
      <c r="M176" s="188">
        <f>+M173+M174+M175</f>
        <v>0</v>
      </c>
      <c r="N176" s="188">
        <f t="shared" ref="N176:V176" si="244">+N173+N174+N175</f>
        <v>3</v>
      </c>
      <c r="O176" s="192">
        <f t="shared" si="244"/>
        <v>3</v>
      </c>
      <c r="P176" s="192">
        <f t="shared" si="244"/>
        <v>0</v>
      </c>
      <c r="Q176" s="191">
        <f t="shared" si="244"/>
        <v>3</v>
      </c>
      <c r="R176" s="188">
        <f t="shared" si="244"/>
        <v>0</v>
      </c>
      <c r="S176" s="188">
        <f t="shared" si="244"/>
        <v>7</v>
      </c>
      <c r="T176" s="192">
        <f t="shared" si="244"/>
        <v>7</v>
      </c>
      <c r="U176" s="192">
        <f t="shared" si="244"/>
        <v>0</v>
      </c>
      <c r="V176" s="192">
        <f t="shared" si="244"/>
        <v>7</v>
      </c>
      <c r="W176" s="193">
        <f t="shared" si="243"/>
        <v>133.33333333333334</v>
      </c>
    </row>
    <row r="177" spans="1:27" s="4" customFormat="1" ht="12.75" customHeight="1" thickTop="1">
      <c r="A177" s="125"/>
      <c r="B177" s="208"/>
      <c r="C177" s="126"/>
      <c r="D177" s="126"/>
      <c r="E177" s="126"/>
      <c r="F177" s="126"/>
      <c r="G177" s="126"/>
      <c r="H177" s="126"/>
      <c r="I177" s="127"/>
      <c r="J177" s="125"/>
      <c r="K177" s="94"/>
      <c r="L177" s="255" t="s">
        <v>24</v>
      </c>
      <c r="M177" s="256">
        <v>0</v>
      </c>
      <c r="N177" s="257">
        <v>7</v>
      </c>
      <c r="O177" s="175">
        <f>M177+N177</f>
        <v>7</v>
      </c>
      <c r="P177" s="258">
        <v>0</v>
      </c>
      <c r="Q177" s="180">
        <f>O177+P177</f>
        <v>7</v>
      </c>
      <c r="R177" s="256">
        <v>7</v>
      </c>
      <c r="S177" s="257">
        <v>4</v>
      </c>
      <c r="T177" s="175">
        <f>R177+S177</f>
        <v>11</v>
      </c>
      <c r="U177" s="258">
        <v>0</v>
      </c>
      <c r="V177" s="183">
        <f>T177+U177</f>
        <v>11</v>
      </c>
      <c r="W177" s="259">
        <f t="shared" si="243"/>
        <v>57.142857142857139</v>
      </c>
      <c r="X177" s="10"/>
      <c r="AA177" s="275"/>
    </row>
    <row r="178" spans="1:27" s="4" customFormat="1" ht="12.75" customHeight="1">
      <c r="A178" s="125"/>
      <c r="B178" s="209"/>
      <c r="C178" s="128"/>
      <c r="D178" s="128"/>
      <c r="E178" s="128"/>
      <c r="F178" s="128"/>
      <c r="G178" s="128"/>
      <c r="H178" s="128"/>
      <c r="I178" s="129"/>
      <c r="J178" s="125"/>
      <c r="K178" s="94"/>
      <c r="L178" s="255" t="s">
        <v>25</v>
      </c>
      <c r="M178" s="256">
        <v>0</v>
      </c>
      <c r="N178" s="257">
        <v>2</v>
      </c>
      <c r="O178" s="175">
        <f>M178+N178</f>
        <v>2</v>
      </c>
      <c r="P178" s="260">
        <v>0</v>
      </c>
      <c r="Q178" s="180">
        <f>O178+P178</f>
        <v>2</v>
      </c>
      <c r="R178" s="256">
        <v>0</v>
      </c>
      <c r="S178" s="257">
        <v>1</v>
      </c>
      <c r="T178" s="175">
        <f>R178+S178</f>
        <v>1</v>
      </c>
      <c r="U178" s="260">
        <v>1</v>
      </c>
      <c r="V178" s="175">
        <f>T178+U178</f>
        <v>2</v>
      </c>
      <c r="W178" s="259">
        <f t="shared" si="243"/>
        <v>0</v>
      </c>
      <c r="X178" s="10"/>
      <c r="AA178" s="275"/>
    </row>
    <row r="179" spans="1:27" s="4" customFormat="1" ht="12.75" customHeight="1" thickBot="1">
      <c r="A179" s="125"/>
      <c r="B179" s="209"/>
      <c r="C179" s="128"/>
      <c r="D179" s="128"/>
      <c r="E179" s="128"/>
      <c r="F179" s="128"/>
      <c r="G179" s="128"/>
      <c r="H179" s="128"/>
      <c r="I179" s="129"/>
      <c r="J179" s="125"/>
      <c r="K179" s="94"/>
      <c r="L179" s="255" t="s">
        <v>26</v>
      </c>
      <c r="M179" s="256">
        <v>0</v>
      </c>
      <c r="N179" s="257">
        <v>4</v>
      </c>
      <c r="O179" s="175">
        <f>M179+N179</f>
        <v>4</v>
      </c>
      <c r="P179" s="261">
        <v>0</v>
      </c>
      <c r="Q179" s="180">
        <f>O179+P179</f>
        <v>4</v>
      </c>
      <c r="R179" s="256">
        <v>1</v>
      </c>
      <c r="S179" s="257">
        <v>1</v>
      </c>
      <c r="T179" s="175">
        <f>R179+S179</f>
        <v>2</v>
      </c>
      <c r="U179" s="261">
        <v>0</v>
      </c>
      <c r="V179" s="183">
        <f>T179+U179</f>
        <v>2</v>
      </c>
      <c r="W179" s="259">
        <f t="shared" si="241"/>
        <v>-50</v>
      </c>
      <c r="X179" s="10"/>
      <c r="AA179" s="275"/>
    </row>
    <row r="180" spans="1:27" ht="14.25" thickTop="1" thickBot="1">
      <c r="B180" s="207"/>
      <c r="C180" s="121"/>
      <c r="D180" s="121"/>
      <c r="E180" s="121"/>
      <c r="F180" s="121"/>
      <c r="G180" s="121"/>
      <c r="H180" s="121"/>
      <c r="I180" s="122"/>
      <c r="L180" s="203" t="s">
        <v>27</v>
      </c>
      <c r="M180" s="184">
        <f t="shared" ref="M180:V180" si="245">+M177+M178+M179</f>
        <v>0</v>
      </c>
      <c r="N180" s="185">
        <f t="shared" si="245"/>
        <v>13</v>
      </c>
      <c r="O180" s="184">
        <f t="shared" si="245"/>
        <v>13</v>
      </c>
      <c r="P180" s="184">
        <f t="shared" si="245"/>
        <v>0</v>
      </c>
      <c r="Q180" s="190">
        <f t="shared" si="245"/>
        <v>13</v>
      </c>
      <c r="R180" s="184">
        <f t="shared" si="245"/>
        <v>8</v>
      </c>
      <c r="S180" s="185">
        <f t="shared" si="245"/>
        <v>6</v>
      </c>
      <c r="T180" s="184">
        <f t="shared" si="245"/>
        <v>14</v>
      </c>
      <c r="U180" s="184">
        <f t="shared" si="245"/>
        <v>1</v>
      </c>
      <c r="V180" s="190">
        <f t="shared" si="245"/>
        <v>15</v>
      </c>
      <c r="W180" s="187">
        <f t="shared" si="241"/>
        <v>15.384615384615374</v>
      </c>
    </row>
    <row r="181" spans="1:27" ht="14.25" thickTop="1" thickBot="1">
      <c r="B181" s="207"/>
      <c r="C181" s="121"/>
      <c r="D181" s="121"/>
      <c r="E181" s="121"/>
      <c r="F181" s="121"/>
      <c r="G181" s="121"/>
      <c r="H181" s="121"/>
      <c r="I181" s="122"/>
      <c r="L181" s="203" t="s">
        <v>90</v>
      </c>
      <c r="M181" s="184">
        <f t="shared" ref="M181" si="246">+M172+M176+M180</f>
        <v>0</v>
      </c>
      <c r="N181" s="185">
        <f t="shared" ref="N181" si="247">+N172+N176+N180</f>
        <v>23</v>
      </c>
      <c r="O181" s="184">
        <f t="shared" ref="O181" si="248">+O172+O176+O180</f>
        <v>23</v>
      </c>
      <c r="P181" s="184">
        <f t="shared" ref="P181" si="249">+P172+P176+P180</f>
        <v>0</v>
      </c>
      <c r="Q181" s="184">
        <f t="shared" ref="Q181" si="250">+Q172+Q176+Q180</f>
        <v>23</v>
      </c>
      <c r="R181" s="184">
        <f t="shared" ref="R181" si="251">+R172+R176+R180</f>
        <v>8</v>
      </c>
      <c r="S181" s="185">
        <f t="shared" ref="S181" si="252">+S172+S176+S180</f>
        <v>25</v>
      </c>
      <c r="T181" s="184">
        <f t="shared" ref="T181" si="253">+T172+T176+T180</f>
        <v>33</v>
      </c>
      <c r="U181" s="184">
        <f t="shared" ref="U181" si="254">+U172+U176+U180</f>
        <v>1</v>
      </c>
      <c r="V181" s="186">
        <f t="shared" ref="V181" si="255">+V172+V176+V180</f>
        <v>34</v>
      </c>
      <c r="W181" s="187">
        <f>IF(Q181=0,0,((V181/Q181)-1)*100)</f>
        <v>47.826086956521728</v>
      </c>
    </row>
    <row r="182" spans="1:27" ht="14.25" thickTop="1" thickBot="1">
      <c r="B182" s="207"/>
      <c r="C182" s="121"/>
      <c r="D182" s="121"/>
      <c r="E182" s="121"/>
      <c r="F182" s="121"/>
      <c r="G182" s="121"/>
      <c r="H182" s="121"/>
      <c r="I182" s="122"/>
      <c r="L182" s="203" t="s">
        <v>89</v>
      </c>
      <c r="M182" s="184">
        <f t="shared" ref="M182:V182" si="256">+M168+M172+M176+M180</f>
        <v>0</v>
      </c>
      <c r="N182" s="185">
        <f t="shared" si="256"/>
        <v>44</v>
      </c>
      <c r="O182" s="184">
        <f t="shared" si="256"/>
        <v>44</v>
      </c>
      <c r="P182" s="184">
        <f t="shared" si="256"/>
        <v>0</v>
      </c>
      <c r="Q182" s="184">
        <f t="shared" si="256"/>
        <v>44</v>
      </c>
      <c r="R182" s="184">
        <f t="shared" si="256"/>
        <v>8</v>
      </c>
      <c r="S182" s="185">
        <f t="shared" si="256"/>
        <v>29</v>
      </c>
      <c r="T182" s="184">
        <f t="shared" si="256"/>
        <v>37</v>
      </c>
      <c r="U182" s="184">
        <f t="shared" si="256"/>
        <v>1</v>
      </c>
      <c r="V182" s="186">
        <f t="shared" si="256"/>
        <v>38</v>
      </c>
      <c r="W182" s="187">
        <f>IF(Q182=0,0,((V182/Q182)-1)*100)</f>
        <v>-13.636363636363635</v>
      </c>
    </row>
    <row r="183" spans="1:27" ht="14.25" thickTop="1" thickBot="1">
      <c r="B183" s="207"/>
      <c r="C183" s="121"/>
      <c r="D183" s="121"/>
      <c r="E183" s="121"/>
      <c r="F183" s="121"/>
      <c r="G183" s="121"/>
      <c r="H183" s="121"/>
      <c r="I183" s="122"/>
      <c r="L183" s="200" t="s">
        <v>59</v>
      </c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5"/>
    </row>
    <row r="184" spans="1:27" ht="13.5" thickTop="1">
      <c r="B184" s="207"/>
      <c r="C184" s="121"/>
      <c r="D184" s="121"/>
      <c r="E184" s="121"/>
      <c r="F184" s="121"/>
      <c r="G184" s="121"/>
      <c r="H184" s="121"/>
      <c r="I184" s="122"/>
      <c r="L184" s="297" t="s">
        <v>50</v>
      </c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9"/>
    </row>
    <row r="185" spans="1:27" ht="13.5" thickBot="1">
      <c r="B185" s="207"/>
      <c r="C185" s="121"/>
      <c r="D185" s="121"/>
      <c r="E185" s="121"/>
      <c r="F185" s="121"/>
      <c r="G185" s="121"/>
      <c r="H185" s="121"/>
      <c r="I185" s="122"/>
      <c r="L185" s="300" t="s">
        <v>51</v>
      </c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2"/>
    </row>
    <row r="186" spans="1:27" ht="14.25" thickTop="1" thickBot="1">
      <c r="B186" s="207"/>
      <c r="C186" s="121"/>
      <c r="D186" s="121"/>
      <c r="E186" s="121"/>
      <c r="F186" s="121"/>
      <c r="G186" s="121"/>
      <c r="H186" s="121"/>
      <c r="I186" s="122"/>
      <c r="L186" s="197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120" t="s">
        <v>40</v>
      </c>
    </row>
    <row r="187" spans="1:27" ht="14.25" thickTop="1" thickBot="1">
      <c r="B187" s="207"/>
      <c r="C187" s="121"/>
      <c r="D187" s="121"/>
      <c r="E187" s="121"/>
      <c r="F187" s="121"/>
      <c r="G187" s="121"/>
      <c r="H187" s="121"/>
      <c r="I187" s="122"/>
      <c r="L187" s="219"/>
      <c r="M187" s="294" t="s">
        <v>91</v>
      </c>
      <c r="N187" s="295"/>
      <c r="O187" s="295"/>
      <c r="P187" s="295"/>
      <c r="Q187" s="296"/>
      <c r="R187" s="294" t="s">
        <v>92</v>
      </c>
      <c r="S187" s="295"/>
      <c r="T187" s="295"/>
      <c r="U187" s="295"/>
      <c r="V187" s="296"/>
      <c r="W187" s="220" t="s">
        <v>4</v>
      </c>
    </row>
    <row r="188" spans="1:27" ht="13.5" thickTop="1">
      <c r="B188" s="207"/>
      <c r="C188" s="121"/>
      <c r="D188" s="121"/>
      <c r="E188" s="121"/>
      <c r="F188" s="121"/>
      <c r="G188" s="121"/>
      <c r="H188" s="121"/>
      <c r="I188" s="122"/>
      <c r="L188" s="221" t="s">
        <v>5</v>
      </c>
      <c r="M188" s="222"/>
      <c r="N188" s="225"/>
      <c r="O188" s="194"/>
      <c r="P188" s="226"/>
      <c r="Q188" s="195"/>
      <c r="R188" s="222"/>
      <c r="S188" s="225"/>
      <c r="T188" s="194"/>
      <c r="U188" s="226"/>
      <c r="V188" s="195"/>
      <c r="W188" s="224" t="s">
        <v>6</v>
      </c>
    </row>
    <row r="189" spans="1:27" ht="13.5" thickBot="1">
      <c r="B189" s="207"/>
      <c r="C189" s="121"/>
      <c r="D189" s="121"/>
      <c r="E189" s="121"/>
      <c r="F189" s="121"/>
      <c r="G189" s="121"/>
      <c r="H189" s="121"/>
      <c r="I189" s="122"/>
      <c r="L189" s="227"/>
      <c r="M189" s="231" t="s">
        <v>41</v>
      </c>
      <c r="N189" s="232" t="s">
        <v>42</v>
      </c>
      <c r="O189" s="196" t="s">
        <v>43</v>
      </c>
      <c r="P189" s="233" t="s">
        <v>13</v>
      </c>
      <c r="Q189" s="283" t="s">
        <v>9</v>
      </c>
      <c r="R189" s="231" t="s">
        <v>41</v>
      </c>
      <c r="S189" s="232" t="s">
        <v>42</v>
      </c>
      <c r="T189" s="196" t="s">
        <v>43</v>
      </c>
      <c r="U189" s="233" t="s">
        <v>13</v>
      </c>
      <c r="V189" s="283" t="s">
        <v>9</v>
      </c>
      <c r="W189" s="230"/>
    </row>
    <row r="190" spans="1:27" ht="4.5" customHeight="1" thickTop="1" thickBot="1">
      <c r="B190" s="207"/>
      <c r="C190" s="121"/>
      <c r="D190" s="121"/>
      <c r="E190" s="121"/>
      <c r="F190" s="121"/>
      <c r="G190" s="121"/>
      <c r="H190" s="121"/>
      <c r="I190" s="122"/>
      <c r="L190" s="221"/>
      <c r="M190" s="237"/>
      <c r="N190" s="238"/>
      <c r="O190" s="171"/>
      <c r="P190" s="239"/>
      <c r="Q190" s="177"/>
      <c r="R190" s="237"/>
      <c r="S190" s="238"/>
      <c r="T190" s="171"/>
      <c r="U190" s="239"/>
      <c r="V190" s="181"/>
      <c r="W190" s="240"/>
    </row>
    <row r="191" spans="1:27" ht="13.5" thickTop="1">
      <c r="B191" s="207"/>
      <c r="C191" s="121"/>
      <c r="D191" s="121"/>
      <c r="E191" s="121"/>
      <c r="F191" s="121"/>
      <c r="G191" s="121"/>
      <c r="H191" s="121"/>
      <c r="I191" s="122"/>
      <c r="L191" s="221" t="s">
        <v>14</v>
      </c>
      <c r="M191" s="243">
        <v>60</v>
      </c>
      <c r="N191" s="244">
        <v>510</v>
      </c>
      <c r="O191" s="172">
        <f>M191+N191</f>
        <v>570</v>
      </c>
      <c r="P191" s="100">
        <v>0</v>
      </c>
      <c r="Q191" s="178">
        <f>O191+P191</f>
        <v>570</v>
      </c>
      <c r="R191" s="256">
        <v>84</v>
      </c>
      <c r="S191" s="257">
        <v>914</v>
      </c>
      <c r="T191" s="172">
        <f>R191+S191</f>
        <v>998</v>
      </c>
      <c r="U191" s="258">
        <v>0</v>
      </c>
      <c r="V191" s="182">
        <f>T191+U191</f>
        <v>998</v>
      </c>
      <c r="W191" s="217">
        <f t="shared" ref="W191:W199" si="257">IF(Q191=0,0,((V191/Q191)-1)*100)</f>
        <v>75.087719298245602</v>
      </c>
      <c r="Y191" s="3"/>
    </row>
    <row r="192" spans="1:27">
      <c r="B192" s="207"/>
      <c r="C192" s="121"/>
      <c r="D192" s="121"/>
      <c r="E192" s="121"/>
      <c r="F192" s="121"/>
      <c r="G192" s="121"/>
      <c r="H192" s="121"/>
      <c r="I192" s="122"/>
      <c r="L192" s="221" t="s">
        <v>15</v>
      </c>
      <c r="M192" s="243">
        <v>53</v>
      </c>
      <c r="N192" s="244">
        <v>513</v>
      </c>
      <c r="O192" s="172">
        <f>M192+N192</f>
        <v>566</v>
      </c>
      <c r="P192" s="100">
        <v>0</v>
      </c>
      <c r="Q192" s="178">
        <f>O192+P192</f>
        <v>566</v>
      </c>
      <c r="R192" s="256">
        <v>75</v>
      </c>
      <c r="S192" s="257">
        <v>870</v>
      </c>
      <c r="T192" s="172">
        <f>R192+S192</f>
        <v>945</v>
      </c>
      <c r="U192" s="260">
        <v>0</v>
      </c>
      <c r="V192" s="182">
        <f>T192+U192</f>
        <v>945</v>
      </c>
      <c r="W192" s="217">
        <f t="shared" si="257"/>
        <v>66.961130742049477</v>
      </c>
      <c r="Y192" s="3"/>
    </row>
    <row r="193" spans="1:27" ht="13.5" thickBot="1">
      <c r="B193" s="207"/>
      <c r="C193" s="121"/>
      <c r="D193" s="121"/>
      <c r="E193" s="121"/>
      <c r="F193" s="121"/>
      <c r="G193" s="121"/>
      <c r="H193" s="121"/>
      <c r="I193" s="122"/>
      <c r="L193" s="227" t="s">
        <v>16</v>
      </c>
      <c r="M193" s="243">
        <v>72</v>
      </c>
      <c r="N193" s="244">
        <v>546</v>
      </c>
      <c r="O193" s="172">
        <f>M193+N193</f>
        <v>618</v>
      </c>
      <c r="P193" s="100">
        <v>0</v>
      </c>
      <c r="Q193" s="178">
        <f>O193+P193</f>
        <v>618</v>
      </c>
      <c r="R193" s="256">
        <v>86</v>
      </c>
      <c r="S193" s="257">
        <v>1018</v>
      </c>
      <c r="T193" s="172">
        <f>R193+S193</f>
        <v>1104</v>
      </c>
      <c r="U193" s="261">
        <v>0</v>
      </c>
      <c r="V193" s="182">
        <f>T193+U193</f>
        <v>1104</v>
      </c>
      <c r="W193" s="217">
        <f t="shared" si="257"/>
        <v>78.640776699029132</v>
      </c>
      <c r="Y193" s="3"/>
    </row>
    <row r="194" spans="1:27" ht="14.25" thickTop="1" thickBot="1">
      <c r="B194" s="207"/>
      <c r="C194" s="121"/>
      <c r="D194" s="121"/>
      <c r="E194" s="121"/>
      <c r="F194" s="121"/>
      <c r="G194" s="121"/>
      <c r="H194" s="121"/>
      <c r="I194" s="122"/>
      <c r="L194" s="203" t="s">
        <v>17</v>
      </c>
      <c r="M194" s="184">
        <f>+M191+M192+M193</f>
        <v>185</v>
      </c>
      <c r="N194" s="185">
        <f>+N191+N192+N193</f>
        <v>1569</v>
      </c>
      <c r="O194" s="184">
        <f>+O191+O192+O193</f>
        <v>1754</v>
      </c>
      <c r="P194" s="184">
        <f>+P191+P192+P193</f>
        <v>0</v>
      </c>
      <c r="Q194" s="184">
        <f>Q193+Q191+Q192</f>
        <v>1754</v>
      </c>
      <c r="R194" s="184">
        <f>+R191+R192+R193</f>
        <v>245</v>
      </c>
      <c r="S194" s="185">
        <f>+S191+S192+S193</f>
        <v>2802</v>
      </c>
      <c r="T194" s="184">
        <f>+T191+T192+T193</f>
        <v>3047</v>
      </c>
      <c r="U194" s="184">
        <f>+U191+U192+U193</f>
        <v>0</v>
      </c>
      <c r="V194" s="186">
        <f>V193+V191+V192</f>
        <v>3047</v>
      </c>
      <c r="W194" s="187">
        <f t="shared" si="257"/>
        <v>73.717217787913341</v>
      </c>
      <c r="Y194" s="3"/>
    </row>
    <row r="195" spans="1:27" ht="13.5" thickTop="1">
      <c r="B195" s="207"/>
      <c r="C195" s="121"/>
      <c r="D195" s="121"/>
      <c r="E195" s="121"/>
      <c r="F195" s="121"/>
      <c r="G195" s="121"/>
      <c r="H195" s="121"/>
      <c r="I195" s="122"/>
      <c r="L195" s="221" t="s">
        <v>18</v>
      </c>
      <c r="M195" s="253">
        <v>71</v>
      </c>
      <c r="N195" s="254">
        <v>499</v>
      </c>
      <c r="O195" s="173">
        <f>M195+N195</f>
        <v>570</v>
      </c>
      <c r="P195" s="100">
        <v>0</v>
      </c>
      <c r="Q195" s="179">
        <f>O195+P195</f>
        <v>570</v>
      </c>
      <c r="R195" s="253">
        <v>87</v>
      </c>
      <c r="S195" s="254">
        <v>929</v>
      </c>
      <c r="T195" s="173">
        <f>R195+S195</f>
        <v>1016</v>
      </c>
      <c r="U195" s="100">
        <v>0</v>
      </c>
      <c r="V195" s="182">
        <f>T195+U195</f>
        <v>1016</v>
      </c>
      <c r="W195" s="217">
        <f t="shared" si="257"/>
        <v>78.245614035087712</v>
      </c>
      <c r="Y195" s="3"/>
    </row>
    <row r="196" spans="1:27">
      <c r="B196" s="207"/>
      <c r="C196" s="121"/>
      <c r="D196" s="121"/>
      <c r="E196" s="121"/>
      <c r="F196" s="121"/>
      <c r="G196" s="121"/>
      <c r="H196" s="121"/>
      <c r="I196" s="122"/>
      <c r="L196" s="221" t="s">
        <v>19</v>
      </c>
      <c r="M196" s="243">
        <v>75</v>
      </c>
      <c r="N196" s="244">
        <v>477</v>
      </c>
      <c r="O196" s="172">
        <f>M196+N196</f>
        <v>552</v>
      </c>
      <c r="P196" s="100">
        <v>0</v>
      </c>
      <c r="Q196" s="178">
        <f>O196+P196</f>
        <v>552</v>
      </c>
      <c r="R196" s="243">
        <v>86</v>
      </c>
      <c r="S196" s="244">
        <v>1004</v>
      </c>
      <c r="T196" s="172">
        <f>R196+S196</f>
        <v>1090</v>
      </c>
      <c r="U196" s="100">
        <v>0</v>
      </c>
      <c r="V196" s="182">
        <f>T196+U196</f>
        <v>1090</v>
      </c>
      <c r="W196" s="217">
        <f>IF(Q196=0,0,((V196/Q196)-1)*100)</f>
        <v>97.463768115942045</v>
      </c>
      <c r="Y196" s="3"/>
    </row>
    <row r="197" spans="1:27" ht="13.5" thickBot="1">
      <c r="B197" s="207"/>
      <c r="C197" s="121"/>
      <c r="D197" s="121"/>
      <c r="E197" s="121"/>
      <c r="F197" s="121"/>
      <c r="G197" s="121"/>
      <c r="H197" s="121"/>
      <c r="I197" s="122"/>
      <c r="L197" s="221" t="s">
        <v>20</v>
      </c>
      <c r="M197" s="243">
        <v>72</v>
      </c>
      <c r="N197" s="244">
        <v>435</v>
      </c>
      <c r="O197" s="172">
        <f>M197+N197</f>
        <v>507</v>
      </c>
      <c r="P197" s="100">
        <v>0</v>
      </c>
      <c r="Q197" s="178">
        <f>O197+P197</f>
        <v>507</v>
      </c>
      <c r="R197" s="243">
        <v>91</v>
      </c>
      <c r="S197" s="244">
        <v>996</v>
      </c>
      <c r="T197" s="172">
        <f>R197+S197</f>
        <v>1087</v>
      </c>
      <c r="U197" s="100">
        <v>0</v>
      </c>
      <c r="V197" s="182">
        <f>T197+U197</f>
        <v>1087</v>
      </c>
      <c r="W197" s="217">
        <f>IF(Q197=0,0,((V197/Q197)-1)*100)</f>
        <v>114.3984220907298</v>
      </c>
      <c r="Y197" s="3"/>
    </row>
    <row r="198" spans="1:27" ht="14.25" thickTop="1" thickBot="1">
      <c r="B198" s="207"/>
      <c r="C198" s="121"/>
      <c r="D198" s="121"/>
      <c r="E198" s="121"/>
      <c r="F198" s="121"/>
      <c r="G198" s="121"/>
      <c r="H198" s="121"/>
      <c r="I198" s="122"/>
      <c r="L198" s="203" t="s">
        <v>87</v>
      </c>
      <c r="M198" s="184">
        <f>+M195+M196+M197</f>
        <v>218</v>
      </c>
      <c r="N198" s="185">
        <f t="shared" ref="N198:V198" si="258">+N195+N196+N197</f>
        <v>1411</v>
      </c>
      <c r="O198" s="184">
        <f t="shared" si="258"/>
        <v>1629</v>
      </c>
      <c r="P198" s="184">
        <f t="shared" si="258"/>
        <v>0</v>
      </c>
      <c r="Q198" s="184">
        <f t="shared" si="258"/>
        <v>1629</v>
      </c>
      <c r="R198" s="184">
        <f t="shared" si="258"/>
        <v>264</v>
      </c>
      <c r="S198" s="185">
        <f t="shared" si="258"/>
        <v>2929</v>
      </c>
      <c r="T198" s="184">
        <f t="shared" si="258"/>
        <v>3193</v>
      </c>
      <c r="U198" s="184">
        <f t="shared" si="258"/>
        <v>0</v>
      </c>
      <c r="V198" s="186">
        <f t="shared" si="258"/>
        <v>3193</v>
      </c>
      <c r="W198" s="187">
        <f t="shared" ref="W198" si="259">IF(Q198=0,0,((V198/Q198)-1)*100)</f>
        <v>96.009821976672811</v>
      </c>
      <c r="Y198" s="3"/>
    </row>
    <row r="199" spans="1:27" ht="13.5" thickTop="1">
      <c r="B199" s="207"/>
      <c r="C199" s="121"/>
      <c r="D199" s="121"/>
      <c r="E199" s="121"/>
      <c r="F199" s="121"/>
      <c r="G199" s="121"/>
      <c r="H199" s="121"/>
      <c r="I199" s="122"/>
      <c r="L199" s="221" t="s">
        <v>21</v>
      </c>
      <c r="M199" s="243">
        <v>61</v>
      </c>
      <c r="N199" s="244">
        <v>420</v>
      </c>
      <c r="O199" s="172">
        <f>M199+N199</f>
        <v>481</v>
      </c>
      <c r="P199" s="100">
        <v>0</v>
      </c>
      <c r="Q199" s="178">
        <f>O199+P199</f>
        <v>481</v>
      </c>
      <c r="R199" s="243">
        <v>82</v>
      </c>
      <c r="S199" s="244">
        <v>772</v>
      </c>
      <c r="T199" s="172">
        <f>R199+S199</f>
        <v>854</v>
      </c>
      <c r="U199" s="100">
        <v>0</v>
      </c>
      <c r="V199" s="182">
        <f>T199+U199</f>
        <v>854</v>
      </c>
      <c r="W199" s="217">
        <f t="shared" si="257"/>
        <v>77.546777546777548</v>
      </c>
      <c r="Y199" s="3"/>
    </row>
    <row r="200" spans="1:27">
      <c r="B200" s="207"/>
      <c r="C200" s="121"/>
      <c r="D200" s="121"/>
      <c r="E200" s="121"/>
      <c r="F200" s="121"/>
      <c r="G200" s="121"/>
      <c r="H200" s="121"/>
      <c r="I200" s="122"/>
      <c r="L200" s="221" t="s">
        <v>88</v>
      </c>
      <c r="M200" s="243">
        <v>65</v>
      </c>
      <c r="N200" s="244">
        <v>465</v>
      </c>
      <c r="O200" s="172">
        <f>M200+N200</f>
        <v>530</v>
      </c>
      <c r="P200" s="100">
        <v>0</v>
      </c>
      <c r="Q200" s="178">
        <f>O200+P200</f>
        <v>530</v>
      </c>
      <c r="R200" s="243">
        <v>102</v>
      </c>
      <c r="S200" s="244">
        <v>813</v>
      </c>
      <c r="T200" s="172">
        <f>R200+S200</f>
        <v>915</v>
      </c>
      <c r="U200" s="100">
        <v>0</v>
      </c>
      <c r="V200" s="182">
        <f>T200+U200</f>
        <v>915</v>
      </c>
      <c r="W200" s="217">
        <f t="shared" ref="W200:W204" si="260">IF(Q200=0,0,((V200/Q200)-1)*100)</f>
        <v>72.641509433962256</v>
      </c>
      <c r="Y200" s="3"/>
    </row>
    <row r="201" spans="1:27" ht="13.5" thickBot="1">
      <c r="B201" s="207"/>
      <c r="C201" s="121"/>
      <c r="D201" s="121"/>
      <c r="E201" s="121"/>
      <c r="F201" s="121"/>
      <c r="G201" s="121"/>
      <c r="H201" s="121"/>
      <c r="I201" s="122"/>
      <c r="L201" s="221" t="s">
        <v>22</v>
      </c>
      <c r="M201" s="243">
        <v>73</v>
      </c>
      <c r="N201" s="244">
        <v>572</v>
      </c>
      <c r="O201" s="174">
        <f>M201+N201</f>
        <v>645</v>
      </c>
      <c r="P201" s="250">
        <v>0</v>
      </c>
      <c r="Q201" s="178">
        <f>O201+P201</f>
        <v>645</v>
      </c>
      <c r="R201" s="243">
        <v>118</v>
      </c>
      <c r="S201" s="244">
        <v>996</v>
      </c>
      <c r="T201" s="174">
        <f>R201+S201</f>
        <v>1114</v>
      </c>
      <c r="U201" s="250">
        <v>0</v>
      </c>
      <c r="V201" s="182">
        <f>T201+U201</f>
        <v>1114</v>
      </c>
      <c r="W201" s="217">
        <f t="shared" si="260"/>
        <v>72.713178294573638</v>
      </c>
      <c r="Y201" s="3"/>
    </row>
    <row r="202" spans="1:27" ht="14.25" thickTop="1" thickBot="1">
      <c r="B202" s="207"/>
      <c r="C202" s="121"/>
      <c r="D202" s="121"/>
      <c r="E202" s="121"/>
      <c r="F202" s="121"/>
      <c r="G202" s="121"/>
      <c r="H202" s="121"/>
      <c r="I202" s="122"/>
      <c r="L202" s="204" t="s">
        <v>60</v>
      </c>
      <c r="M202" s="188">
        <f>+M199+M200+M201</f>
        <v>199</v>
      </c>
      <c r="N202" s="188">
        <f t="shared" ref="N202" si="261">+N199+N200+N201</f>
        <v>1457</v>
      </c>
      <c r="O202" s="192">
        <f t="shared" ref="O202" si="262">+O199+O200+O201</f>
        <v>1656</v>
      </c>
      <c r="P202" s="192">
        <f t="shared" ref="P202" si="263">+P199+P200+P201</f>
        <v>0</v>
      </c>
      <c r="Q202" s="191">
        <f t="shared" ref="Q202" si="264">+Q199+Q200+Q201</f>
        <v>1656</v>
      </c>
      <c r="R202" s="188">
        <f t="shared" ref="R202" si="265">+R199+R200+R201</f>
        <v>302</v>
      </c>
      <c r="S202" s="188">
        <f t="shared" ref="S202" si="266">+S199+S200+S201</f>
        <v>2581</v>
      </c>
      <c r="T202" s="192">
        <f t="shared" ref="T202" si="267">+T199+T200+T201</f>
        <v>2883</v>
      </c>
      <c r="U202" s="192">
        <f t="shared" ref="U202" si="268">+U199+U200+U201</f>
        <v>0</v>
      </c>
      <c r="V202" s="192">
        <f t="shared" ref="V202" si="269">+V199+V200+V201</f>
        <v>2883</v>
      </c>
      <c r="W202" s="193">
        <f t="shared" si="260"/>
        <v>74.094202898550733</v>
      </c>
    </row>
    <row r="203" spans="1:27" s="4" customFormat="1" ht="12.75" customHeight="1" thickTop="1">
      <c r="A203" s="125"/>
      <c r="B203" s="208"/>
      <c r="C203" s="126"/>
      <c r="D203" s="126"/>
      <c r="E203" s="126"/>
      <c r="F203" s="126"/>
      <c r="G203" s="126"/>
      <c r="H203" s="126"/>
      <c r="I203" s="127"/>
      <c r="J203" s="125"/>
      <c r="K203" s="125"/>
      <c r="L203" s="255" t="s">
        <v>24</v>
      </c>
      <c r="M203" s="256">
        <v>70</v>
      </c>
      <c r="N203" s="257">
        <v>611</v>
      </c>
      <c r="O203" s="175">
        <f>M203+N203</f>
        <v>681</v>
      </c>
      <c r="P203" s="258">
        <v>0</v>
      </c>
      <c r="Q203" s="180">
        <f>O203+P203</f>
        <v>681</v>
      </c>
      <c r="R203" s="256">
        <v>126</v>
      </c>
      <c r="S203" s="257">
        <v>885</v>
      </c>
      <c r="T203" s="175">
        <f>R203+S203</f>
        <v>1011</v>
      </c>
      <c r="U203" s="258">
        <v>0</v>
      </c>
      <c r="V203" s="183">
        <f>T203+U203</f>
        <v>1011</v>
      </c>
      <c r="W203" s="259">
        <f t="shared" si="260"/>
        <v>48.458149779735685</v>
      </c>
      <c r="X203" s="10"/>
      <c r="Y203" s="3"/>
      <c r="AA203" s="275"/>
    </row>
    <row r="204" spans="1:27" s="4" customFormat="1" ht="12.75" customHeight="1">
      <c r="A204" s="125"/>
      <c r="B204" s="209"/>
      <c r="C204" s="128"/>
      <c r="D204" s="128"/>
      <c r="E204" s="128"/>
      <c r="F204" s="128"/>
      <c r="G204" s="128"/>
      <c r="H204" s="128"/>
      <c r="I204" s="129"/>
      <c r="J204" s="125"/>
      <c r="K204" s="125"/>
      <c r="L204" s="255" t="s">
        <v>25</v>
      </c>
      <c r="M204" s="256">
        <v>77</v>
      </c>
      <c r="N204" s="257">
        <v>755</v>
      </c>
      <c r="O204" s="175">
        <f>M204+N204</f>
        <v>832</v>
      </c>
      <c r="P204" s="260">
        <v>0</v>
      </c>
      <c r="Q204" s="180">
        <f>O204+P204</f>
        <v>832</v>
      </c>
      <c r="R204" s="256">
        <v>140</v>
      </c>
      <c r="S204" s="257">
        <v>1009</v>
      </c>
      <c r="T204" s="175">
        <f>R204+S204</f>
        <v>1149</v>
      </c>
      <c r="U204" s="260">
        <v>0</v>
      </c>
      <c r="V204" s="175">
        <f>T204+U204</f>
        <v>1149</v>
      </c>
      <c r="W204" s="259">
        <f t="shared" si="260"/>
        <v>38.10096153846154</v>
      </c>
      <c r="X204" s="10"/>
      <c r="Y204" s="3"/>
      <c r="AA204" s="275"/>
    </row>
    <row r="205" spans="1:27" s="4" customFormat="1" ht="12.75" customHeight="1" thickBot="1">
      <c r="A205" s="125"/>
      <c r="B205" s="209"/>
      <c r="C205" s="128"/>
      <c r="D205" s="128"/>
      <c r="E205" s="128"/>
      <c r="F205" s="128"/>
      <c r="G205" s="128"/>
      <c r="H205" s="128"/>
      <c r="I205" s="129"/>
      <c r="J205" s="125"/>
      <c r="K205" s="125"/>
      <c r="L205" s="255" t="s">
        <v>26</v>
      </c>
      <c r="M205" s="256">
        <v>91</v>
      </c>
      <c r="N205" s="257">
        <v>908</v>
      </c>
      <c r="O205" s="175">
        <f>M205+N205</f>
        <v>999</v>
      </c>
      <c r="P205" s="261">
        <v>0</v>
      </c>
      <c r="Q205" s="180">
        <f>O205+P205</f>
        <v>999</v>
      </c>
      <c r="R205" s="256">
        <v>141</v>
      </c>
      <c r="S205" s="257">
        <v>985</v>
      </c>
      <c r="T205" s="175">
        <f>R205+S205</f>
        <v>1126</v>
      </c>
      <c r="U205" s="261">
        <v>1</v>
      </c>
      <c r="V205" s="183">
        <f>T205+U205</f>
        <v>1127</v>
      </c>
      <c r="W205" s="259">
        <f t="shared" ref="W205:W206" si="270">IF(Q205=0,0,((V205/Q205)-1)*100)</f>
        <v>12.812812812812812</v>
      </c>
      <c r="X205" s="10"/>
      <c r="Y205" s="3"/>
      <c r="AA205" s="275"/>
    </row>
    <row r="206" spans="1:27" s="4" customFormat="1" ht="12.75" customHeight="1" thickTop="1" thickBot="1">
      <c r="A206" s="125"/>
      <c r="B206" s="209"/>
      <c r="C206" s="128"/>
      <c r="D206" s="128"/>
      <c r="E206" s="128"/>
      <c r="F206" s="128"/>
      <c r="G206" s="128"/>
      <c r="H206" s="128"/>
      <c r="I206" s="129"/>
      <c r="J206" s="125"/>
      <c r="K206" s="125"/>
      <c r="L206" s="203" t="s">
        <v>27</v>
      </c>
      <c r="M206" s="184">
        <f t="shared" ref="M206:V206" si="271">+M203+M204+M205</f>
        <v>238</v>
      </c>
      <c r="N206" s="185">
        <f t="shared" si="271"/>
        <v>2274</v>
      </c>
      <c r="O206" s="184">
        <f t="shared" si="271"/>
        <v>2512</v>
      </c>
      <c r="P206" s="184">
        <f t="shared" si="271"/>
        <v>0</v>
      </c>
      <c r="Q206" s="190">
        <f t="shared" si="271"/>
        <v>2512</v>
      </c>
      <c r="R206" s="184">
        <f t="shared" si="271"/>
        <v>407</v>
      </c>
      <c r="S206" s="185">
        <f t="shared" si="271"/>
        <v>2879</v>
      </c>
      <c r="T206" s="184">
        <f t="shared" si="271"/>
        <v>3286</v>
      </c>
      <c r="U206" s="184">
        <f t="shared" si="271"/>
        <v>1</v>
      </c>
      <c r="V206" s="190">
        <f t="shared" si="271"/>
        <v>3287</v>
      </c>
      <c r="W206" s="187">
        <f t="shared" si="270"/>
        <v>30.851910828025474</v>
      </c>
      <c r="X206" s="10"/>
      <c r="Y206" s="3"/>
      <c r="AA206" s="275"/>
    </row>
    <row r="207" spans="1:27" ht="14.25" thickTop="1" thickBot="1">
      <c r="B207" s="207"/>
      <c r="C207" s="121"/>
      <c r="D207" s="121"/>
      <c r="E207" s="121"/>
      <c r="F207" s="121"/>
      <c r="G207" s="121"/>
      <c r="H207" s="121"/>
      <c r="I207" s="122"/>
      <c r="L207" s="203" t="s">
        <v>90</v>
      </c>
      <c r="M207" s="184">
        <f t="shared" ref="M207" si="272">+M198+M202+M206</f>
        <v>655</v>
      </c>
      <c r="N207" s="185">
        <f t="shared" ref="N207" si="273">+N198+N202+N206</f>
        <v>5142</v>
      </c>
      <c r="O207" s="184">
        <f t="shared" ref="O207" si="274">+O198+O202+O206</f>
        <v>5797</v>
      </c>
      <c r="P207" s="184">
        <f t="shared" ref="P207" si="275">+P198+P202+P206</f>
        <v>0</v>
      </c>
      <c r="Q207" s="184">
        <f t="shared" ref="Q207" si="276">+Q198+Q202+Q206</f>
        <v>5797</v>
      </c>
      <c r="R207" s="184">
        <f t="shared" ref="R207" si="277">+R198+R202+R206</f>
        <v>973</v>
      </c>
      <c r="S207" s="185">
        <f t="shared" ref="S207" si="278">+S198+S202+S206</f>
        <v>8389</v>
      </c>
      <c r="T207" s="184">
        <f t="shared" ref="T207" si="279">+T198+T202+T206</f>
        <v>9362</v>
      </c>
      <c r="U207" s="184">
        <f t="shared" ref="U207" si="280">+U198+U202+U206</f>
        <v>1</v>
      </c>
      <c r="V207" s="186">
        <f t="shared" ref="V207" si="281">+V198+V202+V206</f>
        <v>9363</v>
      </c>
      <c r="W207" s="187">
        <f>IF(Q207=0,0,((V207/Q207)-1)*100)</f>
        <v>61.514576505088847</v>
      </c>
    </row>
    <row r="208" spans="1:27" ht="14.25" thickTop="1" thickBot="1">
      <c r="B208" s="207"/>
      <c r="C208" s="121"/>
      <c r="D208" s="121"/>
      <c r="E208" s="121"/>
      <c r="F208" s="121"/>
      <c r="G208" s="121"/>
      <c r="H208" s="121"/>
      <c r="I208" s="122"/>
      <c r="L208" s="203" t="s">
        <v>89</v>
      </c>
      <c r="M208" s="184">
        <f t="shared" ref="M208:V208" si="282">+M194+M198+M202+M206</f>
        <v>840</v>
      </c>
      <c r="N208" s="185">
        <f t="shared" si="282"/>
        <v>6711</v>
      </c>
      <c r="O208" s="184">
        <f t="shared" si="282"/>
        <v>7551</v>
      </c>
      <c r="P208" s="184">
        <f t="shared" si="282"/>
        <v>0</v>
      </c>
      <c r="Q208" s="184">
        <f t="shared" si="282"/>
        <v>7551</v>
      </c>
      <c r="R208" s="184">
        <f t="shared" si="282"/>
        <v>1218</v>
      </c>
      <c r="S208" s="185">
        <f t="shared" si="282"/>
        <v>11191</v>
      </c>
      <c r="T208" s="184">
        <f t="shared" si="282"/>
        <v>12409</v>
      </c>
      <c r="U208" s="184">
        <f t="shared" si="282"/>
        <v>1</v>
      </c>
      <c r="V208" s="186">
        <f t="shared" si="282"/>
        <v>12410</v>
      </c>
      <c r="W208" s="187">
        <f>IF(Q208=0,0,((V208/Q208)-1)*100)</f>
        <v>64.349092835386031</v>
      </c>
    </row>
    <row r="209" spans="2:23" ht="14.25" thickTop="1" thickBot="1">
      <c r="B209" s="207"/>
      <c r="C209" s="121"/>
      <c r="D209" s="121"/>
      <c r="E209" s="121"/>
      <c r="F209" s="121"/>
      <c r="G209" s="121"/>
      <c r="H209" s="121"/>
      <c r="I209" s="122"/>
      <c r="L209" s="200" t="s">
        <v>59</v>
      </c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5"/>
    </row>
    <row r="210" spans="2:23" ht="13.5" thickTop="1">
      <c r="B210" s="207"/>
      <c r="C210" s="121"/>
      <c r="D210" s="121"/>
      <c r="E210" s="121"/>
      <c r="F210" s="121"/>
      <c r="G210" s="121"/>
      <c r="H210" s="121"/>
      <c r="I210" s="122"/>
      <c r="L210" s="297" t="s">
        <v>52</v>
      </c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9"/>
    </row>
    <row r="211" spans="2:23" ht="13.5" thickBot="1">
      <c r="B211" s="207"/>
      <c r="C211" s="121"/>
      <c r="D211" s="121"/>
      <c r="E211" s="121"/>
      <c r="F211" s="121"/>
      <c r="G211" s="121"/>
      <c r="H211" s="121"/>
      <c r="I211" s="122"/>
      <c r="L211" s="300" t="s">
        <v>53</v>
      </c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2"/>
    </row>
    <row r="212" spans="2:23" ht="14.25" thickTop="1" thickBot="1">
      <c r="B212" s="207"/>
      <c r="C212" s="121"/>
      <c r="D212" s="121"/>
      <c r="E212" s="121"/>
      <c r="F212" s="121"/>
      <c r="G212" s="121"/>
      <c r="H212" s="121"/>
      <c r="I212" s="122"/>
      <c r="L212" s="197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120" t="s">
        <v>40</v>
      </c>
    </row>
    <row r="213" spans="2:23" ht="14.25" thickTop="1" thickBot="1">
      <c r="B213" s="207"/>
      <c r="C213" s="121"/>
      <c r="D213" s="121"/>
      <c r="E213" s="121"/>
      <c r="F213" s="121"/>
      <c r="G213" s="121"/>
      <c r="H213" s="121"/>
      <c r="I213" s="122"/>
      <c r="L213" s="219"/>
      <c r="M213" s="294" t="s">
        <v>91</v>
      </c>
      <c r="N213" s="295"/>
      <c r="O213" s="295"/>
      <c r="P213" s="295"/>
      <c r="Q213" s="296"/>
      <c r="R213" s="294" t="s">
        <v>92</v>
      </c>
      <c r="S213" s="295"/>
      <c r="T213" s="295"/>
      <c r="U213" s="295"/>
      <c r="V213" s="296"/>
      <c r="W213" s="220" t="s">
        <v>4</v>
      </c>
    </row>
    <row r="214" spans="2:23" ht="13.5" thickTop="1">
      <c r="B214" s="207"/>
      <c r="C214" s="121"/>
      <c r="D214" s="121"/>
      <c r="E214" s="121"/>
      <c r="F214" s="121"/>
      <c r="G214" s="121"/>
      <c r="H214" s="121"/>
      <c r="I214" s="122"/>
      <c r="L214" s="221" t="s">
        <v>5</v>
      </c>
      <c r="M214" s="222"/>
      <c r="N214" s="225"/>
      <c r="O214" s="194"/>
      <c r="P214" s="226"/>
      <c r="Q214" s="195"/>
      <c r="R214" s="222"/>
      <c r="S214" s="225"/>
      <c r="T214" s="194"/>
      <c r="U214" s="226"/>
      <c r="V214" s="195"/>
      <c r="W214" s="224" t="s">
        <v>6</v>
      </c>
    </row>
    <row r="215" spans="2:23" ht="13.5" thickBot="1">
      <c r="B215" s="207"/>
      <c r="C215" s="121"/>
      <c r="D215" s="121"/>
      <c r="E215" s="121"/>
      <c r="F215" s="121"/>
      <c r="G215" s="121"/>
      <c r="H215" s="121"/>
      <c r="I215" s="122"/>
      <c r="L215" s="227"/>
      <c r="M215" s="231" t="s">
        <v>41</v>
      </c>
      <c r="N215" s="232" t="s">
        <v>42</v>
      </c>
      <c r="O215" s="196" t="s">
        <v>54</v>
      </c>
      <c r="P215" s="233" t="s">
        <v>13</v>
      </c>
      <c r="Q215" s="283" t="s">
        <v>9</v>
      </c>
      <c r="R215" s="231" t="s">
        <v>41</v>
      </c>
      <c r="S215" s="232" t="s">
        <v>42</v>
      </c>
      <c r="T215" s="196" t="s">
        <v>54</v>
      </c>
      <c r="U215" s="233" t="s">
        <v>13</v>
      </c>
      <c r="V215" s="283" t="s">
        <v>9</v>
      </c>
      <c r="W215" s="230"/>
    </row>
    <row r="216" spans="2:23" ht="5.25" customHeight="1" thickTop="1">
      <c r="B216" s="207"/>
      <c r="C216" s="121"/>
      <c r="D216" s="121"/>
      <c r="E216" s="121"/>
      <c r="F216" s="121"/>
      <c r="G216" s="121"/>
      <c r="H216" s="121"/>
      <c r="I216" s="122"/>
      <c r="L216" s="221"/>
      <c r="M216" s="237"/>
      <c r="N216" s="238"/>
      <c r="O216" s="171"/>
      <c r="P216" s="239"/>
      <c r="Q216" s="177"/>
      <c r="R216" s="237"/>
      <c r="S216" s="238"/>
      <c r="T216" s="171"/>
      <c r="U216" s="239"/>
      <c r="V216" s="181"/>
      <c r="W216" s="240"/>
    </row>
    <row r="217" spans="2:23">
      <c r="B217" s="207"/>
      <c r="C217" s="121"/>
      <c r="D217" s="121"/>
      <c r="E217" s="121"/>
      <c r="F217" s="121"/>
      <c r="G217" s="121"/>
      <c r="H217" s="121"/>
      <c r="I217" s="122"/>
      <c r="L217" s="221" t="s">
        <v>14</v>
      </c>
      <c r="M217" s="243">
        <f t="shared" ref="M217:N219" si="283">+M165+M191</f>
        <v>60</v>
      </c>
      <c r="N217" s="244">
        <f t="shared" si="283"/>
        <v>520</v>
      </c>
      <c r="O217" s="172">
        <f>+M217+N217</f>
        <v>580</v>
      </c>
      <c r="P217" s="100">
        <f>+P165+P191</f>
        <v>0</v>
      </c>
      <c r="Q217" s="178">
        <f>+O217+P217</f>
        <v>580</v>
      </c>
      <c r="R217" s="243">
        <f t="shared" ref="R217:S219" si="284">+R165+R191</f>
        <v>84</v>
      </c>
      <c r="S217" s="244">
        <f t="shared" si="284"/>
        <v>916</v>
      </c>
      <c r="T217" s="172">
        <f>+R217+S217</f>
        <v>1000</v>
      </c>
      <c r="U217" s="100">
        <f>+U165+U191</f>
        <v>0</v>
      </c>
      <c r="V217" s="182">
        <f>+T217+U217</f>
        <v>1000</v>
      </c>
      <c r="W217" s="217">
        <f t="shared" ref="W217:W225" si="285">IF(Q217=0,0,((V217/Q217)-1)*100)</f>
        <v>72.41379310344827</v>
      </c>
    </row>
    <row r="218" spans="2:23">
      <c r="B218" s="207"/>
      <c r="C218" s="121"/>
      <c r="D218" s="121"/>
      <c r="E218" s="121"/>
      <c r="F218" s="121"/>
      <c r="G218" s="121"/>
      <c r="H218" s="121"/>
      <c r="I218" s="122"/>
      <c r="L218" s="221" t="s">
        <v>15</v>
      </c>
      <c r="M218" s="243">
        <f t="shared" si="283"/>
        <v>53</v>
      </c>
      <c r="N218" s="244">
        <f t="shared" si="283"/>
        <v>520</v>
      </c>
      <c r="O218" s="172">
        <f t="shared" ref="O218:O219" si="286">+M218+N218</f>
        <v>573</v>
      </c>
      <c r="P218" s="100">
        <f>+P166+P192</f>
        <v>0</v>
      </c>
      <c r="Q218" s="178">
        <f t="shared" ref="Q218:Q219" si="287">+O218+P218</f>
        <v>573</v>
      </c>
      <c r="R218" s="243">
        <f t="shared" si="284"/>
        <v>75</v>
      </c>
      <c r="S218" s="244">
        <f t="shared" si="284"/>
        <v>871</v>
      </c>
      <c r="T218" s="172">
        <f t="shared" ref="T218:T219" si="288">+R218+S218</f>
        <v>946</v>
      </c>
      <c r="U218" s="100">
        <f>+U166+U192</f>
        <v>0</v>
      </c>
      <c r="V218" s="182">
        <f t="shared" ref="V218:V219" si="289">+T218+U218</f>
        <v>946</v>
      </c>
      <c r="W218" s="217">
        <f t="shared" si="285"/>
        <v>65.095986038394415</v>
      </c>
    </row>
    <row r="219" spans="2:23" ht="13.5" thickBot="1">
      <c r="B219" s="207"/>
      <c r="C219" s="121"/>
      <c r="D219" s="121"/>
      <c r="E219" s="121"/>
      <c r="F219" s="121"/>
      <c r="G219" s="121"/>
      <c r="H219" s="121"/>
      <c r="I219" s="122"/>
      <c r="L219" s="227" t="s">
        <v>16</v>
      </c>
      <c r="M219" s="243">
        <f t="shared" si="283"/>
        <v>72</v>
      </c>
      <c r="N219" s="244">
        <f t="shared" si="283"/>
        <v>550</v>
      </c>
      <c r="O219" s="172">
        <f t="shared" si="286"/>
        <v>622</v>
      </c>
      <c r="P219" s="100">
        <f>+P167+P193</f>
        <v>0</v>
      </c>
      <c r="Q219" s="178">
        <f t="shared" si="287"/>
        <v>622</v>
      </c>
      <c r="R219" s="243">
        <f t="shared" si="284"/>
        <v>86</v>
      </c>
      <c r="S219" s="244">
        <f t="shared" si="284"/>
        <v>1019</v>
      </c>
      <c r="T219" s="172">
        <f t="shared" si="288"/>
        <v>1105</v>
      </c>
      <c r="U219" s="100">
        <f>+U167+U193</f>
        <v>0</v>
      </c>
      <c r="V219" s="182">
        <f t="shared" si="289"/>
        <v>1105</v>
      </c>
      <c r="W219" s="217">
        <f t="shared" si="285"/>
        <v>77.652733118971057</v>
      </c>
    </row>
    <row r="220" spans="2:23" ht="14.25" thickTop="1" thickBot="1">
      <c r="B220" s="207"/>
      <c r="C220" s="121"/>
      <c r="D220" s="121"/>
      <c r="E220" s="121"/>
      <c r="F220" s="121"/>
      <c r="G220" s="121"/>
      <c r="H220" s="121"/>
      <c r="I220" s="122"/>
      <c r="L220" s="203" t="s">
        <v>17</v>
      </c>
      <c r="M220" s="184">
        <f t="shared" ref="M220:V220" si="290">+M217+M218+M219</f>
        <v>185</v>
      </c>
      <c r="N220" s="185">
        <f t="shared" si="290"/>
        <v>1590</v>
      </c>
      <c r="O220" s="184">
        <f t="shared" si="290"/>
        <v>1775</v>
      </c>
      <c r="P220" s="184">
        <f t="shared" si="290"/>
        <v>0</v>
      </c>
      <c r="Q220" s="184">
        <f t="shared" si="290"/>
        <v>1775</v>
      </c>
      <c r="R220" s="184">
        <f t="shared" si="290"/>
        <v>245</v>
      </c>
      <c r="S220" s="185">
        <f t="shared" si="290"/>
        <v>2806</v>
      </c>
      <c r="T220" s="184">
        <f t="shared" si="290"/>
        <v>3051</v>
      </c>
      <c r="U220" s="184">
        <f t="shared" si="290"/>
        <v>0</v>
      </c>
      <c r="V220" s="186">
        <f t="shared" si="290"/>
        <v>3051</v>
      </c>
      <c r="W220" s="187">
        <f t="shared" si="285"/>
        <v>71.887323943661968</v>
      </c>
    </row>
    <row r="221" spans="2:23" ht="13.5" thickTop="1">
      <c r="B221" s="207"/>
      <c r="C221" s="121"/>
      <c r="D221" s="121"/>
      <c r="E221" s="121"/>
      <c r="F221" s="121"/>
      <c r="G221" s="121"/>
      <c r="H221" s="121"/>
      <c r="I221" s="122"/>
      <c r="L221" s="221" t="s">
        <v>18</v>
      </c>
      <c r="M221" s="253">
        <f t="shared" ref="M221:N223" si="291">+M169+M195</f>
        <v>71</v>
      </c>
      <c r="N221" s="254">
        <f t="shared" si="291"/>
        <v>502</v>
      </c>
      <c r="O221" s="173">
        <f t="shared" ref="O221" si="292">+M221+N221</f>
        <v>573</v>
      </c>
      <c r="P221" s="100">
        <f>+P169+P195</f>
        <v>0</v>
      </c>
      <c r="Q221" s="179">
        <f t="shared" ref="Q221" si="293">+O221+P221</f>
        <v>573</v>
      </c>
      <c r="R221" s="253">
        <f t="shared" ref="R221:S223" si="294">+R169+R195</f>
        <v>87</v>
      </c>
      <c r="S221" s="254">
        <f t="shared" si="294"/>
        <v>932</v>
      </c>
      <c r="T221" s="173">
        <f t="shared" ref="T221" si="295">+R221+S221</f>
        <v>1019</v>
      </c>
      <c r="U221" s="100">
        <f>+U169+U195</f>
        <v>0</v>
      </c>
      <c r="V221" s="182">
        <f t="shared" ref="V221" si="296">+T221+U221</f>
        <v>1019</v>
      </c>
      <c r="W221" s="217">
        <f t="shared" si="285"/>
        <v>77.835951134380437</v>
      </c>
    </row>
    <row r="222" spans="2:23">
      <c r="B222" s="207"/>
      <c r="C222" s="121"/>
      <c r="D222" s="121"/>
      <c r="E222" s="121"/>
      <c r="F222" s="121"/>
      <c r="G222" s="121"/>
      <c r="H222" s="121"/>
      <c r="I222" s="122"/>
      <c r="L222" s="221" t="s">
        <v>19</v>
      </c>
      <c r="M222" s="243">
        <f t="shared" si="291"/>
        <v>75</v>
      </c>
      <c r="N222" s="244">
        <f t="shared" si="291"/>
        <v>479</v>
      </c>
      <c r="O222" s="172">
        <f>+M222+N222</f>
        <v>554</v>
      </c>
      <c r="P222" s="100">
        <f>+P170+P196</f>
        <v>0</v>
      </c>
      <c r="Q222" s="178">
        <f>+O222+P222</f>
        <v>554</v>
      </c>
      <c r="R222" s="243">
        <f t="shared" si="294"/>
        <v>86</v>
      </c>
      <c r="S222" s="244">
        <f t="shared" si="294"/>
        <v>1006</v>
      </c>
      <c r="T222" s="172">
        <f>+R222+S222</f>
        <v>1092</v>
      </c>
      <c r="U222" s="100">
        <f>+U170+U196</f>
        <v>0</v>
      </c>
      <c r="V222" s="182">
        <f>+T222+U222</f>
        <v>1092</v>
      </c>
      <c r="W222" s="217">
        <f>IF(Q222=0,0,((V222/Q222)-1)*100)</f>
        <v>97.111913357400724</v>
      </c>
    </row>
    <row r="223" spans="2:23" ht="15" customHeight="1" thickBot="1">
      <c r="B223" s="207"/>
      <c r="C223" s="121"/>
      <c r="D223" s="121"/>
      <c r="E223" s="121"/>
      <c r="F223" s="121"/>
      <c r="G223" s="121"/>
      <c r="H223" s="121"/>
      <c r="I223" s="122"/>
      <c r="L223" s="221" t="s">
        <v>20</v>
      </c>
      <c r="M223" s="243">
        <f t="shared" si="291"/>
        <v>72</v>
      </c>
      <c r="N223" s="244">
        <f t="shared" si="291"/>
        <v>437</v>
      </c>
      <c r="O223" s="172">
        <f>+M223+N223</f>
        <v>509</v>
      </c>
      <c r="P223" s="100">
        <f>+P171+P197</f>
        <v>0</v>
      </c>
      <c r="Q223" s="178">
        <f>+O223+P223</f>
        <v>509</v>
      </c>
      <c r="R223" s="243">
        <f t="shared" si="294"/>
        <v>91</v>
      </c>
      <c r="S223" s="244">
        <f t="shared" si="294"/>
        <v>1003</v>
      </c>
      <c r="T223" s="172">
        <f>+R223+S223</f>
        <v>1094</v>
      </c>
      <c r="U223" s="100">
        <f>+U171+U197</f>
        <v>0</v>
      </c>
      <c r="V223" s="182">
        <f>+T223+U223</f>
        <v>1094</v>
      </c>
      <c r="W223" s="217">
        <f>IF(Q223=0,0,((V223/Q223)-1)*100)</f>
        <v>114.9312377210216</v>
      </c>
    </row>
    <row r="224" spans="2:23" ht="14.25" thickTop="1" thickBot="1">
      <c r="B224" s="207"/>
      <c r="C224" s="121"/>
      <c r="D224" s="121"/>
      <c r="E224" s="121"/>
      <c r="F224" s="121"/>
      <c r="G224" s="121"/>
      <c r="H224" s="121"/>
      <c r="I224" s="122"/>
      <c r="L224" s="203" t="s">
        <v>87</v>
      </c>
      <c r="M224" s="184">
        <f>+M221+M222+M223</f>
        <v>218</v>
      </c>
      <c r="N224" s="185">
        <f t="shared" ref="N224:V224" si="297">+N221+N222+N223</f>
        <v>1418</v>
      </c>
      <c r="O224" s="184">
        <f t="shared" si="297"/>
        <v>1636</v>
      </c>
      <c r="P224" s="184">
        <f t="shared" si="297"/>
        <v>0</v>
      </c>
      <c r="Q224" s="184">
        <f t="shared" si="297"/>
        <v>1636</v>
      </c>
      <c r="R224" s="184">
        <f t="shared" si="297"/>
        <v>264</v>
      </c>
      <c r="S224" s="185">
        <f t="shared" si="297"/>
        <v>2941</v>
      </c>
      <c r="T224" s="184">
        <f t="shared" si="297"/>
        <v>3205</v>
      </c>
      <c r="U224" s="184">
        <f t="shared" si="297"/>
        <v>0</v>
      </c>
      <c r="V224" s="186">
        <f t="shared" si="297"/>
        <v>3205</v>
      </c>
      <c r="W224" s="187">
        <f t="shared" ref="W224" si="298">IF(Q224=0,0,((V224/Q224)-1)*100)</f>
        <v>95.904645476772615</v>
      </c>
    </row>
    <row r="225" spans="1:27" ht="13.5" thickTop="1">
      <c r="B225" s="207"/>
      <c r="C225" s="121"/>
      <c r="D225" s="121"/>
      <c r="E225" s="121"/>
      <c r="F225" s="121"/>
      <c r="G225" s="121"/>
      <c r="H225" s="121"/>
      <c r="I225" s="122"/>
      <c r="L225" s="221" t="s">
        <v>21</v>
      </c>
      <c r="M225" s="243">
        <f t="shared" ref="M225:N227" si="299">+M173+M199</f>
        <v>61</v>
      </c>
      <c r="N225" s="244">
        <f t="shared" si="299"/>
        <v>421</v>
      </c>
      <c r="O225" s="172">
        <f t="shared" ref="O225" si="300">+M225+N225</f>
        <v>482</v>
      </c>
      <c r="P225" s="100">
        <f>+P173+P199</f>
        <v>0</v>
      </c>
      <c r="Q225" s="178">
        <f t="shared" ref="Q225" si="301">+O225+P225</f>
        <v>482</v>
      </c>
      <c r="R225" s="243">
        <f t="shared" ref="R225:S227" si="302">+R173+R199</f>
        <v>82</v>
      </c>
      <c r="S225" s="244">
        <f t="shared" si="302"/>
        <v>773</v>
      </c>
      <c r="T225" s="172">
        <f t="shared" ref="T225" si="303">+R225+S225</f>
        <v>855</v>
      </c>
      <c r="U225" s="100">
        <f>+U173+U199</f>
        <v>0</v>
      </c>
      <c r="V225" s="182">
        <f t="shared" ref="V225" si="304">+T225+U225</f>
        <v>855</v>
      </c>
      <c r="W225" s="217">
        <f t="shared" si="285"/>
        <v>77.385892116182561</v>
      </c>
    </row>
    <row r="226" spans="1:27">
      <c r="B226" s="207"/>
      <c r="C226" s="121"/>
      <c r="D226" s="121"/>
      <c r="E226" s="121"/>
      <c r="F226" s="121"/>
      <c r="G226" s="121"/>
      <c r="H226" s="121"/>
      <c r="I226" s="122"/>
      <c r="L226" s="221" t="s">
        <v>88</v>
      </c>
      <c r="M226" s="243">
        <f t="shared" si="299"/>
        <v>65</v>
      </c>
      <c r="N226" s="244">
        <f t="shared" si="299"/>
        <v>466</v>
      </c>
      <c r="O226" s="172">
        <f>+M226+N226</f>
        <v>531</v>
      </c>
      <c r="P226" s="100">
        <f>+P174+P200</f>
        <v>0</v>
      </c>
      <c r="Q226" s="178">
        <f>+O226+P226</f>
        <v>531</v>
      </c>
      <c r="R226" s="243">
        <f t="shared" si="302"/>
        <v>102</v>
      </c>
      <c r="S226" s="244">
        <f t="shared" si="302"/>
        <v>814</v>
      </c>
      <c r="T226" s="172">
        <f>+R226+S226</f>
        <v>916</v>
      </c>
      <c r="U226" s="100">
        <f>+U174+U200</f>
        <v>0</v>
      </c>
      <c r="V226" s="182">
        <f>+T226+U226</f>
        <v>916</v>
      </c>
      <c r="W226" s="217">
        <f t="shared" ref="W226:W230" si="305">IF(Q226=0,0,((V226/Q226)-1)*100)</f>
        <v>72.504708097928443</v>
      </c>
    </row>
    <row r="227" spans="1:27" ht="13.5" thickBot="1">
      <c r="B227" s="207"/>
      <c r="C227" s="121"/>
      <c r="D227" s="121"/>
      <c r="E227" s="121"/>
      <c r="F227" s="121"/>
      <c r="G227" s="121"/>
      <c r="H227" s="121"/>
      <c r="I227" s="122"/>
      <c r="L227" s="221" t="s">
        <v>22</v>
      </c>
      <c r="M227" s="243">
        <f t="shared" si="299"/>
        <v>73</v>
      </c>
      <c r="N227" s="244">
        <f t="shared" si="299"/>
        <v>573</v>
      </c>
      <c r="O227" s="174">
        <f>+M227+N227</f>
        <v>646</v>
      </c>
      <c r="P227" s="250">
        <f>+P175+P201</f>
        <v>0</v>
      </c>
      <c r="Q227" s="178">
        <f>+O227+P227</f>
        <v>646</v>
      </c>
      <c r="R227" s="243">
        <f t="shared" si="302"/>
        <v>118</v>
      </c>
      <c r="S227" s="244">
        <f t="shared" si="302"/>
        <v>1001</v>
      </c>
      <c r="T227" s="174">
        <f>+R227+S227</f>
        <v>1119</v>
      </c>
      <c r="U227" s="250">
        <f>+U175+U201</f>
        <v>0</v>
      </c>
      <c r="V227" s="182">
        <f>+T227+U227</f>
        <v>1119</v>
      </c>
      <c r="W227" s="217">
        <f t="shared" si="305"/>
        <v>73.219814241486063</v>
      </c>
    </row>
    <row r="228" spans="1:27" ht="14.25" thickTop="1" thickBot="1">
      <c r="B228" s="207"/>
      <c r="C228" s="121"/>
      <c r="D228" s="121"/>
      <c r="E228" s="121"/>
      <c r="F228" s="121"/>
      <c r="G228" s="121"/>
      <c r="H228" s="121"/>
      <c r="I228" s="122"/>
      <c r="L228" s="204" t="s">
        <v>60</v>
      </c>
      <c r="M228" s="188">
        <f>+M225+M226+M227</f>
        <v>199</v>
      </c>
      <c r="N228" s="188">
        <f t="shared" ref="N228" si="306">+N225+N226+N227</f>
        <v>1460</v>
      </c>
      <c r="O228" s="192">
        <f t="shared" ref="O228" si="307">+O225+O226+O227</f>
        <v>1659</v>
      </c>
      <c r="P228" s="192">
        <f t="shared" ref="P228" si="308">+P225+P226+P227</f>
        <v>0</v>
      </c>
      <c r="Q228" s="191">
        <f t="shared" ref="Q228" si="309">+Q225+Q226+Q227</f>
        <v>1659</v>
      </c>
      <c r="R228" s="188">
        <f t="shared" ref="R228" si="310">+R225+R226+R227</f>
        <v>302</v>
      </c>
      <c r="S228" s="188">
        <f t="shared" ref="S228" si="311">+S225+S226+S227</f>
        <v>2588</v>
      </c>
      <c r="T228" s="192">
        <f t="shared" ref="T228" si="312">+T225+T226+T227</f>
        <v>2890</v>
      </c>
      <c r="U228" s="192">
        <f t="shared" ref="U228" si="313">+U225+U226+U227</f>
        <v>0</v>
      </c>
      <c r="V228" s="192">
        <f t="shared" ref="V228" si="314">+V225+V226+V227</f>
        <v>2890</v>
      </c>
      <c r="W228" s="193">
        <f t="shared" si="305"/>
        <v>74.201326100060271</v>
      </c>
    </row>
    <row r="229" spans="1:27" s="4" customFormat="1" ht="12.75" customHeight="1" thickTop="1">
      <c r="A229" s="125"/>
      <c r="B229" s="208"/>
      <c r="C229" s="126"/>
      <c r="D229" s="126"/>
      <c r="E229" s="126"/>
      <c r="F229" s="126"/>
      <c r="G229" s="126"/>
      <c r="H229" s="126"/>
      <c r="I229" s="127"/>
      <c r="J229" s="125"/>
      <c r="K229" s="125"/>
      <c r="L229" s="255" t="s">
        <v>24</v>
      </c>
      <c r="M229" s="256">
        <f t="shared" ref="M229:N231" si="315">+M177+M203</f>
        <v>70</v>
      </c>
      <c r="N229" s="257">
        <f t="shared" si="315"/>
        <v>618</v>
      </c>
      <c r="O229" s="175">
        <f>+M229+N229</f>
        <v>688</v>
      </c>
      <c r="P229" s="258">
        <f>+P177+P203</f>
        <v>0</v>
      </c>
      <c r="Q229" s="180">
        <f>+O229+P229</f>
        <v>688</v>
      </c>
      <c r="R229" s="256">
        <f t="shared" ref="R229:S231" si="316">+R177+R203</f>
        <v>133</v>
      </c>
      <c r="S229" s="257">
        <f t="shared" si="316"/>
        <v>889</v>
      </c>
      <c r="T229" s="175">
        <f>+R229+S229</f>
        <v>1022</v>
      </c>
      <c r="U229" s="258">
        <f>+U177+U203</f>
        <v>0</v>
      </c>
      <c r="V229" s="183">
        <f>+T229+U229</f>
        <v>1022</v>
      </c>
      <c r="W229" s="259">
        <f t="shared" si="305"/>
        <v>48.546511627906973</v>
      </c>
      <c r="X229" s="10"/>
      <c r="AA229" s="275"/>
    </row>
    <row r="230" spans="1:27" s="4" customFormat="1" ht="12.75" customHeight="1">
      <c r="A230" s="125"/>
      <c r="B230" s="209"/>
      <c r="C230" s="128"/>
      <c r="D230" s="128"/>
      <c r="E230" s="128"/>
      <c r="F230" s="128"/>
      <c r="G230" s="128"/>
      <c r="H230" s="128"/>
      <c r="I230" s="129"/>
      <c r="J230" s="125"/>
      <c r="K230" s="125"/>
      <c r="L230" s="255" t="s">
        <v>25</v>
      </c>
      <c r="M230" s="256">
        <f t="shared" si="315"/>
        <v>77</v>
      </c>
      <c r="N230" s="257">
        <f t="shared" si="315"/>
        <v>757</v>
      </c>
      <c r="O230" s="175">
        <f>+M230+N230</f>
        <v>834</v>
      </c>
      <c r="P230" s="260">
        <f>+P178+P204</f>
        <v>0</v>
      </c>
      <c r="Q230" s="180">
        <f>+O230+P230</f>
        <v>834</v>
      </c>
      <c r="R230" s="256">
        <f t="shared" si="316"/>
        <v>140</v>
      </c>
      <c r="S230" s="257">
        <f t="shared" si="316"/>
        <v>1010</v>
      </c>
      <c r="T230" s="175">
        <f>+R230+S230</f>
        <v>1150</v>
      </c>
      <c r="U230" s="260">
        <f>+U178+U204</f>
        <v>1</v>
      </c>
      <c r="V230" s="175">
        <f>+T230+U230</f>
        <v>1151</v>
      </c>
      <c r="W230" s="259">
        <f t="shared" si="305"/>
        <v>38.009592326139099</v>
      </c>
      <c r="X230" s="10"/>
      <c r="AA230" s="275"/>
    </row>
    <row r="231" spans="1:27" s="4" customFormat="1" ht="12.75" customHeight="1" thickBot="1">
      <c r="A231" s="125"/>
      <c r="B231" s="209"/>
      <c r="C231" s="128"/>
      <c r="D231" s="128"/>
      <c r="E231" s="128"/>
      <c r="F231" s="128"/>
      <c r="G231" s="128"/>
      <c r="H231" s="128"/>
      <c r="I231" s="129"/>
      <c r="J231" s="125"/>
      <c r="K231" s="125"/>
      <c r="L231" s="255" t="s">
        <v>26</v>
      </c>
      <c r="M231" s="256">
        <f t="shared" si="315"/>
        <v>91</v>
      </c>
      <c r="N231" s="257">
        <f t="shared" si="315"/>
        <v>912</v>
      </c>
      <c r="O231" s="176">
        <f t="shared" ref="O231" si="317">+M231+N231</f>
        <v>1003</v>
      </c>
      <c r="P231" s="261">
        <f>+P179+P205</f>
        <v>0</v>
      </c>
      <c r="Q231" s="180">
        <f t="shared" ref="Q231" si="318">+O231+P231</f>
        <v>1003</v>
      </c>
      <c r="R231" s="256">
        <f t="shared" si="316"/>
        <v>142</v>
      </c>
      <c r="S231" s="257">
        <f t="shared" si="316"/>
        <v>986</v>
      </c>
      <c r="T231" s="175">
        <f t="shared" ref="T231" si="319">+R231+S231</f>
        <v>1128</v>
      </c>
      <c r="U231" s="261">
        <f>+U179+U205</f>
        <v>1</v>
      </c>
      <c r="V231" s="183">
        <f t="shared" ref="V231" si="320">+T231+U231</f>
        <v>1129</v>
      </c>
      <c r="W231" s="259">
        <f t="shared" ref="W231:W232" si="321">IF(Q231=0,0,((V231/Q231)-1)*100)</f>
        <v>12.562313060817543</v>
      </c>
      <c r="X231" s="10"/>
      <c r="AA231" s="275"/>
    </row>
    <row r="232" spans="1:27" ht="14.25" thickTop="1" thickBot="1">
      <c r="B232" s="207"/>
      <c r="C232" s="121"/>
      <c r="D232" s="121"/>
      <c r="E232" s="121"/>
      <c r="F232" s="121"/>
      <c r="G232" s="121"/>
      <c r="H232" s="121"/>
      <c r="I232" s="122"/>
      <c r="L232" s="203" t="s">
        <v>27</v>
      </c>
      <c r="M232" s="184">
        <f t="shared" ref="M232:V232" si="322">+M229+M230+M231</f>
        <v>238</v>
      </c>
      <c r="N232" s="185">
        <f t="shared" si="322"/>
        <v>2287</v>
      </c>
      <c r="O232" s="184">
        <f t="shared" si="322"/>
        <v>2525</v>
      </c>
      <c r="P232" s="184">
        <f t="shared" si="322"/>
        <v>0</v>
      </c>
      <c r="Q232" s="190">
        <f t="shared" si="322"/>
        <v>2525</v>
      </c>
      <c r="R232" s="184">
        <f t="shared" si="322"/>
        <v>415</v>
      </c>
      <c r="S232" s="185">
        <f t="shared" si="322"/>
        <v>2885</v>
      </c>
      <c r="T232" s="184">
        <f t="shared" si="322"/>
        <v>3300</v>
      </c>
      <c r="U232" s="184">
        <f t="shared" si="322"/>
        <v>2</v>
      </c>
      <c r="V232" s="190">
        <f t="shared" si="322"/>
        <v>3302</v>
      </c>
      <c r="W232" s="187">
        <f t="shared" si="321"/>
        <v>30.772277227722778</v>
      </c>
    </row>
    <row r="233" spans="1:27" ht="14.25" thickTop="1" thickBot="1">
      <c r="B233" s="207"/>
      <c r="C233" s="121"/>
      <c r="D233" s="121"/>
      <c r="E233" s="121"/>
      <c r="F233" s="121"/>
      <c r="G233" s="121"/>
      <c r="H233" s="121"/>
      <c r="I233" s="122"/>
      <c r="L233" s="203" t="s">
        <v>90</v>
      </c>
      <c r="M233" s="184">
        <f t="shared" ref="M233" si="323">+M224+M228+M232</f>
        <v>655</v>
      </c>
      <c r="N233" s="185">
        <f t="shared" ref="N233" si="324">+N224+N228+N232</f>
        <v>5165</v>
      </c>
      <c r="O233" s="184">
        <f t="shared" ref="O233" si="325">+O224+O228+O232</f>
        <v>5820</v>
      </c>
      <c r="P233" s="184">
        <f t="shared" ref="P233" si="326">+P224+P228+P232</f>
        <v>0</v>
      </c>
      <c r="Q233" s="184">
        <f t="shared" ref="Q233" si="327">+Q224+Q228+Q232</f>
        <v>5820</v>
      </c>
      <c r="R233" s="184">
        <f t="shared" ref="R233" si="328">+R224+R228+R232</f>
        <v>981</v>
      </c>
      <c r="S233" s="185">
        <f t="shared" ref="S233" si="329">+S224+S228+S232</f>
        <v>8414</v>
      </c>
      <c r="T233" s="184">
        <f t="shared" ref="T233" si="330">+T224+T228+T232</f>
        <v>9395</v>
      </c>
      <c r="U233" s="184">
        <f t="shared" ref="U233" si="331">+U224+U228+U232</f>
        <v>2</v>
      </c>
      <c r="V233" s="186">
        <f t="shared" ref="V233" si="332">+V224+V228+V232</f>
        <v>9397</v>
      </c>
      <c r="W233" s="187">
        <f>IF(Q233=0,0,((V233/Q233)-1)*100)</f>
        <v>61.460481099656363</v>
      </c>
    </row>
    <row r="234" spans="1:27" ht="14.25" thickTop="1" thickBot="1">
      <c r="B234" s="207"/>
      <c r="C234" s="121"/>
      <c r="D234" s="121"/>
      <c r="E234" s="121"/>
      <c r="F234" s="121"/>
      <c r="G234" s="121"/>
      <c r="H234" s="121"/>
      <c r="I234" s="122"/>
      <c r="L234" s="203" t="s">
        <v>89</v>
      </c>
      <c r="M234" s="184">
        <f t="shared" ref="M234:V234" si="333">+M220+M224+M228+M232</f>
        <v>840</v>
      </c>
      <c r="N234" s="185">
        <f t="shared" si="333"/>
        <v>6755</v>
      </c>
      <c r="O234" s="184">
        <f t="shared" si="333"/>
        <v>7595</v>
      </c>
      <c r="P234" s="184">
        <f t="shared" si="333"/>
        <v>0</v>
      </c>
      <c r="Q234" s="184">
        <f t="shared" si="333"/>
        <v>7595</v>
      </c>
      <c r="R234" s="184">
        <f t="shared" si="333"/>
        <v>1226</v>
      </c>
      <c r="S234" s="185">
        <f t="shared" si="333"/>
        <v>11220</v>
      </c>
      <c r="T234" s="184">
        <f t="shared" si="333"/>
        <v>12446</v>
      </c>
      <c r="U234" s="184">
        <f t="shared" si="333"/>
        <v>2</v>
      </c>
      <c r="V234" s="186">
        <f t="shared" si="333"/>
        <v>12448</v>
      </c>
      <c r="W234" s="187">
        <f>IF(Q234=0,0,((V234/Q234)-1)*100)</f>
        <v>63.897300855826209</v>
      </c>
    </row>
    <row r="235" spans="1:27" ht="13.5" thickTop="1">
      <c r="B235" s="197"/>
      <c r="C235" s="94"/>
      <c r="D235" s="94"/>
      <c r="E235" s="94"/>
      <c r="F235" s="94"/>
      <c r="G235" s="94"/>
      <c r="H235" s="94"/>
      <c r="I235" s="95"/>
      <c r="L235" s="200" t="s">
        <v>59</v>
      </c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5"/>
    </row>
  </sheetData>
  <sheetProtection password="CF53" sheet="1" objects="1" scenarios="1"/>
  <customSheetViews>
    <customSheetView guid="{ED529B84-E379-4C9B-A677-BE1D384436B0}" topLeftCell="A178">
      <selection activeCell="U207" sqref="U207"/>
      <rowBreaks count="2" manualBreakCount="2">
        <brk id="82" min="11" max="22" man="1"/>
        <brk id="163" min="11" max="22" man="1"/>
      </rowBreaks>
      <pageMargins left="0.19685039370078741" right="0.27559055118110237" top="0.55118110236220474" bottom="0.59055118110236227" header="0.31496062992125984" footer="0.23622047244094491"/>
      <printOptions horizontalCentered="1"/>
      <pageSetup paperSize="9" scale="70" fitToHeight="4" orientation="portrait" r:id="rId1"/>
      <headerFooter alignWithMargins="0">
        <oddHeader>&amp;LMonthly Air Transport Statistics : Don Mueang International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5" priority="3" operator="containsText" text="NOT OK">
      <formula>NOT(ISERROR(SEARCH("NOT OK",A1)))</formula>
    </cfRule>
  </conditionalFormatting>
  <printOptions horizontalCentered="1"/>
  <pageMargins left="0.19685039370078741" right="0.27559055118110237" top="0.55118110236220474" bottom="0.59055118110236227" header="0.31496062992125984" footer="0.23622047244094491"/>
  <pageSetup paperSize="9" scale="70" fitToHeight="4" orientation="portrait" r:id="rId2"/>
  <headerFooter alignWithMargins="0">
    <oddHeader>&amp;LMonthly Air Transport Statistics : Don Mueang International Airport</oddHeader>
    <oddFooter>&amp;LAir Transport Information Division, Corporate Strategy Department&amp;C&amp;D&amp;R&amp;T</oddFooter>
  </headerFooter>
  <rowBreaks count="2" manualBreakCount="2">
    <brk id="79" min="11" max="22" man="1"/>
    <brk id="157" min="11" max="22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A235"/>
  <sheetViews>
    <sheetView topLeftCell="E82" zoomScaleNormal="100" workbookViewId="0">
      <selection activeCell="U1" activeCellId="3" sqref="L1:W1048576 L1:W1048576 L1:W1048576 L1:W1048576"/>
    </sheetView>
  </sheetViews>
  <sheetFormatPr defaultColWidth="7" defaultRowHeight="12.75"/>
  <cols>
    <col min="1" max="1" width="7" style="94"/>
    <col min="2" max="2" width="12.42578125" style="1" customWidth="1"/>
    <col min="3" max="3" width="11.5703125" style="1" customWidth="1"/>
    <col min="4" max="4" width="11.42578125" style="1" customWidth="1"/>
    <col min="5" max="5" width="13.28515625" style="1" customWidth="1"/>
    <col min="6" max="6" width="10.85546875" style="1" customWidth="1"/>
    <col min="7" max="7" width="11.140625" style="1" customWidth="1"/>
    <col min="8" max="8" width="12.7109375" style="1" customWidth="1"/>
    <col min="9" max="9" width="10.28515625" style="6" bestFit="1" customWidth="1"/>
    <col min="10" max="11" width="7" style="94"/>
    <col min="12" max="12" width="13" style="1" customWidth="1"/>
    <col min="13" max="14" width="11.85546875" style="1" customWidth="1"/>
    <col min="15" max="15" width="14.140625" style="1" bestFit="1" customWidth="1"/>
    <col min="16" max="19" width="11.85546875" style="1" customWidth="1"/>
    <col min="20" max="20" width="14.140625" style="1" bestFit="1" customWidth="1"/>
    <col min="21" max="22" width="11.85546875" style="1" customWidth="1"/>
    <col min="23" max="23" width="12.140625" style="6" bestFit="1" customWidth="1"/>
    <col min="24" max="24" width="9.85546875" style="6" bestFit="1" customWidth="1"/>
    <col min="25" max="25" width="9.85546875" style="1" bestFit="1" customWidth="1"/>
    <col min="26" max="26" width="6.85546875" style="1" bestFit="1" customWidth="1"/>
    <col min="27" max="27" width="7" style="274"/>
    <col min="28" max="16384" width="7" style="1"/>
  </cols>
  <sheetData>
    <row r="1" spans="1:23" ht="13.5" thickBot="1"/>
    <row r="2" spans="1:23" ht="13.5" thickTop="1">
      <c r="B2" s="327" t="s">
        <v>0</v>
      </c>
      <c r="C2" s="328"/>
      <c r="D2" s="328"/>
      <c r="E2" s="328"/>
      <c r="F2" s="328"/>
      <c r="G2" s="328"/>
      <c r="H2" s="328"/>
      <c r="I2" s="329"/>
      <c r="L2" s="330" t="s">
        <v>1</v>
      </c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2"/>
    </row>
    <row r="3" spans="1:23" ht="13.5" thickBot="1">
      <c r="B3" s="318" t="s">
        <v>2</v>
      </c>
      <c r="C3" s="319"/>
      <c r="D3" s="319"/>
      <c r="E3" s="319"/>
      <c r="F3" s="319"/>
      <c r="G3" s="319"/>
      <c r="H3" s="319"/>
      <c r="I3" s="320"/>
      <c r="L3" s="321" t="s">
        <v>3</v>
      </c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3"/>
    </row>
    <row r="4" spans="1:23" ht="14.25" thickTop="1" thickBot="1">
      <c r="B4" s="197"/>
      <c r="C4" s="94"/>
      <c r="D4" s="94"/>
      <c r="E4" s="94"/>
      <c r="F4" s="94"/>
      <c r="G4" s="94"/>
      <c r="H4" s="94"/>
      <c r="I4" s="95"/>
      <c r="L4" s="197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</row>
    <row r="5" spans="1:23" ht="14.25" thickTop="1" thickBot="1">
      <c r="B5" s="219"/>
      <c r="C5" s="312" t="s">
        <v>91</v>
      </c>
      <c r="D5" s="313"/>
      <c r="E5" s="314"/>
      <c r="F5" s="315" t="s">
        <v>92</v>
      </c>
      <c r="G5" s="316"/>
      <c r="H5" s="317"/>
      <c r="I5" s="220" t="s">
        <v>4</v>
      </c>
      <c r="L5" s="219"/>
      <c r="M5" s="324" t="s">
        <v>91</v>
      </c>
      <c r="N5" s="325"/>
      <c r="O5" s="325"/>
      <c r="P5" s="325"/>
      <c r="Q5" s="326"/>
      <c r="R5" s="324" t="s">
        <v>92</v>
      </c>
      <c r="S5" s="325"/>
      <c r="T5" s="325"/>
      <c r="U5" s="325"/>
      <c r="V5" s="326"/>
      <c r="W5" s="220" t="s">
        <v>4</v>
      </c>
    </row>
    <row r="6" spans="1:23" ht="13.5" thickTop="1">
      <c r="B6" s="221" t="s">
        <v>5</v>
      </c>
      <c r="C6" s="222"/>
      <c r="D6" s="223"/>
      <c r="E6" s="153"/>
      <c r="F6" s="222"/>
      <c r="G6" s="223"/>
      <c r="H6" s="153"/>
      <c r="I6" s="224" t="s">
        <v>6</v>
      </c>
      <c r="L6" s="221" t="s">
        <v>5</v>
      </c>
      <c r="M6" s="222"/>
      <c r="N6" s="225"/>
      <c r="O6" s="150"/>
      <c r="P6" s="226"/>
      <c r="Q6" s="151"/>
      <c r="R6" s="222"/>
      <c r="S6" s="225"/>
      <c r="T6" s="150"/>
      <c r="U6" s="226"/>
      <c r="V6" s="150"/>
      <c r="W6" s="224" t="s">
        <v>6</v>
      </c>
    </row>
    <row r="7" spans="1:23" ht="13.5" thickBot="1">
      <c r="B7" s="227"/>
      <c r="C7" s="228" t="s">
        <v>7</v>
      </c>
      <c r="D7" s="229" t="s">
        <v>8</v>
      </c>
      <c r="E7" s="213" t="s">
        <v>9</v>
      </c>
      <c r="F7" s="228" t="s">
        <v>7</v>
      </c>
      <c r="G7" s="229" t="s">
        <v>8</v>
      </c>
      <c r="H7" s="213" t="s">
        <v>9</v>
      </c>
      <c r="I7" s="230"/>
      <c r="L7" s="227"/>
      <c r="M7" s="231" t="s">
        <v>10</v>
      </c>
      <c r="N7" s="232" t="s">
        <v>11</v>
      </c>
      <c r="O7" s="152" t="s">
        <v>12</v>
      </c>
      <c r="P7" s="233" t="s">
        <v>13</v>
      </c>
      <c r="Q7" s="214" t="s">
        <v>9</v>
      </c>
      <c r="R7" s="231" t="s">
        <v>10</v>
      </c>
      <c r="S7" s="232" t="s">
        <v>11</v>
      </c>
      <c r="T7" s="152" t="s">
        <v>12</v>
      </c>
      <c r="U7" s="233" t="s">
        <v>13</v>
      </c>
      <c r="V7" s="152" t="s">
        <v>9</v>
      </c>
      <c r="W7" s="230"/>
    </row>
    <row r="8" spans="1:23" ht="6" customHeight="1" thickTop="1">
      <c r="B8" s="221"/>
      <c r="C8" s="234"/>
      <c r="D8" s="235"/>
      <c r="E8" s="97"/>
      <c r="F8" s="234"/>
      <c r="G8" s="235"/>
      <c r="H8" s="97"/>
      <c r="I8" s="236"/>
      <c r="L8" s="221"/>
      <c r="M8" s="237"/>
      <c r="N8" s="238"/>
      <c r="O8" s="136"/>
      <c r="P8" s="239"/>
      <c r="Q8" s="139"/>
      <c r="R8" s="237"/>
      <c r="S8" s="238"/>
      <c r="T8" s="136"/>
      <c r="U8" s="239"/>
      <c r="V8" s="141"/>
      <c r="W8" s="240"/>
    </row>
    <row r="9" spans="1:23">
      <c r="A9" s="266" t="str">
        <f>IF(ISERROR(F9/G9)," ",IF(F9/G9&gt;0.5,IF(F9/G9&lt;1.5," ","NOT OK"),"NOT OK"))</f>
        <v xml:space="preserve"> </v>
      </c>
      <c r="B9" s="221" t="s">
        <v>14</v>
      </c>
      <c r="C9" s="241">
        <v>526</v>
      </c>
      <c r="D9" s="242">
        <v>534</v>
      </c>
      <c r="E9" s="98">
        <f>C9+D9</f>
        <v>1060</v>
      </c>
      <c r="F9" s="243">
        <v>665</v>
      </c>
      <c r="G9" s="247">
        <v>666</v>
      </c>
      <c r="H9" s="98">
        <f>F9+G9</f>
        <v>1331</v>
      </c>
      <c r="I9" s="217">
        <f t="shared" ref="I9:I17" si="0">IF(E9=0,0,((H9/E9)-1)*100)</f>
        <v>25.566037735849068</v>
      </c>
      <c r="L9" s="221" t="s">
        <v>14</v>
      </c>
      <c r="M9" s="243">
        <v>59166</v>
      </c>
      <c r="N9" s="244">
        <v>56602</v>
      </c>
      <c r="O9" s="137">
        <f>+N9+M9</f>
        <v>115768</v>
      </c>
      <c r="P9" s="100">
        <v>248</v>
      </c>
      <c r="Q9" s="140">
        <f>O9+P9</f>
        <v>116016</v>
      </c>
      <c r="R9" s="243">
        <v>74813</v>
      </c>
      <c r="S9" s="244">
        <v>74774</v>
      </c>
      <c r="T9" s="137">
        <f>+S9+R9</f>
        <v>149587</v>
      </c>
      <c r="U9" s="100">
        <v>0</v>
      </c>
      <c r="V9" s="142">
        <f>T9+U9</f>
        <v>149587</v>
      </c>
      <c r="W9" s="217">
        <f t="shared" ref="W9:W17" si="1">IF(Q9=0,0,((V9/Q9)-1)*100)</f>
        <v>28.936525996414296</v>
      </c>
    </row>
    <row r="10" spans="1:23">
      <c r="A10" s="266" t="str">
        <f t="shared" ref="A10:A69" si="2">IF(ISERROR(F10/G10)," ",IF(F10/G10&gt;0.5,IF(F10/G10&lt;1.5," ","NOT OK"),"NOT OK"))</f>
        <v xml:space="preserve"> </v>
      </c>
      <c r="B10" s="221" t="s">
        <v>15</v>
      </c>
      <c r="C10" s="241">
        <v>540</v>
      </c>
      <c r="D10" s="242">
        <v>554</v>
      </c>
      <c r="E10" s="98">
        <f>C10+D10</f>
        <v>1094</v>
      </c>
      <c r="F10" s="243">
        <v>664</v>
      </c>
      <c r="G10" s="247">
        <v>662</v>
      </c>
      <c r="H10" s="98">
        <f>F10+G10</f>
        <v>1326</v>
      </c>
      <c r="I10" s="217">
        <f t="shared" si="0"/>
        <v>21.206581352833641</v>
      </c>
      <c r="K10" s="99"/>
      <c r="L10" s="221" t="s">
        <v>15</v>
      </c>
      <c r="M10" s="243">
        <v>64339</v>
      </c>
      <c r="N10" s="244">
        <v>59991</v>
      </c>
      <c r="O10" s="137">
        <f>+N10+M10</f>
        <v>124330</v>
      </c>
      <c r="P10" s="100">
        <v>1</v>
      </c>
      <c r="Q10" s="140">
        <f>O10+P10</f>
        <v>124331</v>
      </c>
      <c r="R10" s="243">
        <v>82746</v>
      </c>
      <c r="S10" s="244">
        <v>77670</v>
      </c>
      <c r="T10" s="137">
        <f>+S10+R10</f>
        <v>160416</v>
      </c>
      <c r="U10" s="100">
        <v>2</v>
      </c>
      <c r="V10" s="142">
        <f>T10+U10</f>
        <v>160418</v>
      </c>
      <c r="W10" s="217">
        <f t="shared" si="1"/>
        <v>29.024941486837562</v>
      </c>
    </row>
    <row r="11" spans="1:23" ht="13.5" thickBot="1">
      <c r="A11" s="266" t="str">
        <f t="shared" si="2"/>
        <v xml:space="preserve"> </v>
      </c>
      <c r="B11" s="227" t="s">
        <v>16</v>
      </c>
      <c r="C11" s="245">
        <v>603</v>
      </c>
      <c r="D11" s="246">
        <v>617</v>
      </c>
      <c r="E11" s="98">
        <f>C11+D11</f>
        <v>1220</v>
      </c>
      <c r="F11" s="243">
        <v>768</v>
      </c>
      <c r="G11" s="252">
        <v>767</v>
      </c>
      <c r="H11" s="98">
        <f>F11+G11</f>
        <v>1535</v>
      </c>
      <c r="I11" s="217">
        <f t="shared" si="0"/>
        <v>25.819672131147531</v>
      </c>
      <c r="K11" s="99"/>
      <c r="L11" s="227" t="s">
        <v>16</v>
      </c>
      <c r="M11" s="243">
        <v>74856</v>
      </c>
      <c r="N11" s="244">
        <v>69837</v>
      </c>
      <c r="O11" s="137">
        <f>+N11+M11</f>
        <v>144693</v>
      </c>
      <c r="P11" s="100">
        <v>5</v>
      </c>
      <c r="Q11" s="140">
        <f>O11+P11</f>
        <v>144698</v>
      </c>
      <c r="R11" s="243">
        <v>98178</v>
      </c>
      <c r="S11" s="244">
        <v>92497</v>
      </c>
      <c r="T11" s="137">
        <f>+S11+R11</f>
        <v>190675</v>
      </c>
      <c r="U11" s="250">
        <v>0</v>
      </c>
      <c r="V11" s="142">
        <f>T11+U11</f>
        <v>190675</v>
      </c>
      <c r="W11" s="217">
        <f t="shared" si="1"/>
        <v>31.774454380848383</v>
      </c>
    </row>
    <row r="12" spans="1:23" ht="14.25" thickTop="1" thickBot="1">
      <c r="A12" s="266" t="str">
        <f>IF(ISERROR(F12/G12)," ",IF(F12/G12&gt;0.5,IF(F12/G12&lt;1.5," ","NOT OK"),"NOT OK"))</f>
        <v xml:space="preserve"> </v>
      </c>
      <c r="B12" s="205" t="s">
        <v>55</v>
      </c>
      <c r="C12" s="101">
        <f t="shared" ref="C12:D12" si="3">+C9+C10+C11</f>
        <v>1669</v>
      </c>
      <c r="D12" s="102">
        <f t="shared" si="3"/>
        <v>1705</v>
      </c>
      <c r="E12" s="103">
        <f t="shared" ref="E12:H12" si="4">+E9+E10+E11</f>
        <v>3374</v>
      </c>
      <c r="F12" s="101">
        <f t="shared" si="4"/>
        <v>2097</v>
      </c>
      <c r="G12" s="102">
        <f t="shared" si="4"/>
        <v>2095</v>
      </c>
      <c r="H12" s="103">
        <f t="shared" si="4"/>
        <v>4192</v>
      </c>
      <c r="I12" s="104">
        <f t="shared" si="0"/>
        <v>24.244220509780678</v>
      </c>
      <c r="L12" s="198" t="s">
        <v>55</v>
      </c>
      <c r="M12" s="143">
        <f t="shared" ref="M12:P12" si="5">+M9+M10+M11</f>
        <v>198361</v>
      </c>
      <c r="N12" s="144">
        <f t="shared" si="5"/>
        <v>186430</v>
      </c>
      <c r="O12" s="143">
        <f t="shared" si="5"/>
        <v>384791</v>
      </c>
      <c r="P12" s="143">
        <f t="shared" si="5"/>
        <v>254</v>
      </c>
      <c r="Q12" s="143">
        <f t="shared" ref="Q12:V12" si="6">+Q9+Q10+Q11</f>
        <v>385045</v>
      </c>
      <c r="R12" s="143">
        <f t="shared" si="6"/>
        <v>255737</v>
      </c>
      <c r="S12" s="144">
        <f t="shared" si="6"/>
        <v>244941</v>
      </c>
      <c r="T12" s="143">
        <f t="shared" si="6"/>
        <v>500678</v>
      </c>
      <c r="U12" s="143">
        <f t="shared" si="6"/>
        <v>2</v>
      </c>
      <c r="V12" s="145">
        <f t="shared" si="6"/>
        <v>500680</v>
      </c>
      <c r="W12" s="146">
        <f t="shared" si="1"/>
        <v>30.031554753340515</v>
      </c>
    </row>
    <row r="13" spans="1:23" ht="13.5" thickTop="1">
      <c r="A13" s="266" t="str">
        <f t="shared" si="2"/>
        <v xml:space="preserve"> </v>
      </c>
      <c r="B13" s="221" t="s">
        <v>18</v>
      </c>
      <c r="C13" s="241">
        <v>669</v>
      </c>
      <c r="D13" s="242">
        <v>667</v>
      </c>
      <c r="E13" s="98">
        <f>+D13+C13</f>
        <v>1336</v>
      </c>
      <c r="F13" s="241">
        <v>799</v>
      </c>
      <c r="G13" s="242">
        <v>799</v>
      </c>
      <c r="H13" s="98">
        <f>F13+G13</f>
        <v>1598</v>
      </c>
      <c r="I13" s="217">
        <f t="shared" si="0"/>
        <v>19.610778443113762</v>
      </c>
      <c r="L13" s="221" t="s">
        <v>18</v>
      </c>
      <c r="M13" s="243">
        <v>82698</v>
      </c>
      <c r="N13" s="244">
        <v>78192</v>
      </c>
      <c r="O13" s="137">
        <f>+N13+M13</f>
        <v>160890</v>
      </c>
      <c r="P13" s="100">
        <v>131</v>
      </c>
      <c r="Q13" s="140">
        <f>+P13+O13</f>
        <v>161021</v>
      </c>
      <c r="R13" s="243">
        <v>105552</v>
      </c>
      <c r="S13" s="244">
        <v>99974</v>
      </c>
      <c r="T13" s="137">
        <f>+S13+R13</f>
        <v>205526</v>
      </c>
      <c r="U13" s="100">
        <v>3</v>
      </c>
      <c r="V13" s="142">
        <f>T13+U13</f>
        <v>205529</v>
      </c>
      <c r="W13" s="217">
        <f t="shared" si="1"/>
        <v>27.641115134050832</v>
      </c>
    </row>
    <row r="14" spans="1:23">
      <c r="A14" s="266" t="str">
        <f>IF(ISERROR(F14/G14)," ",IF(F14/G14&gt;0.5,IF(F14/G14&lt;1.5," ","NOT OK"),"NOT OK"))</f>
        <v xml:space="preserve"> </v>
      </c>
      <c r="B14" s="221" t="s">
        <v>19</v>
      </c>
      <c r="C14" s="243">
        <v>704</v>
      </c>
      <c r="D14" s="247">
        <v>719</v>
      </c>
      <c r="E14" s="98">
        <f>+D14+C14</f>
        <v>1423</v>
      </c>
      <c r="F14" s="243">
        <v>808</v>
      </c>
      <c r="G14" s="247">
        <v>790</v>
      </c>
      <c r="H14" s="105">
        <f>F14+G14</f>
        <v>1598</v>
      </c>
      <c r="I14" s="217">
        <f>IF(E14=0,0,((H14/E14)-1)*100)</f>
        <v>12.29796205200282</v>
      </c>
      <c r="L14" s="221" t="s">
        <v>19</v>
      </c>
      <c r="M14" s="243">
        <v>88610</v>
      </c>
      <c r="N14" s="244">
        <v>88729</v>
      </c>
      <c r="O14" s="137">
        <f>+N14+M14</f>
        <v>177339</v>
      </c>
      <c r="P14" s="100">
        <v>471</v>
      </c>
      <c r="Q14" s="140">
        <f>+P14+O14</f>
        <v>177810</v>
      </c>
      <c r="R14" s="243">
        <v>104399</v>
      </c>
      <c r="S14" s="244">
        <v>109134</v>
      </c>
      <c r="T14" s="137">
        <f>+S14+R14</f>
        <v>213533</v>
      </c>
      <c r="U14" s="100">
        <v>633</v>
      </c>
      <c r="V14" s="142">
        <f>T14+U14</f>
        <v>214166</v>
      </c>
      <c r="W14" s="217">
        <f>IF(Q14=0,0,((V14/Q14)-1)*100)</f>
        <v>20.446544063888417</v>
      </c>
    </row>
    <row r="15" spans="1:23" ht="13.5" thickBot="1">
      <c r="A15" s="267" t="str">
        <f>IF(ISERROR(F15/G15)," ",IF(F15/G15&gt;0.5,IF(F15/G15&lt;1.5," ","NOT OK"),"NOT OK"))</f>
        <v xml:space="preserve"> </v>
      </c>
      <c r="B15" s="221" t="s">
        <v>20</v>
      </c>
      <c r="C15" s="243">
        <v>627</v>
      </c>
      <c r="D15" s="247">
        <v>640</v>
      </c>
      <c r="E15" s="98">
        <f>+D15+C15</f>
        <v>1267</v>
      </c>
      <c r="F15" s="243">
        <v>654</v>
      </c>
      <c r="G15" s="247">
        <v>653</v>
      </c>
      <c r="H15" s="105">
        <f>F15+G15</f>
        <v>1307</v>
      </c>
      <c r="I15" s="217">
        <f>IF(E15=0,0,((H15/E15)-1)*100)</f>
        <v>3.1570639305446013</v>
      </c>
      <c r="J15" s="106"/>
      <c r="L15" s="221" t="s">
        <v>20</v>
      </c>
      <c r="M15" s="243">
        <v>71464</v>
      </c>
      <c r="N15" s="244">
        <v>74975</v>
      </c>
      <c r="O15" s="137">
        <f>+N15+M15</f>
        <v>146439</v>
      </c>
      <c r="P15" s="100">
        <v>23</v>
      </c>
      <c r="Q15" s="140">
        <f>+P15+O15</f>
        <v>146462</v>
      </c>
      <c r="R15" s="243">
        <v>86843</v>
      </c>
      <c r="S15" s="244">
        <v>88050</v>
      </c>
      <c r="T15" s="137">
        <f>+S15+R15</f>
        <v>174893</v>
      </c>
      <c r="U15" s="100">
        <v>781</v>
      </c>
      <c r="V15" s="142">
        <f>T15+U15</f>
        <v>175674</v>
      </c>
      <c r="W15" s="217">
        <f>IF(Q15=0,0,((V15/Q15)-1)*100)</f>
        <v>19.945105215004567</v>
      </c>
    </row>
    <row r="16" spans="1:23" ht="14.25" thickTop="1" thickBot="1">
      <c r="A16" s="266" t="str">
        <f>IF(ISERROR(F16/G16)," ",IF(F16/G16&gt;0.5,IF(F16/G16&lt;1.5," ","NOT OK"),"NOT OK"))</f>
        <v xml:space="preserve"> </v>
      </c>
      <c r="B16" s="205" t="s">
        <v>87</v>
      </c>
      <c r="C16" s="101">
        <f>+C13+C14+C15</f>
        <v>2000</v>
      </c>
      <c r="D16" s="102">
        <f t="shared" ref="D16:H16" si="7">+D13+D14+D15</f>
        <v>2026</v>
      </c>
      <c r="E16" s="103">
        <f t="shared" si="7"/>
        <v>4026</v>
      </c>
      <c r="F16" s="101">
        <f t="shared" si="7"/>
        <v>2261</v>
      </c>
      <c r="G16" s="102">
        <f t="shared" si="7"/>
        <v>2242</v>
      </c>
      <c r="H16" s="103">
        <f t="shared" si="7"/>
        <v>4503</v>
      </c>
      <c r="I16" s="104">
        <f>IF(E16=0,0,((H16/E16)-1)*100)</f>
        <v>11.847988077496275</v>
      </c>
      <c r="L16" s="198" t="s">
        <v>87</v>
      </c>
      <c r="M16" s="143">
        <f>+M13+M14+M15</f>
        <v>242772</v>
      </c>
      <c r="N16" s="144">
        <f t="shared" ref="N16:V16" si="8">+N13+N14+N15</f>
        <v>241896</v>
      </c>
      <c r="O16" s="143">
        <f t="shared" si="8"/>
        <v>484668</v>
      </c>
      <c r="P16" s="143">
        <f t="shared" si="8"/>
        <v>625</v>
      </c>
      <c r="Q16" s="143">
        <f t="shared" si="8"/>
        <v>485293</v>
      </c>
      <c r="R16" s="143">
        <f t="shared" si="8"/>
        <v>296794</v>
      </c>
      <c r="S16" s="144">
        <f t="shared" si="8"/>
        <v>297158</v>
      </c>
      <c r="T16" s="143">
        <f t="shared" si="8"/>
        <v>593952</v>
      </c>
      <c r="U16" s="143">
        <f t="shared" si="8"/>
        <v>1417</v>
      </c>
      <c r="V16" s="145">
        <f t="shared" si="8"/>
        <v>595369</v>
      </c>
      <c r="W16" s="146">
        <f>IF(Q16=0,0,((V16/Q16)-1)*100)</f>
        <v>22.682379510934638</v>
      </c>
    </row>
    <row r="17" spans="1:23" ht="13.5" thickTop="1">
      <c r="A17" s="266" t="str">
        <f t="shared" si="2"/>
        <v xml:space="preserve"> </v>
      </c>
      <c r="B17" s="221" t="s">
        <v>21</v>
      </c>
      <c r="C17" s="248">
        <v>692</v>
      </c>
      <c r="D17" s="249">
        <v>690</v>
      </c>
      <c r="E17" s="98">
        <f>+D17+C17</f>
        <v>1382</v>
      </c>
      <c r="F17" s="248">
        <v>656</v>
      </c>
      <c r="G17" s="249">
        <v>660</v>
      </c>
      <c r="H17" s="105">
        <f>F17+G17</f>
        <v>1316</v>
      </c>
      <c r="I17" s="217">
        <f t="shared" si="0"/>
        <v>-4.7756874095513773</v>
      </c>
      <c r="L17" s="221" t="s">
        <v>21</v>
      </c>
      <c r="M17" s="243">
        <v>80786</v>
      </c>
      <c r="N17" s="244">
        <v>77310</v>
      </c>
      <c r="O17" s="137">
        <f>+M17+N17</f>
        <v>158096</v>
      </c>
      <c r="P17" s="100">
        <v>24</v>
      </c>
      <c r="Q17" s="140">
        <f>+P17+O17</f>
        <v>158120</v>
      </c>
      <c r="R17" s="243">
        <v>82758</v>
      </c>
      <c r="S17" s="244">
        <v>81751</v>
      </c>
      <c r="T17" s="137">
        <f>+R17+S17</f>
        <v>164509</v>
      </c>
      <c r="U17" s="100">
        <v>2477</v>
      </c>
      <c r="V17" s="142">
        <f>+T17+U17</f>
        <v>166986</v>
      </c>
      <c r="W17" s="217">
        <f t="shared" si="1"/>
        <v>5.6071338224133571</v>
      </c>
    </row>
    <row r="18" spans="1:23">
      <c r="A18" s="266" t="str">
        <f t="shared" ref="A18:A21" si="9">IF(ISERROR(F18/G18)," ",IF(F18/G18&gt;0.5,IF(F18/G18&lt;1.5," ","NOT OK"),"NOT OK"))</f>
        <v xml:space="preserve"> </v>
      </c>
      <c r="B18" s="221" t="s">
        <v>88</v>
      </c>
      <c r="C18" s="248">
        <v>671</v>
      </c>
      <c r="D18" s="249">
        <v>671</v>
      </c>
      <c r="E18" s="98">
        <f>+D18+C18</f>
        <v>1342</v>
      </c>
      <c r="F18" s="248">
        <v>682</v>
      </c>
      <c r="G18" s="249">
        <v>683</v>
      </c>
      <c r="H18" s="105">
        <f>F18+G18</f>
        <v>1365</v>
      </c>
      <c r="I18" s="217">
        <f t="shared" ref="I18:I22" si="10">IF(E18=0,0,((H18/E18)-1)*100)</f>
        <v>1.7138599105812169</v>
      </c>
      <c r="L18" s="221" t="s">
        <v>88</v>
      </c>
      <c r="M18" s="243">
        <v>72305</v>
      </c>
      <c r="N18" s="244">
        <v>70946</v>
      </c>
      <c r="O18" s="137">
        <f>+M18+N18</f>
        <v>143251</v>
      </c>
      <c r="P18" s="100">
        <v>0</v>
      </c>
      <c r="Q18" s="140">
        <f>+P18+O18</f>
        <v>143251</v>
      </c>
      <c r="R18" s="243">
        <v>78190</v>
      </c>
      <c r="S18" s="244">
        <v>76917</v>
      </c>
      <c r="T18" s="137">
        <f>+R18+S18</f>
        <v>155107</v>
      </c>
      <c r="U18" s="100">
        <v>2104</v>
      </c>
      <c r="V18" s="142">
        <f>+T18+U18</f>
        <v>157211</v>
      </c>
      <c r="W18" s="217">
        <f t="shared" ref="W18:W22" si="11">IF(Q18=0,0,((V18/Q18)-1)*100)</f>
        <v>9.7451326692309372</v>
      </c>
    </row>
    <row r="19" spans="1:23" ht="13.5" thickBot="1">
      <c r="A19" s="268" t="str">
        <f t="shared" si="9"/>
        <v xml:space="preserve"> </v>
      </c>
      <c r="B19" s="221" t="s">
        <v>22</v>
      </c>
      <c r="C19" s="248">
        <v>635</v>
      </c>
      <c r="D19" s="249">
        <v>635</v>
      </c>
      <c r="E19" s="98">
        <f>+D19+C19</f>
        <v>1270</v>
      </c>
      <c r="F19" s="248">
        <v>705</v>
      </c>
      <c r="G19" s="249">
        <v>700</v>
      </c>
      <c r="H19" s="105">
        <f>F19+G19</f>
        <v>1405</v>
      </c>
      <c r="I19" s="217">
        <f t="shared" si="10"/>
        <v>10.629921259842522</v>
      </c>
      <c r="J19" s="107"/>
      <c r="L19" s="221" t="s">
        <v>22</v>
      </c>
      <c r="M19" s="243">
        <v>77725</v>
      </c>
      <c r="N19" s="244">
        <v>73712</v>
      </c>
      <c r="O19" s="138">
        <f t="shared" ref="O19" si="12">+M19+N19</f>
        <v>151437</v>
      </c>
      <c r="P19" s="250">
        <v>279</v>
      </c>
      <c r="Q19" s="140">
        <f>+P19+O19</f>
        <v>151716</v>
      </c>
      <c r="R19" s="243">
        <v>85636</v>
      </c>
      <c r="S19" s="244">
        <v>80035</v>
      </c>
      <c r="T19" s="138">
        <f t="shared" ref="T19" si="13">+R19+S19</f>
        <v>165671</v>
      </c>
      <c r="U19" s="250">
        <v>1584</v>
      </c>
      <c r="V19" s="142">
        <f>+T19+U19</f>
        <v>167255</v>
      </c>
      <c r="W19" s="217">
        <f t="shared" si="11"/>
        <v>10.24216298874212</v>
      </c>
    </row>
    <row r="20" spans="1:23" ht="16.5" thickTop="1" thickBot="1">
      <c r="A20" s="113" t="str">
        <f t="shared" si="9"/>
        <v xml:space="preserve"> </v>
      </c>
      <c r="B20" s="206" t="s">
        <v>60</v>
      </c>
      <c r="C20" s="111">
        <f>+C17+C18+C19</f>
        <v>1998</v>
      </c>
      <c r="D20" s="112">
        <f t="shared" ref="D20:H20" si="14">+D17+D18+D19</f>
        <v>1996</v>
      </c>
      <c r="E20" s="110">
        <f t="shared" si="14"/>
        <v>3994</v>
      </c>
      <c r="F20" s="111">
        <f t="shared" si="14"/>
        <v>2043</v>
      </c>
      <c r="G20" s="112">
        <f t="shared" si="14"/>
        <v>2043</v>
      </c>
      <c r="H20" s="112">
        <f t="shared" si="14"/>
        <v>4086</v>
      </c>
      <c r="I20" s="104">
        <f t="shared" si="10"/>
        <v>2.3034551827741723</v>
      </c>
      <c r="J20" s="113"/>
      <c r="K20" s="114"/>
      <c r="L20" s="199" t="s">
        <v>60</v>
      </c>
      <c r="M20" s="147">
        <f>+M17+M18+M19</f>
        <v>230816</v>
      </c>
      <c r="N20" s="147">
        <f t="shared" ref="N20:V20" si="15">+N17+N18+N19</f>
        <v>221968</v>
      </c>
      <c r="O20" s="148">
        <f t="shared" si="15"/>
        <v>452784</v>
      </c>
      <c r="P20" s="148">
        <f t="shared" si="15"/>
        <v>303</v>
      </c>
      <c r="Q20" s="148">
        <f t="shared" si="15"/>
        <v>453087</v>
      </c>
      <c r="R20" s="147">
        <f t="shared" si="15"/>
        <v>246584</v>
      </c>
      <c r="S20" s="147">
        <f t="shared" si="15"/>
        <v>238703</v>
      </c>
      <c r="T20" s="148">
        <f t="shared" si="15"/>
        <v>485287</v>
      </c>
      <c r="U20" s="148">
        <f t="shared" si="15"/>
        <v>6165</v>
      </c>
      <c r="V20" s="148">
        <f t="shared" si="15"/>
        <v>491452</v>
      </c>
      <c r="W20" s="149">
        <f t="shared" si="11"/>
        <v>8.4674687201354182</v>
      </c>
    </row>
    <row r="21" spans="1:23" ht="13.5" thickTop="1">
      <c r="A21" s="266" t="str">
        <f t="shared" si="9"/>
        <v xml:space="preserve"> </v>
      </c>
      <c r="B21" s="221" t="s">
        <v>23</v>
      </c>
      <c r="C21" s="243">
        <v>675</v>
      </c>
      <c r="D21" s="247">
        <v>677</v>
      </c>
      <c r="E21" s="115">
        <f>+D21+C21</f>
        <v>1352</v>
      </c>
      <c r="F21" s="243">
        <v>744</v>
      </c>
      <c r="G21" s="247">
        <v>746</v>
      </c>
      <c r="H21" s="116">
        <f>F21+G21</f>
        <v>1490</v>
      </c>
      <c r="I21" s="217">
        <f t="shared" si="10"/>
        <v>10.207100591715967</v>
      </c>
      <c r="L21" s="221" t="s">
        <v>24</v>
      </c>
      <c r="M21" s="243">
        <v>85800</v>
      </c>
      <c r="N21" s="244">
        <v>77222</v>
      </c>
      <c r="O21" s="138">
        <f>+M21+N21</f>
        <v>163022</v>
      </c>
      <c r="P21" s="251">
        <v>75</v>
      </c>
      <c r="Q21" s="140">
        <f>+P21+O21</f>
        <v>163097</v>
      </c>
      <c r="R21" s="243">
        <v>95876</v>
      </c>
      <c r="S21" s="244">
        <v>87886</v>
      </c>
      <c r="T21" s="138">
        <f>+R21+S21</f>
        <v>183762</v>
      </c>
      <c r="U21" s="251">
        <v>2260</v>
      </c>
      <c r="V21" s="142">
        <f>+T21+U21</f>
        <v>186022</v>
      </c>
      <c r="W21" s="217">
        <f t="shared" si="11"/>
        <v>14.056052533155118</v>
      </c>
    </row>
    <row r="22" spans="1:23">
      <c r="A22" s="266" t="str">
        <f t="shared" si="2"/>
        <v xml:space="preserve"> </v>
      </c>
      <c r="B22" s="221" t="s">
        <v>25</v>
      </c>
      <c r="C22" s="243">
        <v>686</v>
      </c>
      <c r="D22" s="247">
        <v>684</v>
      </c>
      <c r="E22" s="117">
        <f>+D22+C22</f>
        <v>1370</v>
      </c>
      <c r="F22" s="243">
        <v>705</v>
      </c>
      <c r="G22" s="247">
        <v>705</v>
      </c>
      <c r="H22" s="117">
        <f>F22+G22</f>
        <v>1410</v>
      </c>
      <c r="I22" s="217">
        <f t="shared" si="10"/>
        <v>2.9197080291970767</v>
      </c>
      <c r="L22" s="221" t="s">
        <v>25</v>
      </c>
      <c r="M22" s="243">
        <v>86785</v>
      </c>
      <c r="N22" s="244">
        <v>88454</v>
      </c>
      <c r="O22" s="138">
        <f>+M22+N22</f>
        <v>175239</v>
      </c>
      <c r="P22" s="100">
        <v>132</v>
      </c>
      <c r="Q22" s="140">
        <f>+P22+O22</f>
        <v>175371</v>
      </c>
      <c r="R22" s="243">
        <v>86380</v>
      </c>
      <c r="S22" s="244">
        <v>88348</v>
      </c>
      <c r="T22" s="138">
        <f>+R22+S22</f>
        <v>174728</v>
      </c>
      <c r="U22" s="100">
        <v>2715</v>
      </c>
      <c r="V22" s="142">
        <f>+T22+U22</f>
        <v>177443</v>
      </c>
      <c r="W22" s="217">
        <f t="shared" si="11"/>
        <v>1.1814952301121728</v>
      </c>
    </row>
    <row r="23" spans="1:23" ht="13.5" thickBot="1">
      <c r="A23" s="266" t="str">
        <f t="shared" si="2"/>
        <v xml:space="preserve"> </v>
      </c>
      <c r="B23" s="221" t="s">
        <v>26</v>
      </c>
      <c r="C23" s="243">
        <v>601</v>
      </c>
      <c r="D23" s="252">
        <v>601</v>
      </c>
      <c r="E23" s="118">
        <f>+D23+C23</f>
        <v>1202</v>
      </c>
      <c r="F23" s="243">
        <v>672</v>
      </c>
      <c r="G23" s="252">
        <v>674</v>
      </c>
      <c r="H23" s="118">
        <f>F23+G23</f>
        <v>1346</v>
      </c>
      <c r="I23" s="218">
        <f>IF(E23=0,0,((H23/E23)-1)*100)</f>
        <v>11.980033277870206</v>
      </c>
      <c r="L23" s="221" t="s">
        <v>26</v>
      </c>
      <c r="M23" s="243">
        <v>67263</v>
      </c>
      <c r="N23" s="244">
        <v>63202</v>
      </c>
      <c r="O23" s="138">
        <f>+M23+N23</f>
        <v>130465</v>
      </c>
      <c r="P23" s="250">
        <v>2</v>
      </c>
      <c r="Q23" s="140">
        <f>+P23+O23</f>
        <v>130467</v>
      </c>
      <c r="R23" s="243">
        <v>74351</v>
      </c>
      <c r="S23" s="244">
        <v>71307</v>
      </c>
      <c r="T23" s="138">
        <f>+R23+S23</f>
        <v>145658</v>
      </c>
      <c r="U23" s="250">
        <v>1761</v>
      </c>
      <c r="V23" s="142">
        <f>+T23+U23</f>
        <v>147419</v>
      </c>
      <c r="W23" s="217">
        <f>IF(Q23=0,0,((V23/Q23)-1)*100)</f>
        <v>12.9933239823097</v>
      </c>
    </row>
    <row r="24" spans="1:23" ht="14.25" customHeight="1" thickTop="1" thickBot="1">
      <c r="A24" s="266" t="str">
        <f t="shared" si="2"/>
        <v xml:space="preserve"> </v>
      </c>
      <c r="B24" s="205" t="s">
        <v>27</v>
      </c>
      <c r="C24" s="111">
        <f t="shared" ref="C24:H24" si="16">+C21+C22+C23</f>
        <v>1962</v>
      </c>
      <c r="D24" s="119">
        <f t="shared" si="16"/>
        <v>1962</v>
      </c>
      <c r="E24" s="111">
        <f t="shared" si="16"/>
        <v>3924</v>
      </c>
      <c r="F24" s="111">
        <f t="shared" si="16"/>
        <v>2121</v>
      </c>
      <c r="G24" s="119">
        <f t="shared" si="16"/>
        <v>2125</v>
      </c>
      <c r="H24" s="111">
        <f t="shared" si="16"/>
        <v>4246</v>
      </c>
      <c r="I24" s="104">
        <f t="shared" ref="I24" si="17">IF(E24=0,0,((H24/E24)-1)*100)</f>
        <v>8.2059123343527052</v>
      </c>
      <c r="L24" s="198" t="s">
        <v>27</v>
      </c>
      <c r="M24" s="143">
        <f t="shared" ref="M24:V24" si="18">+M21+M22+M23</f>
        <v>239848</v>
      </c>
      <c r="N24" s="144">
        <f t="shared" si="18"/>
        <v>228878</v>
      </c>
      <c r="O24" s="143">
        <f t="shared" si="18"/>
        <v>468726</v>
      </c>
      <c r="P24" s="143">
        <f t="shared" si="18"/>
        <v>209</v>
      </c>
      <c r="Q24" s="143">
        <f t="shared" si="18"/>
        <v>468935</v>
      </c>
      <c r="R24" s="143">
        <f t="shared" si="18"/>
        <v>256607</v>
      </c>
      <c r="S24" s="144">
        <f t="shared" si="18"/>
        <v>247541</v>
      </c>
      <c r="T24" s="143">
        <f t="shared" si="18"/>
        <v>504148</v>
      </c>
      <c r="U24" s="143">
        <f t="shared" si="18"/>
        <v>6736</v>
      </c>
      <c r="V24" s="143">
        <f t="shared" si="18"/>
        <v>510884</v>
      </c>
      <c r="W24" s="146">
        <f t="shared" ref="W24" si="19">IF(Q24=0,0,((V24/Q24)-1)*100)</f>
        <v>8.9455894740209096</v>
      </c>
    </row>
    <row r="25" spans="1:23" ht="14.25" thickTop="1" thickBot="1">
      <c r="A25" s="266" t="str">
        <f>IF(ISERROR(F25/G25)," ",IF(F25/G25&gt;0.5,IF(F25/G25&lt;1.5," ","NOT OK"),"NOT OK"))</f>
        <v xml:space="preserve"> </v>
      </c>
      <c r="B25" s="205" t="s">
        <v>90</v>
      </c>
      <c r="C25" s="101">
        <f>+C16+C20+C24</f>
        <v>5960</v>
      </c>
      <c r="D25" s="102">
        <f t="shared" ref="D25:H25" si="20">+D16+D20+D24</f>
        <v>5984</v>
      </c>
      <c r="E25" s="103">
        <f t="shared" si="20"/>
        <v>11944</v>
      </c>
      <c r="F25" s="101">
        <f t="shared" si="20"/>
        <v>6425</v>
      </c>
      <c r="G25" s="102">
        <f t="shared" si="20"/>
        <v>6410</v>
      </c>
      <c r="H25" s="103">
        <f t="shared" si="20"/>
        <v>12835</v>
      </c>
      <c r="I25" s="104">
        <f>IF(E25=0,0,((H25/E25)-1)*100)</f>
        <v>7.4598124581379821</v>
      </c>
      <c r="L25" s="198" t="s">
        <v>90</v>
      </c>
      <c r="M25" s="143">
        <f t="shared" ref="M25:V25" si="21">+M16+M20+M24</f>
        <v>713436</v>
      </c>
      <c r="N25" s="144">
        <f t="shared" si="21"/>
        <v>692742</v>
      </c>
      <c r="O25" s="143">
        <f t="shared" si="21"/>
        <v>1406178</v>
      </c>
      <c r="P25" s="143">
        <f t="shared" si="21"/>
        <v>1137</v>
      </c>
      <c r="Q25" s="143">
        <f t="shared" si="21"/>
        <v>1407315</v>
      </c>
      <c r="R25" s="143">
        <f t="shared" si="21"/>
        <v>799985</v>
      </c>
      <c r="S25" s="144">
        <f t="shared" si="21"/>
        <v>783402</v>
      </c>
      <c r="T25" s="143">
        <f t="shared" si="21"/>
        <v>1583387</v>
      </c>
      <c r="U25" s="143">
        <f t="shared" si="21"/>
        <v>14318</v>
      </c>
      <c r="V25" s="145">
        <f t="shared" si="21"/>
        <v>1597705</v>
      </c>
      <c r="W25" s="146">
        <f>IF(Q25=0,0,((V25/Q25)-1)*100)</f>
        <v>13.528598785630797</v>
      </c>
    </row>
    <row r="26" spans="1:23" ht="14.25" thickTop="1" thickBot="1">
      <c r="A26" s="266" t="str">
        <f>IF(ISERROR(F26/G26)," ",IF(F26/G26&gt;0.5,IF(F26/G26&lt;1.5," ","NOT OK"),"NOT OK"))</f>
        <v xml:space="preserve"> </v>
      </c>
      <c r="B26" s="205" t="s">
        <v>89</v>
      </c>
      <c r="C26" s="101">
        <f>+C12+C16+C20+C24</f>
        <v>7629</v>
      </c>
      <c r="D26" s="102">
        <f t="shared" ref="D26:H26" si="22">+D12+D16+D20+D24</f>
        <v>7689</v>
      </c>
      <c r="E26" s="103">
        <f t="shared" si="22"/>
        <v>15318</v>
      </c>
      <c r="F26" s="101">
        <f t="shared" si="22"/>
        <v>8522</v>
      </c>
      <c r="G26" s="102">
        <f t="shared" si="22"/>
        <v>8505</v>
      </c>
      <c r="H26" s="103">
        <f t="shared" si="22"/>
        <v>17027</v>
      </c>
      <c r="I26" s="104">
        <f t="shared" ref="I26" si="23">IF(E26=0,0,((H26/E26)-1)*100)</f>
        <v>11.156808982895949</v>
      </c>
      <c r="L26" s="198" t="s">
        <v>89</v>
      </c>
      <c r="M26" s="143">
        <f t="shared" ref="M26:V26" si="24">+M12+M16+M20+M24</f>
        <v>911797</v>
      </c>
      <c r="N26" s="144">
        <f t="shared" si="24"/>
        <v>879172</v>
      </c>
      <c r="O26" s="143">
        <f t="shared" si="24"/>
        <v>1790969</v>
      </c>
      <c r="P26" s="143">
        <f t="shared" si="24"/>
        <v>1391</v>
      </c>
      <c r="Q26" s="143">
        <f t="shared" si="24"/>
        <v>1792360</v>
      </c>
      <c r="R26" s="143">
        <f t="shared" si="24"/>
        <v>1055722</v>
      </c>
      <c r="S26" s="144">
        <f t="shared" si="24"/>
        <v>1028343</v>
      </c>
      <c r="T26" s="143">
        <f t="shared" si="24"/>
        <v>2084065</v>
      </c>
      <c r="U26" s="143">
        <f t="shared" si="24"/>
        <v>14320</v>
      </c>
      <c r="V26" s="145">
        <f t="shared" si="24"/>
        <v>2098385</v>
      </c>
      <c r="W26" s="146">
        <f t="shared" ref="W26" si="25">IF(Q26=0,0,((V26/Q26)-1)*100)</f>
        <v>17.073857930326497</v>
      </c>
    </row>
    <row r="27" spans="1:23" ht="14.25" thickTop="1" thickBot="1">
      <c r="B27" s="200" t="s">
        <v>59</v>
      </c>
      <c r="C27" s="94"/>
      <c r="D27" s="94"/>
      <c r="E27" s="94"/>
      <c r="F27" s="94"/>
      <c r="G27" s="94"/>
      <c r="H27" s="94"/>
      <c r="I27" s="95"/>
      <c r="L27" s="200" t="s">
        <v>59</v>
      </c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5"/>
    </row>
    <row r="28" spans="1:23" ht="13.5" thickTop="1">
      <c r="B28" s="327" t="s">
        <v>28</v>
      </c>
      <c r="C28" s="328"/>
      <c r="D28" s="328"/>
      <c r="E28" s="328"/>
      <c r="F28" s="328"/>
      <c r="G28" s="328"/>
      <c r="H28" s="328"/>
      <c r="I28" s="329"/>
      <c r="L28" s="330" t="s">
        <v>29</v>
      </c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2"/>
    </row>
    <row r="29" spans="1:23" ht="13.5" thickBot="1">
      <c r="B29" s="318" t="s">
        <v>30</v>
      </c>
      <c r="C29" s="319"/>
      <c r="D29" s="319"/>
      <c r="E29" s="319"/>
      <c r="F29" s="319"/>
      <c r="G29" s="319"/>
      <c r="H29" s="319"/>
      <c r="I29" s="320"/>
      <c r="L29" s="321" t="s">
        <v>31</v>
      </c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3"/>
    </row>
    <row r="30" spans="1:23" ht="14.25" thickTop="1" thickBot="1">
      <c r="B30" s="197"/>
      <c r="C30" s="94"/>
      <c r="D30" s="94"/>
      <c r="E30" s="94"/>
      <c r="F30" s="94"/>
      <c r="G30" s="94"/>
      <c r="H30" s="94"/>
      <c r="I30" s="95"/>
      <c r="L30" s="197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5"/>
    </row>
    <row r="31" spans="1:23" ht="14.25" thickTop="1" thickBot="1">
      <c r="B31" s="219"/>
      <c r="C31" s="312" t="s">
        <v>91</v>
      </c>
      <c r="D31" s="313"/>
      <c r="E31" s="314"/>
      <c r="F31" s="315" t="s">
        <v>92</v>
      </c>
      <c r="G31" s="316"/>
      <c r="H31" s="317"/>
      <c r="I31" s="220" t="s">
        <v>4</v>
      </c>
      <c r="L31" s="219"/>
      <c r="M31" s="324" t="s">
        <v>91</v>
      </c>
      <c r="N31" s="325"/>
      <c r="O31" s="325"/>
      <c r="P31" s="325"/>
      <c r="Q31" s="326"/>
      <c r="R31" s="324" t="s">
        <v>92</v>
      </c>
      <c r="S31" s="325"/>
      <c r="T31" s="325"/>
      <c r="U31" s="325"/>
      <c r="V31" s="326"/>
      <c r="W31" s="220" t="s">
        <v>4</v>
      </c>
    </row>
    <row r="32" spans="1:23" ht="13.5" thickTop="1">
      <c r="B32" s="221" t="s">
        <v>5</v>
      </c>
      <c r="C32" s="222"/>
      <c r="D32" s="223"/>
      <c r="E32" s="153"/>
      <c r="F32" s="222"/>
      <c r="G32" s="223"/>
      <c r="H32" s="153"/>
      <c r="I32" s="224" t="s">
        <v>6</v>
      </c>
      <c r="L32" s="221" t="s">
        <v>5</v>
      </c>
      <c r="M32" s="222"/>
      <c r="N32" s="225"/>
      <c r="O32" s="150"/>
      <c r="P32" s="226"/>
      <c r="Q32" s="151"/>
      <c r="R32" s="222"/>
      <c r="S32" s="225"/>
      <c r="T32" s="150"/>
      <c r="U32" s="226"/>
      <c r="V32" s="150"/>
      <c r="W32" s="224" t="s">
        <v>6</v>
      </c>
    </row>
    <row r="33" spans="1:25" ht="13.5" thickBot="1">
      <c r="B33" s="227"/>
      <c r="C33" s="228" t="s">
        <v>7</v>
      </c>
      <c r="D33" s="229" t="s">
        <v>8</v>
      </c>
      <c r="E33" s="213" t="s">
        <v>9</v>
      </c>
      <c r="F33" s="228" t="s">
        <v>7</v>
      </c>
      <c r="G33" s="229" t="s">
        <v>8</v>
      </c>
      <c r="H33" s="213" t="s">
        <v>9</v>
      </c>
      <c r="I33" s="230"/>
      <c r="L33" s="227"/>
      <c r="M33" s="231" t="s">
        <v>10</v>
      </c>
      <c r="N33" s="232" t="s">
        <v>11</v>
      </c>
      <c r="O33" s="152" t="s">
        <v>12</v>
      </c>
      <c r="P33" s="233" t="s">
        <v>13</v>
      </c>
      <c r="Q33" s="214" t="s">
        <v>9</v>
      </c>
      <c r="R33" s="231" t="s">
        <v>10</v>
      </c>
      <c r="S33" s="232" t="s">
        <v>11</v>
      </c>
      <c r="T33" s="152" t="s">
        <v>12</v>
      </c>
      <c r="U33" s="233" t="s">
        <v>13</v>
      </c>
      <c r="V33" s="152" t="s">
        <v>9</v>
      </c>
      <c r="W33" s="230"/>
    </row>
    <row r="34" spans="1:25" ht="5.25" customHeight="1" thickTop="1" thickBot="1">
      <c r="B34" s="221"/>
      <c r="C34" s="234"/>
      <c r="D34" s="235"/>
      <c r="E34" s="97"/>
      <c r="F34" s="234"/>
      <c r="G34" s="235"/>
      <c r="H34" s="97"/>
      <c r="I34" s="236"/>
      <c r="L34" s="221"/>
      <c r="M34" s="237"/>
      <c r="N34" s="238"/>
      <c r="O34" s="136"/>
      <c r="P34" s="239"/>
      <c r="Q34" s="139"/>
      <c r="R34" s="237"/>
      <c r="S34" s="238"/>
      <c r="T34" s="136"/>
      <c r="U34" s="239"/>
      <c r="V34" s="141"/>
      <c r="W34" s="240"/>
    </row>
    <row r="35" spans="1:25" ht="13.5" thickTop="1">
      <c r="A35" s="94" t="str">
        <f t="shared" si="2"/>
        <v xml:space="preserve"> </v>
      </c>
      <c r="B35" s="221" t="s">
        <v>14</v>
      </c>
      <c r="C35" s="241">
        <v>1840</v>
      </c>
      <c r="D35" s="242">
        <v>1833</v>
      </c>
      <c r="E35" s="98">
        <f>C35+D35</f>
        <v>3673</v>
      </c>
      <c r="F35" s="243">
        <v>2020</v>
      </c>
      <c r="G35" s="247">
        <v>2018</v>
      </c>
      <c r="H35" s="98">
        <f>SUM(F35:G35)</f>
        <v>4038</v>
      </c>
      <c r="I35" s="217">
        <f t="shared" ref="I35:I43" si="26">IF(E35=0,0,((H35/E35)-1)*100)</f>
        <v>9.9373808875578451</v>
      </c>
      <c r="K35" s="99"/>
      <c r="L35" s="221" t="s">
        <v>14</v>
      </c>
      <c r="M35" s="243">
        <v>245515</v>
      </c>
      <c r="N35" s="244">
        <v>243213</v>
      </c>
      <c r="O35" s="137">
        <f>SUM(M35:N35)</f>
        <v>488728</v>
      </c>
      <c r="P35" s="100">
        <v>38</v>
      </c>
      <c r="Q35" s="140">
        <f>O35+P35</f>
        <v>488766</v>
      </c>
      <c r="R35" s="243">
        <v>276342</v>
      </c>
      <c r="S35" s="244">
        <v>278405</v>
      </c>
      <c r="T35" s="137">
        <f>SUM(R35:S35)</f>
        <v>554747</v>
      </c>
      <c r="U35" s="251">
        <v>144</v>
      </c>
      <c r="V35" s="142">
        <f>T35+U35</f>
        <v>554891</v>
      </c>
      <c r="W35" s="217">
        <f t="shared" ref="W35:W43" si="27">IF(Q35=0,0,((V35/Q35)-1)*100)</f>
        <v>13.528968872630266</v>
      </c>
    </row>
    <row r="36" spans="1:25">
      <c r="A36" s="94" t="str">
        <f t="shared" si="2"/>
        <v xml:space="preserve"> </v>
      </c>
      <c r="B36" s="221" t="s">
        <v>15</v>
      </c>
      <c r="C36" s="241">
        <v>1953</v>
      </c>
      <c r="D36" s="242">
        <v>1941</v>
      </c>
      <c r="E36" s="98">
        <f>C36+D36</f>
        <v>3894</v>
      </c>
      <c r="F36" s="243">
        <v>1977</v>
      </c>
      <c r="G36" s="247">
        <v>1976</v>
      </c>
      <c r="H36" s="98">
        <f>SUM(F36:G36)</f>
        <v>3953</v>
      </c>
      <c r="I36" s="217">
        <f t="shared" si="26"/>
        <v>1.5151515151515138</v>
      </c>
      <c r="K36" s="99"/>
      <c r="L36" s="221" t="s">
        <v>15</v>
      </c>
      <c r="M36" s="243">
        <v>257239</v>
      </c>
      <c r="N36" s="244">
        <v>266723</v>
      </c>
      <c r="O36" s="137">
        <f>SUM(M36:N36)</f>
        <v>523962</v>
      </c>
      <c r="P36" s="100">
        <v>148</v>
      </c>
      <c r="Q36" s="140">
        <f>O36+P36</f>
        <v>524110</v>
      </c>
      <c r="R36" s="243">
        <v>295397</v>
      </c>
      <c r="S36" s="244">
        <v>301127</v>
      </c>
      <c r="T36" s="137">
        <f>SUM(R36:S36)</f>
        <v>596524</v>
      </c>
      <c r="U36" s="100">
        <v>102</v>
      </c>
      <c r="V36" s="142">
        <f>T36+U36</f>
        <v>596626</v>
      </c>
      <c r="W36" s="217">
        <f t="shared" si="27"/>
        <v>13.836026788269628</v>
      </c>
    </row>
    <row r="37" spans="1:25" ht="13.5" thickBot="1">
      <c r="A37" s="94" t="str">
        <f t="shared" si="2"/>
        <v xml:space="preserve"> </v>
      </c>
      <c r="B37" s="227" t="s">
        <v>16</v>
      </c>
      <c r="C37" s="245">
        <v>2172</v>
      </c>
      <c r="D37" s="246">
        <v>2155</v>
      </c>
      <c r="E37" s="98">
        <f>C37+D37</f>
        <v>4327</v>
      </c>
      <c r="F37" s="243">
        <v>2149</v>
      </c>
      <c r="G37" s="252">
        <v>2153</v>
      </c>
      <c r="H37" s="98">
        <f>SUM(F37:G37)</f>
        <v>4302</v>
      </c>
      <c r="I37" s="217">
        <f t="shared" si="26"/>
        <v>-0.57776750635544216</v>
      </c>
      <c r="K37" s="99"/>
      <c r="L37" s="227" t="s">
        <v>16</v>
      </c>
      <c r="M37" s="243">
        <v>305917</v>
      </c>
      <c r="N37" s="244">
        <v>293095</v>
      </c>
      <c r="O37" s="137">
        <f>SUM(M37:N37)</f>
        <v>599012</v>
      </c>
      <c r="P37" s="100">
        <v>0</v>
      </c>
      <c r="Q37" s="140">
        <f>O37+P37</f>
        <v>599012</v>
      </c>
      <c r="R37" s="243">
        <v>322536</v>
      </c>
      <c r="S37" s="244">
        <v>318133</v>
      </c>
      <c r="T37" s="137">
        <f>SUM(R37:S37)</f>
        <v>640669</v>
      </c>
      <c r="U37" s="250">
        <v>0</v>
      </c>
      <c r="V37" s="142">
        <f>T37+U37</f>
        <v>640669</v>
      </c>
      <c r="W37" s="217">
        <f t="shared" si="27"/>
        <v>6.9542847221758519</v>
      </c>
    </row>
    <row r="38" spans="1:25" ht="14.25" thickTop="1" thickBot="1">
      <c r="A38" s="94" t="str">
        <f>IF(ISERROR(F38/G38)," ",IF(F38/G38&gt;0.5,IF(F38/G38&lt;1.5," ","NOT OK"),"NOT OK"))</f>
        <v xml:space="preserve"> </v>
      </c>
      <c r="B38" s="205" t="s">
        <v>55</v>
      </c>
      <c r="C38" s="101">
        <f t="shared" ref="C38:D38" si="28">+C35+C36+C37</f>
        <v>5965</v>
      </c>
      <c r="D38" s="102">
        <f t="shared" si="28"/>
        <v>5929</v>
      </c>
      <c r="E38" s="103">
        <f t="shared" ref="E38:H38" si="29">+E35+E36+E37</f>
        <v>11894</v>
      </c>
      <c r="F38" s="101">
        <f t="shared" si="29"/>
        <v>6146</v>
      </c>
      <c r="G38" s="102">
        <f t="shared" si="29"/>
        <v>6147</v>
      </c>
      <c r="H38" s="103">
        <f t="shared" si="29"/>
        <v>12293</v>
      </c>
      <c r="I38" s="104">
        <f t="shared" si="26"/>
        <v>3.3546325878594185</v>
      </c>
      <c r="L38" s="198" t="s">
        <v>55</v>
      </c>
      <c r="M38" s="143">
        <f t="shared" ref="M38:P38" si="30">+M35+M36+M37</f>
        <v>808671</v>
      </c>
      <c r="N38" s="144">
        <f t="shared" si="30"/>
        <v>803031</v>
      </c>
      <c r="O38" s="143">
        <f t="shared" si="30"/>
        <v>1611702</v>
      </c>
      <c r="P38" s="143">
        <f t="shared" si="30"/>
        <v>186</v>
      </c>
      <c r="Q38" s="143">
        <f t="shared" ref="Q38:V38" si="31">+Q35+Q36+Q37</f>
        <v>1611888</v>
      </c>
      <c r="R38" s="143">
        <f t="shared" si="31"/>
        <v>894275</v>
      </c>
      <c r="S38" s="144">
        <f t="shared" si="31"/>
        <v>897665</v>
      </c>
      <c r="T38" s="143">
        <f t="shared" si="31"/>
        <v>1791940</v>
      </c>
      <c r="U38" s="143">
        <f t="shared" si="31"/>
        <v>246</v>
      </c>
      <c r="V38" s="145">
        <f t="shared" si="31"/>
        <v>1792186</v>
      </c>
      <c r="W38" s="146">
        <f t="shared" si="27"/>
        <v>11.185516611575984</v>
      </c>
    </row>
    <row r="39" spans="1:25" ht="13.5" thickTop="1">
      <c r="A39" s="94" t="str">
        <f t="shared" si="2"/>
        <v xml:space="preserve"> </v>
      </c>
      <c r="B39" s="221" t="s">
        <v>18</v>
      </c>
      <c r="C39" s="241">
        <v>2175</v>
      </c>
      <c r="D39" s="242">
        <v>2174</v>
      </c>
      <c r="E39" s="98">
        <f>+D39+C39</f>
        <v>4349</v>
      </c>
      <c r="F39" s="241">
        <v>2190</v>
      </c>
      <c r="G39" s="242">
        <v>2187</v>
      </c>
      <c r="H39" s="98">
        <f>F39+G39</f>
        <v>4377</v>
      </c>
      <c r="I39" s="217">
        <f t="shared" si="26"/>
        <v>0.64382616693492434</v>
      </c>
      <c r="L39" s="221" t="s">
        <v>18</v>
      </c>
      <c r="M39" s="243">
        <v>292071</v>
      </c>
      <c r="N39" s="244">
        <v>314908</v>
      </c>
      <c r="O39" s="137">
        <f>SUM(M39:N39)</f>
        <v>606979</v>
      </c>
      <c r="P39" s="100">
        <v>4</v>
      </c>
      <c r="Q39" s="140">
        <f>+P39+O39</f>
        <v>606983</v>
      </c>
      <c r="R39" s="243">
        <v>332615</v>
      </c>
      <c r="S39" s="244">
        <v>350683</v>
      </c>
      <c r="T39" s="137">
        <f>SUM(R39:S39)</f>
        <v>683298</v>
      </c>
      <c r="U39" s="100">
        <v>0</v>
      </c>
      <c r="V39" s="142">
        <f>T39+U39</f>
        <v>683298</v>
      </c>
      <c r="W39" s="217">
        <f t="shared" si="27"/>
        <v>12.572839766517351</v>
      </c>
    </row>
    <row r="40" spans="1:25">
      <c r="A40" s="94" t="str">
        <f>IF(ISERROR(F40/G40)," ",IF(F40/G40&gt;0.5,IF(F40/G40&lt;1.5," ","NOT OK"),"NOT OK"))</f>
        <v xml:space="preserve"> </v>
      </c>
      <c r="B40" s="221" t="s">
        <v>19</v>
      </c>
      <c r="C40" s="243">
        <v>1970</v>
      </c>
      <c r="D40" s="247">
        <v>1954</v>
      </c>
      <c r="E40" s="98">
        <f>+D40+C40</f>
        <v>3924</v>
      </c>
      <c r="F40" s="243">
        <v>2024</v>
      </c>
      <c r="G40" s="247">
        <v>2041</v>
      </c>
      <c r="H40" s="105">
        <f>SUM(F40:G40)</f>
        <v>4065</v>
      </c>
      <c r="I40" s="217">
        <f>IF(E40=0,0,((H40/E40)-1)*100)</f>
        <v>3.5932721712538251</v>
      </c>
      <c r="L40" s="221" t="s">
        <v>19</v>
      </c>
      <c r="M40" s="243">
        <v>266436</v>
      </c>
      <c r="N40" s="244">
        <v>283825</v>
      </c>
      <c r="O40" s="137">
        <f>SUM(M40:N40)</f>
        <v>550261</v>
      </c>
      <c r="P40" s="100">
        <v>0</v>
      </c>
      <c r="Q40" s="140">
        <f>+P40+O40</f>
        <v>550261</v>
      </c>
      <c r="R40" s="243">
        <v>303861</v>
      </c>
      <c r="S40" s="244">
        <v>325536</v>
      </c>
      <c r="T40" s="137">
        <f>SUM(R40:S40)</f>
        <v>629397</v>
      </c>
      <c r="U40" s="100">
        <v>1</v>
      </c>
      <c r="V40" s="142">
        <f>T40+U40</f>
        <v>629398</v>
      </c>
      <c r="W40" s="217">
        <f>IF(Q40=0,0,((V40/Q40)-1)*100)</f>
        <v>14.381720674370889</v>
      </c>
    </row>
    <row r="41" spans="1:25" ht="13.5" thickBot="1">
      <c r="A41" s="94" t="str">
        <f>IF(ISERROR(F41/G41)," ",IF(F41/G41&gt;0.5,IF(F41/G41&lt;1.5," ","NOT OK"),"NOT OK"))</f>
        <v xml:space="preserve"> </v>
      </c>
      <c r="B41" s="221" t="s">
        <v>20</v>
      </c>
      <c r="C41" s="243">
        <v>2075</v>
      </c>
      <c r="D41" s="247">
        <v>2067</v>
      </c>
      <c r="E41" s="98">
        <f>+D41+C41</f>
        <v>4142</v>
      </c>
      <c r="F41" s="243">
        <v>2062</v>
      </c>
      <c r="G41" s="247">
        <v>2062</v>
      </c>
      <c r="H41" s="105">
        <f>SUM(F41:G41)</f>
        <v>4124</v>
      </c>
      <c r="I41" s="217">
        <f>IF(E41=0,0,((H41/E41)-1)*100)</f>
        <v>-0.43457267020763357</v>
      </c>
      <c r="L41" s="221" t="s">
        <v>20</v>
      </c>
      <c r="M41" s="243">
        <v>253508</v>
      </c>
      <c r="N41" s="244">
        <v>273489</v>
      </c>
      <c r="O41" s="137">
        <f>SUM(M41:N41)</f>
        <v>526997</v>
      </c>
      <c r="P41" s="100">
        <v>0</v>
      </c>
      <c r="Q41" s="140">
        <f>+P41+O41</f>
        <v>526997</v>
      </c>
      <c r="R41" s="243">
        <v>280727</v>
      </c>
      <c r="S41" s="244">
        <v>297963</v>
      </c>
      <c r="T41" s="137">
        <f>SUM(R41:S41)</f>
        <v>578690</v>
      </c>
      <c r="U41" s="100">
        <v>382</v>
      </c>
      <c r="V41" s="142">
        <f>T41+U41</f>
        <v>579072</v>
      </c>
      <c r="W41" s="217">
        <f>IF(Q41=0,0,((V41/Q41)-1)*100)</f>
        <v>9.881460425770916</v>
      </c>
    </row>
    <row r="42" spans="1:25" ht="14.25" thickTop="1" thickBot="1">
      <c r="A42" s="94" t="str">
        <f>IF(ISERROR(F42/G42)," ",IF(F42/G42&gt;0.5,IF(F42/G42&lt;1.5," ","NOT OK"),"NOT OK"))</f>
        <v xml:space="preserve"> </v>
      </c>
      <c r="B42" s="205" t="s">
        <v>87</v>
      </c>
      <c r="C42" s="101">
        <f>+C39+C40+C41</f>
        <v>6220</v>
      </c>
      <c r="D42" s="102">
        <f t="shared" ref="D42:H42" si="32">+D39+D40+D41</f>
        <v>6195</v>
      </c>
      <c r="E42" s="103">
        <f t="shared" si="32"/>
        <v>12415</v>
      </c>
      <c r="F42" s="101">
        <f t="shared" si="32"/>
        <v>6276</v>
      </c>
      <c r="G42" s="102">
        <f t="shared" si="32"/>
        <v>6290</v>
      </c>
      <c r="H42" s="103">
        <f t="shared" si="32"/>
        <v>12566</v>
      </c>
      <c r="I42" s="104">
        <f t="shared" ref="I42" si="33">IF(E42=0,0,((H42/E42)-1)*100)</f>
        <v>1.216270640354411</v>
      </c>
      <c r="L42" s="198" t="s">
        <v>87</v>
      </c>
      <c r="M42" s="143">
        <f>+M39+M40+M41</f>
        <v>812015</v>
      </c>
      <c r="N42" s="144">
        <f t="shared" ref="N42:V42" si="34">+N39+N40+N41</f>
        <v>872222</v>
      </c>
      <c r="O42" s="143">
        <f t="shared" si="34"/>
        <v>1684237</v>
      </c>
      <c r="P42" s="143">
        <f t="shared" si="34"/>
        <v>4</v>
      </c>
      <c r="Q42" s="143">
        <f t="shared" si="34"/>
        <v>1684241</v>
      </c>
      <c r="R42" s="143">
        <f t="shared" si="34"/>
        <v>917203</v>
      </c>
      <c r="S42" s="144">
        <f t="shared" si="34"/>
        <v>974182</v>
      </c>
      <c r="T42" s="143">
        <f t="shared" si="34"/>
        <v>1891385</v>
      </c>
      <c r="U42" s="143">
        <f t="shared" si="34"/>
        <v>383</v>
      </c>
      <c r="V42" s="145">
        <f t="shared" si="34"/>
        <v>1891768</v>
      </c>
      <c r="W42" s="146">
        <f t="shared" ref="W42" si="35">IF(Q42=0,0,((V42/Q42)-1)*100)</f>
        <v>12.321692679373086</v>
      </c>
    </row>
    <row r="43" spans="1:25" ht="13.5" thickTop="1">
      <c r="A43" s="94" t="str">
        <f t="shared" si="2"/>
        <v xml:space="preserve"> </v>
      </c>
      <c r="B43" s="221" t="s">
        <v>32</v>
      </c>
      <c r="C43" s="248">
        <v>1939</v>
      </c>
      <c r="D43" s="249">
        <v>1939</v>
      </c>
      <c r="E43" s="98">
        <f>+D43+C43</f>
        <v>3878</v>
      </c>
      <c r="F43" s="248">
        <v>2113</v>
      </c>
      <c r="G43" s="249">
        <v>2109</v>
      </c>
      <c r="H43" s="105">
        <f>F43+G43</f>
        <v>4222</v>
      </c>
      <c r="I43" s="217">
        <f t="shared" si="26"/>
        <v>8.870551830840645</v>
      </c>
      <c r="L43" s="221" t="s">
        <v>21</v>
      </c>
      <c r="M43" s="243">
        <v>241757</v>
      </c>
      <c r="N43" s="244">
        <v>247646</v>
      </c>
      <c r="O43" s="137">
        <f>SUM(M43:N43)</f>
        <v>489403</v>
      </c>
      <c r="P43" s="100">
        <v>0</v>
      </c>
      <c r="Q43" s="140">
        <f>+P43+O43</f>
        <v>489403</v>
      </c>
      <c r="R43" s="243">
        <v>270588</v>
      </c>
      <c r="S43" s="244">
        <v>277387</v>
      </c>
      <c r="T43" s="137">
        <f>SUM(R43:S43)</f>
        <v>547975</v>
      </c>
      <c r="U43" s="100">
        <v>73</v>
      </c>
      <c r="V43" s="142">
        <f>SUM(T43:U43)</f>
        <v>548048</v>
      </c>
      <c r="W43" s="217">
        <f t="shared" si="27"/>
        <v>11.982967002654243</v>
      </c>
    </row>
    <row r="44" spans="1:25">
      <c r="A44" s="94" t="str">
        <f t="shared" ref="A44:A47" si="36">IF(ISERROR(F44/G44)," ",IF(F44/G44&gt;0.5,IF(F44/G44&lt;1.5," ","NOT OK"),"NOT OK"))</f>
        <v xml:space="preserve"> </v>
      </c>
      <c r="B44" s="221" t="s">
        <v>88</v>
      </c>
      <c r="C44" s="248">
        <v>1967</v>
      </c>
      <c r="D44" s="249">
        <v>1967</v>
      </c>
      <c r="E44" s="98">
        <f>+D44+C44</f>
        <v>3934</v>
      </c>
      <c r="F44" s="248">
        <v>2209</v>
      </c>
      <c r="G44" s="249">
        <v>2210</v>
      </c>
      <c r="H44" s="105">
        <f>F44+G44</f>
        <v>4419</v>
      </c>
      <c r="I44" s="217">
        <f t="shared" ref="I44:I48" si="37">IF(E44=0,0,((H44/E44)-1)*100)</f>
        <v>12.328418912048811</v>
      </c>
      <c r="L44" s="221" t="s">
        <v>88</v>
      </c>
      <c r="M44" s="243">
        <v>234945</v>
      </c>
      <c r="N44" s="244">
        <v>238971</v>
      </c>
      <c r="O44" s="137">
        <f>SUM(M44:N44)</f>
        <v>473916</v>
      </c>
      <c r="P44" s="100">
        <v>161</v>
      </c>
      <c r="Q44" s="140">
        <f>+P44+O44</f>
        <v>474077</v>
      </c>
      <c r="R44" s="243">
        <v>277224</v>
      </c>
      <c r="S44" s="244">
        <v>285000</v>
      </c>
      <c r="T44" s="137">
        <f>SUM(R44:S44)</f>
        <v>562224</v>
      </c>
      <c r="U44" s="100">
        <v>405</v>
      </c>
      <c r="V44" s="142">
        <f>SUM(T44:U44)</f>
        <v>562629</v>
      </c>
      <c r="W44" s="217">
        <f t="shared" ref="W44:W48" si="38">IF(Q44=0,0,((V44/Q44)-1)*100)</f>
        <v>18.678822216644143</v>
      </c>
      <c r="Y44" s="3"/>
    </row>
    <row r="45" spans="1:25" ht="13.5" thickBot="1">
      <c r="A45" s="94" t="str">
        <f t="shared" si="36"/>
        <v xml:space="preserve"> </v>
      </c>
      <c r="B45" s="221" t="s">
        <v>22</v>
      </c>
      <c r="C45" s="248">
        <v>1837</v>
      </c>
      <c r="D45" s="249">
        <v>1838</v>
      </c>
      <c r="E45" s="98">
        <f>+D45+C45</f>
        <v>3675</v>
      </c>
      <c r="F45" s="248">
        <v>2048</v>
      </c>
      <c r="G45" s="249">
        <v>2050</v>
      </c>
      <c r="H45" s="105">
        <f>F45+G45</f>
        <v>4098</v>
      </c>
      <c r="I45" s="217">
        <f t="shared" si="37"/>
        <v>11.510204081632658</v>
      </c>
      <c r="L45" s="221" t="s">
        <v>22</v>
      </c>
      <c r="M45" s="243">
        <v>224903</v>
      </c>
      <c r="N45" s="244">
        <v>231533</v>
      </c>
      <c r="O45" s="138">
        <f>SUM(M45:N45)</f>
        <v>456436</v>
      </c>
      <c r="P45" s="250">
        <v>99</v>
      </c>
      <c r="Q45" s="140">
        <f>+P45+O45</f>
        <v>456535</v>
      </c>
      <c r="R45" s="243">
        <v>266018</v>
      </c>
      <c r="S45" s="244">
        <v>268999</v>
      </c>
      <c r="T45" s="138">
        <f>SUM(R45:S45)</f>
        <v>535017</v>
      </c>
      <c r="U45" s="250">
        <v>234</v>
      </c>
      <c r="V45" s="142">
        <f>SUM(T45:U45)</f>
        <v>535251</v>
      </c>
      <c r="W45" s="217">
        <f t="shared" si="38"/>
        <v>17.242051540407633</v>
      </c>
    </row>
    <row r="46" spans="1:25" ht="16.5" thickTop="1" thickBot="1">
      <c r="A46" s="113" t="str">
        <f t="shared" si="36"/>
        <v xml:space="preserve"> </v>
      </c>
      <c r="B46" s="206" t="s">
        <v>60</v>
      </c>
      <c r="C46" s="111">
        <f>+C43+C44+C45</f>
        <v>5743</v>
      </c>
      <c r="D46" s="112">
        <f t="shared" ref="D46" si="39">+D43+D44+D45</f>
        <v>5744</v>
      </c>
      <c r="E46" s="110">
        <f t="shared" ref="E46" si="40">+E43+E44+E45</f>
        <v>11487</v>
      </c>
      <c r="F46" s="111">
        <f t="shared" ref="F46" si="41">+F43+F44+F45</f>
        <v>6370</v>
      </c>
      <c r="G46" s="112">
        <f t="shared" ref="G46" si="42">+G43+G44+G45</f>
        <v>6369</v>
      </c>
      <c r="H46" s="112">
        <f t="shared" ref="H46" si="43">+H43+H44+H45</f>
        <v>12739</v>
      </c>
      <c r="I46" s="104">
        <f t="shared" si="37"/>
        <v>10.899277444067202</v>
      </c>
      <c r="J46" s="113"/>
      <c r="K46" s="114"/>
      <c r="L46" s="199" t="s">
        <v>60</v>
      </c>
      <c r="M46" s="147">
        <f>+M43+M44+M45</f>
        <v>701605</v>
      </c>
      <c r="N46" s="147">
        <f t="shared" ref="N46" si="44">+N43+N44+N45</f>
        <v>718150</v>
      </c>
      <c r="O46" s="148">
        <f t="shared" ref="O46" si="45">+O43+O44+O45</f>
        <v>1419755</v>
      </c>
      <c r="P46" s="148">
        <f t="shared" ref="P46" si="46">+P43+P44+P45</f>
        <v>260</v>
      </c>
      <c r="Q46" s="148">
        <f t="shared" ref="Q46" si="47">+Q43+Q44+Q45</f>
        <v>1420015</v>
      </c>
      <c r="R46" s="147">
        <f t="shared" ref="R46" si="48">+R43+R44+R45</f>
        <v>813830</v>
      </c>
      <c r="S46" s="147">
        <f t="shared" ref="S46" si="49">+S43+S44+S45</f>
        <v>831386</v>
      </c>
      <c r="T46" s="148">
        <f t="shared" ref="T46" si="50">+T43+T44+T45</f>
        <v>1645216</v>
      </c>
      <c r="U46" s="148">
        <f t="shared" ref="U46" si="51">+U43+U44+U45</f>
        <v>712</v>
      </c>
      <c r="V46" s="148">
        <f t="shared" ref="V46" si="52">+V43+V44+V45</f>
        <v>1645928</v>
      </c>
      <c r="W46" s="149">
        <f t="shared" si="38"/>
        <v>15.909198142273141</v>
      </c>
    </row>
    <row r="47" spans="1:25" ht="13.5" thickTop="1">
      <c r="A47" s="94" t="str">
        <f t="shared" si="36"/>
        <v xml:space="preserve"> </v>
      </c>
      <c r="B47" s="221" t="s">
        <v>23</v>
      </c>
      <c r="C47" s="243">
        <v>1952</v>
      </c>
      <c r="D47" s="247">
        <v>1950</v>
      </c>
      <c r="E47" s="115">
        <f>+D47+C47</f>
        <v>3902</v>
      </c>
      <c r="F47" s="243">
        <v>2103</v>
      </c>
      <c r="G47" s="247">
        <v>2105</v>
      </c>
      <c r="H47" s="116">
        <f>F47+G47</f>
        <v>4208</v>
      </c>
      <c r="I47" s="217">
        <f t="shared" si="37"/>
        <v>7.8421322398769755</v>
      </c>
      <c r="L47" s="221" t="s">
        <v>24</v>
      </c>
      <c r="M47" s="243">
        <v>271628</v>
      </c>
      <c r="N47" s="244">
        <v>273434</v>
      </c>
      <c r="O47" s="138">
        <f>SUM(M47:N47)</f>
        <v>545062</v>
      </c>
      <c r="P47" s="251">
        <v>0</v>
      </c>
      <c r="Q47" s="140">
        <f>+P47+O47</f>
        <v>545062</v>
      </c>
      <c r="R47" s="243">
        <v>313303</v>
      </c>
      <c r="S47" s="244">
        <v>321402</v>
      </c>
      <c r="T47" s="138">
        <f>SUM(R47:S47)</f>
        <v>634705</v>
      </c>
      <c r="U47" s="251">
        <v>99</v>
      </c>
      <c r="V47" s="142">
        <f>T47+U47</f>
        <v>634804</v>
      </c>
      <c r="W47" s="217">
        <f t="shared" si="38"/>
        <v>16.464548987087714</v>
      </c>
    </row>
    <row r="48" spans="1:25">
      <c r="A48" s="94" t="str">
        <f t="shared" si="2"/>
        <v xml:space="preserve"> </v>
      </c>
      <c r="B48" s="221" t="s">
        <v>25</v>
      </c>
      <c r="C48" s="243">
        <v>1960</v>
      </c>
      <c r="D48" s="247">
        <v>1960</v>
      </c>
      <c r="E48" s="117">
        <f>+D48+C48</f>
        <v>3920</v>
      </c>
      <c r="F48" s="243">
        <v>2112</v>
      </c>
      <c r="G48" s="247">
        <v>2109</v>
      </c>
      <c r="H48" s="117">
        <f>F48+G48</f>
        <v>4221</v>
      </c>
      <c r="I48" s="217">
        <f t="shared" si="37"/>
        <v>7.6785714285714235</v>
      </c>
      <c r="L48" s="221" t="s">
        <v>25</v>
      </c>
      <c r="M48" s="243">
        <v>260901</v>
      </c>
      <c r="N48" s="244">
        <v>286729</v>
      </c>
      <c r="O48" s="138">
        <f>SUM(M48:N48)</f>
        <v>547630</v>
      </c>
      <c r="P48" s="100">
        <v>0</v>
      </c>
      <c r="Q48" s="140">
        <f>+P48+O48</f>
        <v>547630</v>
      </c>
      <c r="R48" s="243">
        <v>291745</v>
      </c>
      <c r="S48" s="244">
        <v>320349</v>
      </c>
      <c r="T48" s="138">
        <f>SUM(R48:S48)</f>
        <v>612094</v>
      </c>
      <c r="U48" s="100">
        <v>179</v>
      </c>
      <c r="V48" s="142">
        <f>SUM(T48:U48)</f>
        <v>612273</v>
      </c>
      <c r="W48" s="217">
        <f t="shared" si="38"/>
        <v>11.804137830286866</v>
      </c>
    </row>
    <row r="49" spans="1:23" ht="13.5" thickBot="1">
      <c r="A49" s="94" t="str">
        <f t="shared" si="2"/>
        <v xml:space="preserve"> </v>
      </c>
      <c r="B49" s="221" t="s">
        <v>26</v>
      </c>
      <c r="C49" s="243">
        <v>1845</v>
      </c>
      <c r="D49" s="252">
        <v>1845</v>
      </c>
      <c r="E49" s="118">
        <f>+D49+C49</f>
        <v>3690</v>
      </c>
      <c r="F49" s="243">
        <v>2040</v>
      </c>
      <c r="G49" s="252">
        <v>2040</v>
      </c>
      <c r="H49" s="118">
        <f>F49+G49</f>
        <v>4080</v>
      </c>
      <c r="I49" s="218">
        <f>IF(E49=0,0,((H49/E49)-1)*100)</f>
        <v>10.569105691056912</v>
      </c>
      <c r="L49" s="221" t="s">
        <v>26</v>
      </c>
      <c r="M49" s="243">
        <v>230124</v>
      </c>
      <c r="N49" s="244">
        <v>238494</v>
      </c>
      <c r="O49" s="138">
        <f>SUM(M49:N49)</f>
        <v>468618</v>
      </c>
      <c r="P49" s="250">
        <v>104</v>
      </c>
      <c r="Q49" s="140">
        <f>+P49+O49</f>
        <v>468722</v>
      </c>
      <c r="R49" s="243">
        <v>262933</v>
      </c>
      <c r="S49" s="244">
        <v>269873</v>
      </c>
      <c r="T49" s="138">
        <f>SUM(R49:S49)</f>
        <v>532806</v>
      </c>
      <c r="U49" s="250">
        <v>106</v>
      </c>
      <c r="V49" s="142">
        <f>SUM(T49:U49)</f>
        <v>532912</v>
      </c>
      <c r="W49" s="217">
        <f>IF(Q49=0,0,((V49/Q49)-1)*100)</f>
        <v>13.694684695832503</v>
      </c>
    </row>
    <row r="50" spans="1:23" ht="14.25" thickTop="1" thickBot="1">
      <c r="A50" s="94" t="str">
        <f t="shared" si="2"/>
        <v xml:space="preserve"> </v>
      </c>
      <c r="B50" s="205" t="s">
        <v>27</v>
      </c>
      <c r="C50" s="111">
        <f t="shared" ref="C50:H50" si="53">+C47+C48+C49</f>
        <v>5757</v>
      </c>
      <c r="D50" s="119">
        <f t="shared" si="53"/>
        <v>5755</v>
      </c>
      <c r="E50" s="111">
        <f t="shared" si="53"/>
        <v>11512</v>
      </c>
      <c r="F50" s="111">
        <f t="shared" si="53"/>
        <v>6255</v>
      </c>
      <c r="G50" s="119">
        <f t="shared" si="53"/>
        <v>6254</v>
      </c>
      <c r="H50" s="111">
        <f t="shared" si="53"/>
        <v>12509</v>
      </c>
      <c r="I50" s="104">
        <f>IF(E50=0,0,((H50/E50)-1)*100)</f>
        <v>8.6605281445448323</v>
      </c>
      <c r="L50" s="198" t="s">
        <v>27</v>
      </c>
      <c r="M50" s="143">
        <f t="shared" ref="M50:V50" si="54">+M47+M48+M49</f>
        <v>762653</v>
      </c>
      <c r="N50" s="144">
        <f t="shared" si="54"/>
        <v>798657</v>
      </c>
      <c r="O50" s="143">
        <f t="shared" si="54"/>
        <v>1561310</v>
      </c>
      <c r="P50" s="143">
        <f t="shared" si="54"/>
        <v>104</v>
      </c>
      <c r="Q50" s="143">
        <f t="shared" si="54"/>
        <v>1561414</v>
      </c>
      <c r="R50" s="143">
        <f t="shared" si="54"/>
        <v>867981</v>
      </c>
      <c r="S50" s="144">
        <f t="shared" si="54"/>
        <v>911624</v>
      </c>
      <c r="T50" s="143">
        <f t="shared" si="54"/>
        <v>1779605</v>
      </c>
      <c r="U50" s="143">
        <f t="shared" si="54"/>
        <v>384</v>
      </c>
      <c r="V50" s="143">
        <f t="shared" si="54"/>
        <v>1779989</v>
      </c>
      <c r="W50" s="146">
        <f t="shared" ref="W50" si="55">IF(Q50=0,0,((V50/Q50)-1)*100)</f>
        <v>13.998529537970072</v>
      </c>
    </row>
    <row r="51" spans="1:23" ht="14.25" thickTop="1" thickBot="1">
      <c r="A51" s="266" t="str">
        <f>IF(ISERROR(F51/G51)," ",IF(F51/G51&gt;0.5,IF(F51/G51&lt;1.5," ","NOT OK"),"NOT OK"))</f>
        <v xml:space="preserve"> </v>
      </c>
      <c r="B51" s="205" t="s">
        <v>90</v>
      </c>
      <c r="C51" s="101">
        <f>+C42+C46+C50</f>
        <v>17720</v>
      </c>
      <c r="D51" s="102">
        <f t="shared" ref="D51" si="56">+D42+D46+D50</f>
        <v>17694</v>
      </c>
      <c r="E51" s="103">
        <f t="shared" ref="E51" si="57">+E42+E46+E50</f>
        <v>35414</v>
      </c>
      <c r="F51" s="101">
        <f t="shared" ref="F51" si="58">+F42+F46+F50</f>
        <v>18901</v>
      </c>
      <c r="G51" s="102">
        <f t="shared" ref="G51" si="59">+G42+G46+G50</f>
        <v>18913</v>
      </c>
      <c r="H51" s="103">
        <f t="shared" ref="H51" si="60">+H42+H46+H50</f>
        <v>37814</v>
      </c>
      <c r="I51" s="104">
        <f>IF(E51=0,0,((H51/E51)-1)*100)</f>
        <v>6.7769808550290911</v>
      </c>
      <c r="L51" s="198" t="s">
        <v>90</v>
      </c>
      <c r="M51" s="143">
        <f t="shared" ref="M51" si="61">+M42+M46+M50</f>
        <v>2276273</v>
      </c>
      <c r="N51" s="144">
        <f t="shared" ref="N51" si="62">+N42+N46+N50</f>
        <v>2389029</v>
      </c>
      <c r="O51" s="143">
        <f t="shared" ref="O51" si="63">+O42+O46+O50</f>
        <v>4665302</v>
      </c>
      <c r="P51" s="143">
        <f t="shared" ref="P51" si="64">+P42+P46+P50</f>
        <v>368</v>
      </c>
      <c r="Q51" s="143">
        <f t="shared" ref="Q51" si="65">+Q42+Q46+Q50</f>
        <v>4665670</v>
      </c>
      <c r="R51" s="143">
        <f t="shared" ref="R51" si="66">+R42+R46+R50</f>
        <v>2599014</v>
      </c>
      <c r="S51" s="144">
        <f t="shared" ref="S51" si="67">+S42+S46+S50</f>
        <v>2717192</v>
      </c>
      <c r="T51" s="143">
        <f t="shared" ref="T51" si="68">+T42+T46+T50</f>
        <v>5316206</v>
      </c>
      <c r="U51" s="143">
        <f t="shared" ref="U51" si="69">+U42+U46+U50</f>
        <v>1479</v>
      </c>
      <c r="V51" s="145">
        <f t="shared" ref="V51" si="70">+V42+V46+V50</f>
        <v>5317685</v>
      </c>
      <c r="W51" s="146">
        <f>IF(Q51=0,0,((V51/Q51)-1)*100)</f>
        <v>13.974734604033291</v>
      </c>
    </row>
    <row r="52" spans="1:23" ht="14.25" thickTop="1" thickBot="1">
      <c r="A52" s="266" t="str">
        <f>IF(ISERROR(F52/G52)," ",IF(F52/G52&gt;0.5,IF(F52/G52&lt;1.5," ","NOT OK"),"NOT OK"))</f>
        <v xml:space="preserve"> </v>
      </c>
      <c r="B52" s="205" t="s">
        <v>89</v>
      </c>
      <c r="C52" s="101">
        <f>+C38+C42+C46+C50</f>
        <v>23685</v>
      </c>
      <c r="D52" s="102">
        <f t="shared" ref="D52:H52" si="71">+D38+D42+D46+D50</f>
        <v>23623</v>
      </c>
      <c r="E52" s="103">
        <f t="shared" si="71"/>
        <v>47308</v>
      </c>
      <c r="F52" s="101">
        <f t="shared" si="71"/>
        <v>25047</v>
      </c>
      <c r="G52" s="102">
        <f t="shared" si="71"/>
        <v>25060</v>
      </c>
      <c r="H52" s="103">
        <f t="shared" si="71"/>
        <v>50107</v>
      </c>
      <c r="I52" s="104">
        <f t="shared" ref="I52" si="72">IF(E52=0,0,((H52/E52)-1)*100)</f>
        <v>5.9165468842478974</v>
      </c>
      <c r="L52" s="198" t="s">
        <v>89</v>
      </c>
      <c r="M52" s="143">
        <f t="shared" ref="M52:V52" si="73">+M38+M42+M46+M50</f>
        <v>3084944</v>
      </c>
      <c r="N52" s="144">
        <f t="shared" si="73"/>
        <v>3192060</v>
      </c>
      <c r="O52" s="143">
        <f t="shared" si="73"/>
        <v>6277004</v>
      </c>
      <c r="P52" s="143">
        <f t="shared" si="73"/>
        <v>554</v>
      </c>
      <c r="Q52" s="143">
        <f t="shared" si="73"/>
        <v>6277558</v>
      </c>
      <c r="R52" s="143">
        <f t="shared" si="73"/>
        <v>3493289</v>
      </c>
      <c r="S52" s="144">
        <f t="shared" si="73"/>
        <v>3614857</v>
      </c>
      <c r="T52" s="143">
        <f t="shared" si="73"/>
        <v>7108146</v>
      </c>
      <c r="U52" s="143">
        <f t="shared" si="73"/>
        <v>1725</v>
      </c>
      <c r="V52" s="145">
        <f t="shared" si="73"/>
        <v>7109871</v>
      </c>
      <c r="W52" s="146">
        <f t="shared" ref="W52" si="74">IF(Q52=0,0,((V52/Q52)-1)*100)</f>
        <v>13.258547352330318</v>
      </c>
    </row>
    <row r="53" spans="1:23" ht="14.25" thickTop="1" thickBot="1">
      <c r="B53" s="200" t="s">
        <v>59</v>
      </c>
      <c r="C53" s="94"/>
      <c r="D53" s="94"/>
      <c r="E53" s="94"/>
      <c r="F53" s="94"/>
      <c r="G53" s="94"/>
      <c r="H53" s="94"/>
      <c r="I53" s="95"/>
      <c r="L53" s="200" t="s">
        <v>59</v>
      </c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5"/>
    </row>
    <row r="54" spans="1:23" ht="13.5" thickTop="1">
      <c r="B54" s="327" t="s">
        <v>33</v>
      </c>
      <c r="C54" s="328"/>
      <c r="D54" s="328"/>
      <c r="E54" s="328"/>
      <c r="F54" s="328"/>
      <c r="G54" s="328"/>
      <c r="H54" s="328"/>
      <c r="I54" s="329"/>
      <c r="L54" s="330" t="s">
        <v>34</v>
      </c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2"/>
    </row>
    <row r="55" spans="1:23" ht="13.5" thickBot="1">
      <c r="B55" s="318" t="s">
        <v>35</v>
      </c>
      <c r="C55" s="319"/>
      <c r="D55" s="319"/>
      <c r="E55" s="319"/>
      <c r="F55" s="319"/>
      <c r="G55" s="319"/>
      <c r="H55" s="319"/>
      <c r="I55" s="320"/>
      <c r="L55" s="321" t="s">
        <v>36</v>
      </c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3"/>
    </row>
    <row r="56" spans="1:23" ht="14.25" thickTop="1" thickBot="1">
      <c r="B56" s="197"/>
      <c r="C56" s="94"/>
      <c r="D56" s="94"/>
      <c r="E56" s="94"/>
      <c r="F56" s="94"/>
      <c r="G56" s="94"/>
      <c r="H56" s="94"/>
      <c r="I56" s="95"/>
      <c r="L56" s="197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5"/>
    </row>
    <row r="57" spans="1:23" ht="14.25" thickTop="1" thickBot="1">
      <c r="B57" s="219"/>
      <c r="C57" s="312" t="s">
        <v>91</v>
      </c>
      <c r="D57" s="313"/>
      <c r="E57" s="314"/>
      <c r="F57" s="315" t="s">
        <v>92</v>
      </c>
      <c r="G57" s="316"/>
      <c r="H57" s="317"/>
      <c r="I57" s="220" t="s">
        <v>4</v>
      </c>
      <c r="L57" s="219"/>
      <c r="M57" s="324" t="s">
        <v>91</v>
      </c>
      <c r="N57" s="325"/>
      <c r="O57" s="325"/>
      <c r="P57" s="325"/>
      <c r="Q57" s="326"/>
      <c r="R57" s="324" t="s">
        <v>92</v>
      </c>
      <c r="S57" s="325"/>
      <c r="T57" s="325"/>
      <c r="U57" s="325"/>
      <c r="V57" s="326"/>
      <c r="W57" s="220" t="s">
        <v>4</v>
      </c>
    </row>
    <row r="58" spans="1:23" ht="13.5" thickTop="1">
      <c r="B58" s="221" t="s">
        <v>5</v>
      </c>
      <c r="C58" s="222"/>
      <c r="D58" s="223"/>
      <c r="E58" s="153"/>
      <c r="F58" s="222"/>
      <c r="G58" s="223"/>
      <c r="H58" s="153"/>
      <c r="I58" s="224" t="s">
        <v>6</v>
      </c>
      <c r="L58" s="221" t="s">
        <v>5</v>
      </c>
      <c r="M58" s="222"/>
      <c r="N58" s="225"/>
      <c r="O58" s="150"/>
      <c r="P58" s="226"/>
      <c r="Q58" s="151"/>
      <c r="R58" s="222"/>
      <c r="S58" s="225"/>
      <c r="T58" s="150"/>
      <c r="U58" s="226"/>
      <c r="V58" s="150"/>
      <c r="W58" s="224" t="s">
        <v>6</v>
      </c>
    </row>
    <row r="59" spans="1:23" ht="13.5" thickBot="1">
      <c r="B59" s="227" t="s">
        <v>37</v>
      </c>
      <c r="C59" s="228" t="s">
        <v>7</v>
      </c>
      <c r="D59" s="229" t="s">
        <v>8</v>
      </c>
      <c r="E59" s="213" t="s">
        <v>9</v>
      </c>
      <c r="F59" s="228" t="s">
        <v>7</v>
      </c>
      <c r="G59" s="229" t="s">
        <v>8</v>
      </c>
      <c r="H59" s="213" t="s">
        <v>9</v>
      </c>
      <c r="I59" s="230"/>
      <c r="L59" s="227"/>
      <c r="M59" s="231" t="s">
        <v>10</v>
      </c>
      <c r="N59" s="232" t="s">
        <v>11</v>
      </c>
      <c r="O59" s="152" t="s">
        <v>12</v>
      </c>
      <c r="P59" s="233" t="s">
        <v>13</v>
      </c>
      <c r="Q59" s="214" t="s">
        <v>9</v>
      </c>
      <c r="R59" s="231" t="s">
        <v>10</v>
      </c>
      <c r="S59" s="232" t="s">
        <v>11</v>
      </c>
      <c r="T59" s="152" t="s">
        <v>12</v>
      </c>
      <c r="U59" s="233" t="s">
        <v>13</v>
      </c>
      <c r="V59" s="152" t="s">
        <v>9</v>
      </c>
      <c r="W59" s="230"/>
    </row>
    <row r="60" spans="1:23" ht="5.25" customHeight="1" thickTop="1">
      <c r="B60" s="221"/>
      <c r="C60" s="234"/>
      <c r="D60" s="235"/>
      <c r="E60" s="97"/>
      <c r="F60" s="234"/>
      <c r="G60" s="235"/>
      <c r="H60" s="97"/>
      <c r="I60" s="236"/>
      <c r="L60" s="221"/>
      <c r="M60" s="237"/>
      <c r="N60" s="238"/>
      <c r="O60" s="136"/>
      <c r="P60" s="239"/>
      <c r="Q60" s="139"/>
      <c r="R60" s="237"/>
      <c r="S60" s="238"/>
      <c r="T60" s="136"/>
      <c r="U60" s="239"/>
      <c r="V60" s="141"/>
      <c r="W60" s="240"/>
    </row>
    <row r="61" spans="1:23">
      <c r="A61" s="94" t="str">
        <f t="shared" si="2"/>
        <v xml:space="preserve"> </v>
      </c>
      <c r="B61" s="221" t="s">
        <v>14</v>
      </c>
      <c r="C61" s="241">
        <f>+C9+C35</f>
        <v>2366</v>
      </c>
      <c r="D61" s="242">
        <f>+D9+D35</f>
        <v>2367</v>
      </c>
      <c r="E61" s="98">
        <f>+C61+D61</f>
        <v>4733</v>
      </c>
      <c r="F61" s="241">
        <f>+F9+F35</f>
        <v>2685</v>
      </c>
      <c r="G61" s="242">
        <f>+G9+G35</f>
        <v>2684</v>
      </c>
      <c r="H61" s="98">
        <f>+F61+G61</f>
        <v>5369</v>
      </c>
      <c r="I61" s="217">
        <f t="shared" ref="I61:I69" si="75">IF(E61=0,0,((H61/E61)-1)*100)</f>
        <v>13.437566025776459</v>
      </c>
      <c r="K61" s="99"/>
      <c r="L61" s="221" t="s">
        <v>14</v>
      </c>
      <c r="M61" s="243">
        <f t="shared" ref="M61:N63" si="76">+M9+M35</f>
        <v>304681</v>
      </c>
      <c r="N61" s="244">
        <f t="shared" si="76"/>
        <v>299815</v>
      </c>
      <c r="O61" s="137">
        <f>+M61+N61</f>
        <v>604496</v>
      </c>
      <c r="P61" s="100">
        <f>+P9+P35</f>
        <v>286</v>
      </c>
      <c r="Q61" s="140">
        <f>+O61+P61</f>
        <v>604782</v>
      </c>
      <c r="R61" s="243">
        <f t="shared" ref="R61:S63" si="77">+R9+R35</f>
        <v>351155</v>
      </c>
      <c r="S61" s="244">
        <f t="shared" si="77"/>
        <v>353179</v>
      </c>
      <c r="T61" s="137">
        <f>+R61+S61</f>
        <v>704334</v>
      </c>
      <c r="U61" s="100">
        <f>+U9+U35</f>
        <v>144</v>
      </c>
      <c r="V61" s="142">
        <f>+T61+U61</f>
        <v>704478</v>
      </c>
      <c r="W61" s="217">
        <f t="shared" ref="W61:W69" si="78">IF(Q61=0,0,((V61/Q61)-1)*100)</f>
        <v>16.484617597745952</v>
      </c>
    </row>
    <row r="62" spans="1:23" ht="12" customHeight="1">
      <c r="A62" s="94" t="str">
        <f t="shared" si="2"/>
        <v xml:space="preserve"> </v>
      </c>
      <c r="B62" s="221" t="s">
        <v>15</v>
      </c>
      <c r="C62" s="241">
        <f>+C10+C36</f>
        <v>2493</v>
      </c>
      <c r="D62" s="242">
        <f>+D10+D36</f>
        <v>2495</v>
      </c>
      <c r="E62" s="98">
        <f>+C62+D62</f>
        <v>4988</v>
      </c>
      <c r="F62" s="241">
        <f>+F10+F36</f>
        <v>2641</v>
      </c>
      <c r="G62" s="242">
        <f>+G10+G36</f>
        <v>2638</v>
      </c>
      <c r="H62" s="98">
        <f>+F62+G62</f>
        <v>5279</v>
      </c>
      <c r="I62" s="217">
        <f t="shared" si="75"/>
        <v>5.834001603849237</v>
      </c>
      <c r="K62" s="99"/>
      <c r="L62" s="221" t="s">
        <v>15</v>
      </c>
      <c r="M62" s="243">
        <f t="shared" si="76"/>
        <v>321578</v>
      </c>
      <c r="N62" s="244">
        <f t="shared" si="76"/>
        <v>326714</v>
      </c>
      <c r="O62" s="137">
        <f t="shared" ref="O62:O63" si="79">+M62+N62</f>
        <v>648292</v>
      </c>
      <c r="P62" s="100">
        <f>+P10+P36</f>
        <v>149</v>
      </c>
      <c r="Q62" s="140">
        <f t="shared" ref="Q62:Q63" si="80">+O62+P62</f>
        <v>648441</v>
      </c>
      <c r="R62" s="243">
        <f t="shared" si="77"/>
        <v>378143</v>
      </c>
      <c r="S62" s="244">
        <f t="shared" si="77"/>
        <v>378797</v>
      </c>
      <c r="T62" s="137">
        <f t="shared" ref="T62:T63" si="81">+R62+S62</f>
        <v>756940</v>
      </c>
      <c r="U62" s="100">
        <f>+U10+U36</f>
        <v>104</v>
      </c>
      <c r="V62" s="142">
        <f t="shared" ref="V62:V63" si="82">+T62+U62</f>
        <v>757044</v>
      </c>
      <c r="W62" s="217">
        <f t="shared" si="78"/>
        <v>16.748324057238829</v>
      </c>
    </row>
    <row r="63" spans="1:23" ht="12" customHeight="1" thickBot="1">
      <c r="A63" s="94" t="str">
        <f t="shared" si="2"/>
        <v xml:space="preserve"> </v>
      </c>
      <c r="B63" s="227" t="s">
        <v>16</v>
      </c>
      <c r="C63" s="245">
        <f>C11+C37</f>
        <v>2775</v>
      </c>
      <c r="D63" s="246">
        <f>D11+D37</f>
        <v>2772</v>
      </c>
      <c r="E63" s="98">
        <f>+C63+D63</f>
        <v>5547</v>
      </c>
      <c r="F63" s="245">
        <f>F11+F37</f>
        <v>2917</v>
      </c>
      <c r="G63" s="246">
        <f>G11+G37</f>
        <v>2920</v>
      </c>
      <c r="H63" s="98">
        <f>+F63+G63</f>
        <v>5837</v>
      </c>
      <c r="I63" s="217">
        <f t="shared" si="75"/>
        <v>5.2280511988462175</v>
      </c>
      <c r="K63" s="99"/>
      <c r="L63" s="227" t="s">
        <v>16</v>
      </c>
      <c r="M63" s="243">
        <f t="shared" si="76"/>
        <v>380773</v>
      </c>
      <c r="N63" s="244">
        <f t="shared" si="76"/>
        <v>362932</v>
      </c>
      <c r="O63" s="137">
        <f t="shared" si="79"/>
        <v>743705</v>
      </c>
      <c r="P63" s="100">
        <f>+P11+P37</f>
        <v>5</v>
      </c>
      <c r="Q63" s="140">
        <f t="shared" si="80"/>
        <v>743710</v>
      </c>
      <c r="R63" s="243">
        <f t="shared" si="77"/>
        <v>420714</v>
      </c>
      <c r="S63" s="244">
        <f t="shared" si="77"/>
        <v>410630</v>
      </c>
      <c r="T63" s="137">
        <f t="shared" si="81"/>
        <v>831344</v>
      </c>
      <c r="U63" s="100">
        <f>+U11+U37</f>
        <v>0</v>
      </c>
      <c r="V63" s="142">
        <f t="shared" si="82"/>
        <v>831344</v>
      </c>
      <c r="W63" s="217">
        <f t="shared" si="78"/>
        <v>11.783356415807233</v>
      </c>
    </row>
    <row r="64" spans="1:23" ht="14.25" thickTop="1" thickBot="1">
      <c r="A64" s="94" t="str">
        <f t="shared" si="2"/>
        <v xml:space="preserve"> </v>
      </c>
      <c r="B64" s="205" t="s">
        <v>55</v>
      </c>
      <c r="C64" s="101">
        <f>C62+C61+C63</f>
        <v>7634</v>
      </c>
      <c r="D64" s="102">
        <f>D62+D61+D63</f>
        <v>7634</v>
      </c>
      <c r="E64" s="103">
        <f>+E61+E62+E63</f>
        <v>15268</v>
      </c>
      <c r="F64" s="101">
        <f>F62+F61+F63</f>
        <v>8243</v>
      </c>
      <c r="G64" s="102">
        <f>G62+G61+G63</f>
        <v>8242</v>
      </c>
      <c r="H64" s="103">
        <f>+H61+H62+H63</f>
        <v>16485</v>
      </c>
      <c r="I64" s="104">
        <f>IF(E64=0,0,((H64/E64)-1)*100)</f>
        <v>7.9709195703431934</v>
      </c>
      <c r="L64" s="198" t="s">
        <v>55</v>
      </c>
      <c r="M64" s="143">
        <f t="shared" ref="M64:U64" si="83">+M61+M62+M63</f>
        <v>1007032</v>
      </c>
      <c r="N64" s="144">
        <f t="shared" si="83"/>
        <v>989461</v>
      </c>
      <c r="O64" s="143">
        <f t="shared" si="83"/>
        <v>1996493</v>
      </c>
      <c r="P64" s="143">
        <f t="shared" si="83"/>
        <v>440</v>
      </c>
      <c r="Q64" s="143">
        <f t="shared" si="83"/>
        <v>1996933</v>
      </c>
      <c r="R64" s="143">
        <f t="shared" si="83"/>
        <v>1150012</v>
      </c>
      <c r="S64" s="144">
        <f t="shared" si="83"/>
        <v>1142606</v>
      </c>
      <c r="T64" s="143">
        <f t="shared" ref="T64" si="84">+T61+T62+T63</f>
        <v>2292618</v>
      </c>
      <c r="U64" s="143">
        <f t="shared" si="83"/>
        <v>248</v>
      </c>
      <c r="V64" s="145">
        <f t="shared" ref="V64" si="85">+V61+V62+V63</f>
        <v>2292866</v>
      </c>
      <c r="W64" s="146">
        <f>IF(Q64=0,0,((V64/Q64)-1)*100)</f>
        <v>14.819375512348177</v>
      </c>
    </row>
    <row r="65" spans="1:23" ht="13.5" thickTop="1">
      <c r="A65" s="94" t="str">
        <f t="shared" si="2"/>
        <v xml:space="preserve"> </v>
      </c>
      <c r="B65" s="221" t="s">
        <v>18</v>
      </c>
      <c r="C65" s="241">
        <f t="shared" ref="C65:D67" si="86">+C13+C39</f>
        <v>2844</v>
      </c>
      <c r="D65" s="242">
        <f t="shared" si="86"/>
        <v>2841</v>
      </c>
      <c r="E65" s="98">
        <f>+C65+D65</f>
        <v>5685</v>
      </c>
      <c r="F65" s="241">
        <f t="shared" ref="F65:G67" si="87">+F13+F39</f>
        <v>2989</v>
      </c>
      <c r="G65" s="242">
        <f t="shared" si="87"/>
        <v>2986</v>
      </c>
      <c r="H65" s="98">
        <f>+F65+G65</f>
        <v>5975</v>
      </c>
      <c r="I65" s="217">
        <f t="shared" si="75"/>
        <v>5.1011433597185629</v>
      </c>
      <c r="L65" s="221" t="s">
        <v>18</v>
      </c>
      <c r="M65" s="243">
        <f t="shared" ref="M65:N67" si="88">+M13+M39</f>
        <v>374769</v>
      </c>
      <c r="N65" s="244">
        <f t="shared" si="88"/>
        <v>393100</v>
      </c>
      <c r="O65" s="137">
        <f t="shared" ref="O65" si="89">+M65+N65</f>
        <v>767869</v>
      </c>
      <c r="P65" s="100">
        <f>+P13+P39</f>
        <v>135</v>
      </c>
      <c r="Q65" s="140">
        <f t="shared" ref="Q65" si="90">+O65+P65</f>
        <v>768004</v>
      </c>
      <c r="R65" s="243">
        <f t="shared" ref="R65:S67" si="91">+R13+R39</f>
        <v>438167</v>
      </c>
      <c r="S65" s="244">
        <f t="shared" si="91"/>
        <v>450657</v>
      </c>
      <c r="T65" s="137">
        <f t="shared" ref="T65" si="92">+R65+S65</f>
        <v>888824</v>
      </c>
      <c r="U65" s="100">
        <f>+U13+U39</f>
        <v>3</v>
      </c>
      <c r="V65" s="142">
        <f t="shared" ref="V65" si="93">+T65+U65</f>
        <v>888827</v>
      </c>
      <c r="W65" s="217">
        <f t="shared" si="78"/>
        <v>15.732079520419173</v>
      </c>
    </row>
    <row r="66" spans="1:23">
      <c r="A66" s="94" t="str">
        <f>IF(ISERROR(F66/G66)," ",IF(F66/G66&gt;0.5,IF(F66/G66&lt;1.5," ","NOT OK"),"NOT OK"))</f>
        <v xml:space="preserve"> </v>
      </c>
      <c r="B66" s="221" t="s">
        <v>19</v>
      </c>
      <c r="C66" s="243">
        <f t="shared" si="86"/>
        <v>2674</v>
      </c>
      <c r="D66" s="247">
        <f t="shared" si="86"/>
        <v>2673</v>
      </c>
      <c r="E66" s="98">
        <f>+C66+D66</f>
        <v>5347</v>
      </c>
      <c r="F66" s="243">
        <f t="shared" si="87"/>
        <v>2832</v>
      </c>
      <c r="G66" s="247">
        <f t="shared" si="87"/>
        <v>2831</v>
      </c>
      <c r="H66" s="105">
        <f>+F66+G66</f>
        <v>5663</v>
      </c>
      <c r="I66" s="217">
        <f>IF(E66=0,0,((H66/E66)-1)*100)</f>
        <v>5.909855994015345</v>
      </c>
      <c r="L66" s="221" t="s">
        <v>19</v>
      </c>
      <c r="M66" s="243">
        <f t="shared" si="88"/>
        <v>355046</v>
      </c>
      <c r="N66" s="244">
        <f t="shared" si="88"/>
        <v>372554</v>
      </c>
      <c r="O66" s="137">
        <f>+M66+N66</f>
        <v>727600</v>
      </c>
      <c r="P66" s="100">
        <f>+P14+P40</f>
        <v>471</v>
      </c>
      <c r="Q66" s="140">
        <f>+O66+P66</f>
        <v>728071</v>
      </c>
      <c r="R66" s="243">
        <f t="shared" si="91"/>
        <v>408260</v>
      </c>
      <c r="S66" s="244">
        <f t="shared" si="91"/>
        <v>434670</v>
      </c>
      <c r="T66" s="137">
        <f>+R66+S66</f>
        <v>842930</v>
      </c>
      <c r="U66" s="100">
        <f>+U14+U40</f>
        <v>634</v>
      </c>
      <c r="V66" s="142">
        <f>+T66+U66</f>
        <v>843564</v>
      </c>
      <c r="W66" s="217">
        <f>IF(Q66=0,0,((V66/Q66)-1)*100)</f>
        <v>15.86287601071874</v>
      </c>
    </row>
    <row r="67" spans="1:23" ht="13.5" thickBot="1">
      <c r="A67" s="94" t="str">
        <f>IF(ISERROR(F67/G67)," ",IF(F67/G67&gt;0.5,IF(F67/G67&lt;1.5," ","NOT OK"),"NOT OK"))</f>
        <v xml:space="preserve"> </v>
      </c>
      <c r="B67" s="221" t="s">
        <v>20</v>
      </c>
      <c r="C67" s="243">
        <f t="shared" si="86"/>
        <v>2702</v>
      </c>
      <c r="D67" s="247">
        <f t="shared" si="86"/>
        <v>2707</v>
      </c>
      <c r="E67" s="98">
        <f>+C67+D67</f>
        <v>5409</v>
      </c>
      <c r="F67" s="243">
        <f t="shared" si="87"/>
        <v>2716</v>
      </c>
      <c r="G67" s="247">
        <f t="shared" si="87"/>
        <v>2715</v>
      </c>
      <c r="H67" s="105">
        <f>+F67+G67</f>
        <v>5431</v>
      </c>
      <c r="I67" s="217">
        <f>IF(E67=0,0,((H67/E67)-1)*100)</f>
        <v>0.40672952486595637</v>
      </c>
      <c r="L67" s="221" t="s">
        <v>20</v>
      </c>
      <c r="M67" s="243">
        <f t="shared" si="88"/>
        <v>324972</v>
      </c>
      <c r="N67" s="244">
        <f t="shared" si="88"/>
        <v>348464</v>
      </c>
      <c r="O67" s="137">
        <f>+M67+N67</f>
        <v>673436</v>
      </c>
      <c r="P67" s="100">
        <f>+P15+P41</f>
        <v>23</v>
      </c>
      <c r="Q67" s="140">
        <f>+O67+P67</f>
        <v>673459</v>
      </c>
      <c r="R67" s="243">
        <f t="shared" si="91"/>
        <v>367570</v>
      </c>
      <c r="S67" s="244">
        <f t="shared" si="91"/>
        <v>386013</v>
      </c>
      <c r="T67" s="137">
        <f>+R67+S67</f>
        <v>753583</v>
      </c>
      <c r="U67" s="100">
        <f>+U15+U41</f>
        <v>1163</v>
      </c>
      <c r="V67" s="142">
        <f>+T67+U67</f>
        <v>754746</v>
      </c>
      <c r="W67" s="217">
        <f>IF(Q67=0,0,((V67/Q67)-1)*100)</f>
        <v>12.070074050536107</v>
      </c>
    </row>
    <row r="68" spans="1:23" ht="14.25" thickTop="1" thickBot="1">
      <c r="A68" s="94" t="str">
        <f t="shared" ref="A68" si="94">IF(ISERROR(F68/G68)," ",IF(F68/G68&gt;0.5,IF(F68/G68&lt;1.5," ","NOT OK"),"NOT OK"))</f>
        <v xml:space="preserve"> </v>
      </c>
      <c r="B68" s="205" t="s">
        <v>87</v>
      </c>
      <c r="C68" s="101">
        <f>+C65+C66+C67</f>
        <v>8220</v>
      </c>
      <c r="D68" s="102">
        <f t="shared" ref="D68:H68" si="95">+D65+D66+D67</f>
        <v>8221</v>
      </c>
      <c r="E68" s="103">
        <f t="shared" si="95"/>
        <v>16441</v>
      </c>
      <c r="F68" s="101">
        <f t="shared" si="95"/>
        <v>8537</v>
      </c>
      <c r="G68" s="102">
        <f t="shared" si="95"/>
        <v>8532</v>
      </c>
      <c r="H68" s="103">
        <f t="shared" si="95"/>
        <v>17069</v>
      </c>
      <c r="I68" s="104">
        <f>IF(E68=0,0,((H68/E68)-1)*100)</f>
        <v>3.8197189951949317</v>
      </c>
      <c r="L68" s="198" t="s">
        <v>87</v>
      </c>
      <c r="M68" s="143">
        <f>+M65+M66+M67</f>
        <v>1054787</v>
      </c>
      <c r="N68" s="144">
        <f t="shared" ref="N68:V68" si="96">+N65+N66+N67</f>
        <v>1114118</v>
      </c>
      <c r="O68" s="143">
        <f t="shared" si="96"/>
        <v>2168905</v>
      </c>
      <c r="P68" s="143">
        <f t="shared" si="96"/>
        <v>629</v>
      </c>
      <c r="Q68" s="143">
        <f t="shared" si="96"/>
        <v>2169534</v>
      </c>
      <c r="R68" s="143">
        <f t="shared" si="96"/>
        <v>1213997</v>
      </c>
      <c r="S68" s="144">
        <f t="shared" si="96"/>
        <v>1271340</v>
      </c>
      <c r="T68" s="143">
        <f t="shared" si="96"/>
        <v>2485337</v>
      </c>
      <c r="U68" s="143">
        <f t="shared" si="96"/>
        <v>1800</v>
      </c>
      <c r="V68" s="145">
        <f t="shared" si="96"/>
        <v>2487137</v>
      </c>
      <c r="W68" s="146">
        <f>IF(Q68=0,0,((V68/Q68)-1)*100)</f>
        <v>14.639226672640305</v>
      </c>
    </row>
    <row r="69" spans="1:23" ht="13.5" thickTop="1">
      <c r="A69" s="94" t="str">
        <f t="shared" si="2"/>
        <v xml:space="preserve"> </v>
      </c>
      <c r="B69" s="221" t="s">
        <v>21</v>
      </c>
      <c r="C69" s="248">
        <f t="shared" ref="C69:D71" si="97">+C17+C43</f>
        <v>2631</v>
      </c>
      <c r="D69" s="249">
        <f t="shared" si="97"/>
        <v>2629</v>
      </c>
      <c r="E69" s="98">
        <f>+C69+D69</f>
        <v>5260</v>
      </c>
      <c r="F69" s="248">
        <f t="shared" ref="F69:G71" si="98">+F17+F43</f>
        <v>2769</v>
      </c>
      <c r="G69" s="249">
        <f t="shared" si="98"/>
        <v>2769</v>
      </c>
      <c r="H69" s="105">
        <f>+F69+G69</f>
        <v>5538</v>
      </c>
      <c r="I69" s="217">
        <f t="shared" si="75"/>
        <v>5.2851711026616011</v>
      </c>
      <c r="L69" s="221" t="s">
        <v>21</v>
      </c>
      <c r="M69" s="243">
        <f t="shared" ref="M69:N71" si="99">+M17+M43</f>
        <v>322543</v>
      </c>
      <c r="N69" s="244">
        <f t="shared" si="99"/>
        <v>324956</v>
      </c>
      <c r="O69" s="137">
        <f t="shared" ref="O69" si="100">+M69+N69</f>
        <v>647499</v>
      </c>
      <c r="P69" s="100">
        <f>+P17+P43</f>
        <v>24</v>
      </c>
      <c r="Q69" s="140">
        <f t="shared" ref="Q69" si="101">+O69+P69</f>
        <v>647523</v>
      </c>
      <c r="R69" s="243">
        <f t="shared" ref="R69:S71" si="102">+R17+R43</f>
        <v>353346</v>
      </c>
      <c r="S69" s="244">
        <f t="shared" si="102"/>
        <v>359138</v>
      </c>
      <c r="T69" s="137">
        <f t="shared" ref="T69" si="103">+R69+S69</f>
        <v>712484</v>
      </c>
      <c r="U69" s="100">
        <f>+U17+U43</f>
        <v>2550</v>
      </c>
      <c r="V69" s="142">
        <f t="shared" ref="V69" si="104">+T69+U69</f>
        <v>715034</v>
      </c>
      <c r="W69" s="217">
        <f t="shared" si="78"/>
        <v>10.426038920625214</v>
      </c>
    </row>
    <row r="70" spans="1:23">
      <c r="A70" s="94" t="str">
        <f t="shared" ref="A70:A73" si="105">IF(ISERROR(F70/G70)," ",IF(F70/G70&gt;0.5,IF(F70/G70&lt;1.5," ","NOT OK"),"NOT OK"))</f>
        <v xml:space="preserve"> </v>
      </c>
      <c r="B70" s="221" t="s">
        <v>88</v>
      </c>
      <c r="C70" s="248">
        <f t="shared" si="97"/>
        <v>2638</v>
      </c>
      <c r="D70" s="249">
        <f t="shared" si="97"/>
        <v>2638</v>
      </c>
      <c r="E70" s="98">
        <f>+C70+D70</f>
        <v>5276</v>
      </c>
      <c r="F70" s="248">
        <f t="shared" si="98"/>
        <v>2891</v>
      </c>
      <c r="G70" s="249">
        <f t="shared" si="98"/>
        <v>2893</v>
      </c>
      <c r="H70" s="105">
        <f>+F70+G70</f>
        <v>5784</v>
      </c>
      <c r="I70" s="217">
        <f t="shared" ref="I70:I74" si="106">IF(E70=0,0,((H70/E70)-1)*100)</f>
        <v>9.628506444275974</v>
      </c>
      <c r="L70" s="221" t="s">
        <v>88</v>
      </c>
      <c r="M70" s="243">
        <f t="shared" si="99"/>
        <v>307250</v>
      </c>
      <c r="N70" s="244">
        <f t="shared" si="99"/>
        <v>309917</v>
      </c>
      <c r="O70" s="137">
        <f>+M70+N70</f>
        <v>617167</v>
      </c>
      <c r="P70" s="100">
        <f>+P18+P44</f>
        <v>161</v>
      </c>
      <c r="Q70" s="140">
        <f>+O70+P70</f>
        <v>617328</v>
      </c>
      <c r="R70" s="243">
        <f t="shared" si="102"/>
        <v>355414</v>
      </c>
      <c r="S70" s="244">
        <f t="shared" si="102"/>
        <v>361917</v>
      </c>
      <c r="T70" s="137">
        <f>+R70+S70</f>
        <v>717331</v>
      </c>
      <c r="U70" s="100">
        <f>+U18+U44</f>
        <v>2509</v>
      </c>
      <c r="V70" s="142">
        <f>+T70+U70</f>
        <v>719840</v>
      </c>
      <c r="W70" s="217">
        <f t="shared" ref="W70:W74" si="107">IF(Q70=0,0,((V70/Q70)-1)*100)</f>
        <v>16.605759013036824</v>
      </c>
    </row>
    <row r="71" spans="1:23" ht="13.5" thickBot="1">
      <c r="A71" s="94" t="str">
        <f t="shared" si="105"/>
        <v xml:space="preserve"> </v>
      </c>
      <c r="B71" s="221" t="s">
        <v>22</v>
      </c>
      <c r="C71" s="248">
        <f t="shared" si="97"/>
        <v>2472</v>
      </c>
      <c r="D71" s="249">
        <f t="shared" si="97"/>
        <v>2473</v>
      </c>
      <c r="E71" s="98">
        <f>+C71+D71</f>
        <v>4945</v>
      </c>
      <c r="F71" s="248">
        <f t="shared" si="98"/>
        <v>2753</v>
      </c>
      <c r="G71" s="249">
        <f t="shared" si="98"/>
        <v>2750</v>
      </c>
      <c r="H71" s="105">
        <f>+F71+G71</f>
        <v>5503</v>
      </c>
      <c r="I71" s="217">
        <f t="shared" si="106"/>
        <v>11.284125379170874</v>
      </c>
      <c r="L71" s="221" t="s">
        <v>22</v>
      </c>
      <c r="M71" s="243">
        <f t="shared" si="99"/>
        <v>302628</v>
      </c>
      <c r="N71" s="244">
        <f t="shared" si="99"/>
        <v>305245</v>
      </c>
      <c r="O71" s="138">
        <f>+M71+N71</f>
        <v>607873</v>
      </c>
      <c r="P71" s="250">
        <f>+P19+P45</f>
        <v>378</v>
      </c>
      <c r="Q71" s="140">
        <f>+O71+P71</f>
        <v>608251</v>
      </c>
      <c r="R71" s="243">
        <f t="shared" si="102"/>
        <v>351654</v>
      </c>
      <c r="S71" s="244">
        <f t="shared" si="102"/>
        <v>349034</v>
      </c>
      <c r="T71" s="138">
        <f>+R71+S71</f>
        <v>700688</v>
      </c>
      <c r="U71" s="250">
        <f>+U19+U45</f>
        <v>1818</v>
      </c>
      <c r="V71" s="142">
        <f>+T71+U71</f>
        <v>702506</v>
      </c>
      <c r="W71" s="217">
        <f t="shared" si="107"/>
        <v>15.496069879046637</v>
      </c>
    </row>
    <row r="72" spans="1:23" ht="16.5" thickTop="1" thickBot="1">
      <c r="A72" s="113" t="str">
        <f t="shared" si="105"/>
        <v xml:space="preserve"> </v>
      </c>
      <c r="B72" s="206" t="s">
        <v>60</v>
      </c>
      <c r="C72" s="111">
        <f>+C69+C70+C71</f>
        <v>7741</v>
      </c>
      <c r="D72" s="112">
        <f t="shared" ref="D72" si="108">+D69+D70+D71</f>
        <v>7740</v>
      </c>
      <c r="E72" s="110">
        <f t="shared" ref="E72" si="109">+E69+E70+E71</f>
        <v>15481</v>
      </c>
      <c r="F72" s="111">
        <f t="shared" ref="F72" si="110">+F69+F70+F71</f>
        <v>8413</v>
      </c>
      <c r="G72" s="112">
        <f t="shared" ref="G72" si="111">+G69+G70+G71</f>
        <v>8412</v>
      </c>
      <c r="H72" s="112">
        <f t="shared" ref="H72" si="112">+H69+H70+H71</f>
        <v>16825</v>
      </c>
      <c r="I72" s="104">
        <f t="shared" si="106"/>
        <v>8.6816097151346749</v>
      </c>
      <c r="J72" s="113"/>
      <c r="K72" s="114"/>
      <c r="L72" s="199" t="s">
        <v>60</v>
      </c>
      <c r="M72" s="147">
        <f>+M69+M70+M71</f>
        <v>932421</v>
      </c>
      <c r="N72" s="147">
        <f t="shared" ref="N72" si="113">+N69+N70+N71</f>
        <v>940118</v>
      </c>
      <c r="O72" s="148">
        <f t="shared" ref="O72" si="114">+O69+O70+O71</f>
        <v>1872539</v>
      </c>
      <c r="P72" s="148">
        <f t="shared" ref="P72" si="115">+P69+P70+P71</f>
        <v>563</v>
      </c>
      <c r="Q72" s="148">
        <f t="shared" ref="Q72" si="116">+Q69+Q70+Q71</f>
        <v>1873102</v>
      </c>
      <c r="R72" s="147">
        <f t="shared" ref="R72" si="117">+R69+R70+R71</f>
        <v>1060414</v>
      </c>
      <c r="S72" s="147">
        <f t="shared" ref="S72" si="118">+S69+S70+S71</f>
        <v>1070089</v>
      </c>
      <c r="T72" s="148">
        <f t="shared" ref="T72" si="119">+T69+T70+T71</f>
        <v>2130503</v>
      </c>
      <c r="U72" s="148">
        <f t="shared" ref="U72" si="120">+U69+U70+U71</f>
        <v>6877</v>
      </c>
      <c r="V72" s="148">
        <f t="shared" ref="V72" si="121">+V69+V70+V71</f>
        <v>2137380</v>
      </c>
      <c r="W72" s="149">
        <f t="shared" si="107"/>
        <v>14.109108847249118</v>
      </c>
    </row>
    <row r="73" spans="1:23" ht="13.5" thickTop="1">
      <c r="A73" s="94" t="str">
        <f t="shared" si="105"/>
        <v xml:space="preserve"> </v>
      </c>
      <c r="B73" s="221" t="s">
        <v>24</v>
      </c>
      <c r="C73" s="243">
        <f>+C21+C47</f>
        <v>2627</v>
      </c>
      <c r="D73" s="247">
        <f>+D21+D47</f>
        <v>2627</v>
      </c>
      <c r="E73" s="115">
        <f>+C73+D73</f>
        <v>5254</v>
      </c>
      <c r="F73" s="243">
        <f>+F21+F47</f>
        <v>2847</v>
      </c>
      <c r="G73" s="247">
        <f>+G21+G47</f>
        <v>2851</v>
      </c>
      <c r="H73" s="116">
        <f>+F73+G73</f>
        <v>5698</v>
      </c>
      <c r="I73" s="217">
        <f t="shared" si="106"/>
        <v>8.4507042253521227</v>
      </c>
      <c r="L73" s="221" t="s">
        <v>24</v>
      </c>
      <c r="M73" s="243">
        <f t="shared" ref="M73:N75" si="122">+M21+M47</f>
        <v>357428</v>
      </c>
      <c r="N73" s="244">
        <f t="shared" si="122"/>
        <v>350656</v>
      </c>
      <c r="O73" s="138">
        <f>+M73+N73</f>
        <v>708084</v>
      </c>
      <c r="P73" s="251">
        <f>+P21+P47</f>
        <v>75</v>
      </c>
      <c r="Q73" s="140">
        <f>+O73+P73</f>
        <v>708159</v>
      </c>
      <c r="R73" s="243">
        <f t="shared" ref="R73:S75" si="123">+R21+R47</f>
        <v>409179</v>
      </c>
      <c r="S73" s="244">
        <f t="shared" si="123"/>
        <v>409288</v>
      </c>
      <c r="T73" s="138">
        <f>+R73+S73</f>
        <v>818467</v>
      </c>
      <c r="U73" s="251">
        <f>+U21+U47</f>
        <v>2359</v>
      </c>
      <c r="V73" s="142">
        <f>+T73+U73</f>
        <v>820826</v>
      </c>
      <c r="W73" s="217">
        <f t="shared" si="107"/>
        <v>15.909845105407117</v>
      </c>
    </row>
    <row r="74" spans="1:23">
      <c r="A74" s="94" t="str">
        <f t="shared" ref="A74:A76" si="124">IF(ISERROR(F74/G74)," ",IF(F74/G74&gt;0.5,IF(F74/G74&lt;1.5," ","NOT OK"),"NOT OK"))</f>
        <v xml:space="preserve"> </v>
      </c>
      <c r="B74" s="221" t="s">
        <v>25</v>
      </c>
      <c r="C74" s="243">
        <f>+C22+C48</f>
        <v>2646</v>
      </c>
      <c r="D74" s="247">
        <f>+D22+D48</f>
        <v>2644</v>
      </c>
      <c r="E74" s="117">
        <f>+C74+D74</f>
        <v>5290</v>
      </c>
      <c r="F74" s="243">
        <f>+F22+F48</f>
        <v>2817</v>
      </c>
      <c r="G74" s="247">
        <f>+G22+G48</f>
        <v>2814</v>
      </c>
      <c r="H74" s="117">
        <f>+F74+G74</f>
        <v>5631</v>
      </c>
      <c r="I74" s="217">
        <f t="shared" si="106"/>
        <v>6.4461247637050967</v>
      </c>
      <c r="L74" s="221" t="s">
        <v>25</v>
      </c>
      <c r="M74" s="243">
        <f t="shared" si="122"/>
        <v>347686</v>
      </c>
      <c r="N74" s="244">
        <f t="shared" si="122"/>
        <v>375183</v>
      </c>
      <c r="O74" s="138">
        <f>+M74+N74</f>
        <v>722869</v>
      </c>
      <c r="P74" s="100">
        <f>+P22+P48</f>
        <v>132</v>
      </c>
      <c r="Q74" s="140">
        <f>+O74+P74</f>
        <v>723001</v>
      </c>
      <c r="R74" s="243">
        <f t="shared" si="123"/>
        <v>378125</v>
      </c>
      <c r="S74" s="244">
        <f t="shared" si="123"/>
        <v>408697</v>
      </c>
      <c r="T74" s="138">
        <f>+R74+S74</f>
        <v>786822</v>
      </c>
      <c r="U74" s="100">
        <f>+U22+U48</f>
        <v>2894</v>
      </c>
      <c r="V74" s="142">
        <f>+T74+U74</f>
        <v>789716</v>
      </c>
      <c r="W74" s="217">
        <f t="shared" si="107"/>
        <v>9.2275114418928883</v>
      </c>
    </row>
    <row r="75" spans="1:23" ht="13.5" thickBot="1">
      <c r="A75" s="94" t="str">
        <f t="shared" si="124"/>
        <v xml:space="preserve"> </v>
      </c>
      <c r="B75" s="221" t="s">
        <v>26</v>
      </c>
      <c r="C75" s="243">
        <f>+C49+C23</f>
        <v>2446</v>
      </c>
      <c r="D75" s="252">
        <f>+D49+D23</f>
        <v>2446</v>
      </c>
      <c r="E75" s="118">
        <f>+C75+D75</f>
        <v>4892</v>
      </c>
      <c r="F75" s="243">
        <f>+F49+F23</f>
        <v>2712</v>
      </c>
      <c r="G75" s="252">
        <f>+G49+G23</f>
        <v>2714</v>
      </c>
      <c r="H75" s="118">
        <f>+F75+G75</f>
        <v>5426</v>
      </c>
      <c r="I75" s="218">
        <f>IF(E75=0,0,((H75/E75)-1)*100)</f>
        <v>10.915780866721182</v>
      </c>
      <c r="L75" s="221" t="s">
        <v>26</v>
      </c>
      <c r="M75" s="243">
        <f t="shared" si="122"/>
        <v>297387</v>
      </c>
      <c r="N75" s="244">
        <f t="shared" si="122"/>
        <v>301696</v>
      </c>
      <c r="O75" s="138">
        <f t="shared" ref="O75" si="125">+M75+N75</f>
        <v>599083</v>
      </c>
      <c r="P75" s="250">
        <f>+P23+P49</f>
        <v>106</v>
      </c>
      <c r="Q75" s="140">
        <f t="shared" ref="Q75" si="126">+O75+P75</f>
        <v>599189</v>
      </c>
      <c r="R75" s="243">
        <f t="shared" si="123"/>
        <v>337284</v>
      </c>
      <c r="S75" s="244">
        <f t="shared" si="123"/>
        <v>341180</v>
      </c>
      <c r="T75" s="138">
        <f t="shared" ref="T75" si="127">+R75+S75</f>
        <v>678464</v>
      </c>
      <c r="U75" s="250">
        <f>+U23+U49</f>
        <v>1867</v>
      </c>
      <c r="V75" s="142">
        <f t="shared" ref="V75" si="128">+T75+U75</f>
        <v>680331</v>
      </c>
      <c r="W75" s="217">
        <f>IF(Q75=0,0,((V75/Q75)-1)*100)</f>
        <v>13.541970897329559</v>
      </c>
    </row>
    <row r="76" spans="1:23" ht="14.25" thickTop="1" thickBot="1">
      <c r="A76" s="94" t="str">
        <f t="shared" si="124"/>
        <v xml:space="preserve"> </v>
      </c>
      <c r="B76" s="205" t="s">
        <v>27</v>
      </c>
      <c r="C76" s="111">
        <f t="shared" ref="C76:H76" si="129">+C73+C74+C75</f>
        <v>7719</v>
      </c>
      <c r="D76" s="119">
        <f t="shared" si="129"/>
        <v>7717</v>
      </c>
      <c r="E76" s="111">
        <f t="shared" si="129"/>
        <v>15436</v>
      </c>
      <c r="F76" s="111">
        <f t="shared" si="129"/>
        <v>8376</v>
      </c>
      <c r="G76" s="119">
        <f t="shared" si="129"/>
        <v>8379</v>
      </c>
      <c r="H76" s="111">
        <f t="shared" si="129"/>
        <v>16755</v>
      </c>
      <c r="I76" s="104">
        <f t="shared" ref="I76" si="130">IF(E76=0,0,((H76/E76)-1)*100)</f>
        <v>8.5449598341539321</v>
      </c>
      <c r="L76" s="198" t="s">
        <v>27</v>
      </c>
      <c r="M76" s="143">
        <f t="shared" ref="M76:V76" si="131">+M73+M74+M75</f>
        <v>1002501</v>
      </c>
      <c r="N76" s="144">
        <f t="shared" si="131"/>
        <v>1027535</v>
      </c>
      <c r="O76" s="143">
        <f t="shared" si="131"/>
        <v>2030036</v>
      </c>
      <c r="P76" s="143">
        <f t="shared" si="131"/>
        <v>313</v>
      </c>
      <c r="Q76" s="143">
        <f t="shared" si="131"/>
        <v>2030349</v>
      </c>
      <c r="R76" s="143">
        <f t="shared" si="131"/>
        <v>1124588</v>
      </c>
      <c r="S76" s="144">
        <f t="shared" si="131"/>
        <v>1159165</v>
      </c>
      <c r="T76" s="143">
        <f t="shared" si="131"/>
        <v>2283753</v>
      </c>
      <c r="U76" s="143">
        <f t="shared" si="131"/>
        <v>7120</v>
      </c>
      <c r="V76" s="143">
        <f t="shared" si="131"/>
        <v>2290873</v>
      </c>
      <c r="W76" s="146">
        <f t="shared" ref="W76" si="132">IF(Q76=0,0,((V76/Q76)-1)*100)</f>
        <v>12.831488576594463</v>
      </c>
    </row>
    <row r="77" spans="1:23" ht="14.25" thickTop="1" thickBot="1">
      <c r="A77" s="266" t="str">
        <f>IF(ISERROR(F77/G77)," ",IF(F77/G77&gt;0.5,IF(F77/G77&lt;1.5," ","NOT OK"),"NOT OK"))</f>
        <v xml:space="preserve"> </v>
      </c>
      <c r="B77" s="205" t="s">
        <v>90</v>
      </c>
      <c r="C77" s="101">
        <f>+C68+C72+C76</f>
        <v>23680</v>
      </c>
      <c r="D77" s="102">
        <f t="shared" ref="D77" si="133">+D68+D72+D76</f>
        <v>23678</v>
      </c>
      <c r="E77" s="103">
        <f t="shared" ref="E77" si="134">+E68+E72+E76</f>
        <v>47358</v>
      </c>
      <c r="F77" s="101">
        <f t="shared" ref="F77" si="135">+F68+F72+F76</f>
        <v>25326</v>
      </c>
      <c r="G77" s="102">
        <f t="shared" ref="G77" si="136">+G68+G72+G76</f>
        <v>25323</v>
      </c>
      <c r="H77" s="103">
        <f t="shared" ref="H77" si="137">+H68+H72+H76</f>
        <v>50649</v>
      </c>
      <c r="I77" s="104">
        <f>IF(E77=0,0,((H77/E77)-1)*100)</f>
        <v>6.9491954896743868</v>
      </c>
      <c r="L77" s="198" t="s">
        <v>90</v>
      </c>
      <c r="M77" s="143">
        <f t="shared" ref="M77" si="138">+M68+M72+M76</f>
        <v>2989709</v>
      </c>
      <c r="N77" s="144">
        <f t="shared" ref="N77" si="139">+N68+N72+N76</f>
        <v>3081771</v>
      </c>
      <c r="O77" s="143">
        <f t="shared" ref="O77" si="140">+O68+O72+O76</f>
        <v>6071480</v>
      </c>
      <c r="P77" s="143">
        <f t="shared" ref="P77" si="141">+P68+P72+P76</f>
        <v>1505</v>
      </c>
      <c r="Q77" s="143">
        <f t="shared" ref="Q77" si="142">+Q68+Q72+Q76</f>
        <v>6072985</v>
      </c>
      <c r="R77" s="143">
        <f t="shared" ref="R77" si="143">+R68+R72+R76</f>
        <v>3398999</v>
      </c>
      <c r="S77" s="144">
        <f t="shared" ref="S77" si="144">+S68+S72+S76</f>
        <v>3500594</v>
      </c>
      <c r="T77" s="143">
        <f t="shared" ref="T77" si="145">+T68+T72+T76</f>
        <v>6899593</v>
      </c>
      <c r="U77" s="143">
        <f t="shared" ref="U77" si="146">+U68+U72+U76</f>
        <v>15797</v>
      </c>
      <c r="V77" s="145">
        <f t="shared" ref="V77" si="147">+V68+V72+V76</f>
        <v>6915390</v>
      </c>
      <c r="W77" s="146">
        <f>IF(Q77=0,0,((V77/Q77)-1)*100)</f>
        <v>13.871349921002608</v>
      </c>
    </row>
    <row r="78" spans="1:23" ht="14.25" thickTop="1" thickBot="1">
      <c r="A78" s="266" t="str">
        <f>IF(ISERROR(F78/G78)," ",IF(F78/G78&gt;0.5,IF(F78/G78&lt;1.5," ","NOT OK"),"NOT OK"))</f>
        <v xml:space="preserve"> </v>
      </c>
      <c r="B78" s="205" t="s">
        <v>89</v>
      </c>
      <c r="C78" s="101">
        <f>+C64+C68+C72+C76</f>
        <v>31314</v>
      </c>
      <c r="D78" s="102">
        <f t="shared" ref="D78:H78" si="148">+D64+D68+D72+D76</f>
        <v>31312</v>
      </c>
      <c r="E78" s="103">
        <f t="shared" si="148"/>
        <v>62626</v>
      </c>
      <c r="F78" s="101">
        <f t="shared" si="148"/>
        <v>33569</v>
      </c>
      <c r="G78" s="102">
        <f t="shared" si="148"/>
        <v>33565</v>
      </c>
      <c r="H78" s="103">
        <f t="shared" si="148"/>
        <v>67134</v>
      </c>
      <c r="I78" s="104">
        <f t="shared" ref="I78" si="149">IF(E78=0,0,((H78/E78)-1)*100)</f>
        <v>7.19828825088622</v>
      </c>
      <c r="L78" s="198" t="s">
        <v>89</v>
      </c>
      <c r="M78" s="143">
        <f t="shared" ref="M78:V78" si="150">+M64+M68+M72+M76</f>
        <v>3996741</v>
      </c>
      <c r="N78" s="144">
        <f t="shared" si="150"/>
        <v>4071232</v>
      </c>
      <c r="O78" s="143">
        <f t="shared" si="150"/>
        <v>8067973</v>
      </c>
      <c r="P78" s="143">
        <f t="shared" si="150"/>
        <v>1945</v>
      </c>
      <c r="Q78" s="143">
        <f t="shared" si="150"/>
        <v>8069918</v>
      </c>
      <c r="R78" s="143">
        <f t="shared" si="150"/>
        <v>4549011</v>
      </c>
      <c r="S78" s="144">
        <f t="shared" si="150"/>
        <v>4643200</v>
      </c>
      <c r="T78" s="143">
        <f t="shared" si="150"/>
        <v>9192211</v>
      </c>
      <c r="U78" s="143">
        <f t="shared" si="150"/>
        <v>16045</v>
      </c>
      <c r="V78" s="145">
        <f t="shared" si="150"/>
        <v>9208256</v>
      </c>
      <c r="W78" s="146">
        <f t="shared" ref="W78" si="151">IF(Q78=0,0,((V78/Q78)-1)*100)</f>
        <v>14.10594258826421</v>
      </c>
    </row>
    <row r="79" spans="1:23" ht="14.25" thickTop="1" thickBot="1">
      <c r="B79" s="200" t="s">
        <v>59</v>
      </c>
      <c r="C79" s="94"/>
      <c r="D79" s="94"/>
      <c r="E79" s="94"/>
      <c r="F79" s="94"/>
      <c r="G79" s="94"/>
      <c r="H79" s="94"/>
      <c r="I79" s="95"/>
      <c r="L79" s="200" t="s">
        <v>59</v>
      </c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5"/>
    </row>
    <row r="80" spans="1:23" ht="13.5" thickTop="1">
      <c r="B80" s="197"/>
      <c r="C80" s="94"/>
      <c r="D80" s="94"/>
      <c r="E80" s="94"/>
      <c r="F80" s="94"/>
      <c r="G80" s="94"/>
      <c r="H80" s="94"/>
      <c r="I80" s="95"/>
      <c r="L80" s="306" t="s">
        <v>38</v>
      </c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8"/>
    </row>
    <row r="81" spans="1:26" ht="13.5" thickBot="1">
      <c r="B81" s="197"/>
      <c r="C81" s="94"/>
      <c r="D81" s="94"/>
      <c r="E81" s="94"/>
      <c r="F81" s="94"/>
      <c r="G81" s="94"/>
      <c r="H81" s="94"/>
      <c r="I81" s="95"/>
      <c r="L81" s="309" t="s">
        <v>39</v>
      </c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1"/>
    </row>
    <row r="82" spans="1:26" ht="14.25" thickTop="1" thickBot="1">
      <c r="B82" s="197"/>
      <c r="C82" s="94"/>
      <c r="D82" s="94"/>
      <c r="E82" s="94"/>
      <c r="F82" s="94"/>
      <c r="G82" s="94"/>
      <c r="H82" s="94"/>
      <c r="I82" s="95"/>
      <c r="L82" s="197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120" t="s">
        <v>40</v>
      </c>
    </row>
    <row r="83" spans="1:26" ht="14.25" thickTop="1" thickBot="1">
      <c r="B83" s="197"/>
      <c r="C83" s="94"/>
      <c r="D83" s="94"/>
      <c r="E83" s="94"/>
      <c r="F83" s="94"/>
      <c r="G83" s="94"/>
      <c r="H83" s="94"/>
      <c r="I83" s="95"/>
      <c r="L83" s="219"/>
      <c r="M83" s="303" t="s">
        <v>91</v>
      </c>
      <c r="N83" s="304"/>
      <c r="O83" s="304"/>
      <c r="P83" s="304"/>
      <c r="Q83" s="305"/>
      <c r="R83" s="303" t="s">
        <v>92</v>
      </c>
      <c r="S83" s="304"/>
      <c r="T83" s="304"/>
      <c r="U83" s="304"/>
      <c r="V83" s="305"/>
      <c r="W83" s="220" t="s">
        <v>4</v>
      </c>
    </row>
    <row r="84" spans="1:26" ht="13.5" thickTop="1">
      <c r="B84" s="197"/>
      <c r="C84" s="94"/>
      <c r="D84" s="94"/>
      <c r="E84" s="94"/>
      <c r="F84" s="94"/>
      <c r="G84" s="94"/>
      <c r="H84" s="94"/>
      <c r="I84" s="95"/>
      <c r="L84" s="221" t="s">
        <v>5</v>
      </c>
      <c r="M84" s="222"/>
      <c r="N84" s="225"/>
      <c r="O84" s="168"/>
      <c r="P84" s="226"/>
      <c r="Q84" s="169"/>
      <c r="R84" s="222"/>
      <c r="S84" s="225"/>
      <c r="T84" s="168"/>
      <c r="U84" s="226"/>
      <c r="V84" s="169"/>
      <c r="W84" s="224" t="s">
        <v>6</v>
      </c>
    </row>
    <row r="85" spans="1:26" ht="13.5" thickBot="1">
      <c r="B85" s="197"/>
      <c r="C85" s="94"/>
      <c r="D85" s="94"/>
      <c r="E85" s="94"/>
      <c r="F85" s="94"/>
      <c r="G85" s="94"/>
      <c r="H85" s="94"/>
      <c r="I85" s="95"/>
      <c r="L85" s="227"/>
      <c r="M85" s="231" t="s">
        <v>41</v>
      </c>
      <c r="N85" s="232" t="s">
        <v>42</v>
      </c>
      <c r="O85" s="170" t="s">
        <v>43</v>
      </c>
      <c r="P85" s="233" t="s">
        <v>13</v>
      </c>
      <c r="Q85" s="215" t="s">
        <v>9</v>
      </c>
      <c r="R85" s="231" t="s">
        <v>41</v>
      </c>
      <c r="S85" s="232" t="s">
        <v>42</v>
      </c>
      <c r="T85" s="170" t="s">
        <v>43</v>
      </c>
      <c r="U85" s="233" t="s">
        <v>13</v>
      </c>
      <c r="V85" s="215" t="s">
        <v>9</v>
      </c>
      <c r="W85" s="230"/>
    </row>
    <row r="86" spans="1:26" ht="4.5" customHeight="1" thickTop="1">
      <c r="B86" s="197"/>
      <c r="C86" s="94"/>
      <c r="D86" s="94"/>
      <c r="E86" s="94"/>
      <c r="F86" s="94"/>
      <c r="G86" s="94"/>
      <c r="H86" s="94"/>
      <c r="I86" s="95"/>
      <c r="L86" s="221"/>
      <c r="M86" s="237"/>
      <c r="N86" s="238"/>
      <c r="O86" s="154"/>
      <c r="P86" s="239"/>
      <c r="Q86" s="157"/>
      <c r="R86" s="237"/>
      <c r="S86" s="238"/>
      <c r="T86" s="154"/>
      <c r="U86" s="239"/>
      <c r="V86" s="159"/>
      <c r="W86" s="240"/>
    </row>
    <row r="87" spans="1:26">
      <c r="A87" s="121"/>
      <c r="B87" s="207"/>
      <c r="C87" s="121"/>
      <c r="D87" s="121"/>
      <c r="E87" s="121"/>
      <c r="F87" s="121"/>
      <c r="G87" s="121"/>
      <c r="H87" s="121"/>
      <c r="I87" s="122"/>
      <c r="J87" s="121"/>
      <c r="L87" s="221" t="s">
        <v>14</v>
      </c>
      <c r="M87" s="243">
        <v>43</v>
      </c>
      <c r="N87" s="244">
        <v>87</v>
      </c>
      <c r="O87" s="155">
        <f>SUM(M87:N87)</f>
        <v>130</v>
      </c>
      <c r="P87" s="100">
        <v>0</v>
      </c>
      <c r="Q87" s="158">
        <f>O87+P87</f>
        <v>130</v>
      </c>
      <c r="R87" s="243">
        <v>63</v>
      </c>
      <c r="S87" s="244">
        <v>71</v>
      </c>
      <c r="T87" s="155">
        <f>SUM(R87:S87)</f>
        <v>134</v>
      </c>
      <c r="U87" s="100">
        <v>0</v>
      </c>
      <c r="V87" s="160">
        <f>T87+U87</f>
        <v>134</v>
      </c>
      <c r="W87" s="217">
        <f t="shared" ref="W87:W95" si="152">IF(Q87=0,0,((V87/Q87)-1)*100)</f>
        <v>3.076923076923066</v>
      </c>
      <c r="Y87" s="3"/>
      <c r="Z87" s="3"/>
    </row>
    <row r="88" spans="1:26">
      <c r="A88" s="121"/>
      <c r="B88" s="207"/>
      <c r="C88" s="121"/>
      <c r="D88" s="121"/>
      <c r="E88" s="121"/>
      <c r="F88" s="121"/>
      <c r="G88" s="121"/>
      <c r="H88" s="121"/>
      <c r="I88" s="122"/>
      <c r="J88" s="121"/>
      <c r="L88" s="221" t="s">
        <v>15</v>
      </c>
      <c r="M88" s="243">
        <v>46</v>
      </c>
      <c r="N88" s="244">
        <v>96</v>
      </c>
      <c r="O88" s="155">
        <f>SUM(M88:N88)</f>
        <v>142</v>
      </c>
      <c r="P88" s="100">
        <v>0</v>
      </c>
      <c r="Q88" s="158">
        <f>O88+P88</f>
        <v>142</v>
      </c>
      <c r="R88" s="243">
        <v>27</v>
      </c>
      <c r="S88" s="244">
        <v>106</v>
      </c>
      <c r="T88" s="155">
        <f>SUM(R88:S88)</f>
        <v>133</v>
      </c>
      <c r="U88" s="100">
        <v>0</v>
      </c>
      <c r="V88" s="160">
        <f>T88+U88</f>
        <v>133</v>
      </c>
      <c r="W88" s="217">
        <f t="shared" si="152"/>
        <v>-6.3380281690140876</v>
      </c>
      <c r="Y88" s="3"/>
      <c r="Z88" s="3"/>
    </row>
    <row r="89" spans="1:26" ht="13.5" thickBot="1">
      <c r="A89" s="121"/>
      <c r="B89" s="207"/>
      <c r="C89" s="121"/>
      <c r="D89" s="121"/>
      <c r="E89" s="121"/>
      <c r="F89" s="121"/>
      <c r="G89" s="121"/>
      <c r="H89" s="121"/>
      <c r="I89" s="122"/>
      <c r="J89" s="121"/>
      <c r="L89" s="227" t="s">
        <v>16</v>
      </c>
      <c r="M89" s="243">
        <v>77</v>
      </c>
      <c r="N89" s="244">
        <v>129</v>
      </c>
      <c r="O89" s="155">
        <f>SUM(M89:N89)</f>
        <v>206</v>
      </c>
      <c r="P89" s="100">
        <v>0</v>
      </c>
      <c r="Q89" s="158">
        <f>O89+P89</f>
        <v>206</v>
      </c>
      <c r="R89" s="243">
        <v>32</v>
      </c>
      <c r="S89" s="244">
        <v>105</v>
      </c>
      <c r="T89" s="155">
        <f>SUM(R89:S89)</f>
        <v>137</v>
      </c>
      <c r="U89" s="100">
        <v>0</v>
      </c>
      <c r="V89" s="160">
        <f>T89+U89</f>
        <v>137</v>
      </c>
      <c r="W89" s="217">
        <f t="shared" si="152"/>
        <v>-33.495145631067956</v>
      </c>
      <c r="Y89" s="3"/>
      <c r="Z89" s="3"/>
    </row>
    <row r="90" spans="1:26" ht="14.25" thickTop="1" thickBot="1">
      <c r="A90" s="121"/>
      <c r="B90" s="207"/>
      <c r="C90" s="121"/>
      <c r="D90" s="121"/>
      <c r="E90" s="121"/>
      <c r="F90" s="121"/>
      <c r="G90" s="121"/>
      <c r="H90" s="121"/>
      <c r="I90" s="122"/>
      <c r="J90" s="121"/>
      <c r="L90" s="201" t="s">
        <v>55</v>
      </c>
      <c r="M90" s="161">
        <f>M87+M88+M89</f>
        <v>166</v>
      </c>
      <c r="N90" s="162">
        <f>N87+N88+N89</f>
        <v>312</v>
      </c>
      <c r="O90" s="161">
        <f>O87+O88+O89</f>
        <v>478</v>
      </c>
      <c r="P90" s="161">
        <f>P87+P88+P89</f>
        <v>0</v>
      </c>
      <c r="Q90" s="161">
        <f>+Q87+Q88+Q89</f>
        <v>478</v>
      </c>
      <c r="R90" s="161">
        <f>R87+R88+R89</f>
        <v>122</v>
      </c>
      <c r="S90" s="162">
        <f>S87+S88+S89</f>
        <v>282</v>
      </c>
      <c r="T90" s="161">
        <f>T87+T88+T89</f>
        <v>404</v>
      </c>
      <c r="U90" s="161">
        <f>U87+U88+U89</f>
        <v>0</v>
      </c>
      <c r="V90" s="163">
        <f>+V87+V88+V89</f>
        <v>404</v>
      </c>
      <c r="W90" s="164">
        <f t="shared" si="152"/>
        <v>-15.481171548117157</v>
      </c>
      <c r="Y90" s="3"/>
      <c r="Z90" s="3"/>
    </row>
    <row r="91" spans="1:26" ht="13.5" thickTop="1">
      <c r="A91" s="121"/>
      <c r="B91" s="207"/>
      <c r="C91" s="121"/>
      <c r="D91" s="121"/>
      <c r="E91" s="121"/>
      <c r="F91" s="121"/>
      <c r="G91" s="121"/>
      <c r="H91" s="121"/>
      <c r="I91" s="122"/>
      <c r="J91" s="121"/>
      <c r="L91" s="221" t="s">
        <v>18</v>
      </c>
      <c r="M91" s="243">
        <v>49</v>
      </c>
      <c r="N91" s="244">
        <v>94</v>
      </c>
      <c r="O91" s="155">
        <f>SUM(M91:N91)</f>
        <v>143</v>
      </c>
      <c r="P91" s="100">
        <v>0</v>
      </c>
      <c r="Q91" s="158">
        <f>+P91+O91</f>
        <v>143</v>
      </c>
      <c r="R91" s="243">
        <v>31</v>
      </c>
      <c r="S91" s="244">
        <v>55</v>
      </c>
      <c r="T91" s="155">
        <f>SUM(R91:S91)</f>
        <v>86</v>
      </c>
      <c r="U91" s="100">
        <v>0</v>
      </c>
      <c r="V91" s="160">
        <f>T91+U91</f>
        <v>86</v>
      </c>
      <c r="W91" s="217">
        <f t="shared" si="152"/>
        <v>-39.860139860139867</v>
      </c>
      <c r="Y91" s="3"/>
      <c r="Z91" s="3"/>
    </row>
    <row r="92" spans="1:26">
      <c r="A92" s="121"/>
      <c r="B92" s="207"/>
      <c r="C92" s="121"/>
      <c r="D92" s="121"/>
      <c r="E92" s="121"/>
      <c r="F92" s="121"/>
      <c r="G92" s="121"/>
      <c r="H92" s="121"/>
      <c r="I92" s="122"/>
      <c r="J92" s="121"/>
      <c r="L92" s="221" t="s">
        <v>19</v>
      </c>
      <c r="M92" s="243">
        <v>46</v>
      </c>
      <c r="N92" s="244">
        <v>53</v>
      </c>
      <c r="O92" s="155">
        <f>SUM(M92:N92)</f>
        <v>99</v>
      </c>
      <c r="P92" s="100">
        <v>0</v>
      </c>
      <c r="Q92" s="158">
        <f>+P92+O92</f>
        <v>99</v>
      </c>
      <c r="R92" s="243">
        <v>24</v>
      </c>
      <c r="S92" s="244">
        <v>44</v>
      </c>
      <c r="T92" s="155">
        <f>SUM(R92:S92)</f>
        <v>68</v>
      </c>
      <c r="U92" s="100">
        <v>0</v>
      </c>
      <c r="V92" s="160">
        <f>T92+U92</f>
        <v>68</v>
      </c>
      <c r="W92" s="217">
        <f>IF(Q92=0,0,((V92/Q92)-1)*100)</f>
        <v>-31.313131313131315</v>
      </c>
      <c r="Y92" s="3"/>
      <c r="Z92" s="3"/>
    </row>
    <row r="93" spans="1:26" ht="13.5" thickBot="1">
      <c r="A93" s="121"/>
      <c r="B93" s="207"/>
      <c r="C93" s="121"/>
      <c r="D93" s="121"/>
      <c r="E93" s="121"/>
      <c r="F93" s="121"/>
      <c r="G93" s="121"/>
      <c r="H93" s="121"/>
      <c r="I93" s="122"/>
      <c r="J93" s="121"/>
      <c r="L93" s="221" t="s">
        <v>20</v>
      </c>
      <c r="M93" s="243">
        <v>75</v>
      </c>
      <c r="N93" s="244">
        <v>78</v>
      </c>
      <c r="O93" s="155">
        <f>SUM(M93:N93)</f>
        <v>153</v>
      </c>
      <c r="P93" s="100">
        <v>0</v>
      </c>
      <c r="Q93" s="158">
        <f>+P93+O93</f>
        <v>153</v>
      </c>
      <c r="R93" s="243">
        <v>31</v>
      </c>
      <c r="S93" s="244">
        <v>84</v>
      </c>
      <c r="T93" s="155">
        <f>SUM(R93:S93)</f>
        <v>115</v>
      </c>
      <c r="U93" s="100">
        <v>0</v>
      </c>
      <c r="V93" s="160">
        <f>T93+U93</f>
        <v>115</v>
      </c>
      <c r="W93" s="217">
        <f>IF(Q93=0,0,((V93/Q93)-1)*100)</f>
        <v>-24.836601307189543</v>
      </c>
      <c r="Y93" s="3"/>
      <c r="Z93" s="3"/>
    </row>
    <row r="94" spans="1:26" ht="14.25" thickTop="1" thickBot="1">
      <c r="A94" s="121"/>
      <c r="B94" s="207"/>
      <c r="C94" s="121"/>
      <c r="D94" s="121"/>
      <c r="E94" s="121"/>
      <c r="F94" s="121"/>
      <c r="G94" s="121"/>
      <c r="H94" s="121"/>
      <c r="I94" s="122"/>
      <c r="J94" s="121"/>
      <c r="L94" s="201" t="s">
        <v>87</v>
      </c>
      <c r="M94" s="161">
        <f>+M91+M92+M93</f>
        <v>170</v>
      </c>
      <c r="N94" s="162">
        <f t="shared" ref="N94:V94" si="153">+N91+N92+N93</f>
        <v>225</v>
      </c>
      <c r="O94" s="161">
        <f t="shared" si="153"/>
        <v>395</v>
      </c>
      <c r="P94" s="161">
        <f t="shared" si="153"/>
        <v>0</v>
      </c>
      <c r="Q94" s="161">
        <f t="shared" si="153"/>
        <v>395</v>
      </c>
      <c r="R94" s="161">
        <f t="shared" si="153"/>
        <v>86</v>
      </c>
      <c r="S94" s="162">
        <f t="shared" si="153"/>
        <v>183</v>
      </c>
      <c r="T94" s="161">
        <f t="shared" si="153"/>
        <v>269</v>
      </c>
      <c r="U94" s="161">
        <f t="shared" si="153"/>
        <v>0</v>
      </c>
      <c r="V94" s="163">
        <f t="shared" si="153"/>
        <v>269</v>
      </c>
      <c r="W94" s="164">
        <f t="shared" ref="W94" si="154">IF(Q94=0,0,((V94/Q94)-1)*100)</f>
        <v>-31.898734177215193</v>
      </c>
      <c r="Y94" s="3"/>
      <c r="Z94" s="3"/>
    </row>
    <row r="95" spans="1:26" ht="13.5" thickTop="1">
      <c r="A95" s="121"/>
      <c r="B95" s="207"/>
      <c r="C95" s="121"/>
      <c r="D95" s="121"/>
      <c r="E95" s="121"/>
      <c r="F95" s="121"/>
      <c r="G95" s="121"/>
      <c r="H95" s="121"/>
      <c r="I95" s="122"/>
      <c r="J95" s="121"/>
      <c r="L95" s="221" t="s">
        <v>21</v>
      </c>
      <c r="M95" s="243">
        <v>59</v>
      </c>
      <c r="N95" s="244">
        <v>74</v>
      </c>
      <c r="O95" s="155">
        <f>SUM(M95:N95)</f>
        <v>133</v>
      </c>
      <c r="P95" s="100">
        <v>0</v>
      </c>
      <c r="Q95" s="158">
        <f>+P95+O95</f>
        <v>133</v>
      </c>
      <c r="R95" s="243">
        <v>42</v>
      </c>
      <c r="S95" s="244">
        <v>60</v>
      </c>
      <c r="T95" s="155">
        <f>SUM(R95:S95)</f>
        <v>102</v>
      </c>
      <c r="U95" s="100">
        <v>0</v>
      </c>
      <c r="V95" s="160">
        <f>T95+U95</f>
        <v>102</v>
      </c>
      <c r="W95" s="217">
        <f t="shared" si="152"/>
        <v>-23.308270676691734</v>
      </c>
      <c r="Y95" s="3"/>
      <c r="Z95" s="3"/>
    </row>
    <row r="96" spans="1:26">
      <c r="A96" s="121"/>
      <c r="B96" s="207"/>
      <c r="C96" s="121"/>
      <c r="D96" s="121"/>
      <c r="E96" s="121"/>
      <c r="F96" s="121"/>
      <c r="G96" s="121"/>
      <c r="H96" s="121"/>
      <c r="I96" s="122"/>
      <c r="J96" s="121"/>
      <c r="L96" s="221" t="s">
        <v>88</v>
      </c>
      <c r="M96" s="243">
        <v>79</v>
      </c>
      <c r="N96" s="244">
        <v>59</v>
      </c>
      <c r="O96" s="155">
        <f>SUM(M96:N96)</f>
        <v>138</v>
      </c>
      <c r="P96" s="100">
        <v>0</v>
      </c>
      <c r="Q96" s="158">
        <f>+P96+O96</f>
        <v>138</v>
      </c>
      <c r="R96" s="243">
        <v>35</v>
      </c>
      <c r="S96" s="244">
        <v>104</v>
      </c>
      <c r="T96" s="155">
        <f>SUM(R96:S96)</f>
        <v>139</v>
      </c>
      <c r="U96" s="100">
        <v>0</v>
      </c>
      <c r="V96" s="160">
        <f>T96+U96</f>
        <v>139</v>
      </c>
      <c r="W96" s="217">
        <f t="shared" ref="W96:W100" si="155">IF(Q96=0,0,((V96/Q96)-1)*100)</f>
        <v>0.72463768115942351</v>
      </c>
      <c r="Y96" s="3"/>
      <c r="Z96" s="3"/>
    </row>
    <row r="97" spans="1:26" ht="13.5" thickBot="1">
      <c r="A97" s="121"/>
      <c r="B97" s="207"/>
      <c r="C97" s="121"/>
      <c r="D97" s="121"/>
      <c r="E97" s="121"/>
      <c r="F97" s="121"/>
      <c r="G97" s="121"/>
      <c r="H97" s="121"/>
      <c r="I97" s="122"/>
      <c r="J97" s="121"/>
      <c r="L97" s="221" t="s">
        <v>22</v>
      </c>
      <c r="M97" s="243">
        <v>77</v>
      </c>
      <c r="N97" s="244">
        <v>59</v>
      </c>
      <c r="O97" s="156">
        <f>SUM(M97:N97)</f>
        <v>136</v>
      </c>
      <c r="P97" s="250">
        <v>0</v>
      </c>
      <c r="Q97" s="158">
        <f>+P97+O97</f>
        <v>136</v>
      </c>
      <c r="R97" s="243">
        <v>29</v>
      </c>
      <c r="S97" s="244">
        <v>93</v>
      </c>
      <c r="T97" s="156">
        <f>SUM(R97:S97)</f>
        <v>122</v>
      </c>
      <c r="U97" s="250">
        <v>0</v>
      </c>
      <c r="V97" s="160">
        <f>T97+U97</f>
        <v>122</v>
      </c>
      <c r="W97" s="217">
        <f t="shared" si="155"/>
        <v>-10.294117647058821</v>
      </c>
      <c r="Y97" s="3"/>
      <c r="Z97" s="3"/>
    </row>
    <row r="98" spans="1:26" ht="14.25" thickTop="1" thickBot="1">
      <c r="A98" s="121"/>
      <c r="B98" s="207"/>
      <c r="C98" s="121"/>
      <c r="D98" s="121"/>
      <c r="E98" s="121"/>
      <c r="F98" s="121"/>
      <c r="G98" s="121"/>
      <c r="H98" s="121"/>
      <c r="I98" s="122"/>
      <c r="J98" s="121"/>
      <c r="L98" s="202" t="s">
        <v>60</v>
      </c>
      <c r="M98" s="165">
        <f>+M95+M96+M97</f>
        <v>215</v>
      </c>
      <c r="N98" s="165">
        <f t="shared" ref="N98:V98" si="156">+N95+N96+N97</f>
        <v>192</v>
      </c>
      <c r="O98" s="166">
        <f t="shared" si="156"/>
        <v>407</v>
      </c>
      <c r="P98" s="166">
        <f t="shared" si="156"/>
        <v>0</v>
      </c>
      <c r="Q98" s="166">
        <f t="shared" si="156"/>
        <v>407</v>
      </c>
      <c r="R98" s="165">
        <f t="shared" si="156"/>
        <v>106</v>
      </c>
      <c r="S98" s="165">
        <f t="shared" si="156"/>
        <v>257</v>
      </c>
      <c r="T98" s="166">
        <f t="shared" si="156"/>
        <v>363</v>
      </c>
      <c r="U98" s="166">
        <f t="shared" si="156"/>
        <v>0</v>
      </c>
      <c r="V98" s="166">
        <f t="shared" si="156"/>
        <v>363</v>
      </c>
      <c r="W98" s="167">
        <f t="shared" si="155"/>
        <v>-10.810810810810811</v>
      </c>
      <c r="Y98" s="3"/>
      <c r="Z98" s="3"/>
    </row>
    <row r="99" spans="1:26" ht="13.5" thickTop="1">
      <c r="A99" s="121"/>
      <c r="B99" s="207"/>
      <c r="C99" s="121"/>
      <c r="D99" s="121"/>
      <c r="E99" s="121"/>
      <c r="F99" s="121"/>
      <c r="G99" s="121"/>
      <c r="H99" s="121"/>
      <c r="I99" s="122"/>
      <c r="J99" s="121"/>
      <c r="L99" s="221" t="s">
        <v>24</v>
      </c>
      <c r="M99" s="243">
        <v>74</v>
      </c>
      <c r="N99" s="244">
        <v>37</v>
      </c>
      <c r="O99" s="156">
        <f>SUM(M99:N99)</f>
        <v>111</v>
      </c>
      <c r="P99" s="251">
        <v>0</v>
      </c>
      <c r="Q99" s="158">
        <f>+P99+O99</f>
        <v>111</v>
      </c>
      <c r="R99" s="243">
        <v>40</v>
      </c>
      <c r="S99" s="244">
        <v>82</v>
      </c>
      <c r="T99" s="156">
        <f>SUM(R99:S99)</f>
        <v>122</v>
      </c>
      <c r="U99" s="251">
        <v>0</v>
      </c>
      <c r="V99" s="160">
        <f>T99+U99</f>
        <v>122</v>
      </c>
      <c r="W99" s="217">
        <f t="shared" si="155"/>
        <v>9.9099099099099206</v>
      </c>
    </row>
    <row r="100" spans="1:26">
      <c r="A100" s="121"/>
      <c r="B100" s="207"/>
      <c r="C100" s="121"/>
      <c r="D100" s="121"/>
      <c r="E100" s="121"/>
      <c r="F100" s="121"/>
      <c r="G100" s="121"/>
      <c r="H100" s="121"/>
      <c r="I100" s="122"/>
      <c r="J100" s="121"/>
      <c r="L100" s="221" t="s">
        <v>25</v>
      </c>
      <c r="M100" s="243">
        <v>53</v>
      </c>
      <c r="N100" s="244">
        <v>42</v>
      </c>
      <c r="O100" s="156">
        <f>SUM(M100:N100)</f>
        <v>95</v>
      </c>
      <c r="P100" s="100">
        <v>0</v>
      </c>
      <c r="Q100" s="158">
        <f>+P100+O100</f>
        <v>95</v>
      </c>
      <c r="R100" s="243">
        <v>35</v>
      </c>
      <c r="S100" s="244">
        <v>84</v>
      </c>
      <c r="T100" s="156">
        <f>SUM(R100:S100)</f>
        <v>119</v>
      </c>
      <c r="U100" s="100">
        <v>0</v>
      </c>
      <c r="V100" s="160">
        <f>T100+U100</f>
        <v>119</v>
      </c>
      <c r="W100" s="217">
        <f t="shared" si="155"/>
        <v>25.263157894736832</v>
      </c>
    </row>
    <row r="101" spans="1:26" ht="13.5" thickBot="1">
      <c r="A101" s="96"/>
      <c r="B101" s="207"/>
      <c r="C101" s="121"/>
      <c r="D101" s="121"/>
      <c r="E101" s="121"/>
      <c r="F101" s="121"/>
      <c r="G101" s="121"/>
      <c r="H101" s="121"/>
      <c r="I101" s="122"/>
      <c r="J101" s="96"/>
      <c r="L101" s="221" t="s">
        <v>26</v>
      </c>
      <c r="M101" s="243">
        <v>92</v>
      </c>
      <c r="N101" s="244">
        <v>67</v>
      </c>
      <c r="O101" s="156">
        <f>SUM(M101:N101)</f>
        <v>159</v>
      </c>
      <c r="P101" s="100">
        <v>0</v>
      </c>
      <c r="Q101" s="158">
        <f>+P101+O101</f>
        <v>159</v>
      </c>
      <c r="R101" s="243">
        <v>32</v>
      </c>
      <c r="S101" s="244">
        <v>55</v>
      </c>
      <c r="T101" s="156">
        <f>SUM(R101:S101)</f>
        <v>87</v>
      </c>
      <c r="U101" s="100">
        <v>0</v>
      </c>
      <c r="V101" s="160">
        <f>+U101+T101</f>
        <v>87</v>
      </c>
      <c r="W101" s="217">
        <f>IF(Q101=0,0,((V101/Q101)-1)*100)</f>
        <v>-45.283018867924532</v>
      </c>
    </row>
    <row r="102" spans="1:26" ht="14.25" thickTop="1" thickBot="1">
      <c r="A102" s="121"/>
      <c r="B102" s="207"/>
      <c r="C102" s="121"/>
      <c r="D102" s="121"/>
      <c r="E102" s="121"/>
      <c r="F102" s="121"/>
      <c r="G102" s="121"/>
      <c r="H102" s="121"/>
      <c r="I102" s="122"/>
      <c r="J102" s="121"/>
      <c r="L102" s="201" t="s">
        <v>27</v>
      </c>
      <c r="M102" s="161">
        <f t="shared" ref="M102:V102" si="157">+M99+M100+M101</f>
        <v>219</v>
      </c>
      <c r="N102" s="162">
        <f t="shared" si="157"/>
        <v>146</v>
      </c>
      <c r="O102" s="161">
        <f t="shared" si="157"/>
        <v>365</v>
      </c>
      <c r="P102" s="161">
        <f t="shared" si="157"/>
        <v>0</v>
      </c>
      <c r="Q102" s="161">
        <f t="shared" si="157"/>
        <v>365</v>
      </c>
      <c r="R102" s="161">
        <f t="shared" si="157"/>
        <v>107</v>
      </c>
      <c r="S102" s="162">
        <f t="shared" si="157"/>
        <v>221</v>
      </c>
      <c r="T102" s="161">
        <f t="shared" si="157"/>
        <v>328</v>
      </c>
      <c r="U102" s="161">
        <f t="shared" si="157"/>
        <v>0</v>
      </c>
      <c r="V102" s="161">
        <f t="shared" si="157"/>
        <v>328</v>
      </c>
      <c r="W102" s="164">
        <f t="shared" ref="W102" si="158">IF(Q102=0,0,((V102/Q102)-1)*100)</f>
        <v>-10.136986301369866</v>
      </c>
    </row>
    <row r="103" spans="1:26" ht="14.25" thickTop="1" thickBot="1">
      <c r="A103" s="121"/>
      <c r="B103" s="207"/>
      <c r="C103" s="121"/>
      <c r="D103" s="121"/>
      <c r="E103" s="121"/>
      <c r="F103" s="121"/>
      <c r="G103" s="121"/>
      <c r="H103" s="121"/>
      <c r="I103" s="122"/>
      <c r="J103" s="121"/>
      <c r="L103" s="201" t="s">
        <v>90</v>
      </c>
      <c r="M103" s="161">
        <f t="shared" ref="M103" si="159">+M94+M98+M102</f>
        <v>604</v>
      </c>
      <c r="N103" s="162">
        <f t="shared" ref="N103" si="160">+N94+N98+N102</f>
        <v>563</v>
      </c>
      <c r="O103" s="161">
        <f t="shared" ref="O103" si="161">+O94+O98+O102</f>
        <v>1167</v>
      </c>
      <c r="P103" s="161">
        <f t="shared" ref="P103" si="162">+P94+P98+P102</f>
        <v>0</v>
      </c>
      <c r="Q103" s="161">
        <f t="shared" ref="Q103" si="163">+Q94+Q98+Q102</f>
        <v>1167</v>
      </c>
      <c r="R103" s="161">
        <f t="shared" ref="R103" si="164">+R94+R98+R102</f>
        <v>299</v>
      </c>
      <c r="S103" s="162">
        <f t="shared" ref="S103" si="165">+S94+S98+S102</f>
        <v>661</v>
      </c>
      <c r="T103" s="161">
        <f t="shared" ref="T103" si="166">+T94+T98+T102</f>
        <v>960</v>
      </c>
      <c r="U103" s="161">
        <f t="shared" ref="U103" si="167">+U94+U98+U102</f>
        <v>0</v>
      </c>
      <c r="V103" s="163">
        <f t="shared" ref="V103" si="168">+V94+V98+V102</f>
        <v>960</v>
      </c>
      <c r="W103" s="164">
        <f>IF(Q103=0,0,((V103/Q103)-1)*100)</f>
        <v>-17.73778920308483</v>
      </c>
      <c r="Y103" s="3"/>
      <c r="Z103" s="3"/>
    </row>
    <row r="104" spans="1:26" ht="14.25" thickTop="1" thickBot="1">
      <c r="A104" s="121"/>
      <c r="B104" s="207"/>
      <c r="C104" s="121"/>
      <c r="D104" s="121"/>
      <c r="E104" s="121"/>
      <c r="F104" s="121"/>
      <c r="G104" s="121"/>
      <c r="H104" s="121"/>
      <c r="I104" s="122"/>
      <c r="J104" s="121"/>
      <c r="L104" s="201" t="s">
        <v>89</v>
      </c>
      <c r="M104" s="161">
        <f t="shared" ref="M104:V104" si="169">+M90+M94+M98+M102</f>
        <v>770</v>
      </c>
      <c r="N104" s="162">
        <f t="shared" si="169"/>
        <v>875</v>
      </c>
      <c r="O104" s="161">
        <f t="shared" si="169"/>
        <v>1645</v>
      </c>
      <c r="P104" s="161">
        <f t="shared" si="169"/>
        <v>0</v>
      </c>
      <c r="Q104" s="161">
        <f t="shared" si="169"/>
        <v>1645</v>
      </c>
      <c r="R104" s="161">
        <f t="shared" si="169"/>
        <v>421</v>
      </c>
      <c r="S104" s="162">
        <f t="shared" si="169"/>
        <v>943</v>
      </c>
      <c r="T104" s="161">
        <f t="shared" si="169"/>
        <v>1364</v>
      </c>
      <c r="U104" s="161">
        <f t="shared" si="169"/>
        <v>0</v>
      </c>
      <c r="V104" s="163">
        <f t="shared" si="169"/>
        <v>1364</v>
      </c>
      <c r="W104" s="164">
        <f t="shared" ref="W104" si="170">IF(Q104=0,0,((V104/Q104)-1)*100)</f>
        <v>-17.082066869300917</v>
      </c>
      <c r="Y104" s="3"/>
      <c r="Z104" s="3"/>
    </row>
    <row r="105" spans="1:26" ht="14.25" thickTop="1" thickBot="1">
      <c r="A105" s="121"/>
      <c r="B105" s="207"/>
      <c r="C105" s="121"/>
      <c r="D105" s="121"/>
      <c r="E105" s="121"/>
      <c r="F105" s="121"/>
      <c r="G105" s="121"/>
      <c r="H105" s="121"/>
      <c r="I105" s="122"/>
      <c r="J105" s="121"/>
      <c r="L105" s="200" t="s">
        <v>59</v>
      </c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5"/>
    </row>
    <row r="106" spans="1:26" ht="13.5" thickTop="1">
      <c r="B106" s="207"/>
      <c r="C106" s="121"/>
      <c r="D106" s="121"/>
      <c r="E106" s="121"/>
      <c r="F106" s="121"/>
      <c r="G106" s="121"/>
      <c r="H106" s="121"/>
      <c r="I106" s="122"/>
      <c r="L106" s="306" t="s">
        <v>44</v>
      </c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8"/>
    </row>
    <row r="107" spans="1:26" ht="13.5" thickBot="1">
      <c r="B107" s="207"/>
      <c r="C107" s="121"/>
      <c r="D107" s="121"/>
      <c r="E107" s="121"/>
      <c r="F107" s="121"/>
      <c r="G107" s="121"/>
      <c r="H107" s="121"/>
      <c r="I107" s="122"/>
      <c r="L107" s="309" t="s">
        <v>45</v>
      </c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1"/>
    </row>
    <row r="108" spans="1:26" ht="14.25" thickTop="1" thickBot="1">
      <c r="B108" s="207"/>
      <c r="C108" s="121"/>
      <c r="D108" s="121"/>
      <c r="E108" s="121"/>
      <c r="F108" s="121"/>
      <c r="G108" s="121"/>
      <c r="H108" s="121"/>
      <c r="I108" s="122"/>
      <c r="L108" s="197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120" t="s">
        <v>40</v>
      </c>
    </row>
    <row r="109" spans="1:26" ht="14.25" thickTop="1" thickBot="1">
      <c r="B109" s="207"/>
      <c r="C109" s="121"/>
      <c r="D109" s="121"/>
      <c r="E109" s="121"/>
      <c r="F109" s="121"/>
      <c r="G109" s="121"/>
      <c r="H109" s="121"/>
      <c r="I109" s="122"/>
      <c r="L109" s="219"/>
      <c r="M109" s="303" t="s">
        <v>91</v>
      </c>
      <c r="N109" s="304"/>
      <c r="O109" s="304"/>
      <c r="P109" s="304"/>
      <c r="Q109" s="305"/>
      <c r="R109" s="303" t="s">
        <v>92</v>
      </c>
      <c r="S109" s="304"/>
      <c r="T109" s="304"/>
      <c r="U109" s="304"/>
      <c r="V109" s="305"/>
      <c r="W109" s="220" t="s">
        <v>4</v>
      </c>
    </row>
    <row r="110" spans="1:26" ht="13.5" thickTop="1">
      <c r="B110" s="207"/>
      <c r="C110" s="121"/>
      <c r="D110" s="121"/>
      <c r="E110" s="121"/>
      <c r="F110" s="121"/>
      <c r="G110" s="121"/>
      <c r="H110" s="121"/>
      <c r="I110" s="122"/>
      <c r="L110" s="221" t="s">
        <v>5</v>
      </c>
      <c r="M110" s="222"/>
      <c r="N110" s="225"/>
      <c r="O110" s="168"/>
      <c r="P110" s="226"/>
      <c r="Q110" s="169"/>
      <c r="R110" s="222"/>
      <c r="S110" s="225"/>
      <c r="T110" s="168"/>
      <c r="U110" s="226"/>
      <c r="V110" s="169"/>
      <c r="W110" s="224" t="s">
        <v>6</v>
      </c>
    </row>
    <row r="111" spans="1:26" ht="13.5" thickBot="1">
      <c r="B111" s="207"/>
      <c r="C111" s="121"/>
      <c r="D111" s="121"/>
      <c r="E111" s="121"/>
      <c r="F111" s="121"/>
      <c r="G111" s="121"/>
      <c r="H111" s="121"/>
      <c r="I111" s="122"/>
      <c r="L111" s="227"/>
      <c r="M111" s="231" t="s">
        <v>41</v>
      </c>
      <c r="N111" s="232" t="s">
        <v>42</v>
      </c>
      <c r="O111" s="170" t="s">
        <v>43</v>
      </c>
      <c r="P111" s="233" t="s">
        <v>13</v>
      </c>
      <c r="Q111" s="215" t="s">
        <v>9</v>
      </c>
      <c r="R111" s="231" t="s">
        <v>41</v>
      </c>
      <c r="S111" s="232" t="s">
        <v>42</v>
      </c>
      <c r="T111" s="170" t="s">
        <v>43</v>
      </c>
      <c r="U111" s="233" t="s">
        <v>13</v>
      </c>
      <c r="V111" s="215" t="s">
        <v>9</v>
      </c>
      <c r="W111" s="230"/>
    </row>
    <row r="112" spans="1:26" ht="4.5" customHeight="1" thickTop="1" thickBot="1">
      <c r="B112" s="207"/>
      <c r="C112" s="121"/>
      <c r="D112" s="121"/>
      <c r="E112" s="121"/>
      <c r="F112" s="121"/>
      <c r="G112" s="121"/>
      <c r="H112" s="121"/>
      <c r="I112" s="122"/>
      <c r="L112" s="221"/>
      <c r="M112" s="237"/>
      <c r="N112" s="238"/>
      <c r="O112" s="154"/>
      <c r="P112" s="239"/>
      <c r="Q112" s="157"/>
      <c r="R112" s="237"/>
      <c r="S112" s="238"/>
      <c r="T112" s="154"/>
      <c r="U112" s="239"/>
      <c r="V112" s="159"/>
      <c r="W112" s="240"/>
    </row>
    <row r="113" spans="1:26" ht="14.25" customHeight="1" thickTop="1">
      <c r="B113" s="207"/>
      <c r="C113" s="121"/>
      <c r="D113" s="121"/>
      <c r="E113" s="121"/>
      <c r="F113" s="121"/>
      <c r="G113" s="121"/>
      <c r="H113" s="121"/>
      <c r="I113" s="122"/>
      <c r="L113" s="221" t="s">
        <v>14</v>
      </c>
      <c r="M113" s="243">
        <v>314</v>
      </c>
      <c r="N113" s="244">
        <v>1056</v>
      </c>
      <c r="O113" s="155">
        <f>SUM(M113:N113)</f>
        <v>1370</v>
      </c>
      <c r="P113" s="100">
        <v>0</v>
      </c>
      <c r="Q113" s="158">
        <f>O113+P113</f>
        <v>1370</v>
      </c>
      <c r="R113" s="243">
        <v>317</v>
      </c>
      <c r="S113" s="244">
        <v>1074</v>
      </c>
      <c r="T113" s="155">
        <f>SUM(R113:S113)</f>
        <v>1391</v>
      </c>
      <c r="U113" s="251">
        <v>0</v>
      </c>
      <c r="V113" s="160">
        <f>T113+U113</f>
        <v>1391</v>
      </c>
      <c r="W113" s="217">
        <f t="shared" ref="W113:W128" si="171">IF(Q113=0,0,((V113/Q113)-1)*100)</f>
        <v>1.5328467153284731</v>
      </c>
    </row>
    <row r="114" spans="1:26" ht="14.25" customHeight="1">
      <c r="B114" s="207"/>
      <c r="C114" s="121"/>
      <c r="D114" s="121"/>
      <c r="E114" s="121"/>
      <c r="F114" s="121"/>
      <c r="G114" s="121"/>
      <c r="H114" s="121"/>
      <c r="I114" s="122"/>
      <c r="L114" s="221" t="s">
        <v>15</v>
      </c>
      <c r="M114" s="243">
        <v>326</v>
      </c>
      <c r="N114" s="244">
        <v>1035</v>
      </c>
      <c r="O114" s="155">
        <f>SUM(M114:N114)</f>
        <v>1361</v>
      </c>
      <c r="P114" s="100">
        <v>0</v>
      </c>
      <c r="Q114" s="158">
        <f>O114+P114</f>
        <v>1361</v>
      </c>
      <c r="R114" s="243">
        <v>342</v>
      </c>
      <c r="S114" s="244">
        <v>1093</v>
      </c>
      <c r="T114" s="155">
        <f>SUM(R114:S114)</f>
        <v>1435</v>
      </c>
      <c r="U114" s="100">
        <v>0</v>
      </c>
      <c r="V114" s="160">
        <f>T114+U114</f>
        <v>1435</v>
      </c>
      <c r="W114" s="217">
        <f t="shared" si="171"/>
        <v>5.4371785451873711</v>
      </c>
    </row>
    <row r="115" spans="1:26" ht="14.25" customHeight="1" thickBot="1">
      <c r="B115" s="207"/>
      <c r="C115" s="121"/>
      <c r="D115" s="121"/>
      <c r="E115" s="121"/>
      <c r="F115" s="121"/>
      <c r="G115" s="121"/>
      <c r="H115" s="121"/>
      <c r="I115" s="122"/>
      <c r="L115" s="227" t="s">
        <v>16</v>
      </c>
      <c r="M115" s="243">
        <v>305</v>
      </c>
      <c r="N115" s="244">
        <v>1169</v>
      </c>
      <c r="O115" s="155">
        <f>SUM(M115:N115)</f>
        <v>1474</v>
      </c>
      <c r="P115" s="100">
        <v>0</v>
      </c>
      <c r="Q115" s="158">
        <f>O115+P115</f>
        <v>1474</v>
      </c>
      <c r="R115" s="243">
        <v>377</v>
      </c>
      <c r="S115" s="244">
        <v>1210</v>
      </c>
      <c r="T115" s="155">
        <f>SUM(R115:S115)</f>
        <v>1587</v>
      </c>
      <c r="U115" s="100">
        <v>0</v>
      </c>
      <c r="V115" s="160">
        <f>T115+U115</f>
        <v>1587</v>
      </c>
      <c r="W115" s="217">
        <f t="shared" si="171"/>
        <v>7.6662143826322859</v>
      </c>
    </row>
    <row r="116" spans="1:26" ht="14.25" customHeight="1" thickTop="1" thickBot="1">
      <c r="B116" s="207"/>
      <c r="C116" s="121"/>
      <c r="D116" s="121"/>
      <c r="E116" s="121"/>
      <c r="F116" s="121"/>
      <c r="G116" s="121"/>
      <c r="H116" s="121"/>
      <c r="I116" s="122"/>
      <c r="L116" s="201" t="s">
        <v>55</v>
      </c>
      <c r="M116" s="161">
        <f>M113+M114+M115</f>
        <v>945</v>
      </c>
      <c r="N116" s="162">
        <f>N113+N114+N115</f>
        <v>3260</v>
      </c>
      <c r="O116" s="161">
        <f>O113+O114+O115</f>
        <v>4205</v>
      </c>
      <c r="P116" s="161">
        <f>P113+P114+P115</f>
        <v>0</v>
      </c>
      <c r="Q116" s="161">
        <f>+Q113+Q114+Q115</f>
        <v>4205</v>
      </c>
      <c r="R116" s="161">
        <f>+R113+R114+R115</f>
        <v>1036</v>
      </c>
      <c r="S116" s="162">
        <f>+S113+S114+S115</f>
        <v>3377</v>
      </c>
      <c r="T116" s="161">
        <f>T113+T114+T115</f>
        <v>4413</v>
      </c>
      <c r="U116" s="161">
        <f>U113+U114+U115</f>
        <v>0</v>
      </c>
      <c r="V116" s="163">
        <f>+V113+V114+V115</f>
        <v>4413</v>
      </c>
      <c r="W116" s="164">
        <f t="shared" si="171"/>
        <v>4.9464922711058179</v>
      </c>
      <c r="Y116" s="3"/>
      <c r="Z116" s="3"/>
    </row>
    <row r="117" spans="1:26" ht="14.25" customHeight="1" thickTop="1">
      <c r="B117" s="207"/>
      <c r="C117" s="121"/>
      <c r="D117" s="121"/>
      <c r="E117" s="121"/>
      <c r="F117" s="121"/>
      <c r="G117" s="121"/>
      <c r="H117" s="121"/>
      <c r="I117" s="122"/>
      <c r="L117" s="221" t="s">
        <v>18</v>
      </c>
      <c r="M117" s="243">
        <v>361</v>
      </c>
      <c r="N117" s="244">
        <v>1126</v>
      </c>
      <c r="O117" s="155">
        <f>SUM(M117:N117)</f>
        <v>1487</v>
      </c>
      <c r="P117" s="100">
        <v>0</v>
      </c>
      <c r="Q117" s="158">
        <f>+P117+O117</f>
        <v>1487</v>
      </c>
      <c r="R117" s="243">
        <v>330</v>
      </c>
      <c r="S117" s="244">
        <v>1211</v>
      </c>
      <c r="T117" s="155">
        <f>SUM(R117:S117)</f>
        <v>1541</v>
      </c>
      <c r="U117" s="100">
        <v>0</v>
      </c>
      <c r="V117" s="160">
        <f>T117+U117</f>
        <v>1541</v>
      </c>
      <c r="W117" s="217">
        <f t="shared" si="171"/>
        <v>3.6314727639542799</v>
      </c>
      <c r="Y117" s="3"/>
      <c r="Z117" s="3"/>
    </row>
    <row r="118" spans="1:26" ht="14.25" customHeight="1">
      <c r="B118" s="207"/>
      <c r="C118" s="121"/>
      <c r="D118" s="121"/>
      <c r="E118" s="121"/>
      <c r="F118" s="121"/>
      <c r="G118" s="121"/>
      <c r="H118" s="121"/>
      <c r="I118" s="122"/>
      <c r="L118" s="221" t="s">
        <v>19</v>
      </c>
      <c r="M118" s="243">
        <v>313</v>
      </c>
      <c r="N118" s="244">
        <v>1244</v>
      </c>
      <c r="O118" s="155">
        <f>SUM(M118:N118)</f>
        <v>1557</v>
      </c>
      <c r="P118" s="100">
        <v>0</v>
      </c>
      <c r="Q118" s="158">
        <f>+P118+O118</f>
        <v>1557</v>
      </c>
      <c r="R118" s="243">
        <v>312</v>
      </c>
      <c r="S118" s="244">
        <v>1210</v>
      </c>
      <c r="T118" s="155">
        <f>SUM(R118:S118)</f>
        <v>1522</v>
      </c>
      <c r="U118" s="100">
        <v>0</v>
      </c>
      <c r="V118" s="160">
        <f>T118+U118</f>
        <v>1522</v>
      </c>
      <c r="W118" s="217">
        <f>IF(Q118=0,0,((V118/Q118)-1)*100)</f>
        <v>-2.247912652536932</v>
      </c>
      <c r="Y118" s="3"/>
      <c r="Z118" s="3"/>
    </row>
    <row r="119" spans="1:26" ht="14.25" customHeight="1" thickBot="1">
      <c r="B119" s="207"/>
      <c r="C119" s="121"/>
      <c r="D119" s="121"/>
      <c r="E119" s="121"/>
      <c r="F119" s="121"/>
      <c r="G119" s="121"/>
      <c r="H119" s="121"/>
      <c r="I119" s="122"/>
      <c r="L119" s="221" t="s">
        <v>20</v>
      </c>
      <c r="M119" s="243">
        <v>326</v>
      </c>
      <c r="N119" s="244">
        <v>1186</v>
      </c>
      <c r="O119" s="155">
        <f>SUM(M119:N119)</f>
        <v>1512</v>
      </c>
      <c r="P119" s="100">
        <v>0</v>
      </c>
      <c r="Q119" s="158">
        <f>+P119+O119</f>
        <v>1512</v>
      </c>
      <c r="R119" s="243">
        <v>331</v>
      </c>
      <c r="S119" s="244">
        <v>1197</v>
      </c>
      <c r="T119" s="155">
        <f>SUM(R119:S119)</f>
        <v>1528</v>
      </c>
      <c r="U119" s="100">
        <v>0</v>
      </c>
      <c r="V119" s="160">
        <f>T119+U119</f>
        <v>1528</v>
      </c>
      <c r="W119" s="217">
        <f>IF(Q119=0,0,((V119/Q119)-1)*100)</f>
        <v>1.0582010582010692</v>
      </c>
      <c r="Y119" s="3"/>
      <c r="Z119" s="3"/>
    </row>
    <row r="120" spans="1:26" ht="14.25" customHeight="1" thickTop="1" thickBot="1">
      <c r="B120" s="207"/>
      <c r="C120" s="121"/>
      <c r="D120" s="121"/>
      <c r="E120" s="121"/>
      <c r="F120" s="121"/>
      <c r="G120" s="121"/>
      <c r="H120" s="121"/>
      <c r="I120" s="122"/>
      <c r="L120" s="201" t="s">
        <v>87</v>
      </c>
      <c r="M120" s="161">
        <f>+M117+M118+M119</f>
        <v>1000</v>
      </c>
      <c r="N120" s="162">
        <f t="shared" ref="N120:V120" si="172">+N117+N118+N119</f>
        <v>3556</v>
      </c>
      <c r="O120" s="161">
        <f t="shared" si="172"/>
        <v>4556</v>
      </c>
      <c r="P120" s="161">
        <f t="shared" si="172"/>
        <v>0</v>
      </c>
      <c r="Q120" s="161">
        <f t="shared" si="172"/>
        <v>4556</v>
      </c>
      <c r="R120" s="161">
        <f t="shared" si="172"/>
        <v>973</v>
      </c>
      <c r="S120" s="162">
        <f t="shared" si="172"/>
        <v>3618</v>
      </c>
      <c r="T120" s="161">
        <f t="shared" si="172"/>
        <v>4591</v>
      </c>
      <c r="U120" s="161">
        <f t="shared" si="172"/>
        <v>0</v>
      </c>
      <c r="V120" s="163">
        <f t="shared" si="172"/>
        <v>4591</v>
      </c>
      <c r="W120" s="164">
        <f t="shared" ref="W120" si="173">IF(Q120=0,0,((V120/Q120)-1)*100)</f>
        <v>0.76821773485513667</v>
      </c>
      <c r="Y120" s="3"/>
      <c r="Z120" s="3"/>
    </row>
    <row r="121" spans="1:26" ht="14.25" customHeight="1" thickTop="1">
      <c r="B121" s="207"/>
      <c r="C121" s="121"/>
      <c r="D121" s="121"/>
      <c r="E121" s="121"/>
      <c r="F121" s="121"/>
      <c r="G121" s="121"/>
      <c r="H121" s="121"/>
      <c r="I121" s="122"/>
      <c r="L121" s="221" t="s">
        <v>21</v>
      </c>
      <c r="M121" s="243">
        <v>299</v>
      </c>
      <c r="N121" s="244">
        <v>937</v>
      </c>
      <c r="O121" s="155">
        <f>SUM(M121:N121)</f>
        <v>1236</v>
      </c>
      <c r="P121" s="100">
        <v>0</v>
      </c>
      <c r="Q121" s="158">
        <f>+P121+O121</f>
        <v>1236</v>
      </c>
      <c r="R121" s="243">
        <v>272</v>
      </c>
      <c r="S121" s="244">
        <v>897</v>
      </c>
      <c r="T121" s="155">
        <f>SUM(R121:S121)</f>
        <v>1169</v>
      </c>
      <c r="U121" s="100">
        <v>0</v>
      </c>
      <c r="V121" s="160">
        <f>SUM(T121:U121)</f>
        <v>1169</v>
      </c>
      <c r="W121" s="217">
        <f t="shared" si="171"/>
        <v>-5.4207119741100378</v>
      </c>
      <c r="Y121" s="3"/>
      <c r="Z121" s="3"/>
    </row>
    <row r="122" spans="1:26" ht="14.25" customHeight="1">
      <c r="B122" s="207"/>
      <c r="C122" s="121"/>
      <c r="D122" s="121"/>
      <c r="E122" s="121"/>
      <c r="F122" s="121"/>
      <c r="G122" s="121"/>
      <c r="H122" s="121"/>
      <c r="I122" s="122"/>
      <c r="L122" s="221" t="s">
        <v>88</v>
      </c>
      <c r="M122" s="243">
        <v>281</v>
      </c>
      <c r="N122" s="244">
        <v>1047</v>
      </c>
      <c r="O122" s="155">
        <f>SUM(M122:N122)</f>
        <v>1328</v>
      </c>
      <c r="P122" s="100">
        <v>0</v>
      </c>
      <c r="Q122" s="158">
        <f>+P122+O122</f>
        <v>1328</v>
      </c>
      <c r="R122" s="243">
        <v>312</v>
      </c>
      <c r="S122" s="244">
        <v>1006</v>
      </c>
      <c r="T122" s="155">
        <f>SUM(R122:S122)</f>
        <v>1318</v>
      </c>
      <c r="U122" s="100">
        <v>0</v>
      </c>
      <c r="V122" s="160">
        <f>SUM(T122:U122)</f>
        <v>1318</v>
      </c>
      <c r="W122" s="217">
        <f>IF(Q122=0,0,((V122/Q122)-1)*100)</f>
        <v>-0.75301204819276935</v>
      </c>
      <c r="Y122" s="3"/>
      <c r="Z122" s="3"/>
    </row>
    <row r="123" spans="1:26" ht="14.25" customHeight="1" thickBot="1">
      <c r="B123" s="207"/>
      <c r="C123" s="121"/>
      <c r="D123" s="121"/>
      <c r="E123" s="121"/>
      <c r="F123" s="121"/>
      <c r="G123" s="121"/>
      <c r="H123" s="121"/>
      <c r="I123" s="122"/>
      <c r="L123" s="221" t="s">
        <v>22</v>
      </c>
      <c r="M123" s="243">
        <v>240</v>
      </c>
      <c r="N123" s="244">
        <v>1016</v>
      </c>
      <c r="O123" s="156">
        <f>SUM(M123:N123)</f>
        <v>1256</v>
      </c>
      <c r="P123" s="250">
        <v>0</v>
      </c>
      <c r="Q123" s="158">
        <f>+P123+O123</f>
        <v>1256</v>
      </c>
      <c r="R123" s="243">
        <v>366</v>
      </c>
      <c r="S123" s="244">
        <v>1031</v>
      </c>
      <c r="T123" s="156">
        <f>SUM(R123:S123)</f>
        <v>1397</v>
      </c>
      <c r="U123" s="250">
        <v>0</v>
      </c>
      <c r="V123" s="160">
        <f>SUM(T123:U123)</f>
        <v>1397</v>
      </c>
      <c r="W123" s="217">
        <f>IF(Q123=0,0,((V123/Q123)-1)*100)</f>
        <v>11.226114649681529</v>
      </c>
      <c r="Y123" s="3"/>
      <c r="Z123" s="3"/>
    </row>
    <row r="124" spans="1:26" ht="14.25" thickTop="1" thickBot="1">
      <c r="A124" s="121"/>
      <c r="B124" s="207"/>
      <c r="C124" s="121"/>
      <c r="D124" s="121"/>
      <c r="E124" s="121"/>
      <c r="F124" s="121"/>
      <c r="G124" s="121"/>
      <c r="H124" s="121"/>
      <c r="I124" s="122"/>
      <c r="J124" s="121"/>
      <c r="L124" s="202" t="s">
        <v>60</v>
      </c>
      <c r="M124" s="165">
        <f>+M121+M122+M123</f>
        <v>820</v>
      </c>
      <c r="N124" s="165">
        <f t="shared" ref="N124" si="174">+N121+N122+N123</f>
        <v>3000</v>
      </c>
      <c r="O124" s="166">
        <f t="shared" ref="O124" si="175">+O121+O122+O123</f>
        <v>3820</v>
      </c>
      <c r="P124" s="166">
        <f t="shared" ref="P124" si="176">+P121+P122+P123</f>
        <v>0</v>
      </c>
      <c r="Q124" s="166">
        <f t="shared" ref="Q124" si="177">+Q121+Q122+Q123</f>
        <v>3820</v>
      </c>
      <c r="R124" s="165">
        <f t="shared" ref="R124" si="178">+R121+R122+R123</f>
        <v>950</v>
      </c>
      <c r="S124" s="165">
        <f t="shared" ref="S124" si="179">+S121+S122+S123</f>
        <v>2934</v>
      </c>
      <c r="T124" s="166">
        <f t="shared" ref="T124" si="180">+T121+T122+T123</f>
        <v>3884</v>
      </c>
      <c r="U124" s="166">
        <f t="shared" ref="U124" si="181">+U121+U122+U123</f>
        <v>0</v>
      </c>
      <c r="V124" s="166">
        <f t="shared" ref="V124" si="182">+V121+V122+V123</f>
        <v>3884</v>
      </c>
      <c r="W124" s="167">
        <f>IF(Q124=0,0,((V124/Q124)-1)*100)</f>
        <v>1.6753926701570609</v>
      </c>
      <c r="Y124" s="3"/>
      <c r="Z124" s="3"/>
    </row>
    <row r="125" spans="1:26" ht="14.25" customHeight="1" thickTop="1">
      <c r="A125" s="125"/>
      <c r="B125" s="208"/>
      <c r="C125" s="126"/>
      <c r="D125" s="126"/>
      <c r="E125" s="126"/>
      <c r="F125" s="126"/>
      <c r="G125" s="126"/>
      <c r="H125" s="126"/>
      <c r="I125" s="122"/>
      <c r="J125" s="125"/>
      <c r="K125" s="125"/>
      <c r="L125" s="221" t="s">
        <v>24</v>
      </c>
      <c r="M125" s="243">
        <v>297</v>
      </c>
      <c r="N125" s="244">
        <v>1052</v>
      </c>
      <c r="O125" s="156">
        <f>SUM(M125:N125)</f>
        <v>1349</v>
      </c>
      <c r="P125" s="251">
        <v>0</v>
      </c>
      <c r="Q125" s="158">
        <f>+P125+O125</f>
        <v>1349</v>
      </c>
      <c r="R125" s="243">
        <v>380</v>
      </c>
      <c r="S125" s="244">
        <v>1038</v>
      </c>
      <c r="T125" s="156">
        <f>SUM(R125:S125)</f>
        <v>1418</v>
      </c>
      <c r="U125" s="251">
        <v>0</v>
      </c>
      <c r="V125" s="160">
        <f>T125+U125</f>
        <v>1418</v>
      </c>
      <c r="W125" s="217">
        <f>IF(Q125=0,0,((V125/Q125)-1)*100)</f>
        <v>5.1148999258710193</v>
      </c>
    </row>
    <row r="126" spans="1:26" ht="14.25" customHeight="1">
      <c r="A126" s="125"/>
      <c r="B126" s="209"/>
      <c r="C126" s="128"/>
      <c r="D126" s="128"/>
      <c r="E126" s="128"/>
      <c r="F126" s="128"/>
      <c r="G126" s="128"/>
      <c r="H126" s="128"/>
      <c r="I126" s="122"/>
      <c r="J126" s="125"/>
      <c r="K126" s="125"/>
      <c r="L126" s="221" t="s">
        <v>25</v>
      </c>
      <c r="M126" s="243">
        <v>324</v>
      </c>
      <c r="N126" s="244">
        <v>1021</v>
      </c>
      <c r="O126" s="156">
        <f>SUM(M126:N126)</f>
        <v>1345</v>
      </c>
      <c r="P126" s="100">
        <v>0</v>
      </c>
      <c r="Q126" s="158">
        <f>+P126+O126</f>
        <v>1345</v>
      </c>
      <c r="R126" s="243">
        <v>411</v>
      </c>
      <c r="S126" s="244">
        <v>1134</v>
      </c>
      <c r="T126" s="156">
        <f>SUM(R126:S126)</f>
        <v>1545</v>
      </c>
      <c r="U126" s="100">
        <v>0</v>
      </c>
      <c r="V126" s="160">
        <f>SUM(T126:U126)</f>
        <v>1545</v>
      </c>
      <c r="W126" s="217">
        <f>IF(Q126=0,0,((V126/Q126)-1)*100)</f>
        <v>14.869888475836435</v>
      </c>
    </row>
    <row r="127" spans="1:26" ht="14.25" customHeight="1" thickBot="1">
      <c r="A127" s="125"/>
      <c r="B127" s="209"/>
      <c r="C127" s="128"/>
      <c r="D127" s="128"/>
      <c r="E127" s="128"/>
      <c r="F127" s="128"/>
      <c r="G127" s="128"/>
      <c r="H127" s="128"/>
      <c r="I127" s="122"/>
      <c r="J127" s="125"/>
      <c r="K127" s="125"/>
      <c r="L127" s="221" t="s">
        <v>26</v>
      </c>
      <c r="M127" s="243">
        <v>354</v>
      </c>
      <c r="N127" s="244">
        <v>1017</v>
      </c>
      <c r="O127" s="156">
        <f>SUM(M127:N127)</f>
        <v>1371</v>
      </c>
      <c r="P127" s="100">
        <v>0</v>
      </c>
      <c r="Q127" s="158">
        <f>+P127+O127</f>
        <v>1371</v>
      </c>
      <c r="R127" s="243">
        <v>362</v>
      </c>
      <c r="S127" s="244">
        <v>968</v>
      </c>
      <c r="T127" s="156">
        <f>SUM(R127:S127)</f>
        <v>1330</v>
      </c>
      <c r="U127" s="100">
        <v>0</v>
      </c>
      <c r="V127" s="160">
        <f>+U127+T127</f>
        <v>1330</v>
      </c>
      <c r="W127" s="217">
        <f t="shared" si="171"/>
        <v>-2.9905178701677637</v>
      </c>
    </row>
    <row r="128" spans="1:26" ht="14.25" customHeight="1" thickTop="1" thickBot="1">
      <c r="B128" s="207"/>
      <c r="C128" s="121"/>
      <c r="D128" s="121"/>
      <c r="E128" s="121"/>
      <c r="F128" s="121"/>
      <c r="G128" s="121"/>
      <c r="H128" s="121"/>
      <c r="I128" s="122"/>
      <c r="L128" s="201" t="s">
        <v>27</v>
      </c>
      <c r="M128" s="161">
        <f t="shared" ref="M128:V128" si="183">+M125+M126+M127</f>
        <v>975</v>
      </c>
      <c r="N128" s="162">
        <f t="shared" si="183"/>
        <v>3090</v>
      </c>
      <c r="O128" s="161">
        <f t="shared" si="183"/>
        <v>4065</v>
      </c>
      <c r="P128" s="161">
        <f t="shared" si="183"/>
        <v>0</v>
      </c>
      <c r="Q128" s="161">
        <f t="shared" si="183"/>
        <v>4065</v>
      </c>
      <c r="R128" s="161">
        <f t="shared" si="183"/>
        <v>1153</v>
      </c>
      <c r="S128" s="162">
        <f t="shared" si="183"/>
        <v>3140</v>
      </c>
      <c r="T128" s="161">
        <f t="shared" si="183"/>
        <v>4293</v>
      </c>
      <c r="U128" s="161">
        <f t="shared" si="183"/>
        <v>0</v>
      </c>
      <c r="V128" s="161">
        <f t="shared" si="183"/>
        <v>4293</v>
      </c>
      <c r="W128" s="164">
        <f t="shared" si="171"/>
        <v>5.6088560885608763</v>
      </c>
    </row>
    <row r="129" spans="1:26" ht="14.25" thickTop="1" thickBot="1">
      <c r="A129" s="121"/>
      <c r="B129" s="207"/>
      <c r="C129" s="121"/>
      <c r="D129" s="121"/>
      <c r="E129" s="121"/>
      <c r="F129" s="121"/>
      <c r="G129" s="121"/>
      <c r="H129" s="121"/>
      <c r="I129" s="122"/>
      <c r="J129" s="121"/>
      <c r="L129" s="201" t="s">
        <v>90</v>
      </c>
      <c r="M129" s="161">
        <f t="shared" ref="M129" si="184">+M120+M124+M128</f>
        <v>2795</v>
      </c>
      <c r="N129" s="162">
        <f t="shared" ref="N129" si="185">+N120+N124+N128</f>
        <v>9646</v>
      </c>
      <c r="O129" s="161">
        <f t="shared" ref="O129" si="186">+O120+O124+O128</f>
        <v>12441</v>
      </c>
      <c r="P129" s="161">
        <f t="shared" ref="P129" si="187">+P120+P124+P128</f>
        <v>0</v>
      </c>
      <c r="Q129" s="161">
        <f t="shared" ref="Q129" si="188">+Q120+Q124+Q128</f>
        <v>12441</v>
      </c>
      <c r="R129" s="161">
        <f t="shared" ref="R129" si="189">+R120+R124+R128</f>
        <v>3076</v>
      </c>
      <c r="S129" s="162">
        <f t="shared" ref="S129" si="190">+S120+S124+S128</f>
        <v>9692</v>
      </c>
      <c r="T129" s="161">
        <f t="shared" ref="T129" si="191">+T120+T124+T128</f>
        <v>12768</v>
      </c>
      <c r="U129" s="161">
        <f t="shared" ref="U129" si="192">+U120+U124+U128</f>
        <v>0</v>
      </c>
      <c r="V129" s="163">
        <f t="shared" ref="V129" si="193">+V120+V124+V128</f>
        <v>12768</v>
      </c>
      <c r="W129" s="164">
        <f t="shared" ref="W129:W130" si="194">IF(Q129=0,0,((V129/Q129)-1)*100)</f>
        <v>2.6284060766819328</v>
      </c>
      <c r="Y129" s="3"/>
      <c r="Z129" s="3"/>
    </row>
    <row r="130" spans="1:26" ht="14.25" thickTop="1" thickBot="1">
      <c r="A130" s="121"/>
      <c r="B130" s="207"/>
      <c r="C130" s="121"/>
      <c r="D130" s="121"/>
      <c r="E130" s="121"/>
      <c r="F130" s="121"/>
      <c r="G130" s="121"/>
      <c r="H130" s="121"/>
      <c r="I130" s="122"/>
      <c r="J130" s="121"/>
      <c r="L130" s="201" t="s">
        <v>89</v>
      </c>
      <c r="M130" s="161">
        <f t="shared" ref="M130:V130" si="195">+M116+M120+M124+M128</f>
        <v>3740</v>
      </c>
      <c r="N130" s="162">
        <f t="shared" si="195"/>
        <v>12906</v>
      </c>
      <c r="O130" s="161">
        <f t="shared" si="195"/>
        <v>16646</v>
      </c>
      <c r="P130" s="161">
        <f t="shared" si="195"/>
        <v>0</v>
      </c>
      <c r="Q130" s="161">
        <f t="shared" si="195"/>
        <v>16646</v>
      </c>
      <c r="R130" s="161">
        <f t="shared" si="195"/>
        <v>4112</v>
      </c>
      <c r="S130" s="162">
        <f t="shared" si="195"/>
        <v>13069</v>
      </c>
      <c r="T130" s="161">
        <f t="shared" si="195"/>
        <v>17181</v>
      </c>
      <c r="U130" s="161">
        <f t="shared" si="195"/>
        <v>0</v>
      </c>
      <c r="V130" s="163">
        <f t="shared" si="195"/>
        <v>17181</v>
      </c>
      <c r="W130" s="164">
        <f t="shared" si="194"/>
        <v>3.2139853418238662</v>
      </c>
      <c r="Y130" s="3"/>
      <c r="Z130" s="3"/>
    </row>
    <row r="131" spans="1:26" ht="14.25" thickTop="1" thickBot="1">
      <c r="B131" s="207"/>
      <c r="C131" s="121"/>
      <c r="D131" s="121"/>
      <c r="E131" s="121"/>
      <c r="F131" s="121"/>
      <c r="G131" s="121"/>
      <c r="H131" s="121"/>
      <c r="I131" s="122"/>
      <c r="L131" s="200" t="s">
        <v>59</v>
      </c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130"/>
    </row>
    <row r="132" spans="1:26" ht="13.5" thickTop="1">
      <c r="B132" s="207"/>
      <c r="C132" s="121"/>
      <c r="D132" s="121"/>
      <c r="E132" s="121"/>
      <c r="F132" s="121"/>
      <c r="G132" s="121"/>
      <c r="H132" s="121"/>
      <c r="I132" s="122"/>
      <c r="L132" s="306" t="s">
        <v>46</v>
      </c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8"/>
    </row>
    <row r="133" spans="1:26" ht="18" thickBot="1">
      <c r="B133" s="207"/>
      <c r="C133" s="121"/>
      <c r="D133" s="121"/>
      <c r="E133" s="121"/>
      <c r="F133" s="121"/>
      <c r="G133" s="121"/>
      <c r="H133" s="121"/>
      <c r="I133" s="122"/>
      <c r="L133" s="309" t="s">
        <v>56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1"/>
      <c r="Z133" s="270"/>
    </row>
    <row r="134" spans="1:26" ht="18.75" thickTop="1" thickBot="1">
      <c r="B134" s="207"/>
      <c r="C134" s="121"/>
      <c r="D134" s="121"/>
      <c r="E134" s="121"/>
      <c r="F134" s="121"/>
      <c r="G134" s="121"/>
      <c r="H134" s="121"/>
      <c r="I134" s="122"/>
      <c r="L134" s="197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120" t="s">
        <v>40</v>
      </c>
      <c r="Z134" s="271"/>
    </row>
    <row r="135" spans="1:26" ht="18.75" thickTop="1" thickBot="1">
      <c r="B135" s="207"/>
      <c r="C135" s="121"/>
      <c r="D135" s="121"/>
      <c r="E135" s="121"/>
      <c r="F135" s="121"/>
      <c r="G135" s="121"/>
      <c r="H135" s="121"/>
      <c r="I135" s="122"/>
      <c r="L135" s="219"/>
      <c r="M135" s="303" t="s">
        <v>91</v>
      </c>
      <c r="N135" s="304"/>
      <c r="O135" s="304"/>
      <c r="P135" s="304"/>
      <c r="Q135" s="305"/>
      <c r="R135" s="303" t="s">
        <v>92</v>
      </c>
      <c r="S135" s="304"/>
      <c r="T135" s="304"/>
      <c r="U135" s="304"/>
      <c r="V135" s="305"/>
      <c r="W135" s="220" t="s">
        <v>4</v>
      </c>
      <c r="Z135" s="270"/>
    </row>
    <row r="136" spans="1:26" ht="18" thickTop="1">
      <c r="B136" s="207"/>
      <c r="C136" s="121"/>
      <c r="D136" s="121"/>
      <c r="E136" s="121"/>
      <c r="F136" s="121"/>
      <c r="G136" s="121"/>
      <c r="H136" s="121"/>
      <c r="I136" s="122"/>
      <c r="L136" s="221" t="s">
        <v>5</v>
      </c>
      <c r="M136" s="222"/>
      <c r="N136" s="225"/>
      <c r="O136" s="168"/>
      <c r="P136" s="226"/>
      <c r="Q136" s="169"/>
      <c r="R136" s="222"/>
      <c r="S136" s="225"/>
      <c r="T136" s="168"/>
      <c r="U136" s="226"/>
      <c r="V136" s="169"/>
      <c r="W136" s="224" t="s">
        <v>6</v>
      </c>
      <c r="Z136" s="271"/>
    </row>
    <row r="137" spans="1:26" ht="13.5" thickBot="1">
      <c r="B137" s="207"/>
      <c r="C137" s="121"/>
      <c r="D137" s="121"/>
      <c r="E137" s="121"/>
      <c r="F137" s="121"/>
      <c r="G137" s="121"/>
      <c r="H137" s="121"/>
      <c r="I137" s="122"/>
      <c r="L137" s="227"/>
      <c r="M137" s="231" t="s">
        <v>41</v>
      </c>
      <c r="N137" s="232" t="s">
        <v>42</v>
      </c>
      <c r="O137" s="170" t="s">
        <v>43</v>
      </c>
      <c r="P137" s="233" t="s">
        <v>13</v>
      </c>
      <c r="Q137" s="215" t="s">
        <v>9</v>
      </c>
      <c r="R137" s="231" t="s">
        <v>41</v>
      </c>
      <c r="S137" s="232" t="s">
        <v>42</v>
      </c>
      <c r="T137" s="170" t="s">
        <v>43</v>
      </c>
      <c r="U137" s="233" t="s">
        <v>13</v>
      </c>
      <c r="V137" s="215" t="s">
        <v>9</v>
      </c>
      <c r="W137" s="230"/>
    </row>
    <row r="138" spans="1:26" ht="4.5" customHeight="1" thickTop="1">
      <c r="B138" s="207"/>
      <c r="C138" s="121"/>
      <c r="D138" s="121"/>
      <c r="E138" s="121"/>
      <c r="F138" s="121"/>
      <c r="G138" s="121"/>
      <c r="H138" s="121"/>
      <c r="I138" s="122"/>
      <c r="L138" s="221"/>
      <c r="M138" s="237"/>
      <c r="N138" s="238"/>
      <c r="O138" s="154"/>
      <c r="P138" s="239"/>
      <c r="Q138" s="157"/>
      <c r="R138" s="237"/>
      <c r="S138" s="238"/>
      <c r="T138" s="154"/>
      <c r="U138" s="239"/>
      <c r="V138" s="159"/>
      <c r="W138" s="240"/>
    </row>
    <row r="139" spans="1:26">
      <c r="B139" s="207"/>
      <c r="C139" s="121"/>
      <c r="D139" s="121"/>
      <c r="E139" s="121"/>
      <c r="F139" s="121"/>
      <c r="G139" s="121"/>
      <c r="H139" s="121"/>
      <c r="I139" s="122"/>
      <c r="L139" s="221" t="s">
        <v>14</v>
      </c>
      <c r="M139" s="243">
        <f t="shared" ref="M139:N141" si="196">+M87+M113</f>
        <v>357</v>
      </c>
      <c r="N139" s="244">
        <f t="shared" si="196"/>
        <v>1143</v>
      </c>
      <c r="O139" s="155">
        <f>+M139+N139</f>
        <v>1500</v>
      </c>
      <c r="P139" s="100">
        <f>+P87+P113</f>
        <v>0</v>
      </c>
      <c r="Q139" s="158">
        <f>+O139+P139</f>
        <v>1500</v>
      </c>
      <c r="R139" s="243">
        <f t="shared" ref="R139:S141" si="197">+R87+R113</f>
        <v>380</v>
      </c>
      <c r="S139" s="244">
        <f t="shared" si="197"/>
        <v>1145</v>
      </c>
      <c r="T139" s="155">
        <f>+R139+S139</f>
        <v>1525</v>
      </c>
      <c r="U139" s="100">
        <f>+U87+U113</f>
        <v>0</v>
      </c>
      <c r="V139" s="160">
        <f>+T139+U139</f>
        <v>1525</v>
      </c>
      <c r="W139" s="217">
        <f t="shared" ref="W139:W147" si="198">IF(Q139=0,0,((V139/Q139)-1)*100)</f>
        <v>1.6666666666666607</v>
      </c>
      <c r="Y139" s="3"/>
      <c r="Z139" s="3"/>
    </row>
    <row r="140" spans="1:26">
      <c r="B140" s="207"/>
      <c r="C140" s="121"/>
      <c r="D140" s="121"/>
      <c r="E140" s="121"/>
      <c r="F140" s="121"/>
      <c r="G140" s="121"/>
      <c r="H140" s="121"/>
      <c r="I140" s="122"/>
      <c r="L140" s="221" t="s">
        <v>15</v>
      </c>
      <c r="M140" s="243">
        <f t="shared" si="196"/>
        <v>372</v>
      </c>
      <c r="N140" s="244">
        <f t="shared" si="196"/>
        <v>1131</v>
      </c>
      <c r="O140" s="155">
        <f t="shared" ref="O140:O141" si="199">+M140+N140</f>
        <v>1503</v>
      </c>
      <c r="P140" s="100">
        <f>+P88+P114</f>
        <v>0</v>
      </c>
      <c r="Q140" s="158">
        <f t="shared" ref="Q140:Q141" si="200">+O140+P140</f>
        <v>1503</v>
      </c>
      <c r="R140" s="243">
        <f t="shared" si="197"/>
        <v>369</v>
      </c>
      <c r="S140" s="244">
        <f t="shared" si="197"/>
        <v>1199</v>
      </c>
      <c r="T140" s="155">
        <f t="shared" ref="T140:T141" si="201">+R140+S140</f>
        <v>1568</v>
      </c>
      <c r="U140" s="100">
        <f>+U88+U114</f>
        <v>0</v>
      </c>
      <c r="V140" s="160">
        <f t="shared" ref="V140:V141" si="202">+T140+U140</f>
        <v>1568</v>
      </c>
      <c r="W140" s="217">
        <f t="shared" si="198"/>
        <v>4.3246839654025315</v>
      </c>
      <c r="Y140" s="3"/>
      <c r="Z140" s="3"/>
    </row>
    <row r="141" spans="1:26" ht="13.5" thickBot="1">
      <c r="B141" s="207"/>
      <c r="C141" s="121"/>
      <c r="D141" s="121"/>
      <c r="E141" s="121"/>
      <c r="F141" s="121"/>
      <c r="G141" s="121"/>
      <c r="H141" s="121"/>
      <c r="I141" s="122"/>
      <c r="L141" s="227" t="s">
        <v>16</v>
      </c>
      <c r="M141" s="243">
        <f t="shared" si="196"/>
        <v>382</v>
      </c>
      <c r="N141" s="244">
        <f t="shared" si="196"/>
        <v>1298</v>
      </c>
      <c r="O141" s="155">
        <f t="shared" si="199"/>
        <v>1680</v>
      </c>
      <c r="P141" s="100">
        <f>+P89+P115</f>
        <v>0</v>
      </c>
      <c r="Q141" s="158">
        <f t="shared" si="200"/>
        <v>1680</v>
      </c>
      <c r="R141" s="243">
        <f t="shared" si="197"/>
        <v>409</v>
      </c>
      <c r="S141" s="244">
        <f t="shared" si="197"/>
        <v>1315</v>
      </c>
      <c r="T141" s="155">
        <f t="shared" si="201"/>
        <v>1724</v>
      </c>
      <c r="U141" s="100">
        <f>+U89+U115</f>
        <v>0</v>
      </c>
      <c r="V141" s="160">
        <f t="shared" si="202"/>
        <v>1724</v>
      </c>
      <c r="W141" s="217">
        <f t="shared" si="198"/>
        <v>2.6190476190476097</v>
      </c>
      <c r="Y141" s="3"/>
      <c r="Z141" s="3"/>
    </row>
    <row r="142" spans="1:26" ht="14.25" thickTop="1" thickBot="1">
      <c r="B142" s="207"/>
      <c r="C142" s="121"/>
      <c r="D142" s="121"/>
      <c r="E142" s="121"/>
      <c r="F142" s="121"/>
      <c r="G142" s="121"/>
      <c r="H142" s="121"/>
      <c r="I142" s="122"/>
      <c r="L142" s="201" t="s">
        <v>55</v>
      </c>
      <c r="M142" s="161">
        <f t="shared" ref="M142:V142" si="203">+M139+M140+M141</f>
        <v>1111</v>
      </c>
      <c r="N142" s="162">
        <f t="shared" si="203"/>
        <v>3572</v>
      </c>
      <c r="O142" s="161">
        <f t="shared" si="203"/>
        <v>4683</v>
      </c>
      <c r="P142" s="161">
        <f t="shared" si="203"/>
        <v>0</v>
      </c>
      <c r="Q142" s="161">
        <f t="shared" si="203"/>
        <v>4683</v>
      </c>
      <c r="R142" s="161">
        <f t="shared" si="203"/>
        <v>1158</v>
      </c>
      <c r="S142" s="162">
        <f t="shared" si="203"/>
        <v>3659</v>
      </c>
      <c r="T142" s="161">
        <f t="shared" si="203"/>
        <v>4817</v>
      </c>
      <c r="U142" s="161">
        <f t="shared" si="203"/>
        <v>0</v>
      </c>
      <c r="V142" s="163">
        <f t="shared" si="203"/>
        <v>4817</v>
      </c>
      <c r="W142" s="164">
        <f t="shared" si="198"/>
        <v>2.8614136237454568</v>
      </c>
      <c r="Y142" s="3"/>
      <c r="Z142" s="3"/>
    </row>
    <row r="143" spans="1:26" ht="13.5" thickTop="1">
      <c r="B143" s="207"/>
      <c r="C143" s="121"/>
      <c r="D143" s="121"/>
      <c r="E143" s="121"/>
      <c r="F143" s="121"/>
      <c r="G143" s="121"/>
      <c r="H143" s="121"/>
      <c r="I143" s="122"/>
      <c r="L143" s="221" t="s">
        <v>18</v>
      </c>
      <c r="M143" s="243">
        <f t="shared" ref="M143:N145" si="204">+M91+M117</f>
        <v>410</v>
      </c>
      <c r="N143" s="244">
        <f t="shared" si="204"/>
        <v>1220</v>
      </c>
      <c r="O143" s="155">
        <f t="shared" ref="O143" si="205">+M143+N143</f>
        <v>1630</v>
      </c>
      <c r="P143" s="100">
        <f>+P91+P117</f>
        <v>0</v>
      </c>
      <c r="Q143" s="158">
        <f t="shared" ref="Q143" si="206">+O143+P143</f>
        <v>1630</v>
      </c>
      <c r="R143" s="243">
        <f t="shared" ref="R143:S145" si="207">+R91+R117</f>
        <v>361</v>
      </c>
      <c r="S143" s="244">
        <f t="shared" si="207"/>
        <v>1266</v>
      </c>
      <c r="T143" s="155">
        <f t="shared" ref="T143" si="208">+R143+S143</f>
        <v>1627</v>
      </c>
      <c r="U143" s="100">
        <f>+U91+U117</f>
        <v>0</v>
      </c>
      <c r="V143" s="160">
        <f t="shared" ref="V143" si="209">+T143+U143</f>
        <v>1627</v>
      </c>
      <c r="W143" s="217">
        <f t="shared" si="198"/>
        <v>-0.18404907975460016</v>
      </c>
      <c r="Y143" s="3"/>
      <c r="Z143" s="3"/>
    </row>
    <row r="144" spans="1:26">
      <c r="B144" s="207"/>
      <c r="C144" s="121"/>
      <c r="D144" s="121"/>
      <c r="E144" s="121"/>
      <c r="F144" s="121"/>
      <c r="G144" s="121"/>
      <c r="H144" s="121"/>
      <c r="I144" s="122"/>
      <c r="L144" s="221" t="s">
        <v>19</v>
      </c>
      <c r="M144" s="243">
        <f t="shared" si="204"/>
        <v>359</v>
      </c>
      <c r="N144" s="244">
        <f t="shared" si="204"/>
        <v>1297</v>
      </c>
      <c r="O144" s="155">
        <f>+M144+N144</f>
        <v>1656</v>
      </c>
      <c r="P144" s="100">
        <f>+P92+P118</f>
        <v>0</v>
      </c>
      <c r="Q144" s="158">
        <f>+O144+P144</f>
        <v>1656</v>
      </c>
      <c r="R144" s="243">
        <f t="shared" si="207"/>
        <v>336</v>
      </c>
      <c r="S144" s="244">
        <f t="shared" si="207"/>
        <v>1254</v>
      </c>
      <c r="T144" s="155">
        <f>+R144+S144</f>
        <v>1590</v>
      </c>
      <c r="U144" s="100">
        <f>+U92+U118</f>
        <v>0</v>
      </c>
      <c r="V144" s="160">
        <f>+T144+U144</f>
        <v>1590</v>
      </c>
      <c r="W144" s="217">
        <f>IF(Q144=0,0,((V144/Q144)-1)*100)</f>
        <v>-3.9855072463768071</v>
      </c>
      <c r="Y144" s="3"/>
      <c r="Z144" s="3"/>
    </row>
    <row r="145" spans="1:26" ht="13.5" thickBot="1">
      <c r="B145" s="207"/>
      <c r="C145" s="121"/>
      <c r="D145" s="121"/>
      <c r="E145" s="121"/>
      <c r="F145" s="121"/>
      <c r="G145" s="121"/>
      <c r="H145" s="121"/>
      <c r="I145" s="122"/>
      <c r="L145" s="221" t="s">
        <v>20</v>
      </c>
      <c r="M145" s="243">
        <f t="shared" si="204"/>
        <v>401</v>
      </c>
      <c r="N145" s="244">
        <f t="shared" si="204"/>
        <v>1264</v>
      </c>
      <c r="O145" s="155">
        <f>+M145+N145</f>
        <v>1665</v>
      </c>
      <c r="P145" s="100">
        <f>+P93+P119</f>
        <v>0</v>
      </c>
      <c r="Q145" s="158">
        <f>+O145+P145</f>
        <v>1665</v>
      </c>
      <c r="R145" s="243">
        <f t="shared" si="207"/>
        <v>362</v>
      </c>
      <c r="S145" s="244">
        <f t="shared" si="207"/>
        <v>1281</v>
      </c>
      <c r="T145" s="155">
        <f>+R145+S145</f>
        <v>1643</v>
      </c>
      <c r="U145" s="100">
        <f>+U93+U119</f>
        <v>0</v>
      </c>
      <c r="V145" s="160">
        <f>+T145+U145</f>
        <v>1643</v>
      </c>
      <c r="W145" s="217">
        <f>IF(Q145=0,0,((V145/Q145)-1)*100)</f>
        <v>-1.3213213213213226</v>
      </c>
      <c r="Y145" s="3"/>
      <c r="Z145" s="3"/>
    </row>
    <row r="146" spans="1:26" ht="14.25" thickTop="1" thickBot="1">
      <c r="B146" s="207"/>
      <c r="C146" s="121"/>
      <c r="D146" s="121"/>
      <c r="E146" s="121"/>
      <c r="F146" s="121"/>
      <c r="G146" s="121"/>
      <c r="H146" s="121"/>
      <c r="I146" s="122"/>
      <c r="L146" s="201" t="s">
        <v>87</v>
      </c>
      <c r="M146" s="161">
        <f>+M143+M144+M145</f>
        <v>1170</v>
      </c>
      <c r="N146" s="162">
        <f t="shared" ref="N146:V146" si="210">+N143+N144+N145</f>
        <v>3781</v>
      </c>
      <c r="O146" s="161">
        <f t="shared" si="210"/>
        <v>4951</v>
      </c>
      <c r="P146" s="161">
        <f t="shared" si="210"/>
        <v>0</v>
      </c>
      <c r="Q146" s="161">
        <f t="shared" si="210"/>
        <v>4951</v>
      </c>
      <c r="R146" s="161">
        <f t="shared" si="210"/>
        <v>1059</v>
      </c>
      <c r="S146" s="162">
        <f t="shared" si="210"/>
        <v>3801</v>
      </c>
      <c r="T146" s="161">
        <f t="shared" si="210"/>
        <v>4860</v>
      </c>
      <c r="U146" s="161">
        <f t="shared" si="210"/>
        <v>0</v>
      </c>
      <c r="V146" s="163">
        <f t="shared" si="210"/>
        <v>4860</v>
      </c>
      <c r="W146" s="164">
        <f>IF(Q146=0,0,((V146/Q146)-1)*100)</f>
        <v>-1.8380125227226873</v>
      </c>
      <c r="Y146" s="3"/>
      <c r="Z146" s="3"/>
    </row>
    <row r="147" spans="1:26" ht="13.5" thickTop="1">
      <c r="B147" s="207"/>
      <c r="C147" s="121"/>
      <c r="D147" s="121"/>
      <c r="E147" s="121"/>
      <c r="F147" s="121"/>
      <c r="G147" s="121"/>
      <c r="H147" s="121"/>
      <c r="I147" s="122"/>
      <c r="L147" s="221" t="s">
        <v>21</v>
      </c>
      <c r="M147" s="243">
        <f t="shared" ref="M147:N149" si="211">+M95+M121</f>
        <v>358</v>
      </c>
      <c r="N147" s="244">
        <f t="shared" si="211"/>
        <v>1011</v>
      </c>
      <c r="O147" s="155">
        <f t="shared" ref="O147" si="212">+M147+N147</f>
        <v>1369</v>
      </c>
      <c r="P147" s="100">
        <f>+P95+P121</f>
        <v>0</v>
      </c>
      <c r="Q147" s="158">
        <f t="shared" ref="Q147" si="213">+O147+P147</f>
        <v>1369</v>
      </c>
      <c r="R147" s="243">
        <f t="shared" ref="R147:S149" si="214">+R95+R121</f>
        <v>314</v>
      </c>
      <c r="S147" s="244">
        <f t="shared" si="214"/>
        <v>957</v>
      </c>
      <c r="T147" s="155">
        <f t="shared" ref="T147" si="215">+R147+S147</f>
        <v>1271</v>
      </c>
      <c r="U147" s="100">
        <f>+U95+U121</f>
        <v>0</v>
      </c>
      <c r="V147" s="160">
        <f t="shared" ref="V147" si="216">+T147+U147</f>
        <v>1271</v>
      </c>
      <c r="W147" s="217">
        <f t="shared" si="198"/>
        <v>-7.1585098612125586</v>
      </c>
      <c r="Y147" s="3"/>
      <c r="Z147" s="3"/>
    </row>
    <row r="148" spans="1:26">
      <c r="B148" s="207"/>
      <c r="C148" s="121"/>
      <c r="D148" s="121"/>
      <c r="E148" s="121"/>
      <c r="F148" s="121"/>
      <c r="G148" s="121"/>
      <c r="H148" s="121"/>
      <c r="I148" s="122"/>
      <c r="L148" s="221" t="s">
        <v>88</v>
      </c>
      <c r="M148" s="243">
        <f t="shared" si="211"/>
        <v>360</v>
      </c>
      <c r="N148" s="244">
        <f t="shared" si="211"/>
        <v>1106</v>
      </c>
      <c r="O148" s="155">
        <f>+M148+N148</f>
        <v>1466</v>
      </c>
      <c r="P148" s="100">
        <f>+P96+P122</f>
        <v>0</v>
      </c>
      <c r="Q148" s="158">
        <f>+O148+P148</f>
        <v>1466</v>
      </c>
      <c r="R148" s="243">
        <f t="shared" si="214"/>
        <v>347</v>
      </c>
      <c r="S148" s="244">
        <f t="shared" si="214"/>
        <v>1110</v>
      </c>
      <c r="T148" s="155">
        <f>+R148+S148</f>
        <v>1457</v>
      </c>
      <c r="U148" s="100">
        <f>+U96+U122</f>
        <v>0</v>
      </c>
      <c r="V148" s="160">
        <f>+T148+U148</f>
        <v>1457</v>
      </c>
      <c r="W148" s="217">
        <f t="shared" ref="W148:W154" si="217">IF(Q148=0,0,((V148/Q148)-1)*100)</f>
        <v>-0.61391541609823186</v>
      </c>
      <c r="Y148" s="3"/>
      <c r="Z148" s="3"/>
    </row>
    <row r="149" spans="1:26" ht="13.5" thickBot="1">
      <c r="B149" s="207"/>
      <c r="C149" s="121"/>
      <c r="D149" s="121"/>
      <c r="E149" s="121"/>
      <c r="F149" s="121"/>
      <c r="G149" s="121"/>
      <c r="H149" s="121"/>
      <c r="I149" s="122"/>
      <c r="L149" s="221" t="s">
        <v>22</v>
      </c>
      <c r="M149" s="243">
        <f t="shared" si="211"/>
        <v>317</v>
      </c>
      <c r="N149" s="244">
        <f t="shared" si="211"/>
        <v>1075</v>
      </c>
      <c r="O149" s="156">
        <f>+M149+N149</f>
        <v>1392</v>
      </c>
      <c r="P149" s="250">
        <f>+P97+P123</f>
        <v>0</v>
      </c>
      <c r="Q149" s="158">
        <f>+O149+P149</f>
        <v>1392</v>
      </c>
      <c r="R149" s="243">
        <f t="shared" si="214"/>
        <v>395</v>
      </c>
      <c r="S149" s="244">
        <f t="shared" si="214"/>
        <v>1124</v>
      </c>
      <c r="T149" s="156">
        <f>+R149+S149</f>
        <v>1519</v>
      </c>
      <c r="U149" s="250">
        <f>+U97+U123</f>
        <v>0</v>
      </c>
      <c r="V149" s="160">
        <f>+T149+U149</f>
        <v>1519</v>
      </c>
      <c r="W149" s="217">
        <f t="shared" si="217"/>
        <v>9.1235632183908066</v>
      </c>
      <c r="Y149" s="3"/>
      <c r="Z149" s="3"/>
    </row>
    <row r="150" spans="1:26" ht="14.25" thickTop="1" thickBot="1">
      <c r="A150" s="121"/>
      <c r="B150" s="207"/>
      <c r="C150" s="121"/>
      <c r="D150" s="121"/>
      <c r="E150" s="121"/>
      <c r="F150" s="121"/>
      <c r="G150" s="121"/>
      <c r="H150" s="121"/>
      <c r="I150" s="122"/>
      <c r="J150" s="121"/>
      <c r="L150" s="202" t="s">
        <v>60</v>
      </c>
      <c r="M150" s="165">
        <f>+M147+M148+M149</f>
        <v>1035</v>
      </c>
      <c r="N150" s="165">
        <f t="shared" ref="N150" si="218">+N147+N148+N149</f>
        <v>3192</v>
      </c>
      <c r="O150" s="166">
        <f t="shared" ref="O150" si="219">+O147+O148+O149</f>
        <v>4227</v>
      </c>
      <c r="P150" s="166">
        <f t="shared" ref="P150" si="220">+P147+P148+P149</f>
        <v>0</v>
      </c>
      <c r="Q150" s="166">
        <f t="shared" ref="Q150" si="221">+Q147+Q148+Q149</f>
        <v>4227</v>
      </c>
      <c r="R150" s="165">
        <f t="shared" ref="R150" si="222">+R147+R148+R149</f>
        <v>1056</v>
      </c>
      <c r="S150" s="165">
        <f t="shared" ref="S150" si="223">+S147+S148+S149</f>
        <v>3191</v>
      </c>
      <c r="T150" s="166">
        <f t="shared" ref="T150" si="224">+T147+T148+T149</f>
        <v>4247</v>
      </c>
      <c r="U150" s="166">
        <f t="shared" ref="U150" si="225">+U147+U148+U149</f>
        <v>0</v>
      </c>
      <c r="V150" s="166">
        <f t="shared" ref="V150" si="226">+V147+V148+V149</f>
        <v>4247</v>
      </c>
      <c r="W150" s="167">
        <f t="shared" si="217"/>
        <v>0.47314880529927272</v>
      </c>
      <c r="Y150" s="3"/>
      <c r="Z150" s="3"/>
    </row>
    <row r="151" spans="1:26" ht="13.5" thickTop="1">
      <c r="A151" s="121"/>
      <c r="B151" s="207"/>
      <c r="C151" s="121"/>
      <c r="D151" s="121"/>
      <c r="E151" s="121"/>
      <c r="F151" s="121"/>
      <c r="G151" s="121"/>
      <c r="H151" s="121"/>
      <c r="I151" s="122"/>
      <c r="J151" s="121"/>
      <c r="L151" s="221" t="s">
        <v>24</v>
      </c>
      <c r="M151" s="243">
        <f t="shared" ref="M151:N153" si="227">+M99+M125</f>
        <v>371</v>
      </c>
      <c r="N151" s="244">
        <f t="shared" si="227"/>
        <v>1089</v>
      </c>
      <c r="O151" s="156">
        <f>+M151+N151</f>
        <v>1460</v>
      </c>
      <c r="P151" s="251">
        <f>+P99+P125</f>
        <v>0</v>
      </c>
      <c r="Q151" s="158">
        <f>+O151+P151</f>
        <v>1460</v>
      </c>
      <c r="R151" s="243">
        <f t="shared" ref="R151:S153" si="228">+R99+R125</f>
        <v>420</v>
      </c>
      <c r="S151" s="244">
        <f t="shared" si="228"/>
        <v>1120</v>
      </c>
      <c r="T151" s="156">
        <f>+R151+S151</f>
        <v>1540</v>
      </c>
      <c r="U151" s="251">
        <f>+U99+U125</f>
        <v>0</v>
      </c>
      <c r="V151" s="160">
        <f>+T151+U151</f>
        <v>1540</v>
      </c>
      <c r="W151" s="217">
        <f t="shared" si="217"/>
        <v>5.4794520547945202</v>
      </c>
    </row>
    <row r="152" spans="1:26">
      <c r="A152" s="121"/>
      <c r="B152" s="123"/>
      <c r="C152" s="131"/>
      <c r="D152" s="131"/>
      <c r="E152" s="124"/>
      <c r="F152" s="132"/>
      <c r="G152" s="132"/>
      <c r="H152" s="133"/>
      <c r="I152" s="134"/>
      <c r="J152" s="121"/>
      <c r="L152" s="221" t="s">
        <v>25</v>
      </c>
      <c r="M152" s="243">
        <f t="shared" si="227"/>
        <v>377</v>
      </c>
      <c r="N152" s="244">
        <f t="shared" si="227"/>
        <v>1063</v>
      </c>
      <c r="O152" s="156">
        <f>+M152+N152</f>
        <v>1440</v>
      </c>
      <c r="P152" s="100">
        <f>+P100+P126</f>
        <v>0</v>
      </c>
      <c r="Q152" s="158">
        <f>+O152+P152</f>
        <v>1440</v>
      </c>
      <c r="R152" s="243">
        <f t="shared" si="228"/>
        <v>446</v>
      </c>
      <c r="S152" s="244">
        <f t="shared" si="228"/>
        <v>1218</v>
      </c>
      <c r="T152" s="156">
        <f>+R152+S152</f>
        <v>1664</v>
      </c>
      <c r="U152" s="100">
        <f>+U100+U126</f>
        <v>0</v>
      </c>
      <c r="V152" s="160">
        <f>+T152+U152</f>
        <v>1664</v>
      </c>
      <c r="W152" s="217">
        <f t="shared" si="217"/>
        <v>15.555555555555545</v>
      </c>
    </row>
    <row r="153" spans="1:26" ht="13.5" customHeight="1" thickBot="1">
      <c r="A153" s="125"/>
      <c r="B153" s="209"/>
      <c r="C153" s="128"/>
      <c r="D153" s="128"/>
      <c r="E153" s="128"/>
      <c r="F153" s="128"/>
      <c r="G153" s="128"/>
      <c r="H153" s="128"/>
      <c r="I153" s="129"/>
      <c r="J153" s="125"/>
      <c r="K153" s="125"/>
      <c r="L153" s="221" t="s">
        <v>26</v>
      </c>
      <c r="M153" s="243">
        <f t="shared" si="227"/>
        <v>446</v>
      </c>
      <c r="N153" s="244">
        <f t="shared" si="227"/>
        <v>1084</v>
      </c>
      <c r="O153" s="156">
        <f t="shared" ref="O153" si="229">+M153+N153</f>
        <v>1530</v>
      </c>
      <c r="P153" s="100">
        <f>+P101+P127</f>
        <v>0</v>
      </c>
      <c r="Q153" s="158">
        <f t="shared" ref="Q153" si="230">+O153+P153</f>
        <v>1530</v>
      </c>
      <c r="R153" s="243">
        <f t="shared" si="228"/>
        <v>394</v>
      </c>
      <c r="S153" s="244">
        <f t="shared" si="228"/>
        <v>1023</v>
      </c>
      <c r="T153" s="156">
        <f t="shared" ref="T153" si="231">+R153+S153</f>
        <v>1417</v>
      </c>
      <c r="U153" s="100">
        <f>+U101+U127</f>
        <v>0</v>
      </c>
      <c r="V153" s="160">
        <f t="shared" ref="V153" si="232">+T153+U153</f>
        <v>1417</v>
      </c>
      <c r="W153" s="217">
        <f t="shared" si="217"/>
        <v>-7.3856209150326757</v>
      </c>
      <c r="Y153" s="2"/>
    </row>
    <row r="154" spans="1:26" ht="13.5" customHeight="1" thickTop="1" thickBot="1">
      <c r="A154" s="125"/>
      <c r="B154" s="209"/>
      <c r="C154" s="128"/>
      <c r="D154" s="128"/>
      <c r="E154" s="128"/>
      <c r="F154" s="128"/>
      <c r="G154" s="128"/>
      <c r="H154" s="128"/>
      <c r="I154" s="129"/>
      <c r="J154" s="125"/>
      <c r="K154" s="125"/>
      <c r="L154" s="201" t="s">
        <v>27</v>
      </c>
      <c r="M154" s="161">
        <f t="shared" ref="M154:V154" si="233">+M151+M152+M153</f>
        <v>1194</v>
      </c>
      <c r="N154" s="162">
        <f t="shared" si="233"/>
        <v>3236</v>
      </c>
      <c r="O154" s="161">
        <f t="shared" si="233"/>
        <v>4430</v>
      </c>
      <c r="P154" s="161">
        <f t="shared" si="233"/>
        <v>0</v>
      </c>
      <c r="Q154" s="161">
        <f t="shared" si="233"/>
        <v>4430</v>
      </c>
      <c r="R154" s="161">
        <f t="shared" si="233"/>
        <v>1260</v>
      </c>
      <c r="S154" s="162">
        <f t="shared" si="233"/>
        <v>3361</v>
      </c>
      <c r="T154" s="161">
        <f t="shared" si="233"/>
        <v>4621</v>
      </c>
      <c r="U154" s="161">
        <f t="shared" si="233"/>
        <v>0</v>
      </c>
      <c r="V154" s="161">
        <f t="shared" si="233"/>
        <v>4621</v>
      </c>
      <c r="W154" s="164">
        <f t="shared" si="217"/>
        <v>4.3115124153498829</v>
      </c>
    </row>
    <row r="155" spans="1:26" ht="14.25" thickTop="1" thickBot="1">
      <c r="A155" s="121"/>
      <c r="B155" s="207"/>
      <c r="C155" s="121"/>
      <c r="D155" s="121"/>
      <c r="E155" s="121"/>
      <c r="F155" s="121"/>
      <c r="G155" s="121"/>
      <c r="H155" s="121"/>
      <c r="I155" s="122"/>
      <c r="J155" s="121"/>
      <c r="L155" s="201" t="s">
        <v>90</v>
      </c>
      <c r="M155" s="161">
        <f t="shared" ref="M155" si="234">+M146+M150+M154</f>
        <v>3399</v>
      </c>
      <c r="N155" s="162">
        <f t="shared" ref="N155" si="235">+N146+N150+N154</f>
        <v>10209</v>
      </c>
      <c r="O155" s="161">
        <f t="shared" ref="O155" si="236">+O146+O150+O154</f>
        <v>13608</v>
      </c>
      <c r="P155" s="161">
        <f t="shared" ref="P155" si="237">+P146+P150+P154</f>
        <v>0</v>
      </c>
      <c r="Q155" s="161">
        <f t="shared" ref="Q155" si="238">+Q146+Q150+Q154</f>
        <v>13608</v>
      </c>
      <c r="R155" s="161">
        <f t="shared" ref="R155" si="239">+R146+R150+R154</f>
        <v>3375</v>
      </c>
      <c r="S155" s="162">
        <f t="shared" ref="S155" si="240">+S146+S150+S154</f>
        <v>10353</v>
      </c>
      <c r="T155" s="161">
        <f t="shared" ref="T155" si="241">+T146+T150+T154</f>
        <v>13728</v>
      </c>
      <c r="U155" s="161">
        <f t="shared" ref="U155" si="242">+U146+U150+U154</f>
        <v>0</v>
      </c>
      <c r="V155" s="163">
        <f t="shared" ref="V155" si="243">+V146+V150+V154</f>
        <v>13728</v>
      </c>
      <c r="W155" s="164">
        <f t="shared" ref="W155:W156" si="244">IF(Q155=0,0,((V155/Q155)-1)*100)</f>
        <v>0.8818342151675429</v>
      </c>
      <c r="Y155" s="3"/>
      <c r="Z155" s="3"/>
    </row>
    <row r="156" spans="1:26" ht="14.25" thickTop="1" thickBot="1">
      <c r="A156" s="121"/>
      <c r="B156" s="207"/>
      <c r="C156" s="121"/>
      <c r="D156" s="121"/>
      <c r="E156" s="121"/>
      <c r="F156" s="121"/>
      <c r="G156" s="121"/>
      <c r="H156" s="121"/>
      <c r="I156" s="122"/>
      <c r="J156" s="121"/>
      <c r="L156" s="201" t="s">
        <v>89</v>
      </c>
      <c r="M156" s="161">
        <f t="shared" ref="M156:V156" si="245">+M142+M146+M150+M154</f>
        <v>4510</v>
      </c>
      <c r="N156" s="162">
        <f t="shared" si="245"/>
        <v>13781</v>
      </c>
      <c r="O156" s="161">
        <f t="shared" si="245"/>
        <v>18291</v>
      </c>
      <c r="P156" s="161">
        <f t="shared" si="245"/>
        <v>0</v>
      </c>
      <c r="Q156" s="161">
        <f t="shared" si="245"/>
        <v>18291</v>
      </c>
      <c r="R156" s="161">
        <f t="shared" si="245"/>
        <v>4533</v>
      </c>
      <c r="S156" s="162">
        <f t="shared" si="245"/>
        <v>14012</v>
      </c>
      <c r="T156" s="161">
        <f t="shared" si="245"/>
        <v>18545</v>
      </c>
      <c r="U156" s="161">
        <f t="shared" si="245"/>
        <v>0</v>
      </c>
      <c r="V156" s="163">
        <f t="shared" si="245"/>
        <v>18545</v>
      </c>
      <c r="W156" s="164">
        <f t="shared" si="244"/>
        <v>1.3886610901536312</v>
      </c>
      <c r="Y156" s="3"/>
      <c r="Z156" s="3"/>
    </row>
    <row r="157" spans="1:26" ht="14.25" thickTop="1" thickBot="1">
      <c r="B157" s="207"/>
      <c r="C157" s="121"/>
      <c r="D157" s="121"/>
      <c r="E157" s="121"/>
      <c r="F157" s="121"/>
      <c r="G157" s="121"/>
      <c r="H157" s="121"/>
      <c r="I157" s="122"/>
      <c r="L157" s="200" t="s">
        <v>59</v>
      </c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5"/>
    </row>
    <row r="158" spans="1:26" ht="13.5" thickTop="1">
      <c r="B158" s="207"/>
      <c r="C158" s="121"/>
      <c r="D158" s="121"/>
      <c r="E158" s="121"/>
      <c r="F158" s="121"/>
      <c r="G158" s="121"/>
      <c r="H158" s="121"/>
      <c r="I158" s="122"/>
      <c r="L158" s="297" t="s">
        <v>48</v>
      </c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9"/>
    </row>
    <row r="159" spans="1:26" ht="13.5" thickBot="1">
      <c r="B159" s="207"/>
      <c r="C159" s="121"/>
      <c r="D159" s="121"/>
      <c r="E159" s="121"/>
      <c r="F159" s="121"/>
      <c r="G159" s="121"/>
      <c r="H159" s="121"/>
      <c r="I159" s="122"/>
      <c r="L159" s="300" t="s">
        <v>49</v>
      </c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2"/>
    </row>
    <row r="160" spans="1:26" ht="14.25" thickTop="1" thickBot="1">
      <c r="B160" s="207"/>
      <c r="C160" s="121"/>
      <c r="D160" s="121"/>
      <c r="E160" s="121"/>
      <c r="F160" s="121"/>
      <c r="G160" s="121"/>
      <c r="H160" s="121"/>
      <c r="I160" s="122"/>
      <c r="L160" s="197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120" t="s">
        <v>40</v>
      </c>
    </row>
    <row r="161" spans="2:23" ht="14.25" thickTop="1" thickBot="1">
      <c r="B161" s="207"/>
      <c r="C161" s="121"/>
      <c r="D161" s="121"/>
      <c r="E161" s="121"/>
      <c r="F161" s="121"/>
      <c r="G161" s="121"/>
      <c r="H161" s="121"/>
      <c r="I161" s="122"/>
      <c r="L161" s="219"/>
      <c r="M161" s="294" t="s">
        <v>91</v>
      </c>
      <c r="N161" s="295"/>
      <c r="O161" s="295"/>
      <c r="P161" s="295"/>
      <c r="Q161" s="296"/>
      <c r="R161" s="294" t="s">
        <v>92</v>
      </c>
      <c r="S161" s="295"/>
      <c r="T161" s="295"/>
      <c r="U161" s="295"/>
      <c r="V161" s="296"/>
      <c r="W161" s="220" t="s">
        <v>4</v>
      </c>
    </row>
    <row r="162" spans="2:23" ht="13.5" thickTop="1">
      <c r="B162" s="207"/>
      <c r="C162" s="121"/>
      <c r="D162" s="121"/>
      <c r="E162" s="121"/>
      <c r="F162" s="121"/>
      <c r="G162" s="121"/>
      <c r="H162" s="121"/>
      <c r="I162" s="122"/>
      <c r="L162" s="221" t="s">
        <v>5</v>
      </c>
      <c r="M162" s="222"/>
      <c r="N162" s="225"/>
      <c r="O162" s="194"/>
      <c r="P162" s="226"/>
      <c r="Q162" s="195"/>
      <c r="R162" s="222"/>
      <c r="S162" s="225"/>
      <c r="T162" s="194"/>
      <c r="U162" s="226"/>
      <c r="V162" s="195"/>
      <c r="W162" s="224" t="s">
        <v>6</v>
      </c>
    </row>
    <row r="163" spans="2:23" ht="13.5" thickBot="1">
      <c r="B163" s="207"/>
      <c r="C163" s="121"/>
      <c r="D163" s="121"/>
      <c r="E163" s="121"/>
      <c r="F163" s="121"/>
      <c r="G163" s="121"/>
      <c r="H163" s="121"/>
      <c r="I163" s="122"/>
      <c r="L163" s="227"/>
      <c r="M163" s="231" t="s">
        <v>41</v>
      </c>
      <c r="N163" s="232" t="s">
        <v>42</v>
      </c>
      <c r="O163" s="196" t="s">
        <v>43</v>
      </c>
      <c r="P163" s="233" t="s">
        <v>13</v>
      </c>
      <c r="Q163" s="216" t="s">
        <v>9</v>
      </c>
      <c r="R163" s="231" t="s">
        <v>41</v>
      </c>
      <c r="S163" s="232" t="s">
        <v>42</v>
      </c>
      <c r="T163" s="196" t="s">
        <v>43</v>
      </c>
      <c r="U163" s="233" t="s">
        <v>13</v>
      </c>
      <c r="V163" s="216" t="s">
        <v>9</v>
      </c>
      <c r="W163" s="230"/>
    </row>
    <row r="164" spans="2:23" ht="3.75" customHeight="1" thickTop="1">
      <c r="B164" s="207"/>
      <c r="C164" s="121"/>
      <c r="D164" s="121"/>
      <c r="E164" s="121"/>
      <c r="F164" s="121"/>
      <c r="G164" s="121"/>
      <c r="H164" s="121"/>
      <c r="I164" s="122"/>
      <c r="L164" s="221"/>
      <c r="M164" s="237"/>
      <c r="N164" s="238"/>
      <c r="O164" s="171"/>
      <c r="P164" s="239"/>
      <c r="Q164" s="177"/>
      <c r="R164" s="237"/>
      <c r="S164" s="238"/>
      <c r="T164" s="171"/>
      <c r="U164" s="239"/>
      <c r="V164" s="181"/>
      <c r="W164" s="240"/>
    </row>
    <row r="165" spans="2:23">
      <c r="B165" s="207"/>
      <c r="C165" s="121"/>
      <c r="D165" s="121"/>
      <c r="E165" s="121"/>
      <c r="F165" s="121"/>
      <c r="G165" s="121"/>
      <c r="H165" s="121"/>
      <c r="I165" s="122"/>
      <c r="L165" s="221" t="s">
        <v>14</v>
      </c>
      <c r="M165" s="243">
        <v>0</v>
      </c>
      <c r="N165" s="244">
        <v>0</v>
      </c>
      <c r="O165" s="172">
        <v>0</v>
      </c>
      <c r="P165" s="100">
        <v>0</v>
      </c>
      <c r="Q165" s="178">
        <f>O165+P165</f>
        <v>0</v>
      </c>
      <c r="R165" s="253">
        <v>0</v>
      </c>
      <c r="S165" s="254">
        <v>0</v>
      </c>
      <c r="T165" s="172">
        <v>0</v>
      </c>
      <c r="U165" s="100">
        <v>0</v>
      </c>
      <c r="V165" s="182">
        <v>0</v>
      </c>
      <c r="W165" s="217">
        <f t="shared" ref="W165:W180" si="246">IF(Q165=0,0,((V165/Q165)-1)*100)</f>
        <v>0</v>
      </c>
    </row>
    <row r="166" spans="2:23">
      <c r="B166" s="207"/>
      <c r="C166" s="121"/>
      <c r="D166" s="121"/>
      <c r="E166" s="121"/>
      <c r="F166" s="121"/>
      <c r="G166" s="121"/>
      <c r="H166" s="121"/>
      <c r="I166" s="122"/>
      <c r="L166" s="221" t="s">
        <v>15</v>
      </c>
      <c r="M166" s="243">
        <v>0</v>
      </c>
      <c r="N166" s="244">
        <v>0</v>
      </c>
      <c r="O166" s="172">
        <v>0</v>
      </c>
      <c r="P166" s="100">
        <v>0</v>
      </c>
      <c r="Q166" s="178">
        <f>O166+P166</f>
        <v>0</v>
      </c>
      <c r="R166" s="243">
        <v>0</v>
      </c>
      <c r="S166" s="244">
        <v>0</v>
      </c>
      <c r="T166" s="172">
        <v>0</v>
      </c>
      <c r="U166" s="100">
        <v>0</v>
      </c>
      <c r="V166" s="182">
        <v>0</v>
      </c>
      <c r="W166" s="217">
        <f t="shared" si="246"/>
        <v>0</v>
      </c>
    </row>
    <row r="167" spans="2:23" ht="13.5" thickBot="1">
      <c r="B167" s="207"/>
      <c r="C167" s="121"/>
      <c r="D167" s="121"/>
      <c r="E167" s="121"/>
      <c r="F167" s="121"/>
      <c r="G167" s="121"/>
      <c r="H167" s="121"/>
      <c r="I167" s="122"/>
      <c r="L167" s="227" t="s">
        <v>16</v>
      </c>
      <c r="M167" s="243">
        <v>0</v>
      </c>
      <c r="N167" s="244">
        <v>0</v>
      </c>
      <c r="O167" s="172">
        <v>0</v>
      </c>
      <c r="P167" s="100">
        <v>0</v>
      </c>
      <c r="Q167" s="178">
        <f>O167+P167</f>
        <v>0</v>
      </c>
      <c r="R167" s="243">
        <v>0</v>
      </c>
      <c r="S167" s="244">
        <v>0</v>
      </c>
      <c r="T167" s="172">
        <v>0</v>
      </c>
      <c r="U167" s="100">
        <v>0</v>
      </c>
      <c r="V167" s="182">
        <v>0</v>
      </c>
      <c r="W167" s="217">
        <f t="shared" si="246"/>
        <v>0</v>
      </c>
    </row>
    <row r="168" spans="2:23" ht="14.25" thickTop="1" thickBot="1">
      <c r="B168" s="207"/>
      <c r="C168" s="121"/>
      <c r="D168" s="121"/>
      <c r="E168" s="121"/>
      <c r="F168" s="121"/>
      <c r="G168" s="121"/>
      <c r="H168" s="121"/>
      <c r="I168" s="122"/>
      <c r="L168" s="203" t="s">
        <v>55</v>
      </c>
      <c r="M168" s="184">
        <f t="shared" ref="M168:P168" si="247">M167+M165+M166</f>
        <v>0</v>
      </c>
      <c r="N168" s="185">
        <f t="shared" si="247"/>
        <v>0</v>
      </c>
      <c r="O168" s="184">
        <f t="shared" si="247"/>
        <v>0</v>
      </c>
      <c r="P168" s="184">
        <f t="shared" si="247"/>
        <v>0</v>
      </c>
      <c r="Q168" s="184">
        <f t="shared" ref="Q168:V168" si="248">Q167+Q165+Q166</f>
        <v>0</v>
      </c>
      <c r="R168" s="184">
        <f t="shared" si="248"/>
        <v>0</v>
      </c>
      <c r="S168" s="185">
        <f t="shared" si="248"/>
        <v>0</v>
      </c>
      <c r="T168" s="184">
        <f t="shared" si="248"/>
        <v>0</v>
      </c>
      <c r="U168" s="184">
        <f t="shared" si="248"/>
        <v>0</v>
      </c>
      <c r="V168" s="186">
        <f t="shared" si="248"/>
        <v>0</v>
      </c>
      <c r="W168" s="187">
        <f t="shared" si="246"/>
        <v>0</v>
      </c>
    </row>
    <row r="169" spans="2:23" ht="13.5" thickTop="1">
      <c r="B169" s="207"/>
      <c r="C169" s="121"/>
      <c r="D169" s="121"/>
      <c r="E169" s="121"/>
      <c r="F169" s="121"/>
      <c r="G169" s="121"/>
      <c r="H169" s="121"/>
      <c r="I169" s="122"/>
      <c r="L169" s="221" t="s">
        <v>18</v>
      </c>
      <c r="M169" s="253">
        <v>0</v>
      </c>
      <c r="N169" s="254">
        <v>0</v>
      </c>
      <c r="O169" s="173">
        <f>M169+N169</f>
        <v>0</v>
      </c>
      <c r="P169" s="100">
        <v>0</v>
      </c>
      <c r="Q169" s="179">
        <f>O169+P169</f>
        <v>0</v>
      </c>
      <c r="R169" s="253">
        <v>0</v>
      </c>
      <c r="S169" s="254">
        <v>0</v>
      </c>
      <c r="T169" s="173">
        <f>R169+S169</f>
        <v>0</v>
      </c>
      <c r="U169" s="100">
        <v>0</v>
      </c>
      <c r="V169" s="182">
        <f>T169+U169</f>
        <v>0</v>
      </c>
      <c r="W169" s="217">
        <f t="shared" si="246"/>
        <v>0</v>
      </c>
    </row>
    <row r="170" spans="2:23">
      <c r="B170" s="207"/>
      <c r="C170" s="121"/>
      <c r="D170" s="121"/>
      <c r="E170" s="121"/>
      <c r="F170" s="121"/>
      <c r="G170" s="121"/>
      <c r="H170" s="121"/>
      <c r="I170" s="122"/>
      <c r="L170" s="221" t="s">
        <v>19</v>
      </c>
      <c r="M170" s="243">
        <v>0</v>
      </c>
      <c r="N170" s="244">
        <v>0</v>
      </c>
      <c r="O170" s="172">
        <f>M170+N170</f>
        <v>0</v>
      </c>
      <c r="P170" s="100">
        <v>0</v>
      </c>
      <c r="Q170" s="178">
        <f>O170+P170</f>
        <v>0</v>
      </c>
      <c r="R170" s="243">
        <v>1</v>
      </c>
      <c r="S170" s="244">
        <v>0</v>
      </c>
      <c r="T170" s="172">
        <f>R170+S170</f>
        <v>1</v>
      </c>
      <c r="U170" s="100">
        <v>0</v>
      </c>
      <c r="V170" s="182">
        <f>T170+U170</f>
        <v>1</v>
      </c>
      <c r="W170" s="217">
        <f>IF(Q170=0,0,((V170/Q170)-1)*100)</f>
        <v>0</v>
      </c>
    </row>
    <row r="171" spans="2:23" ht="13.5" thickBot="1">
      <c r="B171" s="207"/>
      <c r="C171" s="121"/>
      <c r="D171" s="121"/>
      <c r="E171" s="121"/>
      <c r="F171" s="121"/>
      <c r="G171" s="121"/>
      <c r="H171" s="121"/>
      <c r="I171" s="122"/>
      <c r="L171" s="221" t="s">
        <v>20</v>
      </c>
      <c r="M171" s="243">
        <v>0</v>
      </c>
      <c r="N171" s="244">
        <v>0</v>
      </c>
      <c r="O171" s="172">
        <f>+N171+M171</f>
        <v>0</v>
      </c>
      <c r="P171" s="100">
        <v>0</v>
      </c>
      <c r="Q171" s="178">
        <f>O171+P171</f>
        <v>0</v>
      </c>
      <c r="R171" s="243">
        <v>0</v>
      </c>
      <c r="S171" s="244">
        <v>0</v>
      </c>
      <c r="T171" s="172">
        <f>+S171+R171</f>
        <v>0</v>
      </c>
      <c r="U171" s="100">
        <v>0</v>
      </c>
      <c r="V171" s="182">
        <f>+U171+T171</f>
        <v>0</v>
      </c>
      <c r="W171" s="217">
        <f>IF(Q171=0,0,((V171/Q171)-1)*100)</f>
        <v>0</v>
      </c>
    </row>
    <row r="172" spans="2:23" ht="14.25" thickTop="1" thickBot="1">
      <c r="B172" s="207"/>
      <c r="C172" s="121"/>
      <c r="D172" s="121"/>
      <c r="E172" s="121"/>
      <c r="F172" s="121"/>
      <c r="G172" s="121"/>
      <c r="H172" s="121"/>
      <c r="I172" s="122"/>
      <c r="L172" s="203" t="s">
        <v>87</v>
      </c>
      <c r="M172" s="184">
        <f>+M169+M170+M171</f>
        <v>0</v>
      </c>
      <c r="N172" s="185">
        <f t="shared" ref="N172:V172" si="249">+N169+N170+N171</f>
        <v>0</v>
      </c>
      <c r="O172" s="184">
        <f t="shared" si="249"/>
        <v>0</v>
      </c>
      <c r="P172" s="184">
        <f t="shared" si="249"/>
        <v>0</v>
      </c>
      <c r="Q172" s="184">
        <f t="shared" si="249"/>
        <v>0</v>
      </c>
      <c r="R172" s="184">
        <f t="shared" si="249"/>
        <v>1</v>
      </c>
      <c r="S172" s="185">
        <f t="shared" si="249"/>
        <v>0</v>
      </c>
      <c r="T172" s="184">
        <f t="shared" si="249"/>
        <v>1</v>
      </c>
      <c r="U172" s="184">
        <f t="shared" si="249"/>
        <v>0</v>
      </c>
      <c r="V172" s="186">
        <f t="shared" si="249"/>
        <v>1</v>
      </c>
      <c r="W172" s="187">
        <f>IF(Q172=0,0,((V172/Q172)-1)*100)</f>
        <v>0</v>
      </c>
    </row>
    <row r="173" spans="2:23" ht="13.5" thickTop="1">
      <c r="B173" s="207"/>
      <c r="C173" s="121"/>
      <c r="D173" s="121"/>
      <c r="E173" s="121"/>
      <c r="F173" s="121"/>
      <c r="G173" s="121"/>
      <c r="H173" s="121"/>
      <c r="I173" s="122"/>
      <c r="L173" s="221" t="s">
        <v>21</v>
      </c>
      <c r="M173" s="243">
        <v>0</v>
      </c>
      <c r="N173" s="244">
        <v>0</v>
      </c>
      <c r="O173" s="172">
        <f>SUM(M173:N173)</f>
        <v>0</v>
      </c>
      <c r="P173" s="100">
        <v>0</v>
      </c>
      <c r="Q173" s="178">
        <f>O173+P173</f>
        <v>0</v>
      </c>
      <c r="R173" s="243">
        <v>0</v>
      </c>
      <c r="S173" s="244">
        <v>0</v>
      </c>
      <c r="T173" s="172">
        <f>SUM(R173:S173)</f>
        <v>0</v>
      </c>
      <c r="U173" s="100">
        <v>0</v>
      </c>
      <c r="V173" s="182">
        <f>SUM(T173:U173)</f>
        <v>0</v>
      </c>
      <c r="W173" s="217">
        <f t="shared" si="246"/>
        <v>0</v>
      </c>
    </row>
    <row r="174" spans="2:23">
      <c r="B174" s="207"/>
      <c r="C174" s="121"/>
      <c r="D174" s="121"/>
      <c r="E174" s="121"/>
      <c r="F174" s="121"/>
      <c r="G174" s="121"/>
      <c r="H174" s="121"/>
      <c r="I174" s="122"/>
      <c r="L174" s="221" t="s">
        <v>88</v>
      </c>
      <c r="M174" s="243">
        <v>0</v>
      </c>
      <c r="N174" s="244">
        <v>0</v>
      </c>
      <c r="O174" s="172">
        <f>SUM(M174:N174)</f>
        <v>0</v>
      </c>
      <c r="P174" s="100">
        <v>0</v>
      </c>
      <c r="Q174" s="178">
        <f>O174+P174</f>
        <v>0</v>
      </c>
      <c r="R174" s="243">
        <v>0</v>
      </c>
      <c r="S174" s="244">
        <v>0</v>
      </c>
      <c r="T174" s="172">
        <f>SUM(R174:S174)</f>
        <v>0</v>
      </c>
      <c r="U174" s="100">
        <v>0</v>
      </c>
      <c r="V174" s="182">
        <f>SUM(T174:U174)</f>
        <v>0</v>
      </c>
      <c r="W174" s="217">
        <f t="shared" ref="W174:W178" si="250">IF(Q174=0,0,((V174/Q174)-1)*100)</f>
        <v>0</v>
      </c>
    </row>
    <row r="175" spans="2:23" ht="13.5" thickBot="1">
      <c r="B175" s="207"/>
      <c r="C175" s="121"/>
      <c r="D175" s="121"/>
      <c r="E175" s="121"/>
      <c r="F175" s="121"/>
      <c r="G175" s="121"/>
      <c r="H175" s="121"/>
      <c r="I175" s="122"/>
      <c r="L175" s="221" t="s">
        <v>22</v>
      </c>
      <c r="M175" s="243">
        <v>0</v>
      </c>
      <c r="N175" s="244">
        <v>0</v>
      </c>
      <c r="O175" s="174">
        <f>SUM(M175:N175)</f>
        <v>0</v>
      </c>
      <c r="P175" s="250">
        <v>0</v>
      </c>
      <c r="Q175" s="178">
        <f>O175+P175</f>
        <v>0</v>
      </c>
      <c r="R175" s="243">
        <v>0</v>
      </c>
      <c r="S175" s="244">
        <v>0</v>
      </c>
      <c r="T175" s="174">
        <f>SUM(R175:S175)</f>
        <v>0</v>
      </c>
      <c r="U175" s="250">
        <v>0</v>
      </c>
      <c r="V175" s="182">
        <f>SUM(T175:U175)</f>
        <v>0</v>
      </c>
      <c r="W175" s="217">
        <f t="shared" si="250"/>
        <v>0</v>
      </c>
    </row>
    <row r="176" spans="2:23" ht="14.25" thickTop="1" thickBot="1">
      <c r="B176" s="207"/>
      <c r="C176" s="121"/>
      <c r="D176" s="121"/>
      <c r="E176" s="121"/>
      <c r="F176" s="121"/>
      <c r="G176" s="121"/>
      <c r="H176" s="121"/>
      <c r="I176" s="122"/>
      <c r="L176" s="204" t="s">
        <v>60</v>
      </c>
      <c r="M176" s="188">
        <f>+M173+M174+M175</f>
        <v>0</v>
      </c>
      <c r="N176" s="188">
        <f t="shared" ref="N176:V176" si="251">+N173+N174+N175</f>
        <v>0</v>
      </c>
      <c r="O176" s="192">
        <f t="shared" si="251"/>
        <v>0</v>
      </c>
      <c r="P176" s="192">
        <f t="shared" si="251"/>
        <v>0</v>
      </c>
      <c r="Q176" s="191">
        <f t="shared" si="251"/>
        <v>0</v>
      </c>
      <c r="R176" s="188">
        <f t="shared" si="251"/>
        <v>0</v>
      </c>
      <c r="S176" s="188">
        <f t="shared" si="251"/>
        <v>0</v>
      </c>
      <c r="T176" s="192">
        <f t="shared" si="251"/>
        <v>0</v>
      </c>
      <c r="U176" s="192">
        <f t="shared" si="251"/>
        <v>0</v>
      </c>
      <c r="V176" s="192">
        <f t="shared" si="251"/>
        <v>0</v>
      </c>
      <c r="W176" s="193">
        <f t="shared" si="250"/>
        <v>0</v>
      </c>
    </row>
    <row r="177" spans="1:25" ht="13.5" thickTop="1">
      <c r="A177" s="125"/>
      <c r="B177" s="208"/>
      <c r="C177" s="126"/>
      <c r="D177" s="126"/>
      <c r="E177" s="126"/>
      <c r="F177" s="126"/>
      <c r="G177" s="126"/>
      <c r="H177" s="126"/>
      <c r="I177" s="127"/>
      <c r="J177" s="125"/>
      <c r="L177" s="255" t="s">
        <v>24</v>
      </c>
      <c r="M177" s="256">
        <v>0</v>
      </c>
      <c r="N177" s="257">
        <v>0</v>
      </c>
      <c r="O177" s="175">
        <f>M177+N177</f>
        <v>0</v>
      </c>
      <c r="P177" s="258">
        <v>0</v>
      </c>
      <c r="Q177" s="180">
        <f>O177+P177</f>
        <v>0</v>
      </c>
      <c r="R177" s="256">
        <v>0</v>
      </c>
      <c r="S177" s="257">
        <v>0</v>
      </c>
      <c r="T177" s="175">
        <f>R177+S177</f>
        <v>0</v>
      </c>
      <c r="U177" s="258">
        <v>0</v>
      </c>
      <c r="V177" s="183">
        <f>T177+U177</f>
        <v>0</v>
      </c>
      <c r="W177" s="259">
        <f t="shared" si="250"/>
        <v>0</v>
      </c>
    </row>
    <row r="178" spans="1:25" ht="13.5" customHeight="1">
      <c r="A178" s="125"/>
      <c r="B178" s="209"/>
      <c r="C178" s="128"/>
      <c r="D178" s="128"/>
      <c r="E178" s="128"/>
      <c r="F178" s="128"/>
      <c r="G178" s="128"/>
      <c r="H178" s="128"/>
      <c r="I178" s="129"/>
      <c r="J178" s="125"/>
      <c r="L178" s="255" t="s">
        <v>25</v>
      </c>
      <c r="M178" s="256">
        <v>0</v>
      </c>
      <c r="N178" s="257">
        <v>0</v>
      </c>
      <c r="O178" s="175">
        <f>M178+N178</f>
        <v>0</v>
      </c>
      <c r="P178" s="260">
        <v>0</v>
      </c>
      <c r="Q178" s="180">
        <f>O178+P178</f>
        <v>0</v>
      </c>
      <c r="R178" s="256">
        <v>0</v>
      </c>
      <c r="S178" s="257">
        <v>1</v>
      </c>
      <c r="T178" s="175">
        <f>R178+S178</f>
        <v>1</v>
      </c>
      <c r="U178" s="260">
        <v>0</v>
      </c>
      <c r="V178" s="175">
        <f>T178+U178</f>
        <v>1</v>
      </c>
      <c r="W178" s="259">
        <f t="shared" si="250"/>
        <v>0</v>
      </c>
    </row>
    <row r="179" spans="1:25" ht="13.5" customHeight="1" thickBot="1">
      <c r="A179" s="125"/>
      <c r="B179" s="209"/>
      <c r="C179" s="128"/>
      <c r="D179" s="128"/>
      <c r="E179" s="128"/>
      <c r="F179" s="128"/>
      <c r="G179" s="128"/>
      <c r="H179" s="128"/>
      <c r="I179" s="129"/>
      <c r="J179" s="125"/>
      <c r="L179" s="255" t="s">
        <v>26</v>
      </c>
      <c r="M179" s="256">
        <v>0</v>
      </c>
      <c r="N179" s="257">
        <v>0</v>
      </c>
      <c r="O179" s="175">
        <f>M179+N179</f>
        <v>0</v>
      </c>
      <c r="P179" s="261">
        <v>0</v>
      </c>
      <c r="Q179" s="180">
        <f>O179+P179</f>
        <v>0</v>
      </c>
      <c r="R179" s="256">
        <v>0</v>
      </c>
      <c r="S179" s="257">
        <v>0</v>
      </c>
      <c r="T179" s="175">
        <f>R179+S179</f>
        <v>0</v>
      </c>
      <c r="U179" s="261">
        <v>0</v>
      </c>
      <c r="V179" s="183">
        <f>T179+U179</f>
        <v>0</v>
      </c>
      <c r="W179" s="259">
        <f t="shared" si="246"/>
        <v>0</v>
      </c>
    </row>
    <row r="180" spans="1:25" ht="14.25" thickTop="1" thickBot="1">
      <c r="B180" s="207"/>
      <c r="C180" s="121"/>
      <c r="D180" s="121"/>
      <c r="E180" s="121"/>
      <c r="F180" s="121"/>
      <c r="G180" s="121"/>
      <c r="H180" s="121"/>
      <c r="I180" s="122"/>
      <c r="L180" s="203" t="s">
        <v>27</v>
      </c>
      <c r="M180" s="184">
        <f t="shared" ref="M180:V180" si="252">+M177+M178+M179</f>
        <v>0</v>
      </c>
      <c r="N180" s="185">
        <f t="shared" si="252"/>
        <v>0</v>
      </c>
      <c r="O180" s="184">
        <f t="shared" si="252"/>
        <v>0</v>
      </c>
      <c r="P180" s="184">
        <f t="shared" si="252"/>
        <v>0</v>
      </c>
      <c r="Q180" s="190">
        <f t="shared" si="252"/>
        <v>0</v>
      </c>
      <c r="R180" s="184">
        <f t="shared" si="252"/>
        <v>0</v>
      </c>
      <c r="S180" s="185">
        <f t="shared" si="252"/>
        <v>1</v>
      </c>
      <c r="T180" s="184">
        <f t="shared" si="252"/>
        <v>1</v>
      </c>
      <c r="U180" s="184">
        <f t="shared" si="252"/>
        <v>0</v>
      </c>
      <c r="V180" s="190">
        <f t="shared" si="252"/>
        <v>1</v>
      </c>
      <c r="W180" s="187">
        <f t="shared" si="246"/>
        <v>0</v>
      </c>
    </row>
    <row r="181" spans="1:25" ht="14.25" thickTop="1" thickBot="1">
      <c r="B181" s="207"/>
      <c r="C181" s="121"/>
      <c r="D181" s="121"/>
      <c r="E181" s="121"/>
      <c r="F181" s="121"/>
      <c r="G181" s="121"/>
      <c r="H181" s="121"/>
      <c r="I181" s="122"/>
      <c r="L181" s="203" t="s">
        <v>90</v>
      </c>
      <c r="M181" s="184">
        <f t="shared" ref="M181" si="253">+M172+M176+M180</f>
        <v>0</v>
      </c>
      <c r="N181" s="185">
        <f t="shared" ref="N181" si="254">+N172+N176+N180</f>
        <v>0</v>
      </c>
      <c r="O181" s="184">
        <f t="shared" ref="O181" si="255">+O172+O176+O180</f>
        <v>0</v>
      </c>
      <c r="P181" s="184">
        <f t="shared" ref="P181" si="256">+P172+P176+P180</f>
        <v>0</v>
      </c>
      <c r="Q181" s="184">
        <f t="shared" ref="Q181" si="257">+Q172+Q176+Q180</f>
        <v>0</v>
      </c>
      <c r="R181" s="184">
        <f t="shared" ref="R181" si="258">+R172+R176+R180</f>
        <v>1</v>
      </c>
      <c r="S181" s="185">
        <f t="shared" ref="S181" si="259">+S172+S176+S180</f>
        <v>1</v>
      </c>
      <c r="T181" s="184">
        <f t="shared" ref="T181" si="260">+T172+T176+T180</f>
        <v>2</v>
      </c>
      <c r="U181" s="184">
        <f t="shared" ref="U181" si="261">+U172+U176+U180</f>
        <v>0</v>
      </c>
      <c r="V181" s="186">
        <f t="shared" ref="V181" si="262">+V172+V176+V180</f>
        <v>2</v>
      </c>
      <c r="W181" s="187">
        <f>IF(Q181=0,0,((V181/Q181)-1)*100)</f>
        <v>0</v>
      </c>
    </row>
    <row r="182" spans="1:25" ht="14.25" thickTop="1" thickBot="1">
      <c r="B182" s="207"/>
      <c r="C182" s="121"/>
      <c r="D182" s="121"/>
      <c r="E182" s="121"/>
      <c r="F182" s="121"/>
      <c r="G182" s="121"/>
      <c r="H182" s="121"/>
      <c r="I182" s="122"/>
      <c r="L182" s="203" t="s">
        <v>89</v>
      </c>
      <c r="M182" s="184">
        <f t="shared" ref="M182:V182" si="263">+M168+M172+M176+M180</f>
        <v>0</v>
      </c>
      <c r="N182" s="185">
        <f t="shared" si="263"/>
        <v>0</v>
      </c>
      <c r="O182" s="184">
        <f t="shared" si="263"/>
        <v>0</v>
      </c>
      <c r="P182" s="184">
        <f t="shared" si="263"/>
        <v>0</v>
      </c>
      <c r="Q182" s="184">
        <f t="shared" si="263"/>
        <v>0</v>
      </c>
      <c r="R182" s="184">
        <f t="shared" si="263"/>
        <v>1</v>
      </c>
      <c r="S182" s="185">
        <f t="shared" si="263"/>
        <v>1</v>
      </c>
      <c r="T182" s="184">
        <f t="shared" si="263"/>
        <v>2</v>
      </c>
      <c r="U182" s="184">
        <f t="shared" si="263"/>
        <v>0</v>
      </c>
      <c r="V182" s="186">
        <f t="shared" si="263"/>
        <v>2</v>
      </c>
      <c r="W182" s="187">
        <f>IF(Q182=0,0,((V182/Q182)-1)*100)</f>
        <v>0</v>
      </c>
    </row>
    <row r="183" spans="1:25" ht="14.25" thickTop="1" thickBot="1">
      <c r="B183" s="207"/>
      <c r="C183" s="121"/>
      <c r="D183" s="121"/>
      <c r="E183" s="121"/>
      <c r="F183" s="121"/>
      <c r="G183" s="121"/>
      <c r="H183" s="121"/>
      <c r="I183" s="122"/>
      <c r="L183" s="200" t="s">
        <v>59</v>
      </c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5"/>
    </row>
    <row r="184" spans="1:25" ht="13.5" thickTop="1">
      <c r="B184" s="207"/>
      <c r="C184" s="121"/>
      <c r="D184" s="121"/>
      <c r="E184" s="121"/>
      <c r="F184" s="121"/>
      <c r="G184" s="121"/>
      <c r="H184" s="121"/>
      <c r="I184" s="122"/>
      <c r="L184" s="297" t="s">
        <v>50</v>
      </c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9"/>
    </row>
    <row r="185" spans="1:25" ht="13.5" thickBot="1">
      <c r="B185" s="207"/>
      <c r="C185" s="121"/>
      <c r="D185" s="121"/>
      <c r="E185" s="121"/>
      <c r="F185" s="121"/>
      <c r="G185" s="121"/>
      <c r="H185" s="121"/>
      <c r="I185" s="122"/>
      <c r="L185" s="300" t="s">
        <v>51</v>
      </c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2"/>
    </row>
    <row r="186" spans="1:25" ht="14.25" thickTop="1" thickBot="1">
      <c r="B186" s="207"/>
      <c r="C186" s="121"/>
      <c r="D186" s="121"/>
      <c r="E186" s="121"/>
      <c r="F186" s="121"/>
      <c r="G186" s="121"/>
      <c r="H186" s="121"/>
      <c r="I186" s="122"/>
      <c r="L186" s="197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120" t="s">
        <v>40</v>
      </c>
    </row>
    <row r="187" spans="1:25" ht="14.25" thickTop="1" thickBot="1">
      <c r="B187" s="207"/>
      <c r="C187" s="121"/>
      <c r="D187" s="121"/>
      <c r="E187" s="121"/>
      <c r="F187" s="121"/>
      <c r="G187" s="121"/>
      <c r="H187" s="121"/>
      <c r="I187" s="122"/>
      <c r="L187" s="219"/>
      <c r="M187" s="294" t="s">
        <v>91</v>
      </c>
      <c r="N187" s="295"/>
      <c r="O187" s="295"/>
      <c r="P187" s="295"/>
      <c r="Q187" s="296"/>
      <c r="R187" s="294" t="s">
        <v>92</v>
      </c>
      <c r="S187" s="295"/>
      <c r="T187" s="295"/>
      <c r="U187" s="295"/>
      <c r="V187" s="296"/>
      <c r="W187" s="220" t="s">
        <v>4</v>
      </c>
    </row>
    <row r="188" spans="1:25" ht="13.5" thickTop="1">
      <c r="B188" s="207"/>
      <c r="C188" s="121"/>
      <c r="D188" s="121"/>
      <c r="E188" s="121"/>
      <c r="F188" s="121"/>
      <c r="G188" s="121"/>
      <c r="H188" s="121"/>
      <c r="I188" s="122"/>
      <c r="L188" s="221" t="s">
        <v>5</v>
      </c>
      <c r="M188" s="222"/>
      <c r="N188" s="225"/>
      <c r="O188" s="194"/>
      <c r="P188" s="226"/>
      <c r="Q188" s="195"/>
      <c r="R188" s="222"/>
      <c r="S188" s="225"/>
      <c r="T188" s="194"/>
      <c r="U188" s="226"/>
      <c r="V188" s="195"/>
      <c r="W188" s="224" t="s">
        <v>6</v>
      </c>
    </row>
    <row r="189" spans="1:25" ht="13.5" thickBot="1">
      <c r="B189" s="207"/>
      <c r="C189" s="121"/>
      <c r="D189" s="121"/>
      <c r="E189" s="121"/>
      <c r="F189" s="121"/>
      <c r="G189" s="121"/>
      <c r="H189" s="121"/>
      <c r="I189" s="122"/>
      <c r="L189" s="227"/>
      <c r="M189" s="231" t="s">
        <v>41</v>
      </c>
      <c r="N189" s="232" t="s">
        <v>42</v>
      </c>
      <c r="O189" s="196" t="s">
        <v>43</v>
      </c>
      <c r="P189" s="233" t="s">
        <v>13</v>
      </c>
      <c r="Q189" s="216" t="s">
        <v>9</v>
      </c>
      <c r="R189" s="231" t="s">
        <v>41</v>
      </c>
      <c r="S189" s="232" t="s">
        <v>42</v>
      </c>
      <c r="T189" s="196" t="s">
        <v>43</v>
      </c>
      <c r="U189" s="233" t="s">
        <v>13</v>
      </c>
      <c r="V189" s="216" t="s">
        <v>9</v>
      </c>
      <c r="W189" s="230"/>
    </row>
    <row r="190" spans="1:25" ht="4.5" customHeight="1" thickTop="1" thickBot="1">
      <c r="B190" s="207"/>
      <c r="C190" s="121"/>
      <c r="D190" s="121"/>
      <c r="E190" s="121"/>
      <c r="F190" s="121"/>
      <c r="G190" s="121"/>
      <c r="H190" s="121"/>
      <c r="I190" s="122"/>
      <c r="L190" s="221"/>
      <c r="M190" s="237"/>
      <c r="N190" s="238"/>
      <c r="O190" s="171"/>
      <c r="P190" s="239"/>
      <c r="Q190" s="177"/>
      <c r="R190" s="237"/>
      <c r="S190" s="238"/>
      <c r="T190" s="171"/>
      <c r="U190" s="239"/>
      <c r="V190" s="181"/>
      <c r="W190" s="240"/>
    </row>
    <row r="191" spans="1:25" ht="13.5" thickTop="1">
      <c r="B191" s="207"/>
      <c r="C191" s="121"/>
      <c r="D191" s="121"/>
      <c r="E191" s="121"/>
      <c r="F191" s="121"/>
      <c r="G191" s="121"/>
      <c r="H191" s="121"/>
      <c r="I191" s="122"/>
      <c r="L191" s="221" t="s">
        <v>14</v>
      </c>
      <c r="M191" s="243">
        <v>73</v>
      </c>
      <c r="N191" s="244">
        <v>38</v>
      </c>
      <c r="O191" s="172">
        <f>SUM(M191:N191)</f>
        <v>111</v>
      </c>
      <c r="P191" s="100">
        <v>0</v>
      </c>
      <c r="Q191" s="178">
        <f>O191+P191</f>
        <v>111</v>
      </c>
      <c r="R191" s="256">
        <v>61</v>
      </c>
      <c r="S191" s="257">
        <v>37</v>
      </c>
      <c r="T191" s="172">
        <f>SUM(R191:S191)</f>
        <v>98</v>
      </c>
      <c r="U191" s="258">
        <v>0</v>
      </c>
      <c r="V191" s="182">
        <f>T191+U191</f>
        <v>98</v>
      </c>
      <c r="W191" s="217">
        <f t="shared" ref="W191:W199" si="264">IF(Q191=0,0,((V191/Q191)-1)*100)</f>
        <v>-11.711711711711715</v>
      </c>
      <c r="Y191" s="3"/>
    </row>
    <row r="192" spans="1:25">
      <c r="B192" s="207"/>
      <c r="C192" s="121"/>
      <c r="D192" s="121"/>
      <c r="E192" s="121"/>
      <c r="F192" s="121"/>
      <c r="G192" s="121"/>
      <c r="H192" s="121"/>
      <c r="I192" s="122"/>
      <c r="L192" s="221" t="s">
        <v>15</v>
      </c>
      <c r="M192" s="243">
        <v>55</v>
      </c>
      <c r="N192" s="244">
        <v>29</v>
      </c>
      <c r="O192" s="172">
        <f>SUM(M192:N192)</f>
        <v>84</v>
      </c>
      <c r="P192" s="100">
        <v>0</v>
      </c>
      <c r="Q192" s="178">
        <f>O192+P192</f>
        <v>84</v>
      </c>
      <c r="R192" s="256">
        <v>31</v>
      </c>
      <c r="S192" s="257">
        <v>22</v>
      </c>
      <c r="T192" s="172">
        <f>SUM(R192:S192)</f>
        <v>53</v>
      </c>
      <c r="U192" s="260">
        <v>0</v>
      </c>
      <c r="V192" s="182">
        <f>T192+U192</f>
        <v>53</v>
      </c>
      <c r="W192" s="217">
        <f t="shared" si="264"/>
        <v>-36.904761904761905</v>
      </c>
      <c r="Y192" s="3"/>
    </row>
    <row r="193" spans="1:25" ht="13.5" thickBot="1">
      <c r="B193" s="207"/>
      <c r="C193" s="121"/>
      <c r="D193" s="121"/>
      <c r="E193" s="121"/>
      <c r="F193" s="121"/>
      <c r="G193" s="121"/>
      <c r="H193" s="121"/>
      <c r="I193" s="122"/>
      <c r="L193" s="227" t="s">
        <v>16</v>
      </c>
      <c r="M193" s="243">
        <v>35</v>
      </c>
      <c r="N193" s="244">
        <v>31</v>
      </c>
      <c r="O193" s="172">
        <f>SUM(M193:N193)</f>
        <v>66</v>
      </c>
      <c r="P193" s="100">
        <v>0</v>
      </c>
      <c r="Q193" s="178">
        <f>O193+P193</f>
        <v>66</v>
      </c>
      <c r="R193" s="256">
        <v>53</v>
      </c>
      <c r="S193" s="257">
        <v>29</v>
      </c>
      <c r="T193" s="172">
        <f>SUM(R193:S193)</f>
        <v>82</v>
      </c>
      <c r="U193" s="261">
        <v>0</v>
      </c>
      <c r="V193" s="182">
        <f>T193+U193</f>
        <v>82</v>
      </c>
      <c r="W193" s="217">
        <f t="shared" si="264"/>
        <v>24.242424242424242</v>
      </c>
      <c r="Y193" s="3"/>
    </row>
    <row r="194" spans="1:25" ht="14.25" thickTop="1" thickBot="1">
      <c r="B194" s="207"/>
      <c r="C194" s="121"/>
      <c r="D194" s="121"/>
      <c r="E194" s="121"/>
      <c r="F194" s="121"/>
      <c r="G194" s="121"/>
      <c r="H194" s="121"/>
      <c r="I194" s="122"/>
      <c r="L194" s="203" t="s">
        <v>55</v>
      </c>
      <c r="M194" s="184">
        <f>M191+M192+M193</f>
        <v>163</v>
      </c>
      <c r="N194" s="185">
        <f>N191+N192+N193</f>
        <v>98</v>
      </c>
      <c r="O194" s="184">
        <f>O191+O192+O193</f>
        <v>261</v>
      </c>
      <c r="P194" s="184">
        <f>P191+P192+P193</f>
        <v>0</v>
      </c>
      <c r="Q194" s="184">
        <f>+Q191+Q192+Q193</f>
        <v>261</v>
      </c>
      <c r="R194" s="184">
        <f>R191+R192+R193</f>
        <v>145</v>
      </c>
      <c r="S194" s="185">
        <f>S191+S192+S193</f>
        <v>88</v>
      </c>
      <c r="T194" s="184">
        <f>T191+T192+T193</f>
        <v>233</v>
      </c>
      <c r="U194" s="184">
        <f>U191+U192+U193</f>
        <v>0</v>
      </c>
      <c r="V194" s="186">
        <f>+V191+V192+V193</f>
        <v>233</v>
      </c>
      <c r="W194" s="187">
        <f t="shared" si="264"/>
        <v>-10.727969348659006</v>
      </c>
      <c r="Y194" s="3"/>
    </row>
    <row r="195" spans="1:25" ht="13.5" thickTop="1">
      <c r="B195" s="207"/>
      <c r="C195" s="121"/>
      <c r="D195" s="121"/>
      <c r="E195" s="121"/>
      <c r="F195" s="121"/>
      <c r="G195" s="121"/>
      <c r="H195" s="121"/>
      <c r="I195" s="122"/>
      <c r="L195" s="221" t="s">
        <v>18</v>
      </c>
      <c r="M195" s="253">
        <v>35</v>
      </c>
      <c r="N195" s="254">
        <v>28</v>
      </c>
      <c r="O195" s="173">
        <f>SUM(M195:N195)</f>
        <v>63</v>
      </c>
      <c r="P195" s="100">
        <v>0</v>
      </c>
      <c r="Q195" s="179">
        <f>+P195+O195</f>
        <v>63</v>
      </c>
      <c r="R195" s="253">
        <v>48</v>
      </c>
      <c r="S195" s="254">
        <v>20</v>
      </c>
      <c r="T195" s="173">
        <f>SUM(R195:S195)</f>
        <v>68</v>
      </c>
      <c r="U195" s="100">
        <v>0</v>
      </c>
      <c r="V195" s="182">
        <f>T195+U195</f>
        <v>68</v>
      </c>
      <c r="W195" s="217">
        <f t="shared" si="264"/>
        <v>7.9365079365079305</v>
      </c>
      <c r="Y195" s="3"/>
    </row>
    <row r="196" spans="1:25">
      <c r="B196" s="207"/>
      <c r="C196" s="121"/>
      <c r="D196" s="121"/>
      <c r="E196" s="121"/>
      <c r="F196" s="121"/>
      <c r="G196" s="121"/>
      <c r="H196" s="121"/>
      <c r="I196" s="122"/>
      <c r="L196" s="221" t="s">
        <v>19</v>
      </c>
      <c r="M196" s="243">
        <v>24</v>
      </c>
      <c r="N196" s="244">
        <v>31</v>
      </c>
      <c r="O196" s="172">
        <f>SUM(M196:N196)</f>
        <v>55</v>
      </c>
      <c r="P196" s="100">
        <v>0</v>
      </c>
      <c r="Q196" s="178">
        <f>+P196+O196</f>
        <v>55</v>
      </c>
      <c r="R196" s="243">
        <v>53</v>
      </c>
      <c r="S196" s="244">
        <v>23</v>
      </c>
      <c r="T196" s="172">
        <f>SUM(R196:S196)</f>
        <v>76</v>
      </c>
      <c r="U196" s="100">
        <v>0</v>
      </c>
      <c r="V196" s="182">
        <f>T196+U196</f>
        <v>76</v>
      </c>
      <c r="W196" s="217">
        <f>IF(Q196=0,0,((V196/Q196)-1)*100)</f>
        <v>38.181818181818187</v>
      </c>
      <c r="Y196" s="3"/>
    </row>
    <row r="197" spans="1:25" ht="13.5" thickBot="1">
      <c r="B197" s="207"/>
      <c r="C197" s="121"/>
      <c r="D197" s="121"/>
      <c r="E197" s="121"/>
      <c r="F197" s="121"/>
      <c r="G197" s="121"/>
      <c r="H197" s="121"/>
      <c r="I197" s="122"/>
      <c r="L197" s="221" t="s">
        <v>20</v>
      </c>
      <c r="M197" s="243">
        <v>26</v>
      </c>
      <c r="N197" s="244">
        <v>36</v>
      </c>
      <c r="O197" s="172">
        <f>SUM(M197:N197)</f>
        <v>62</v>
      </c>
      <c r="P197" s="100">
        <v>0</v>
      </c>
      <c r="Q197" s="178">
        <f>+P197+O197</f>
        <v>62</v>
      </c>
      <c r="R197" s="243">
        <v>30</v>
      </c>
      <c r="S197" s="244">
        <v>25</v>
      </c>
      <c r="T197" s="172">
        <f>SUM(R197:S197)</f>
        <v>55</v>
      </c>
      <c r="U197" s="100">
        <v>0</v>
      </c>
      <c r="V197" s="182">
        <f>T197+U197</f>
        <v>55</v>
      </c>
      <c r="W197" s="217">
        <f>IF(Q197=0,0,((V197/Q197)-1)*100)</f>
        <v>-11.290322580645162</v>
      </c>
      <c r="Y197" s="3"/>
    </row>
    <row r="198" spans="1:25" ht="14.25" thickTop="1" thickBot="1">
      <c r="B198" s="207"/>
      <c r="C198" s="121"/>
      <c r="D198" s="121"/>
      <c r="E198" s="121"/>
      <c r="F198" s="121"/>
      <c r="G198" s="121"/>
      <c r="H198" s="121"/>
      <c r="I198" s="122"/>
      <c r="L198" s="203" t="s">
        <v>87</v>
      </c>
      <c r="M198" s="184">
        <f>+M195+M196+M197</f>
        <v>85</v>
      </c>
      <c r="N198" s="185">
        <f t="shared" ref="N198:V198" si="265">+N195+N196+N197</f>
        <v>95</v>
      </c>
      <c r="O198" s="184">
        <f t="shared" si="265"/>
        <v>180</v>
      </c>
      <c r="P198" s="184">
        <f t="shared" si="265"/>
        <v>0</v>
      </c>
      <c r="Q198" s="184">
        <f t="shared" si="265"/>
        <v>180</v>
      </c>
      <c r="R198" s="184">
        <f t="shared" si="265"/>
        <v>131</v>
      </c>
      <c r="S198" s="185">
        <f t="shared" si="265"/>
        <v>68</v>
      </c>
      <c r="T198" s="184">
        <f t="shared" si="265"/>
        <v>199</v>
      </c>
      <c r="U198" s="184">
        <f t="shared" si="265"/>
        <v>0</v>
      </c>
      <c r="V198" s="186">
        <f t="shared" si="265"/>
        <v>199</v>
      </c>
      <c r="W198" s="187">
        <f t="shared" ref="W198" si="266">IF(Q198=0,0,((V198/Q198)-1)*100)</f>
        <v>10.555555555555562</v>
      </c>
      <c r="Y198" s="3"/>
    </row>
    <row r="199" spans="1:25" ht="13.5" thickTop="1">
      <c r="B199" s="207"/>
      <c r="C199" s="121"/>
      <c r="D199" s="121"/>
      <c r="E199" s="121"/>
      <c r="F199" s="121"/>
      <c r="G199" s="121"/>
      <c r="H199" s="121"/>
      <c r="I199" s="122"/>
      <c r="L199" s="221" t="s">
        <v>21</v>
      </c>
      <c r="M199" s="243">
        <v>19</v>
      </c>
      <c r="N199" s="244">
        <v>29</v>
      </c>
      <c r="O199" s="172">
        <f>SUM(M199:N199)</f>
        <v>48</v>
      </c>
      <c r="P199" s="100">
        <v>0</v>
      </c>
      <c r="Q199" s="178">
        <f>+P199+O199</f>
        <v>48</v>
      </c>
      <c r="R199" s="243">
        <v>35</v>
      </c>
      <c r="S199" s="244">
        <v>26</v>
      </c>
      <c r="T199" s="172">
        <f>SUM(R199:S199)</f>
        <v>61</v>
      </c>
      <c r="U199" s="100">
        <v>0</v>
      </c>
      <c r="V199" s="182">
        <f>SUM(T199:U199)</f>
        <v>61</v>
      </c>
      <c r="W199" s="217">
        <f t="shared" si="264"/>
        <v>27.083333333333325</v>
      </c>
      <c r="Y199" s="3"/>
    </row>
    <row r="200" spans="1:25">
      <c r="B200" s="207"/>
      <c r="C200" s="121"/>
      <c r="D200" s="121"/>
      <c r="E200" s="121"/>
      <c r="F200" s="121"/>
      <c r="G200" s="121"/>
      <c r="H200" s="121"/>
      <c r="I200" s="122"/>
      <c r="L200" s="221" t="s">
        <v>88</v>
      </c>
      <c r="M200" s="243">
        <v>17</v>
      </c>
      <c r="N200" s="244">
        <v>25</v>
      </c>
      <c r="O200" s="172">
        <f>SUM(M200:N200)</f>
        <v>42</v>
      </c>
      <c r="P200" s="100">
        <v>0</v>
      </c>
      <c r="Q200" s="178">
        <f>+P200+O200</f>
        <v>42</v>
      </c>
      <c r="R200" s="243">
        <v>46</v>
      </c>
      <c r="S200" s="244">
        <v>35</v>
      </c>
      <c r="T200" s="172">
        <f>SUM(R200:S200)</f>
        <v>81</v>
      </c>
      <c r="U200" s="100">
        <v>0</v>
      </c>
      <c r="V200" s="182">
        <f>SUM(T200:U200)</f>
        <v>81</v>
      </c>
      <c r="W200" s="217">
        <f t="shared" ref="W200:W204" si="267">IF(Q200=0,0,((V200/Q200)-1)*100)</f>
        <v>92.857142857142861</v>
      </c>
      <c r="Y200" s="3"/>
    </row>
    <row r="201" spans="1:25" ht="13.5" thickBot="1">
      <c r="B201" s="207"/>
      <c r="C201" s="121"/>
      <c r="D201" s="121"/>
      <c r="E201" s="121"/>
      <c r="F201" s="121"/>
      <c r="G201" s="121"/>
      <c r="H201" s="121"/>
      <c r="I201" s="122"/>
      <c r="L201" s="221" t="s">
        <v>22</v>
      </c>
      <c r="M201" s="243">
        <v>54</v>
      </c>
      <c r="N201" s="244">
        <v>28</v>
      </c>
      <c r="O201" s="174">
        <f>SUM(M201:N201)</f>
        <v>82</v>
      </c>
      <c r="P201" s="250">
        <v>0</v>
      </c>
      <c r="Q201" s="178">
        <f>+P201+O201</f>
        <v>82</v>
      </c>
      <c r="R201" s="243">
        <v>57</v>
      </c>
      <c r="S201" s="244">
        <v>38</v>
      </c>
      <c r="T201" s="174">
        <f>SUM(R201:S201)</f>
        <v>95</v>
      </c>
      <c r="U201" s="250">
        <v>0</v>
      </c>
      <c r="V201" s="182">
        <f>SUM(T201:U201)</f>
        <v>95</v>
      </c>
      <c r="W201" s="217">
        <f t="shared" si="267"/>
        <v>15.853658536585357</v>
      </c>
      <c r="Y201" s="3"/>
    </row>
    <row r="202" spans="1:25" ht="14.25" thickTop="1" thickBot="1">
      <c r="B202" s="207"/>
      <c r="C202" s="121"/>
      <c r="D202" s="121"/>
      <c r="E202" s="121"/>
      <c r="F202" s="121"/>
      <c r="G202" s="121"/>
      <c r="H202" s="121"/>
      <c r="I202" s="122"/>
      <c r="L202" s="204" t="s">
        <v>60</v>
      </c>
      <c r="M202" s="188">
        <f>+M199+M200+M201</f>
        <v>90</v>
      </c>
      <c r="N202" s="188">
        <f t="shared" ref="N202" si="268">+N199+N200+N201</f>
        <v>82</v>
      </c>
      <c r="O202" s="192">
        <f t="shared" ref="O202" si="269">+O199+O200+O201</f>
        <v>172</v>
      </c>
      <c r="P202" s="192">
        <f t="shared" ref="P202" si="270">+P199+P200+P201</f>
        <v>0</v>
      </c>
      <c r="Q202" s="191">
        <f t="shared" ref="Q202" si="271">+Q199+Q200+Q201</f>
        <v>172</v>
      </c>
      <c r="R202" s="188">
        <f t="shared" ref="R202" si="272">+R199+R200+R201</f>
        <v>138</v>
      </c>
      <c r="S202" s="188">
        <f t="shared" ref="S202" si="273">+S199+S200+S201</f>
        <v>99</v>
      </c>
      <c r="T202" s="192">
        <f t="shared" ref="T202" si="274">+T199+T200+T201</f>
        <v>237</v>
      </c>
      <c r="U202" s="192">
        <f t="shared" ref="U202" si="275">+U199+U200+U201</f>
        <v>0</v>
      </c>
      <c r="V202" s="192">
        <f t="shared" ref="V202" si="276">+V199+V200+V201</f>
        <v>237</v>
      </c>
      <c r="W202" s="193">
        <f t="shared" si="267"/>
        <v>37.790697674418603</v>
      </c>
    </row>
    <row r="203" spans="1:25" ht="13.5" thickTop="1">
      <c r="A203" s="125"/>
      <c r="B203" s="208"/>
      <c r="C203" s="126"/>
      <c r="D203" s="126"/>
      <c r="E203" s="126"/>
      <c r="F203" s="126"/>
      <c r="G203" s="126"/>
      <c r="H203" s="126"/>
      <c r="I203" s="127"/>
      <c r="J203" s="125"/>
      <c r="K203" s="125"/>
      <c r="L203" s="255" t="s">
        <v>24</v>
      </c>
      <c r="M203" s="256">
        <v>54</v>
      </c>
      <c r="N203" s="257">
        <v>29</v>
      </c>
      <c r="O203" s="175">
        <f>SUM(M203:N203)</f>
        <v>83</v>
      </c>
      <c r="P203" s="258">
        <v>0</v>
      </c>
      <c r="Q203" s="180">
        <f>+P203+O203</f>
        <v>83</v>
      </c>
      <c r="R203" s="256">
        <v>32</v>
      </c>
      <c r="S203" s="257">
        <v>25</v>
      </c>
      <c r="T203" s="175">
        <f>SUM(R203:S203)</f>
        <v>57</v>
      </c>
      <c r="U203" s="258">
        <v>0</v>
      </c>
      <c r="V203" s="183">
        <f>T203+U203</f>
        <v>57</v>
      </c>
      <c r="W203" s="259">
        <f t="shared" si="267"/>
        <v>-31.325301204819279</v>
      </c>
      <c r="Y203" s="3"/>
    </row>
    <row r="204" spans="1:25" ht="13.5" customHeight="1">
      <c r="A204" s="125"/>
      <c r="B204" s="209"/>
      <c r="C204" s="128"/>
      <c r="D204" s="128"/>
      <c r="E204" s="128"/>
      <c r="F204" s="128"/>
      <c r="G204" s="128"/>
      <c r="H204" s="128"/>
      <c r="I204" s="129"/>
      <c r="J204" s="125"/>
      <c r="K204" s="125"/>
      <c r="L204" s="255" t="s">
        <v>25</v>
      </c>
      <c r="M204" s="256">
        <v>58</v>
      </c>
      <c r="N204" s="257">
        <v>35</v>
      </c>
      <c r="O204" s="175">
        <f>SUM(M204:N204)</f>
        <v>93</v>
      </c>
      <c r="P204" s="260">
        <v>0</v>
      </c>
      <c r="Q204" s="180">
        <f>+P204+O204</f>
        <v>93</v>
      </c>
      <c r="R204" s="256">
        <v>29</v>
      </c>
      <c r="S204" s="257">
        <v>25</v>
      </c>
      <c r="T204" s="175">
        <f>SUM(R204:S204)</f>
        <v>54</v>
      </c>
      <c r="U204" s="260">
        <v>0</v>
      </c>
      <c r="V204" s="175">
        <f>SUM(T204:U204)</f>
        <v>54</v>
      </c>
      <c r="W204" s="259">
        <f t="shared" si="267"/>
        <v>-41.935483870967737</v>
      </c>
      <c r="Y204" s="3"/>
    </row>
    <row r="205" spans="1:25" ht="13.5" customHeight="1" thickBot="1">
      <c r="A205" s="125"/>
      <c r="B205" s="209"/>
      <c r="C205" s="128"/>
      <c r="D205" s="128"/>
      <c r="E205" s="128"/>
      <c r="F205" s="128"/>
      <c r="G205" s="128"/>
      <c r="H205" s="128"/>
      <c r="I205" s="129"/>
      <c r="J205" s="125"/>
      <c r="K205" s="125"/>
      <c r="L205" s="255" t="s">
        <v>26</v>
      </c>
      <c r="M205" s="256">
        <v>60</v>
      </c>
      <c r="N205" s="257">
        <v>38</v>
      </c>
      <c r="O205" s="175">
        <f>SUM(M205:N205)</f>
        <v>98</v>
      </c>
      <c r="P205" s="261">
        <v>0</v>
      </c>
      <c r="Q205" s="180">
        <f>+P205+O205</f>
        <v>98</v>
      </c>
      <c r="R205" s="256">
        <v>31</v>
      </c>
      <c r="S205" s="257">
        <v>27</v>
      </c>
      <c r="T205" s="175">
        <f>SUM(R205:S205)</f>
        <v>58</v>
      </c>
      <c r="U205" s="261">
        <v>0</v>
      </c>
      <c r="V205" s="183">
        <f>+U205+T205</f>
        <v>58</v>
      </c>
      <c r="W205" s="259">
        <f t="shared" ref="W205:W206" si="277">IF(Q205=0,0,((V205/Q205)-1)*100)</f>
        <v>-40.816326530612244</v>
      </c>
      <c r="Y205" s="3"/>
    </row>
    <row r="206" spans="1:25" ht="13.5" customHeight="1" thickTop="1" thickBot="1">
      <c r="A206" s="125"/>
      <c r="B206" s="209"/>
      <c r="C206" s="128"/>
      <c r="D206" s="128"/>
      <c r="E206" s="128"/>
      <c r="F206" s="128"/>
      <c r="G206" s="128"/>
      <c r="H206" s="128"/>
      <c r="I206" s="129"/>
      <c r="J206" s="125"/>
      <c r="K206" s="125"/>
      <c r="L206" s="203" t="s">
        <v>27</v>
      </c>
      <c r="M206" s="184">
        <f t="shared" ref="M206:V206" si="278">+M203+M204+M205</f>
        <v>172</v>
      </c>
      <c r="N206" s="185">
        <f t="shared" si="278"/>
        <v>102</v>
      </c>
      <c r="O206" s="184">
        <f t="shared" si="278"/>
        <v>274</v>
      </c>
      <c r="P206" s="184">
        <f t="shared" si="278"/>
        <v>0</v>
      </c>
      <c r="Q206" s="190">
        <f t="shared" si="278"/>
        <v>274</v>
      </c>
      <c r="R206" s="184">
        <f t="shared" si="278"/>
        <v>92</v>
      </c>
      <c r="S206" s="185">
        <f t="shared" si="278"/>
        <v>77</v>
      </c>
      <c r="T206" s="184">
        <f t="shared" si="278"/>
        <v>169</v>
      </c>
      <c r="U206" s="184">
        <f t="shared" si="278"/>
        <v>0</v>
      </c>
      <c r="V206" s="190">
        <f t="shared" si="278"/>
        <v>169</v>
      </c>
      <c r="W206" s="187">
        <f t="shared" si="277"/>
        <v>-38.321167883211679</v>
      </c>
      <c r="Y206" s="3"/>
    </row>
    <row r="207" spans="1:25" ht="14.25" thickTop="1" thickBot="1">
      <c r="B207" s="207"/>
      <c r="C207" s="121"/>
      <c r="D207" s="121"/>
      <c r="E207" s="121"/>
      <c r="F207" s="121"/>
      <c r="G207" s="121"/>
      <c r="H207" s="121"/>
      <c r="I207" s="122"/>
      <c r="L207" s="203" t="s">
        <v>90</v>
      </c>
      <c r="M207" s="184">
        <f t="shared" ref="M207" si="279">+M198+M202+M206</f>
        <v>347</v>
      </c>
      <c r="N207" s="185">
        <f t="shared" ref="N207" si="280">+N198+N202+N206</f>
        <v>279</v>
      </c>
      <c r="O207" s="184">
        <f t="shared" ref="O207" si="281">+O198+O202+O206</f>
        <v>626</v>
      </c>
      <c r="P207" s="184">
        <f t="shared" ref="P207" si="282">+P198+P202+P206</f>
        <v>0</v>
      </c>
      <c r="Q207" s="184">
        <f t="shared" ref="Q207" si="283">+Q198+Q202+Q206</f>
        <v>626</v>
      </c>
      <c r="R207" s="184">
        <f t="shared" ref="R207" si="284">+R198+R202+R206</f>
        <v>361</v>
      </c>
      <c r="S207" s="185">
        <f t="shared" ref="S207" si="285">+S198+S202+S206</f>
        <v>244</v>
      </c>
      <c r="T207" s="184">
        <f t="shared" ref="T207" si="286">+T198+T202+T206</f>
        <v>605</v>
      </c>
      <c r="U207" s="184">
        <f t="shared" ref="U207" si="287">+U198+U202+U206</f>
        <v>0</v>
      </c>
      <c r="V207" s="186">
        <f t="shared" ref="V207" si="288">+V198+V202+V206</f>
        <v>605</v>
      </c>
      <c r="W207" s="187">
        <f>IF(Q207=0,0,((V207/Q207)-1)*100)</f>
        <v>-3.3546325878594296</v>
      </c>
    </row>
    <row r="208" spans="1:25" ht="14.25" thickTop="1" thickBot="1">
      <c r="B208" s="207"/>
      <c r="C208" s="121"/>
      <c r="D208" s="121"/>
      <c r="E208" s="121"/>
      <c r="F208" s="121"/>
      <c r="G208" s="121"/>
      <c r="H208" s="121"/>
      <c r="I208" s="122"/>
      <c r="L208" s="203" t="s">
        <v>89</v>
      </c>
      <c r="M208" s="184">
        <f t="shared" ref="M208:V208" si="289">+M194+M198+M202+M206</f>
        <v>510</v>
      </c>
      <c r="N208" s="185">
        <f t="shared" si="289"/>
        <v>377</v>
      </c>
      <c r="O208" s="184">
        <f t="shared" si="289"/>
        <v>887</v>
      </c>
      <c r="P208" s="184">
        <f t="shared" si="289"/>
        <v>0</v>
      </c>
      <c r="Q208" s="184">
        <f t="shared" si="289"/>
        <v>887</v>
      </c>
      <c r="R208" s="184">
        <f t="shared" si="289"/>
        <v>506</v>
      </c>
      <c r="S208" s="185">
        <f t="shared" si="289"/>
        <v>332</v>
      </c>
      <c r="T208" s="184">
        <f t="shared" si="289"/>
        <v>838</v>
      </c>
      <c r="U208" s="184">
        <f t="shared" si="289"/>
        <v>0</v>
      </c>
      <c r="V208" s="186">
        <f t="shared" si="289"/>
        <v>838</v>
      </c>
      <c r="W208" s="187">
        <f>IF(Q208=0,0,((V208/Q208)-1)*100)</f>
        <v>-5.524239007891774</v>
      </c>
    </row>
    <row r="209" spans="2:23" ht="14.25" thickTop="1" thickBot="1">
      <c r="B209" s="207"/>
      <c r="C209" s="121"/>
      <c r="D209" s="121"/>
      <c r="E209" s="121"/>
      <c r="F209" s="121"/>
      <c r="G209" s="121"/>
      <c r="H209" s="121"/>
      <c r="I209" s="122"/>
      <c r="L209" s="200" t="s">
        <v>59</v>
      </c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5"/>
    </row>
    <row r="210" spans="2:23" ht="13.5" thickTop="1">
      <c r="B210" s="207"/>
      <c r="C210" s="121"/>
      <c r="D210" s="121"/>
      <c r="E210" s="121"/>
      <c r="F210" s="121"/>
      <c r="G210" s="121"/>
      <c r="H210" s="121"/>
      <c r="I210" s="122"/>
      <c r="L210" s="297" t="s">
        <v>52</v>
      </c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9"/>
    </row>
    <row r="211" spans="2:23" ht="13.5" thickBot="1">
      <c r="B211" s="207"/>
      <c r="C211" s="121"/>
      <c r="D211" s="121"/>
      <c r="E211" s="121"/>
      <c r="F211" s="121"/>
      <c r="G211" s="121"/>
      <c r="H211" s="121"/>
      <c r="I211" s="122"/>
      <c r="L211" s="300" t="s">
        <v>53</v>
      </c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2"/>
    </row>
    <row r="212" spans="2:23" ht="14.25" thickTop="1" thickBot="1">
      <c r="B212" s="207"/>
      <c r="C212" s="121"/>
      <c r="D212" s="121"/>
      <c r="E212" s="121"/>
      <c r="F212" s="121"/>
      <c r="G212" s="121"/>
      <c r="H212" s="121"/>
      <c r="I212" s="122"/>
      <c r="L212" s="197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120"/>
    </row>
    <row r="213" spans="2:23" ht="14.25" thickTop="1" thickBot="1">
      <c r="B213" s="207"/>
      <c r="C213" s="121"/>
      <c r="D213" s="121"/>
      <c r="E213" s="121"/>
      <c r="F213" s="121"/>
      <c r="G213" s="121"/>
      <c r="H213" s="121"/>
      <c r="I213" s="122"/>
      <c r="L213" s="219"/>
      <c r="M213" s="294" t="s">
        <v>91</v>
      </c>
      <c r="N213" s="295"/>
      <c r="O213" s="295"/>
      <c r="P213" s="295"/>
      <c r="Q213" s="296"/>
      <c r="R213" s="294" t="s">
        <v>92</v>
      </c>
      <c r="S213" s="295"/>
      <c r="T213" s="295"/>
      <c r="U213" s="295"/>
      <c r="V213" s="296"/>
      <c r="W213" s="220" t="s">
        <v>4</v>
      </c>
    </row>
    <row r="214" spans="2:23" ht="13.5" thickTop="1">
      <c r="B214" s="207"/>
      <c r="C214" s="121"/>
      <c r="D214" s="121"/>
      <c r="E214" s="121"/>
      <c r="F214" s="121"/>
      <c r="G214" s="121"/>
      <c r="H214" s="121"/>
      <c r="I214" s="122"/>
      <c r="L214" s="221" t="s">
        <v>5</v>
      </c>
      <c r="M214" s="222"/>
      <c r="N214" s="225"/>
      <c r="O214" s="194"/>
      <c r="P214" s="226"/>
      <c r="Q214" s="195"/>
      <c r="R214" s="222"/>
      <c r="S214" s="225"/>
      <c r="T214" s="194"/>
      <c r="U214" s="226"/>
      <c r="V214" s="195"/>
      <c r="W214" s="224" t="s">
        <v>6</v>
      </c>
    </row>
    <row r="215" spans="2:23" ht="13.5" thickBot="1">
      <c r="B215" s="207"/>
      <c r="C215" s="121"/>
      <c r="D215" s="121"/>
      <c r="E215" s="121"/>
      <c r="F215" s="121"/>
      <c r="G215" s="121"/>
      <c r="H215" s="121"/>
      <c r="I215" s="122"/>
      <c r="L215" s="227"/>
      <c r="M215" s="231" t="s">
        <v>41</v>
      </c>
      <c r="N215" s="232" t="s">
        <v>42</v>
      </c>
      <c r="O215" s="196" t="s">
        <v>54</v>
      </c>
      <c r="P215" s="233" t="s">
        <v>13</v>
      </c>
      <c r="Q215" s="216" t="s">
        <v>9</v>
      </c>
      <c r="R215" s="231" t="s">
        <v>41</v>
      </c>
      <c r="S215" s="232" t="s">
        <v>42</v>
      </c>
      <c r="T215" s="196" t="s">
        <v>54</v>
      </c>
      <c r="U215" s="233" t="s">
        <v>13</v>
      </c>
      <c r="V215" s="216" t="s">
        <v>9</v>
      </c>
      <c r="W215" s="230"/>
    </row>
    <row r="216" spans="2:23" ht="5.25" customHeight="1" thickTop="1">
      <c r="B216" s="207"/>
      <c r="C216" s="121"/>
      <c r="D216" s="121"/>
      <c r="E216" s="121"/>
      <c r="F216" s="121"/>
      <c r="G216" s="121"/>
      <c r="H216" s="121"/>
      <c r="I216" s="122"/>
      <c r="L216" s="221"/>
      <c r="M216" s="237"/>
      <c r="N216" s="238"/>
      <c r="O216" s="171"/>
      <c r="P216" s="239"/>
      <c r="Q216" s="177"/>
      <c r="R216" s="237"/>
      <c r="S216" s="238"/>
      <c r="T216" s="171"/>
      <c r="U216" s="239"/>
      <c r="V216" s="181"/>
      <c r="W216" s="240"/>
    </row>
    <row r="217" spans="2:23">
      <c r="B217" s="207"/>
      <c r="C217" s="121"/>
      <c r="D217" s="121"/>
      <c r="E217" s="121"/>
      <c r="F217" s="121"/>
      <c r="G217" s="121"/>
      <c r="H217" s="121"/>
      <c r="I217" s="122"/>
      <c r="L217" s="221" t="s">
        <v>14</v>
      </c>
      <c r="M217" s="243">
        <f t="shared" ref="M217:N219" si="290">+M165+M191</f>
        <v>73</v>
      </c>
      <c r="N217" s="244">
        <f t="shared" si="290"/>
        <v>38</v>
      </c>
      <c r="O217" s="172">
        <f>+M217+N217</f>
        <v>111</v>
      </c>
      <c r="P217" s="100">
        <f>+P165+P191</f>
        <v>0</v>
      </c>
      <c r="Q217" s="178">
        <f>+O217+P217</f>
        <v>111</v>
      </c>
      <c r="R217" s="243">
        <f t="shared" ref="R217:S219" si="291">+R165+R191</f>
        <v>61</v>
      </c>
      <c r="S217" s="244">
        <f t="shared" si="291"/>
        <v>37</v>
      </c>
      <c r="T217" s="172">
        <f>+R217+S217</f>
        <v>98</v>
      </c>
      <c r="U217" s="100">
        <f>+U165+U191</f>
        <v>0</v>
      </c>
      <c r="V217" s="182">
        <f>+T217+U217</f>
        <v>98</v>
      </c>
      <c r="W217" s="217">
        <f t="shared" ref="W217:W225" si="292">IF(Q217=0,0,((V217/Q217)-1)*100)</f>
        <v>-11.711711711711715</v>
      </c>
    </row>
    <row r="218" spans="2:23">
      <c r="B218" s="207"/>
      <c r="C218" s="121"/>
      <c r="D218" s="121"/>
      <c r="E218" s="121"/>
      <c r="F218" s="121"/>
      <c r="G218" s="121"/>
      <c r="H218" s="121"/>
      <c r="I218" s="122"/>
      <c r="L218" s="221" t="s">
        <v>15</v>
      </c>
      <c r="M218" s="243">
        <f t="shared" si="290"/>
        <v>55</v>
      </c>
      <c r="N218" s="244">
        <f t="shared" si="290"/>
        <v>29</v>
      </c>
      <c r="O218" s="172">
        <f t="shared" ref="O218:O219" si="293">+M218+N218</f>
        <v>84</v>
      </c>
      <c r="P218" s="100">
        <f>+P166+P192</f>
        <v>0</v>
      </c>
      <c r="Q218" s="178">
        <f t="shared" ref="Q218:Q219" si="294">+O218+P218</f>
        <v>84</v>
      </c>
      <c r="R218" s="243">
        <f t="shared" si="291"/>
        <v>31</v>
      </c>
      <c r="S218" s="244">
        <f t="shared" si="291"/>
        <v>22</v>
      </c>
      <c r="T218" s="172">
        <f t="shared" ref="T218:T219" si="295">+R218+S218</f>
        <v>53</v>
      </c>
      <c r="U218" s="100">
        <f>+U166+U192</f>
        <v>0</v>
      </c>
      <c r="V218" s="182">
        <f t="shared" ref="V218:V219" si="296">+T218+U218</f>
        <v>53</v>
      </c>
      <c r="W218" s="217">
        <f t="shared" si="292"/>
        <v>-36.904761904761905</v>
      </c>
    </row>
    <row r="219" spans="2:23" ht="13.5" thickBot="1">
      <c r="B219" s="207"/>
      <c r="C219" s="121"/>
      <c r="D219" s="121"/>
      <c r="E219" s="121"/>
      <c r="F219" s="121"/>
      <c r="G219" s="121"/>
      <c r="H219" s="121"/>
      <c r="I219" s="122"/>
      <c r="L219" s="227" t="s">
        <v>16</v>
      </c>
      <c r="M219" s="243">
        <f t="shared" si="290"/>
        <v>35</v>
      </c>
      <c r="N219" s="244">
        <f t="shared" si="290"/>
        <v>31</v>
      </c>
      <c r="O219" s="172">
        <f t="shared" si="293"/>
        <v>66</v>
      </c>
      <c r="P219" s="100">
        <f>+P167+P193</f>
        <v>0</v>
      </c>
      <c r="Q219" s="178">
        <f t="shared" si="294"/>
        <v>66</v>
      </c>
      <c r="R219" s="243">
        <f t="shared" si="291"/>
        <v>53</v>
      </c>
      <c r="S219" s="244">
        <f t="shared" si="291"/>
        <v>29</v>
      </c>
      <c r="T219" s="172">
        <f t="shared" si="295"/>
        <v>82</v>
      </c>
      <c r="U219" s="100">
        <f>+U167+U193</f>
        <v>0</v>
      </c>
      <c r="V219" s="182">
        <f t="shared" si="296"/>
        <v>82</v>
      </c>
      <c r="W219" s="217">
        <f t="shared" si="292"/>
        <v>24.242424242424242</v>
      </c>
    </row>
    <row r="220" spans="2:23" ht="14.25" thickTop="1" thickBot="1">
      <c r="B220" s="207"/>
      <c r="C220" s="121"/>
      <c r="D220" s="121"/>
      <c r="E220" s="121"/>
      <c r="F220" s="121"/>
      <c r="G220" s="121"/>
      <c r="H220" s="121"/>
      <c r="I220" s="122"/>
      <c r="L220" s="203" t="s">
        <v>17</v>
      </c>
      <c r="M220" s="184">
        <f t="shared" ref="M220:V220" si="297">+M217+M218+M219</f>
        <v>163</v>
      </c>
      <c r="N220" s="185">
        <f t="shared" si="297"/>
        <v>98</v>
      </c>
      <c r="O220" s="184">
        <f t="shared" si="297"/>
        <v>261</v>
      </c>
      <c r="P220" s="184">
        <f t="shared" si="297"/>
        <v>0</v>
      </c>
      <c r="Q220" s="184">
        <f t="shared" si="297"/>
        <v>261</v>
      </c>
      <c r="R220" s="184">
        <f t="shared" si="297"/>
        <v>145</v>
      </c>
      <c r="S220" s="185">
        <f t="shared" si="297"/>
        <v>88</v>
      </c>
      <c r="T220" s="184">
        <f t="shared" si="297"/>
        <v>233</v>
      </c>
      <c r="U220" s="184">
        <f t="shared" si="297"/>
        <v>0</v>
      </c>
      <c r="V220" s="186">
        <f t="shared" si="297"/>
        <v>233</v>
      </c>
      <c r="W220" s="187">
        <f t="shared" si="292"/>
        <v>-10.727969348659006</v>
      </c>
    </row>
    <row r="221" spans="2:23" ht="13.5" thickTop="1">
      <c r="B221" s="207"/>
      <c r="C221" s="121"/>
      <c r="D221" s="121"/>
      <c r="E221" s="121"/>
      <c r="F221" s="121"/>
      <c r="G221" s="121"/>
      <c r="H221" s="121"/>
      <c r="I221" s="122"/>
      <c r="L221" s="221" t="s">
        <v>18</v>
      </c>
      <c r="M221" s="253">
        <f t="shared" ref="M221:N223" si="298">+M169+M195</f>
        <v>35</v>
      </c>
      <c r="N221" s="254">
        <f t="shared" si="298"/>
        <v>28</v>
      </c>
      <c r="O221" s="173">
        <f t="shared" ref="O221" si="299">+M221+N221</f>
        <v>63</v>
      </c>
      <c r="P221" s="100">
        <f>+P169+P195</f>
        <v>0</v>
      </c>
      <c r="Q221" s="179">
        <f t="shared" ref="Q221" si="300">+O221+P221</f>
        <v>63</v>
      </c>
      <c r="R221" s="253">
        <f t="shared" ref="R221:S223" si="301">+R169+R195</f>
        <v>48</v>
      </c>
      <c r="S221" s="254">
        <f t="shared" si="301"/>
        <v>20</v>
      </c>
      <c r="T221" s="173">
        <f t="shared" ref="T221" si="302">+R221+S221</f>
        <v>68</v>
      </c>
      <c r="U221" s="100">
        <f>+U169+U195</f>
        <v>0</v>
      </c>
      <c r="V221" s="182">
        <f t="shared" ref="V221" si="303">+T221+U221</f>
        <v>68</v>
      </c>
      <c r="W221" s="217">
        <f t="shared" si="292"/>
        <v>7.9365079365079305</v>
      </c>
    </row>
    <row r="222" spans="2:23">
      <c r="B222" s="207"/>
      <c r="C222" s="121"/>
      <c r="D222" s="121"/>
      <c r="E222" s="121"/>
      <c r="F222" s="121"/>
      <c r="G222" s="121"/>
      <c r="H222" s="121"/>
      <c r="I222" s="122"/>
      <c r="L222" s="221" t="s">
        <v>19</v>
      </c>
      <c r="M222" s="243">
        <f t="shared" si="298"/>
        <v>24</v>
      </c>
      <c r="N222" s="244">
        <f t="shared" si="298"/>
        <v>31</v>
      </c>
      <c r="O222" s="172">
        <f>+M222+N222</f>
        <v>55</v>
      </c>
      <c r="P222" s="100">
        <f>+P170+P196</f>
        <v>0</v>
      </c>
      <c r="Q222" s="178">
        <f>+O222+P222</f>
        <v>55</v>
      </c>
      <c r="R222" s="243">
        <f t="shared" si="301"/>
        <v>54</v>
      </c>
      <c r="S222" s="244">
        <f t="shared" si="301"/>
        <v>23</v>
      </c>
      <c r="T222" s="172">
        <f>+R222+S222</f>
        <v>77</v>
      </c>
      <c r="U222" s="100">
        <f>+U170+U196</f>
        <v>0</v>
      </c>
      <c r="V222" s="182">
        <f>+T222+U222</f>
        <v>77</v>
      </c>
      <c r="W222" s="217">
        <f>IF(Q222=0,0,((V222/Q222)-1)*100)</f>
        <v>39.999999999999993</v>
      </c>
    </row>
    <row r="223" spans="2:23" ht="13.5" thickBot="1">
      <c r="B223" s="207"/>
      <c r="C223" s="121"/>
      <c r="D223" s="121"/>
      <c r="E223" s="121"/>
      <c r="F223" s="121"/>
      <c r="G223" s="121"/>
      <c r="H223" s="121"/>
      <c r="I223" s="122"/>
      <c r="L223" s="221" t="s">
        <v>20</v>
      </c>
      <c r="M223" s="243">
        <f t="shared" si="298"/>
        <v>26</v>
      </c>
      <c r="N223" s="244">
        <f t="shared" si="298"/>
        <v>36</v>
      </c>
      <c r="O223" s="172">
        <f>+M223+N223</f>
        <v>62</v>
      </c>
      <c r="P223" s="100">
        <f>+P171+P197</f>
        <v>0</v>
      </c>
      <c r="Q223" s="178">
        <f>+O223+P223</f>
        <v>62</v>
      </c>
      <c r="R223" s="243">
        <f t="shared" si="301"/>
        <v>30</v>
      </c>
      <c r="S223" s="244">
        <f t="shared" si="301"/>
        <v>25</v>
      </c>
      <c r="T223" s="172">
        <f>+R223+S223</f>
        <v>55</v>
      </c>
      <c r="U223" s="100">
        <f>+U171+U197</f>
        <v>0</v>
      </c>
      <c r="V223" s="182">
        <f>+T223+U223</f>
        <v>55</v>
      </c>
      <c r="W223" s="217">
        <f>IF(Q223=0,0,((V223/Q223)-1)*100)</f>
        <v>-11.290322580645162</v>
      </c>
    </row>
    <row r="224" spans="2:23" ht="14.25" thickTop="1" thickBot="1">
      <c r="B224" s="207"/>
      <c r="C224" s="121"/>
      <c r="D224" s="121"/>
      <c r="E224" s="121"/>
      <c r="F224" s="121"/>
      <c r="G224" s="121"/>
      <c r="H224" s="121"/>
      <c r="I224" s="122"/>
      <c r="L224" s="203" t="s">
        <v>87</v>
      </c>
      <c r="M224" s="184">
        <f>+M221+M222+M223</f>
        <v>85</v>
      </c>
      <c r="N224" s="185">
        <f t="shared" ref="N224:V224" si="304">+N221+N222+N223</f>
        <v>95</v>
      </c>
      <c r="O224" s="184">
        <f t="shared" si="304"/>
        <v>180</v>
      </c>
      <c r="P224" s="184">
        <f t="shared" si="304"/>
        <v>0</v>
      </c>
      <c r="Q224" s="184">
        <f t="shared" si="304"/>
        <v>180</v>
      </c>
      <c r="R224" s="184">
        <f t="shared" si="304"/>
        <v>132</v>
      </c>
      <c r="S224" s="185">
        <f t="shared" si="304"/>
        <v>68</v>
      </c>
      <c r="T224" s="184">
        <f t="shared" si="304"/>
        <v>200</v>
      </c>
      <c r="U224" s="184">
        <f t="shared" si="304"/>
        <v>0</v>
      </c>
      <c r="V224" s="186">
        <f t="shared" si="304"/>
        <v>200</v>
      </c>
      <c r="W224" s="187">
        <f t="shared" ref="W224" si="305">IF(Q224=0,0,((V224/Q224)-1)*100)</f>
        <v>11.111111111111116</v>
      </c>
    </row>
    <row r="225" spans="1:23" ht="13.5" thickTop="1">
      <c r="B225" s="207"/>
      <c r="C225" s="121"/>
      <c r="D225" s="121"/>
      <c r="E225" s="121"/>
      <c r="F225" s="121"/>
      <c r="G225" s="121"/>
      <c r="H225" s="121"/>
      <c r="I225" s="122"/>
      <c r="L225" s="221" t="s">
        <v>21</v>
      </c>
      <c r="M225" s="243">
        <f t="shared" ref="M225:N227" si="306">+M173+M199</f>
        <v>19</v>
      </c>
      <c r="N225" s="244">
        <f t="shared" si="306"/>
        <v>29</v>
      </c>
      <c r="O225" s="172">
        <f t="shared" ref="O225" si="307">+M225+N225</f>
        <v>48</v>
      </c>
      <c r="P225" s="100">
        <f>+P173+P199</f>
        <v>0</v>
      </c>
      <c r="Q225" s="178">
        <f t="shared" ref="Q225" si="308">+O225+P225</f>
        <v>48</v>
      </c>
      <c r="R225" s="243">
        <f t="shared" ref="R225:S227" si="309">+R173+R199</f>
        <v>35</v>
      </c>
      <c r="S225" s="244">
        <f t="shared" si="309"/>
        <v>26</v>
      </c>
      <c r="T225" s="172">
        <f t="shared" ref="T225" si="310">+R225+S225</f>
        <v>61</v>
      </c>
      <c r="U225" s="100">
        <f>+U173+U199</f>
        <v>0</v>
      </c>
      <c r="V225" s="182">
        <f t="shared" ref="V225" si="311">+T225+U225</f>
        <v>61</v>
      </c>
      <c r="W225" s="217">
        <f t="shared" si="292"/>
        <v>27.083333333333325</v>
      </c>
    </row>
    <row r="226" spans="1:23">
      <c r="B226" s="207"/>
      <c r="C226" s="121"/>
      <c r="D226" s="121"/>
      <c r="E226" s="121"/>
      <c r="F226" s="121"/>
      <c r="G226" s="121"/>
      <c r="H226" s="121"/>
      <c r="I226" s="122"/>
      <c r="L226" s="221" t="s">
        <v>88</v>
      </c>
      <c r="M226" s="243">
        <f t="shared" si="306"/>
        <v>17</v>
      </c>
      <c r="N226" s="244">
        <f t="shared" si="306"/>
        <v>25</v>
      </c>
      <c r="O226" s="172">
        <f>+M226+N226</f>
        <v>42</v>
      </c>
      <c r="P226" s="100">
        <f>+P174+P200</f>
        <v>0</v>
      </c>
      <c r="Q226" s="178">
        <f>+O226+P226</f>
        <v>42</v>
      </c>
      <c r="R226" s="243">
        <f t="shared" si="309"/>
        <v>46</v>
      </c>
      <c r="S226" s="244">
        <f t="shared" si="309"/>
        <v>35</v>
      </c>
      <c r="T226" s="172">
        <f>+R226+S226</f>
        <v>81</v>
      </c>
      <c r="U226" s="100">
        <f>+U174+U200</f>
        <v>0</v>
      </c>
      <c r="V226" s="182">
        <f>+T226+U226</f>
        <v>81</v>
      </c>
      <c r="W226" s="217">
        <f t="shared" ref="W226:W230" si="312">IF(Q226=0,0,((V226/Q226)-1)*100)</f>
        <v>92.857142857142861</v>
      </c>
    </row>
    <row r="227" spans="1:23" ht="13.5" thickBot="1">
      <c r="B227" s="207"/>
      <c r="C227" s="121"/>
      <c r="D227" s="121"/>
      <c r="E227" s="121"/>
      <c r="F227" s="121"/>
      <c r="G227" s="121"/>
      <c r="H227" s="121"/>
      <c r="I227" s="122"/>
      <c r="L227" s="221" t="s">
        <v>22</v>
      </c>
      <c r="M227" s="243">
        <f t="shared" si="306"/>
        <v>54</v>
      </c>
      <c r="N227" s="244">
        <f t="shared" si="306"/>
        <v>28</v>
      </c>
      <c r="O227" s="174">
        <f>+M227+N227</f>
        <v>82</v>
      </c>
      <c r="P227" s="250">
        <f>+P175+P201</f>
        <v>0</v>
      </c>
      <c r="Q227" s="178">
        <f>+O227+P227</f>
        <v>82</v>
      </c>
      <c r="R227" s="243">
        <f t="shared" si="309"/>
        <v>57</v>
      </c>
      <c r="S227" s="244">
        <f t="shared" si="309"/>
        <v>38</v>
      </c>
      <c r="T227" s="174">
        <f>+R227+S227</f>
        <v>95</v>
      </c>
      <c r="U227" s="250">
        <f>+U175+U201</f>
        <v>0</v>
      </c>
      <c r="V227" s="182">
        <f>+T227+U227</f>
        <v>95</v>
      </c>
      <c r="W227" s="217">
        <f t="shared" si="312"/>
        <v>15.853658536585357</v>
      </c>
    </row>
    <row r="228" spans="1:23" ht="14.25" thickTop="1" thickBot="1">
      <c r="B228" s="207"/>
      <c r="C228" s="121"/>
      <c r="D228" s="121"/>
      <c r="E228" s="121"/>
      <c r="F228" s="121"/>
      <c r="G228" s="121"/>
      <c r="H228" s="121"/>
      <c r="I228" s="122"/>
      <c r="L228" s="204" t="s">
        <v>60</v>
      </c>
      <c r="M228" s="188">
        <f>+M225+M226+M227</f>
        <v>90</v>
      </c>
      <c r="N228" s="188">
        <f t="shared" ref="N228" si="313">+N225+N226+N227</f>
        <v>82</v>
      </c>
      <c r="O228" s="192">
        <f t="shared" ref="O228" si="314">+O225+O226+O227</f>
        <v>172</v>
      </c>
      <c r="P228" s="192">
        <f t="shared" ref="P228" si="315">+P225+P226+P227</f>
        <v>0</v>
      </c>
      <c r="Q228" s="191">
        <f t="shared" ref="Q228" si="316">+Q225+Q226+Q227</f>
        <v>172</v>
      </c>
      <c r="R228" s="188">
        <f t="shared" ref="R228" si="317">+R225+R226+R227</f>
        <v>138</v>
      </c>
      <c r="S228" s="188">
        <f t="shared" ref="S228" si="318">+S225+S226+S227</f>
        <v>99</v>
      </c>
      <c r="T228" s="192">
        <f t="shared" ref="T228" si="319">+T225+T226+T227</f>
        <v>237</v>
      </c>
      <c r="U228" s="192">
        <f t="shared" ref="U228" si="320">+U225+U226+U227</f>
        <v>0</v>
      </c>
      <c r="V228" s="192">
        <f t="shared" ref="V228" si="321">+V225+V226+V227</f>
        <v>237</v>
      </c>
      <c r="W228" s="193">
        <f t="shared" si="312"/>
        <v>37.790697674418603</v>
      </c>
    </row>
    <row r="229" spans="1:23" ht="13.5" thickTop="1">
      <c r="A229" s="125"/>
      <c r="B229" s="208"/>
      <c r="C229" s="126"/>
      <c r="D229" s="126"/>
      <c r="E229" s="126"/>
      <c r="F229" s="126"/>
      <c r="G229" s="126"/>
      <c r="H229" s="126"/>
      <c r="I229" s="127"/>
      <c r="J229" s="125"/>
      <c r="K229" s="125"/>
      <c r="L229" s="255" t="s">
        <v>24</v>
      </c>
      <c r="M229" s="256">
        <f t="shared" ref="M229:N231" si="322">+M177+M203</f>
        <v>54</v>
      </c>
      <c r="N229" s="257">
        <f t="shared" si="322"/>
        <v>29</v>
      </c>
      <c r="O229" s="175">
        <f>+M229+N229</f>
        <v>83</v>
      </c>
      <c r="P229" s="258">
        <f>+P177+P203</f>
        <v>0</v>
      </c>
      <c r="Q229" s="180">
        <f>+O229+P229</f>
        <v>83</v>
      </c>
      <c r="R229" s="256">
        <f t="shared" ref="R229:S231" si="323">+R177+R203</f>
        <v>32</v>
      </c>
      <c r="S229" s="257">
        <f t="shared" si="323"/>
        <v>25</v>
      </c>
      <c r="T229" s="175">
        <f>+R229+S229</f>
        <v>57</v>
      </c>
      <c r="U229" s="258">
        <f>+U177+U203</f>
        <v>0</v>
      </c>
      <c r="V229" s="183">
        <f>+T229+U229</f>
        <v>57</v>
      </c>
      <c r="W229" s="259">
        <f t="shared" si="312"/>
        <v>-31.325301204819279</v>
      </c>
    </row>
    <row r="230" spans="1:23" ht="13.5" customHeight="1">
      <c r="A230" s="125"/>
      <c r="B230" s="209"/>
      <c r="C230" s="128"/>
      <c r="D230" s="128"/>
      <c r="E230" s="128"/>
      <c r="F230" s="128"/>
      <c r="G230" s="128"/>
      <c r="H230" s="128"/>
      <c r="I230" s="129"/>
      <c r="J230" s="125"/>
      <c r="K230" s="125"/>
      <c r="L230" s="255" t="s">
        <v>25</v>
      </c>
      <c r="M230" s="256">
        <f t="shared" si="322"/>
        <v>58</v>
      </c>
      <c r="N230" s="257">
        <f t="shared" si="322"/>
        <v>35</v>
      </c>
      <c r="O230" s="175">
        <f>+M230+N230</f>
        <v>93</v>
      </c>
      <c r="P230" s="260">
        <f>+P178+P204</f>
        <v>0</v>
      </c>
      <c r="Q230" s="180">
        <f>+O230+P230</f>
        <v>93</v>
      </c>
      <c r="R230" s="256">
        <f t="shared" si="323"/>
        <v>29</v>
      </c>
      <c r="S230" s="257">
        <f t="shared" si="323"/>
        <v>26</v>
      </c>
      <c r="T230" s="175">
        <f>+R230+S230</f>
        <v>55</v>
      </c>
      <c r="U230" s="260">
        <f>+U178+U204</f>
        <v>0</v>
      </c>
      <c r="V230" s="175">
        <f>+T230+U230</f>
        <v>55</v>
      </c>
      <c r="W230" s="259">
        <f t="shared" si="312"/>
        <v>-40.86021505376344</v>
      </c>
    </row>
    <row r="231" spans="1:23" ht="13.5" customHeight="1" thickBot="1">
      <c r="A231" s="125"/>
      <c r="B231" s="209"/>
      <c r="C231" s="128"/>
      <c r="D231" s="128"/>
      <c r="E231" s="128"/>
      <c r="F231" s="128"/>
      <c r="G231" s="128"/>
      <c r="H231" s="128"/>
      <c r="I231" s="129"/>
      <c r="J231" s="125"/>
      <c r="K231" s="125"/>
      <c r="L231" s="255" t="s">
        <v>26</v>
      </c>
      <c r="M231" s="256">
        <f t="shared" si="322"/>
        <v>60</v>
      </c>
      <c r="N231" s="257">
        <f t="shared" si="322"/>
        <v>38</v>
      </c>
      <c r="O231" s="176">
        <f t="shared" ref="O231" si="324">+M231+N231</f>
        <v>98</v>
      </c>
      <c r="P231" s="261">
        <f>+P179+P205</f>
        <v>0</v>
      </c>
      <c r="Q231" s="180">
        <f t="shared" ref="Q231" si="325">+O231+P231</f>
        <v>98</v>
      </c>
      <c r="R231" s="256">
        <f t="shared" si="323"/>
        <v>31</v>
      </c>
      <c r="S231" s="257">
        <f t="shared" si="323"/>
        <v>27</v>
      </c>
      <c r="T231" s="175">
        <f t="shared" ref="T231" si="326">+R231+S231</f>
        <v>58</v>
      </c>
      <c r="U231" s="261">
        <f>+U179+U205</f>
        <v>0</v>
      </c>
      <c r="V231" s="183">
        <f t="shared" ref="V231" si="327">+T231+U231</f>
        <v>58</v>
      </c>
      <c r="W231" s="259">
        <f t="shared" ref="W231:W232" si="328">IF(Q231=0,0,((V231/Q231)-1)*100)</f>
        <v>-40.816326530612244</v>
      </c>
    </row>
    <row r="232" spans="1:23" ht="14.25" thickTop="1" thickBot="1">
      <c r="B232" s="207"/>
      <c r="C232" s="121"/>
      <c r="D232" s="121"/>
      <c r="E232" s="121"/>
      <c r="F232" s="121"/>
      <c r="G232" s="121"/>
      <c r="H232" s="121"/>
      <c r="I232" s="122"/>
      <c r="L232" s="203" t="s">
        <v>27</v>
      </c>
      <c r="M232" s="184">
        <f t="shared" ref="M232:V232" si="329">+M229+M230+M231</f>
        <v>172</v>
      </c>
      <c r="N232" s="185">
        <f t="shared" si="329"/>
        <v>102</v>
      </c>
      <c r="O232" s="184">
        <f t="shared" si="329"/>
        <v>274</v>
      </c>
      <c r="P232" s="184">
        <f t="shared" si="329"/>
        <v>0</v>
      </c>
      <c r="Q232" s="190">
        <f t="shared" si="329"/>
        <v>274</v>
      </c>
      <c r="R232" s="184">
        <f t="shared" si="329"/>
        <v>92</v>
      </c>
      <c r="S232" s="185">
        <f t="shared" si="329"/>
        <v>78</v>
      </c>
      <c r="T232" s="184">
        <f t="shared" si="329"/>
        <v>170</v>
      </c>
      <c r="U232" s="184">
        <f t="shared" si="329"/>
        <v>0</v>
      </c>
      <c r="V232" s="190">
        <f t="shared" si="329"/>
        <v>170</v>
      </c>
      <c r="W232" s="187">
        <f t="shared" si="328"/>
        <v>-37.956204379562038</v>
      </c>
    </row>
    <row r="233" spans="1:23" ht="14.25" thickTop="1" thickBot="1">
      <c r="B233" s="207"/>
      <c r="C233" s="121"/>
      <c r="D233" s="121"/>
      <c r="E233" s="121"/>
      <c r="F233" s="121"/>
      <c r="G233" s="121"/>
      <c r="H233" s="121"/>
      <c r="I233" s="122"/>
      <c r="L233" s="203" t="s">
        <v>90</v>
      </c>
      <c r="M233" s="184">
        <f t="shared" ref="M233" si="330">+M224+M228+M232</f>
        <v>347</v>
      </c>
      <c r="N233" s="185">
        <f t="shared" ref="N233" si="331">+N224+N228+N232</f>
        <v>279</v>
      </c>
      <c r="O233" s="184">
        <f t="shared" ref="O233" si="332">+O224+O228+O232</f>
        <v>626</v>
      </c>
      <c r="P233" s="184">
        <f t="shared" ref="P233" si="333">+P224+P228+P232</f>
        <v>0</v>
      </c>
      <c r="Q233" s="184">
        <f t="shared" ref="Q233" si="334">+Q224+Q228+Q232</f>
        <v>626</v>
      </c>
      <c r="R233" s="184">
        <f t="shared" ref="R233" si="335">+R224+R228+R232</f>
        <v>362</v>
      </c>
      <c r="S233" s="185">
        <f t="shared" ref="S233" si="336">+S224+S228+S232</f>
        <v>245</v>
      </c>
      <c r="T233" s="184">
        <f t="shared" ref="T233" si="337">+T224+T228+T232</f>
        <v>607</v>
      </c>
      <c r="U233" s="184">
        <f t="shared" ref="U233" si="338">+U224+U228+U232</f>
        <v>0</v>
      </c>
      <c r="V233" s="186">
        <f t="shared" ref="V233" si="339">+V224+V228+V232</f>
        <v>607</v>
      </c>
      <c r="W233" s="187">
        <f>IF(Q233=0,0,((V233/Q233)-1)*100)</f>
        <v>-3.0351437699680517</v>
      </c>
    </row>
    <row r="234" spans="1:23" ht="14.25" thickTop="1" thickBot="1">
      <c r="B234" s="207"/>
      <c r="C234" s="121"/>
      <c r="D234" s="121"/>
      <c r="E234" s="121"/>
      <c r="F234" s="121"/>
      <c r="G234" s="121"/>
      <c r="H234" s="121"/>
      <c r="I234" s="122"/>
      <c r="L234" s="203" t="s">
        <v>89</v>
      </c>
      <c r="M234" s="184">
        <f t="shared" ref="M234:V234" si="340">+M220+M224+M228+M232</f>
        <v>510</v>
      </c>
      <c r="N234" s="185">
        <f t="shared" si="340"/>
        <v>377</v>
      </c>
      <c r="O234" s="184">
        <f t="shared" si="340"/>
        <v>887</v>
      </c>
      <c r="P234" s="184">
        <f t="shared" si="340"/>
        <v>0</v>
      </c>
      <c r="Q234" s="184">
        <f t="shared" si="340"/>
        <v>887</v>
      </c>
      <c r="R234" s="184">
        <f t="shared" si="340"/>
        <v>507</v>
      </c>
      <c r="S234" s="185">
        <f t="shared" si="340"/>
        <v>333</v>
      </c>
      <c r="T234" s="184">
        <f t="shared" si="340"/>
        <v>840</v>
      </c>
      <c r="U234" s="184">
        <f t="shared" si="340"/>
        <v>0</v>
      </c>
      <c r="V234" s="186">
        <f t="shared" si="340"/>
        <v>840</v>
      </c>
      <c r="W234" s="187">
        <f>IF(Q234=0,0,((V234/Q234)-1)*100)</f>
        <v>-5.29875986471251</v>
      </c>
    </row>
    <row r="235" spans="1:23" ht="13.5" thickTop="1">
      <c r="B235" s="197"/>
      <c r="C235" s="94"/>
      <c r="D235" s="94"/>
      <c r="E235" s="94"/>
      <c r="F235" s="94"/>
      <c r="G235" s="94"/>
      <c r="H235" s="94"/>
      <c r="I235" s="95"/>
      <c r="L235" s="200" t="s">
        <v>59</v>
      </c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5"/>
    </row>
  </sheetData>
  <sheetProtection password="CF53" sheet="1" objects="1" scenarios="1"/>
  <customSheetViews>
    <customSheetView guid="{ED529B84-E379-4C9B-A677-BE1D384436B0}" fitToPage="1">
      <selection activeCell="U208" sqref="U208"/>
      <pageMargins left="0.69" right="0.62" top="0.87" bottom="0.49" header="0.49" footer="0.15748031496062992"/>
      <printOptions horizontalCentered="1"/>
      <pageSetup paperSize="9" scale="67" orientation="portrait" r:id="rId1"/>
      <headerFooter alignWithMargins="0">
        <oddHeader>&amp;LMonthly Air Transport Statistic : Chiang Mai International Airport</oddHeader>
      </headerFooter>
    </customSheetView>
  </customSheetViews>
  <mergeCells count="48">
    <mergeCell ref="B2:I2"/>
    <mergeCell ref="L2:W2"/>
    <mergeCell ref="B3:I3"/>
    <mergeCell ref="L3:W3"/>
    <mergeCell ref="C5:E5"/>
    <mergeCell ref="F5:H5"/>
    <mergeCell ref="M5:Q5"/>
    <mergeCell ref="R5:V5"/>
    <mergeCell ref="B28:I28"/>
    <mergeCell ref="L28:W28"/>
    <mergeCell ref="B29:I29"/>
    <mergeCell ref="L29:W29"/>
    <mergeCell ref="C31:E31"/>
    <mergeCell ref="F31:H31"/>
    <mergeCell ref="M31:Q31"/>
    <mergeCell ref="R31:V31"/>
    <mergeCell ref="C57:E57"/>
    <mergeCell ref="F57:H57"/>
    <mergeCell ref="M57:Q57"/>
    <mergeCell ref="R57:V57"/>
    <mergeCell ref="B54:I54"/>
    <mergeCell ref="L54:W54"/>
    <mergeCell ref="B55:I55"/>
    <mergeCell ref="L55:W55"/>
    <mergeCell ref="M109:Q109"/>
    <mergeCell ref="R109:V109"/>
    <mergeCell ref="L106:W106"/>
    <mergeCell ref="L107:W107"/>
    <mergeCell ref="L80:W80"/>
    <mergeCell ref="L81:W81"/>
    <mergeCell ref="M83:Q83"/>
    <mergeCell ref="R83:V83"/>
    <mergeCell ref="M213:Q213"/>
    <mergeCell ref="R213:V213"/>
    <mergeCell ref="L184:W184"/>
    <mergeCell ref="L185:W185"/>
    <mergeCell ref="M187:Q187"/>
    <mergeCell ref="R187:V187"/>
    <mergeCell ref="L211:W211"/>
    <mergeCell ref="L210:W210"/>
    <mergeCell ref="M161:Q161"/>
    <mergeCell ref="R161:V161"/>
    <mergeCell ref="L132:W132"/>
    <mergeCell ref="L133:W133"/>
    <mergeCell ref="L158:W158"/>
    <mergeCell ref="M135:Q135"/>
    <mergeCell ref="R135:V135"/>
    <mergeCell ref="L159:W159"/>
  </mergeCells>
  <phoneticPr fontId="26" type="noConversion"/>
  <conditionalFormatting sqref="J1:K1048576 A1:A1048576">
    <cfRule type="containsText" dxfId="14" priority="2" operator="containsText" text="NOT OK">
      <formula>NOT(ISERROR(SEARCH("NOT OK",A1)))</formula>
    </cfRule>
  </conditionalFormatting>
  <printOptions horizontalCentered="1"/>
  <pageMargins left="0.69" right="0.62" top="0.87" bottom="0.49" header="0.49" footer="0.15748031496062992"/>
  <pageSetup paperSize="9" scale="67" orientation="portrait" r:id="rId2"/>
  <headerFooter alignWithMargins="0">
    <oddHeader>&amp;LMonthly Air Transport Statistic : Chiang Mai International Airport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A235"/>
  <sheetViews>
    <sheetView topLeftCell="G1" zoomScaleNormal="100" workbookViewId="0">
      <selection activeCell="U1" activeCellId="3" sqref="L1:W1048576 L1:W1048576 L1:W1048576 L1:W1048576"/>
    </sheetView>
  </sheetViews>
  <sheetFormatPr defaultColWidth="7" defaultRowHeight="12.75"/>
  <cols>
    <col min="1" max="1" width="7" style="94"/>
    <col min="2" max="2" width="12.42578125" style="1" customWidth="1"/>
    <col min="3" max="3" width="11.5703125" style="1" customWidth="1"/>
    <col min="4" max="4" width="11.42578125" style="1" customWidth="1"/>
    <col min="5" max="6" width="10.85546875" style="1" customWidth="1"/>
    <col min="7" max="7" width="11.140625" style="1" customWidth="1"/>
    <col min="8" max="8" width="11.7109375" style="1" customWidth="1"/>
    <col min="9" max="9" width="9.85546875" style="6" customWidth="1"/>
    <col min="10" max="11" width="7" style="94"/>
    <col min="12" max="12" width="13" style="1" customWidth="1"/>
    <col min="13" max="14" width="11.85546875" style="1" customWidth="1"/>
    <col min="15" max="15" width="14.140625" style="1" bestFit="1" customWidth="1"/>
    <col min="16" max="19" width="11.85546875" style="1" customWidth="1"/>
    <col min="20" max="20" width="14.140625" style="1" bestFit="1" customWidth="1"/>
    <col min="21" max="22" width="11.85546875" style="1" customWidth="1"/>
    <col min="23" max="23" width="12.140625" style="6" bestFit="1" customWidth="1"/>
    <col min="24" max="24" width="7" style="6" bestFit="1" customWidth="1"/>
    <col min="25" max="25" width="7.7109375" style="1" bestFit="1" customWidth="1"/>
    <col min="26" max="26" width="6" style="1" bestFit="1" customWidth="1"/>
    <col min="27" max="27" width="7" style="274"/>
    <col min="28" max="16384" width="7" style="1"/>
  </cols>
  <sheetData>
    <row r="1" spans="1:23" ht="13.5" thickBot="1"/>
    <row r="2" spans="1:23" ht="13.5" thickTop="1">
      <c r="B2" s="327" t="s">
        <v>0</v>
      </c>
      <c r="C2" s="328"/>
      <c r="D2" s="328"/>
      <c r="E2" s="328"/>
      <c r="F2" s="328"/>
      <c r="G2" s="328"/>
      <c r="H2" s="328"/>
      <c r="I2" s="329"/>
      <c r="L2" s="330" t="s">
        <v>1</v>
      </c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2"/>
    </row>
    <row r="3" spans="1:23" ht="13.5" thickBot="1">
      <c r="B3" s="318" t="s">
        <v>2</v>
      </c>
      <c r="C3" s="319"/>
      <c r="D3" s="319"/>
      <c r="E3" s="319"/>
      <c r="F3" s="319"/>
      <c r="G3" s="319"/>
      <c r="H3" s="319"/>
      <c r="I3" s="320"/>
      <c r="L3" s="321" t="s">
        <v>3</v>
      </c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3"/>
    </row>
    <row r="4" spans="1:23" ht="14.25" thickTop="1" thickBot="1">
      <c r="B4" s="197"/>
      <c r="C4" s="94"/>
      <c r="D4" s="94"/>
      <c r="E4" s="94"/>
      <c r="F4" s="94"/>
      <c r="G4" s="94"/>
      <c r="H4" s="94"/>
      <c r="I4" s="95"/>
      <c r="L4" s="197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</row>
    <row r="5" spans="1:23" ht="14.25" thickTop="1" thickBot="1">
      <c r="B5" s="219"/>
      <c r="C5" s="312" t="s">
        <v>91</v>
      </c>
      <c r="D5" s="313"/>
      <c r="E5" s="314"/>
      <c r="F5" s="315" t="s">
        <v>92</v>
      </c>
      <c r="G5" s="316"/>
      <c r="H5" s="317"/>
      <c r="I5" s="220" t="s">
        <v>4</v>
      </c>
      <c r="L5" s="219"/>
      <c r="M5" s="324" t="s">
        <v>91</v>
      </c>
      <c r="N5" s="325"/>
      <c r="O5" s="325"/>
      <c r="P5" s="325"/>
      <c r="Q5" s="326"/>
      <c r="R5" s="324" t="s">
        <v>92</v>
      </c>
      <c r="S5" s="325"/>
      <c r="T5" s="325"/>
      <c r="U5" s="325"/>
      <c r="V5" s="326"/>
      <c r="W5" s="220" t="s">
        <v>4</v>
      </c>
    </row>
    <row r="6" spans="1:23" ht="13.5" thickTop="1">
      <c r="B6" s="221" t="s">
        <v>5</v>
      </c>
      <c r="C6" s="222"/>
      <c r="D6" s="223"/>
      <c r="E6" s="153"/>
      <c r="F6" s="222"/>
      <c r="G6" s="223"/>
      <c r="H6" s="153"/>
      <c r="I6" s="224" t="s">
        <v>6</v>
      </c>
      <c r="L6" s="221" t="s">
        <v>5</v>
      </c>
      <c r="M6" s="222"/>
      <c r="N6" s="225"/>
      <c r="O6" s="150"/>
      <c r="P6" s="226"/>
      <c r="Q6" s="151"/>
      <c r="R6" s="222"/>
      <c r="S6" s="225"/>
      <c r="T6" s="150"/>
      <c r="U6" s="226"/>
      <c r="V6" s="150"/>
      <c r="W6" s="224" t="s">
        <v>6</v>
      </c>
    </row>
    <row r="7" spans="1:23" ht="13.5" thickBot="1">
      <c r="B7" s="227"/>
      <c r="C7" s="228" t="s">
        <v>7</v>
      </c>
      <c r="D7" s="229" t="s">
        <v>8</v>
      </c>
      <c r="E7" s="213" t="s">
        <v>9</v>
      </c>
      <c r="F7" s="228" t="s">
        <v>7</v>
      </c>
      <c r="G7" s="229" t="s">
        <v>8</v>
      </c>
      <c r="H7" s="213" t="s">
        <v>9</v>
      </c>
      <c r="I7" s="230"/>
      <c r="L7" s="227"/>
      <c r="M7" s="231" t="s">
        <v>10</v>
      </c>
      <c r="N7" s="232" t="s">
        <v>11</v>
      </c>
      <c r="O7" s="152" t="s">
        <v>12</v>
      </c>
      <c r="P7" s="233" t="s">
        <v>13</v>
      </c>
      <c r="Q7" s="214" t="s">
        <v>9</v>
      </c>
      <c r="R7" s="231" t="s">
        <v>10</v>
      </c>
      <c r="S7" s="232" t="s">
        <v>11</v>
      </c>
      <c r="T7" s="152" t="s">
        <v>12</v>
      </c>
      <c r="U7" s="233" t="s">
        <v>13</v>
      </c>
      <c r="V7" s="152" t="s">
        <v>9</v>
      </c>
      <c r="W7" s="230"/>
    </row>
    <row r="8" spans="1:23" ht="6" customHeight="1" thickTop="1">
      <c r="B8" s="221"/>
      <c r="C8" s="234"/>
      <c r="D8" s="235"/>
      <c r="E8" s="97"/>
      <c r="F8" s="234"/>
      <c r="G8" s="235"/>
      <c r="H8" s="97"/>
      <c r="I8" s="236"/>
      <c r="L8" s="221"/>
      <c r="M8" s="237"/>
      <c r="N8" s="238"/>
      <c r="O8" s="136"/>
      <c r="P8" s="239"/>
      <c r="Q8" s="139"/>
      <c r="R8" s="237"/>
      <c r="S8" s="238"/>
      <c r="T8" s="136"/>
      <c r="U8" s="239"/>
      <c r="V8" s="141"/>
      <c r="W8" s="240"/>
    </row>
    <row r="9" spans="1:23">
      <c r="A9" s="266" t="str">
        <f>IF(ISERROR(F9/G9)," ",IF(F9/G9&gt;0.5,IF(F9/G9&lt;1.5," ","NOT OK"),"NOT OK"))</f>
        <v xml:space="preserve"> </v>
      </c>
      <c r="B9" s="221" t="s">
        <v>14</v>
      </c>
      <c r="C9" s="241">
        <v>89</v>
      </c>
      <c r="D9" s="242">
        <v>88</v>
      </c>
      <c r="E9" s="98">
        <f>C9+D9</f>
        <v>177</v>
      </c>
      <c r="F9" s="243">
        <v>83</v>
      </c>
      <c r="G9" s="247">
        <v>83</v>
      </c>
      <c r="H9" s="98">
        <f>F9+G9</f>
        <v>166</v>
      </c>
      <c r="I9" s="217">
        <f t="shared" ref="I9:I17" si="0">IF(E9=0,0,((H9/E9)-1)*100)</f>
        <v>-6.2146892655367214</v>
      </c>
      <c r="J9" s="106"/>
      <c r="L9" s="221" t="s">
        <v>14</v>
      </c>
      <c r="M9" s="243">
        <v>11827</v>
      </c>
      <c r="N9" s="244">
        <v>9600</v>
      </c>
      <c r="O9" s="137">
        <f>M9+N9</f>
        <v>21427</v>
      </c>
      <c r="P9" s="100">
        <v>590</v>
      </c>
      <c r="Q9" s="140">
        <f>O9+P9</f>
        <v>22017</v>
      </c>
      <c r="R9" s="243">
        <v>12629</v>
      </c>
      <c r="S9" s="244">
        <v>9535</v>
      </c>
      <c r="T9" s="137">
        <f>R9+S9</f>
        <v>22164</v>
      </c>
      <c r="U9" s="100">
        <v>0</v>
      </c>
      <c r="V9" s="142">
        <f>T9+U9</f>
        <v>22164</v>
      </c>
      <c r="W9" s="217">
        <f t="shared" ref="W9:W17" si="1">IF(Q9=0,0,((V9/Q9)-1)*100)</f>
        <v>0.66766589453604031</v>
      </c>
    </row>
    <row r="10" spans="1:23">
      <c r="A10" s="266" t="str">
        <f t="shared" ref="A10:A69" si="2">IF(ISERROR(F10/G10)," ",IF(F10/G10&gt;0.5,IF(F10/G10&lt;1.5," ","NOT OK"),"NOT OK"))</f>
        <v xml:space="preserve"> </v>
      </c>
      <c r="B10" s="221" t="s">
        <v>15</v>
      </c>
      <c r="C10" s="241">
        <v>74</v>
      </c>
      <c r="D10" s="242">
        <v>74</v>
      </c>
      <c r="E10" s="98">
        <f>C10+D10</f>
        <v>148</v>
      </c>
      <c r="F10" s="243">
        <v>75</v>
      </c>
      <c r="G10" s="247">
        <v>75</v>
      </c>
      <c r="H10" s="98">
        <f>F10+G10</f>
        <v>150</v>
      </c>
      <c r="I10" s="217">
        <f t="shared" si="0"/>
        <v>1.3513513513513598</v>
      </c>
      <c r="K10" s="99"/>
      <c r="L10" s="221" t="s">
        <v>15</v>
      </c>
      <c r="M10" s="243">
        <v>9402</v>
      </c>
      <c r="N10" s="244">
        <v>9247</v>
      </c>
      <c r="O10" s="137">
        <f>M10+N10</f>
        <v>18649</v>
      </c>
      <c r="P10" s="100">
        <v>0</v>
      </c>
      <c r="Q10" s="140">
        <f>O10+P10</f>
        <v>18649</v>
      </c>
      <c r="R10" s="243">
        <v>10435</v>
      </c>
      <c r="S10" s="244">
        <v>9981</v>
      </c>
      <c r="T10" s="137">
        <f>R10+S10</f>
        <v>20416</v>
      </c>
      <c r="U10" s="100">
        <v>0</v>
      </c>
      <c r="V10" s="142">
        <f>T10+U10</f>
        <v>20416</v>
      </c>
      <c r="W10" s="217">
        <f t="shared" si="1"/>
        <v>9.4750388760791449</v>
      </c>
    </row>
    <row r="11" spans="1:23" ht="13.5" thickBot="1">
      <c r="A11" s="266" t="str">
        <f t="shared" si="2"/>
        <v xml:space="preserve"> </v>
      </c>
      <c r="B11" s="227" t="s">
        <v>16</v>
      </c>
      <c r="C11" s="245">
        <v>77</v>
      </c>
      <c r="D11" s="246">
        <v>76</v>
      </c>
      <c r="E11" s="98">
        <f>C11+D11</f>
        <v>153</v>
      </c>
      <c r="F11" s="243">
        <v>87</v>
      </c>
      <c r="G11" s="252">
        <v>87</v>
      </c>
      <c r="H11" s="98">
        <f>F11+G11</f>
        <v>174</v>
      </c>
      <c r="I11" s="217">
        <f t="shared" si="0"/>
        <v>13.725490196078427</v>
      </c>
      <c r="K11" s="99"/>
      <c r="L11" s="227" t="s">
        <v>16</v>
      </c>
      <c r="M11" s="243">
        <v>10544</v>
      </c>
      <c r="N11" s="244">
        <v>10378</v>
      </c>
      <c r="O11" s="137">
        <f>M11+N11</f>
        <v>20922</v>
      </c>
      <c r="P11" s="100">
        <v>0</v>
      </c>
      <c r="Q11" s="140">
        <f>O11+P11</f>
        <v>20922</v>
      </c>
      <c r="R11" s="243">
        <v>11123</v>
      </c>
      <c r="S11" s="244">
        <v>10724</v>
      </c>
      <c r="T11" s="137">
        <f>R11+S11</f>
        <v>21847</v>
      </c>
      <c r="U11" s="250">
        <v>263</v>
      </c>
      <c r="V11" s="142">
        <f>T11+U11</f>
        <v>22110</v>
      </c>
      <c r="W11" s="217">
        <f t="shared" si="1"/>
        <v>5.6782334384858135</v>
      </c>
    </row>
    <row r="12" spans="1:23" ht="14.25" thickTop="1" thickBot="1">
      <c r="A12" s="266" t="str">
        <f>IF(ISERROR(F12/G12)," ",IF(F12/G12&gt;0.5,IF(F12/G12&lt;1.5," ","NOT OK"),"NOT OK"))</f>
        <v xml:space="preserve"> </v>
      </c>
      <c r="B12" s="205" t="s">
        <v>55</v>
      </c>
      <c r="C12" s="101">
        <f>C9+C10+C11</f>
        <v>240</v>
      </c>
      <c r="D12" s="102">
        <f>D9+D10+D11</f>
        <v>238</v>
      </c>
      <c r="E12" s="103">
        <f>+E9+E10+E11</f>
        <v>478</v>
      </c>
      <c r="F12" s="101">
        <f>F9+F10+F11</f>
        <v>245</v>
      </c>
      <c r="G12" s="102">
        <f>G9+G10+G11</f>
        <v>245</v>
      </c>
      <c r="H12" s="103">
        <f>H10+H9+H11</f>
        <v>490</v>
      </c>
      <c r="I12" s="104">
        <f t="shared" si="0"/>
        <v>2.5104602510460206</v>
      </c>
      <c r="J12" s="99"/>
      <c r="L12" s="198" t="s">
        <v>55</v>
      </c>
      <c r="M12" s="143">
        <f t="shared" ref="M12:P12" si="3">+M9+M10+M11</f>
        <v>31773</v>
      </c>
      <c r="N12" s="144">
        <f t="shared" si="3"/>
        <v>29225</v>
      </c>
      <c r="O12" s="143">
        <f t="shared" si="3"/>
        <v>60998</v>
      </c>
      <c r="P12" s="143">
        <f t="shared" si="3"/>
        <v>590</v>
      </c>
      <c r="Q12" s="143">
        <f t="shared" ref="Q12:V12" si="4">+Q9+Q10+Q11</f>
        <v>61588</v>
      </c>
      <c r="R12" s="143">
        <f t="shared" si="4"/>
        <v>34187</v>
      </c>
      <c r="S12" s="144">
        <f t="shared" si="4"/>
        <v>30240</v>
      </c>
      <c r="T12" s="143">
        <f t="shared" si="4"/>
        <v>64427</v>
      </c>
      <c r="U12" s="143">
        <f t="shared" si="4"/>
        <v>263</v>
      </c>
      <c r="V12" s="145">
        <f t="shared" si="4"/>
        <v>64690</v>
      </c>
      <c r="W12" s="146">
        <f t="shared" si="1"/>
        <v>5.0366954601545721</v>
      </c>
    </row>
    <row r="13" spans="1:23" ht="13.5" thickTop="1">
      <c r="A13" s="266" t="str">
        <f t="shared" si="2"/>
        <v xml:space="preserve"> </v>
      </c>
      <c r="B13" s="221" t="s">
        <v>18</v>
      </c>
      <c r="C13" s="241">
        <v>66</v>
      </c>
      <c r="D13" s="242">
        <v>66</v>
      </c>
      <c r="E13" s="98">
        <f>C13+D13</f>
        <v>132</v>
      </c>
      <c r="F13" s="241">
        <v>70</v>
      </c>
      <c r="G13" s="242">
        <v>66</v>
      </c>
      <c r="H13" s="98">
        <f>+F13+G13</f>
        <v>136</v>
      </c>
      <c r="I13" s="217">
        <f t="shared" si="0"/>
        <v>3.0303030303030276</v>
      </c>
      <c r="L13" s="221" t="s">
        <v>18</v>
      </c>
      <c r="M13" s="243">
        <v>8039</v>
      </c>
      <c r="N13" s="244">
        <v>7918</v>
      </c>
      <c r="O13" s="137">
        <f>+M13+N13</f>
        <v>15957</v>
      </c>
      <c r="P13" s="100">
        <v>0</v>
      </c>
      <c r="Q13" s="140">
        <f>O13+P13</f>
        <v>15957</v>
      </c>
      <c r="R13" s="243">
        <v>8805</v>
      </c>
      <c r="S13" s="244">
        <v>8755</v>
      </c>
      <c r="T13" s="137">
        <f>+R13+S13</f>
        <v>17560</v>
      </c>
      <c r="U13" s="100">
        <v>0</v>
      </c>
      <c r="V13" s="142">
        <f>+T13+U13</f>
        <v>17560</v>
      </c>
      <c r="W13" s="217">
        <f t="shared" si="1"/>
        <v>10.045747947609197</v>
      </c>
    </row>
    <row r="14" spans="1:23">
      <c r="A14" s="266" t="str">
        <f>IF(ISERROR(F14/G14)," ",IF(F14/G14&gt;0.5,IF(F14/G14&lt;1.5," ","NOT OK"),"NOT OK"))</f>
        <v xml:space="preserve"> </v>
      </c>
      <c r="B14" s="221" t="s">
        <v>19</v>
      </c>
      <c r="C14" s="243">
        <v>59</v>
      </c>
      <c r="D14" s="247">
        <v>59</v>
      </c>
      <c r="E14" s="98">
        <f>C14+D14</f>
        <v>118</v>
      </c>
      <c r="F14" s="243">
        <v>64</v>
      </c>
      <c r="G14" s="247">
        <v>63</v>
      </c>
      <c r="H14" s="105">
        <f>+G14+F14</f>
        <v>127</v>
      </c>
      <c r="I14" s="217">
        <f>IF(E14=0,0,((H14/E14)-1)*100)</f>
        <v>7.6271186440677985</v>
      </c>
      <c r="L14" s="221" t="s">
        <v>19</v>
      </c>
      <c r="M14" s="243">
        <v>6726</v>
      </c>
      <c r="N14" s="244">
        <v>6455</v>
      </c>
      <c r="O14" s="137">
        <f>+N14+M14</f>
        <v>13181</v>
      </c>
      <c r="P14" s="100">
        <v>0</v>
      </c>
      <c r="Q14" s="140">
        <f>O14+P14</f>
        <v>13181</v>
      </c>
      <c r="R14" s="243">
        <v>8628</v>
      </c>
      <c r="S14" s="244">
        <v>7841</v>
      </c>
      <c r="T14" s="137">
        <f>+S14+R14</f>
        <v>16469</v>
      </c>
      <c r="U14" s="100">
        <v>0</v>
      </c>
      <c r="V14" s="142">
        <f>+U14+T14</f>
        <v>16469</v>
      </c>
      <c r="W14" s="217">
        <f>IF(Q14=0,0,((V14/Q14)-1)*100)</f>
        <v>24.944996585994982</v>
      </c>
    </row>
    <row r="15" spans="1:23" ht="13.5" thickBot="1">
      <c r="A15" s="267" t="str">
        <f>IF(ISERROR(F15/G15)," ",IF(F15/G15&gt;0.5,IF(F15/G15&lt;1.5," ","NOT OK"),"NOT OK"))</f>
        <v xml:space="preserve"> </v>
      </c>
      <c r="B15" s="221" t="s">
        <v>20</v>
      </c>
      <c r="C15" s="243">
        <v>82</v>
      </c>
      <c r="D15" s="247">
        <v>79</v>
      </c>
      <c r="E15" s="98">
        <f>C15+D15</f>
        <v>161</v>
      </c>
      <c r="F15" s="243">
        <v>75</v>
      </c>
      <c r="G15" s="247">
        <v>75</v>
      </c>
      <c r="H15" s="105">
        <f>+G15+F15</f>
        <v>150</v>
      </c>
      <c r="I15" s="217">
        <f>IF(E15=0,0,((H15/E15)-1)*100)</f>
        <v>-6.8322981366459645</v>
      </c>
      <c r="J15" s="106"/>
      <c r="L15" s="221" t="s">
        <v>20</v>
      </c>
      <c r="M15" s="243">
        <v>9618</v>
      </c>
      <c r="N15" s="244">
        <v>9569</v>
      </c>
      <c r="O15" s="137">
        <f>+N15+M15</f>
        <v>19187</v>
      </c>
      <c r="P15" s="100">
        <v>0</v>
      </c>
      <c r="Q15" s="140">
        <f>O15+P15</f>
        <v>19187</v>
      </c>
      <c r="R15" s="243">
        <v>10692</v>
      </c>
      <c r="S15" s="244">
        <v>10418</v>
      </c>
      <c r="T15" s="137">
        <f>+S15+R15</f>
        <v>21110</v>
      </c>
      <c r="U15" s="100">
        <v>0</v>
      </c>
      <c r="V15" s="142">
        <f>+U15+T15</f>
        <v>21110</v>
      </c>
      <c r="W15" s="217">
        <f>IF(Q15=0,0,((V15/Q15)-1)*100)</f>
        <v>10.022411007452959</v>
      </c>
    </row>
    <row r="16" spans="1:23" ht="14.25" thickTop="1" thickBot="1">
      <c r="A16" s="266" t="str">
        <f>IF(ISERROR(F16/G16)," ",IF(F16/G16&gt;0.5,IF(F16/G16&lt;1.5," ","NOT OK"),"NOT OK"))</f>
        <v xml:space="preserve"> </v>
      </c>
      <c r="B16" s="205" t="s">
        <v>87</v>
      </c>
      <c r="C16" s="101">
        <f>+C13+C14+C15</f>
        <v>207</v>
      </c>
      <c r="D16" s="102">
        <f t="shared" ref="D16:H16" si="5">+D13+D14+D15</f>
        <v>204</v>
      </c>
      <c r="E16" s="103">
        <f t="shared" si="5"/>
        <v>411</v>
      </c>
      <c r="F16" s="101">
        <f t="shared" si="5"/>
        <v>209</v>
      </c>
      <c r="G16" s="102">
        <f t="shared" si="5"/>
        <v>204</v>
      </c>
      <c r="H16" s="103">
        <f t="shared" si="5"/>
        <v>413</v>
      </c>
      <c r="I16" s="104">
        <f>IF(E16=0,0,((H16/E16)-1)*100)</f>
        <v>0.48661800486617945</v>
      </c>
      <c r="J16" s="106"/>
      <c r="L16" s="198" t="s">
        <v>87</v>
      </c>
      <c r="M16" s="143">
        <f>+M13+M14+M15</f>
        <v>24383</v>
      </c>
      <c r="N16" s="144">
        <f t="shared" ref="N16:V16" si="6">+N13+N14+N15</f>
        <v>23942</v>
      </c>
      <c r="O16" s="143">
        <f t="shared" si="6"/>
        <v>48325</v>
      </c>
      <c r="P16" s="143">
        <f t="shared" si="6"/>
        <v>0</v>
      </c>
      <c r="Q16" s="143">
        <f t="shared" si="6"/>
        <v>48325</v>
      </c>
      <c r="R16" s="143">
        <f t="shared" si="6"/>
        <v>28125</v>
      </c>
      <c r="S16" s="144">
        <f t="shared" si="6"/>
        <v>27014</v>
      </c>
      <c r="T16" s="143">
        <f t="shared" si="6"/>
        <v>55139</v>
      </c>
      <c r="U16" s="143">
        <f t="shared" si="6"/>
        <v>0</v>
      </c>
      <c r="V16" s="145">
        <f t="shared" si="6"/>
        <v>55139</v>
      </c>
      <c r="W16" s="146">
        <f>IF(Q16=0,0,((V16/Q16)-1)*100)</f>
        <v>14.100362131401955</v>
      </c>
    </row>
    <row r="17" spans="1:23" ht="13.5" thickTop="1">
      <c r="A17" s="266" t="str">
        <f t="shared" si="2"/>
        <v xml:space="preserve"> </v>
      </c>
      <c r="B17" s="221" t="s">
        <v>21</v>
      </c>
      <c r="C17" s="248">
        <v>76</v>
      </c>
      <c r="D17" s="249">
        <v>76</v>
      </c>
      <c r="E17" s="98">
        <f>C17+D17</f>
        <v>152</v>
      </c>
      <c r="F17" s="248">
        <v>95</v>
      </c>
      <c r="G17" s="249">
        <v>96</v>
      </c>
      <c r="H17" s="105">
        <f>+G17+F17</f>
        <v>191</v>
      </c>
      <c r="I17" s="217">
        <f t="shared" si="0"/>
        <v>25.657894736842103</v>
      </c>
      <c r="J17" s="99"/>
      <c r="L17" s="221" t="s">
        <v>21</v>
      </c>
      <c r="M17" s="243">
        <v>9671</v>
      </c>
      <c r="N17" s="244">
        <v>9157</v>
      </c>
      <c r="O17" s="137">
        <f>+M17+N17</f>
        <v>18828</v>
      </c>
      <c r="P17" s="100">
        <v>0</v>
      </c>
      <c r="Q17" s="140">
        <f>O17+P17</f>
        <v>18828</v>
      </c>
      <c r="R17" s="243">
        <v>12378</v>
      </c>
      <c r="S17" s="244">
        <v>11904</v>
      </c>
      <c r="T17" s="137">
        <f>+R17+S17</f>
        <v>24282</v>
      </c>
      <c r="U17" s="100">
        <v>0</v>
      </c>
      <c r="V17" s="142">
        <f>+T17+U17</f>
        <v>24282</v>
      </c>
      <c r="W17" s="217">
        <f t="shared" si="1"/>
        <v>28.967495219885286</v>
      </c>
    </row>
    <row r="18" spans="1:23">
      <c r="A18" s="266" t="str">
        <f t="shared" ref="A18:A21" si="7">IF(ISERROR(F18/G18)," ",IF(F18/G18&gt;0.5,IF(F18/G18&lt;1.5," ","NOT OK"),"NOT OK"))</f>
        <v xml:space="preserve"> </v>
      </c>
      <c r="B18" s="221" t="s">
        <v>88</v>
      </c>
      <c r="C18" s="248">
        <v>78</v>
      </c>
      <c r="D18" s="249">
        <v>79</v>
      </c>
      <c r="E18" s="98">
        <f>C18+D18</f>
        <v>157</v>
      </c>
      <c r="F18" s="248">
        <v>95</v>
      </c>
      <c r="G18" s="249">
        <v>95</v>
      </c>
      <c r="H18" s="105">
        <f>+G18+F18</f>
        <v>190</v>
      </c>
      <c r="I18" s="217">
        <f t="shared" ref="I18:I22" si="8">IF(E18=0,0,((H18/E18)-1)*100)</f>
        <v>21.019108280254773</v>
      </c>
      <c r="L18" s="221" t="s">
        <v>88</v>
      </c>
      <c r="M18" s="243">
        <v>10218</v>
      </c>
      <c r="N18" s="244">
        <v>9642</v>
      </c>
      <c r="O18" s="137">
        <f>+M18+N18</f>
        <v>19860</v>
      </c>
      <c r="P18" s="265">
        <v>0</v>
      </c>
      <c r="Q18" s="140">
        <f>O18+P18</f>
        <v>19860</v>
      </c>
      <c r="R18" s="243">
        <v>12182</v>
      </c>
      <c r="S18" s="244">
        <v>11765</v>
      </c>
      <c r="T18" s="137">
        <f>+R18+S18</f>
        <v>23947</v>
      </c>
      <c r="U18" s="265">
        <v>0</v>
      </c>
      <c r="V18" s="142">
        <f>+T18+U18</f>
        <v>23947</v>
      </c>
      <c r="W18" s="217">
        <f t="shared" ref="W18:W22" si="9">IF(Q18=0,0,((V18/Q18)-1)*100)</f>
        <v>20.579053373615295</v>
      </c>
    </row>
    <row r="19" spans="1:23" ht="13.5" thickBot="1">
      <c r="A19" s="268" t="str">
        <f t="shared" si="7"/>
        <v xml:space="preserve"> </v>
      </c>
      <c r="B19" s="221" t="s">
        <v>22</v>
      </c>
      <c r="C19" s="248">
        <v>76</v>
      </c>
      <c r="D19" s="249">
        <v>76</v>
      </c>
      <c r="E19" s="98">
        <f>C19+D19</f>
        <v>152</v>
      </c>
      <c r="F19" s="248">
        <v>102</v>
      </c>
      <c r="G19" s="249">
        <v>100</v>
      </c>
      <c r="H19" s="105">
        <f>+G19+F19</f>
        <v>202</v>
      </c>
      <c r="I19" s="217">
        <f t="shared" si="8"/>
        <v>32.894736842105267</v>
      </c>
      <c r="J19" s="107"/>
      <c r="L19" s="221" t="s">
        <v>22</v>
      </c>
      <c r="M19" s="243">
        <v>10595</v>
      </c>
      <c r="N19" s="244">
        <v>10512</v>
      </c>
      <c r="O19" s="138">
        <f>+M19+N19</f>
        <v>21107</v>
      </c>
      <c r="P19" s="250">
        <v>0</v>
      </c>
      <c r="Q19" s="140">
        <f>O19+P19</f>
        <v>21107</v>
      </c>
      <c r="R19" s="243">
        <v>12076</v>
      </c>
      <c r="S19" s="244">
        <v>11665</v>
      </c>
      <c r="T19" s="138">
        <f>+R19+S19</f>
        <v>23741</v>
      </c>
      <c r="U19" s="250">
        <v>0</v>
      </c>
      <c r="V19" s="142">
        <f>+T19+U19</f>
        <v>23741</v>
      </c>
      <c r="W19" s="217">
        <f t="shared" si="9"/>
        <v>12.479272279338606</v>
      </c>
    </row>
    <row r="20" spans="1:23" ht="15.75" customHeight="1" thickTop="1" thickBot="1">
      <c r="A20" s="113" t="str">
        <f t="shared" si="7"/>
        <v xml:space="preserve"> </v>
      </c>
      <c r="B20" s="206" t="s">
        <v>60</v>
      </c>
      <c r="C20" s="111">
        <f>+C17+C18+C19</f>
        <v>230</v>
      </c>
      <c r="D20" s="112">
        <f t="shared" ref="D20:H20" si="10">+D17+D18+D19</f>
        <v>231</v>
      </c>
      <c r="E20" s="110">
        <f t="shared" si="10"/>
        <v>461</v>
      </c>
      <c r="F20" s="111">
        <f t="shared" si="10"/>
        <v>292</v>
      </c>
      <c r="G20" s="112">
        <f t="shared" si="10"/>
        <v>291</v>
      </c>
      <c r="H20" s="112">
        <f t="shared" si="10"/>
        <v>583</v>
      </c>
      <c r="I20" s="104">
        <f t="shared" si="8"/>
        <v>26.464208242950104</v>
      </c>
      <c r="J20" s="113"/>
      <c r="K20" s="114"/>
      <c r="L20" s="199" t="s">
        <v>60</v>
      </c>
      <c r="M20" s="147">
        <f>+M17+M18+M19</f>
        <v>30484</v>
      </c>
      <c r="N20" s="147">
        <f t="shared" ref="N20:V20" si="11">+N17+N18+N19</f>
        <v>29311</v>
      </c>
      <c r="O20" s="148">
        <f t="shared" si="11"/>
        <v>59795</v>
      </c>
      <c r="P20" s="148">
        <f t="shared" si="11"/>
        <v>0</v>
      </c>
      <c r="Q20" s="148">
        <f t="shared" si="11"/>
        <v>59795</v>
      </c>
      <c r="R20" s="147">
        <f t="shared" si="11"/>
        <v>36636</v>
      </c>
      <c r="S20" s="147">
        <f t="shared" si="11"/>
        <v>35334</v>
      </c>
      <c r="T20" s="148">
        <f t="shared" si="11"/>
        <v>71970</v>
      </c>
      <c r="U20" s="148">
        <f t="shared" si="11"/>
        <v>0</v>
      </c>
      <c r="V20" s="148">
        <f t="shared" si="11"/>
        <v>71970</v>
      </c>
      <c r="W20" s="149">
        <f t="shared" si="9"/>
        <v>20.361234216907764</v>
      </c>
    </row>
    <row r="21" spans="1:23" ht="13.5" thickTop="1">
      <c r="A21" s="266" t="str">
        <f t="shared" si="7"/>
        <v xml:space="preserve"> </v>
      </c>
      <c r="B21" s="221" t="s">
        <v>23</v>
      </c>
      <c r="C21" s="243">
        <v>79</v>
      </c>
      <c r="D21" s="247">
        <v>79</v>
      </c>
      <c r="E21" s="115">
        <f>C21+D21</f>
        <v>158</v>
      </c>
      <c r="F21" s="243">
        <v>99</v>
      </c>
      <c r="G21" s="247">
        <v>100</v>
      </c>
      <c r="H21" s="116">
        <f>+G21+F21</f>
        <v>199</v>
      </c>
      <c r="I21" s="217">
        <f t="shared" si="8"/>
        <v>25.949367088607602</v>
      </c>
      <c r="L21" s="221" t="s">
        <v>23</v>
      </c>
      <c r="M21" s="243">
        <v>9946</v>
      </c>
      <c r="N21" s="244">
        <v>9600</v>
      </c>
      <c r="O21" s="138">
        <f>+M21+N21</f>
        <v>19546</v>
      </c>
      <c r="P21" s="251">
        <v>0</v>
      </c>
      <c r="Q21" s="140">
        <f>O21+P21</f>
        <v>19546</v>
      </c>
      <c r="R21" s="243">
        <v>12590</v>
      </c>
      <c r="S21" s="244">
        <v>12384</v>
      </c>
      <c r="T21" s="138">
        <f>+R21+S21</f>
        <v>24974</v>
      </c>
      <c r="U21" s="251">
        <v>0</v>
      </c>
      <c r="V21" s="142">
        <f>+T21+U21</f>
        <v>24974</v>
      </c>
      <c r="W21" s="217">
        <f t="shared" si="9"/>
        <v>27.770387803131079</v>
      </c>
    </row>
    <row r="22" spans="1:23">
      <c r="A22" s="266" t="str">
        <f t="shared" si="2"/>
        <v xml:space="preserve"> </v>
      </c>
      <c r="B22" s="221" t="s">
        <v>25</v>
      </c>
      <c r="C22" s="243">
        <v>87</v>
      </c>
      <c r="D22" s="247">
        <v>87</v>
      </c>
      <c r="E22" s="117">
        <f>C22+D22</f>
        <v>174</v>
      </c>
      <c r="F22" s="243">
        <v>104</v>
      </c>
      <c r="G22" s="247">
        <v>102</v>
      </c>
      <c r="H22" s="117">
        <f>+G22+F22</f>
        <v>206</v>
      </c>
      <c r="I22" s="217">
        <f t="shared" si="8"/>
        <v>18.390804597701148</v>
      </c>
      <c r="L22" s="221" t="s">
        <v>25</v>
      </c>
      <c r="M22" s="243">
        <v>9649</v>
      </c>
      <c r="N22" s="244">
        <v>12729</v>
      </c>
      <c r="O22" s="138">
        <f>+M22+N22</f>
        <v>22378</v>
      </c>
      <c r="P22" s="100">
        <v>191</v>
      </c>
      <c r="Q22" s="140">
        <f>O22+P22</f>
        <v>22569</v>
      </c>
      <c r="R22" s="243">
        <v>10485</v>
      </c>
      <c r="S22" s="244">
        <v>13004</v>
      </c>
      <c r="T22" s="138">
        <f>+R22+S22</f>
        <v>23489</v>
      </c>
      <c r="U22" s="100">
        <v>0</v>
      </c>
      <c r="V22" s="142">
        <f>+T22+U22</f>
        <v>23489</v>
      </c>
      <c r="W22" s="217">
        <f t="shared" si="9"/>
        <v>4.0763879657937929</v>
      </c>
    </row>
    <row r="23" spans="1:23" ht="13.5" thickBot="1">
      <c r="A23" s="266" t="str">
        <f t="shared" si="2"/>
        <v xml:space="preserve"> </v>
      </c>
      <c r="B23" s="221" t="s">
        <v>26</v>
      </c>
      <c r="C23" s="243">
        <v>77</v>
      </c>
      <c r="D23" s="252">
        <v>79</v>
      </c>
      <c r="E23" s="118">
        <f>C23+D23</f>
        <v>156</v>
      </c>
      <c r="F23" s="243">
        <v>80</v>
      </c>
      <c r="G23" s="252">
        <v>80</v>
      </c>
      <c r="H23" s="118">
        <f>+G23+F23</f>
        <v>160</v>
      </c>
      <c r="I23" s="218">
        <f>IF(E23=0,0,((H23/E23)-1)*100)</f>
        <v>2.564102564102555</v>
      </c>
      <c r="L23" s="221" t="s">
        <v>26</v>
      </c>
      <c r="M23" s="243">
        <v>9729</v>
      </c>
      <c r="N23" s="244">
        <v>9360</v>
      </c>
      <c r="O23" s="138">
        <f>+M23+N23</f>
        <v>19089</v>
      </c>
      <c r="P23" s="250">
        <v>3</v>
      </c>
      <c r="Q23" s="140">
        <f>O23+P23</f>
        <v>19092</v>
      </c>
      <c r="R23" s="243">
        <v>12324</v>
      </c>
      <c r="S23" s="244">
        <v>9418</v>
      </c>
      <c r="T23" s="138">
        <f>+R23+S23</f>
        <v>21742</v>
      </c>
      <c r="U23" s="250">
        <v>5</v>
      </c>
      <c r="V23" s="142">
        <f>+T23+U23</f>
        <v>21747</v>
      </c>
      <c r="W23" s="217">
        <f>IF(Q23=0,0,((V23/Q23)-1)*100)</f>
        <v>13.90634820867378</v>
      </c>
    </row>
    <row r="24" spans="1:23" ht="14.25" thickTop="1" thickBot="1">
      <c r="A24" s="266" t="str">
        <f t="shared" si="2"/>
        <v xml:space="preserve"> </v>
      </c>
      <c r="B24" s="205" t="s">
        <v>27</v>
      </c>
      <c r="C24" s="111">
        <f t="shared" ref="C24:H24" si="12">+C21+C22+C23</f>
        <v>243</v>
      </c>
      <c r="D24" s="119">
        <f t="shared" si="12"/>
        <v>245</v>
      </c>
      <c r="E24" s="111">
        <f t="shared" si="12"/>
        <v>488</v>
      </c>
      <c r="F24" s="111">
        <f t="shared" si="12"/>
        <v>283</v>
      </c>
      <c r="G24" s="119">
        <f t="shared" si="12"/>
        <v>282</v>
      </c>
      <c r="H24" s="111">
        <f t="shared" si="12"/>
        <v>565</v>
      </c>
      <c r="I24" s="104">
        <f t="shared" ref="I24" si="13">IF(E24=0,0,((H24/E24)-1)*100)</f>
        <v>15.778688524590168</v>
      </c>
      <c r="L24" s="198" t="s">
        <v>27</v>
      </c>
      <c r="M24" s="143">
        <f t="shared" ref="M24:V24" si="14">+M21+M22+M23</f>
        <v>29324</v>
      </c>
      <c r="N24" s="144">
        <f t="shared" si="14"/>
        <v>31689</v>
      </c>
      <c r="O24" s="143">
        <f t="shared" si="14"/>
        <v>61013</v>
      </c>
      <c r="P24" s="143">
        <f t="shared" si="14"/>
        <v>194</v>
      </c>
      <c r="Q24" s="143">
        <f t="shared" si="14"/>
        <v>61207</v>
      </c>
      <c r="R24" s="143">
        <f t="shared" si="14"/>
        <v>35399</v>
      </c>
      <c r="S24" s="144">
        <f t="shared" si="14"/>
        <v>34806</v>
      </c>
      <c r="T24" s="143">
        <f t="shared" si="14"/>
        <v>70205</v>
      </c>
      <c r="U24" s="143">
        <f t="shared" si="14"/>
        <v>5</v>
      </c>
      <c r="V24" s="143">
        <f t="shared" si="14"/>
        <v>70210</v>
      </c>
      <c r="W24" s="146">
        <f t="shared" ref="W24" si="15">IF(Q24=0,0,((V24/Q24)-1)*100)</f>
        <v>14.709101900109456</v>
      </c>
    </row>
    <row r="25" spans="1:23" ht="14.25" thickTop="1" thickBot="1">
      <c r="A25" s="266" t="str">
        <f>IF(ISERROR(F25/G25)," ",IF(F25/G25&gt;0.5,IF(F25/G25&lt;1.5," ","NOT OK"),"NOT OK"))</f>
        <v xml:space="preserve"> </v>
      </c>
      <c r="B25" s="205" t="s">
        <v>90</v>
      </c>
      <c r="C25" s="101">
        <f>+C16+C20+C24</f>
        <v>680</v>
      </c>
      <c r="D25" s="102">
        <f t="shared" ref="D25:H25" si="16">+D16+D20+D24</f>
        <v>680</v>
      </c>
      <c r="E25" s="103">
        <f t="shared" si="16"/>
        <v>1360</v>
      </c>
      <c r="F25" s="101">
        <f t="shared" si="16"/>
        <v>784</v>
      </c>
      <c r="G25" s="102">
        <f t="shared" si="16"/>
        <v>777</v>
      </c>
      <c r="H25" s="103">
        <f t="shared" si="16"/>
        <v>1561</v>
      </c>
      <c r="I25" s="104">
        <f>IF(E25=0,0,((H25/E25)-1)*100)</f>
        <v>14.779411764705873</v>
      </c>
      <c r="J25" s="106"/>
      <c r="L25" s="198" t="s">
        <v>90</v>
      </c>
      <c r="M25" s="143">
        <f t="shared" ref="M25:V25" si="17">+M16+M20+M24</f>
        <v>84191</v>
      </c>
      <c r="N25" s="144">
        <f t="shared" si="17"/>
        <v>84942</v>
      </c>
      <c r="O25" s="143">
        <f t="shared" si="17"/>
        <v>169133</v>
      </c>
      <c r="P25" s="143">
        <f t="shared" si="17"/>
        <v>194</v>
      </c>
      <c r="Q25" s="143">
        <f t="shared" si="17"/>
        <v>169327</v>
      </c>
      <c r="R25" s="143">
        <f t="shared" si="17"/>
        <v>100160</v>
      </c>
      <c r="S25" s="144">
        <f t="shared" si="17"/>
        <v>97154</v>
      </c>
      <c r="T25" s="143">
        <f t="shared" si="17"/>
        <v>197314</v>
      </c>
      <c r="U25" s="143">
        <f t="shared" si="17"/>
        <v>5</v>
      </c>
      <c r="V25" s="145">
        <f t="shared" si="17"/>
        <v>197319</v>
      </c>
      <c r="W25" s="146">
        <f>IF(Q25=0,0,((V25/Q25)-1)*100)</f>
        <v>16.531326959079173</v>
      </c>
    </row>
    <row r="26" spans="1:23" ht="14.25" thickTop="1" thickBot="1">
      <c r="A26" s="266" t="str">
        <f>IF(ISERROR(F26/G26)," ",IF(F26/G26&gt;0.5,IF(F26/G26&lt;1.5," ","NOT OK"),"NOT OK"))</f>
        <v xml:space="preserve"> </v>
      </c>
      <c r="B26" s="205" t="s">
        <v>89</v>
      </c>
      <c r="C26" s="101">
        <f>+C12+C16+C20+C24</f>
        <v>920</v>
      </c>
      <c r="D26" s="102">
        <f t="shared" ref="D26:H26" si="18">+D12+D16+D20+D24</f>
        <v>918</v>
      </c>
      <c r="E26" s="103">
        <f t="shared" si="18"/>
        <v>1838</v>
      </c>
      <c r="F26" s="101">
        <f t="shared" si="18"/>
        <v>1029</v>
      </c>
      <c r="G26" s="102">
        <f t="shared" si="18"/>
        <v>1022</v>
      </c>
      <c r="H26" s="103">
        <f t="shared" si="18"/>
        <v>2051</v>
      </c>
      <c r="I26" s="104">
        <f t="shared" ref="I26" si="19">IF(E26=0,0,((H26/E26)-1)*100)</f>
        <v>11.588683351468987</v>
      </c>
      <c r="J26" s="99"/>
      <c r="L26" s="198" t="s">
        <v>89</v>
      </c>
      <c r="M26" s="143">
        <f t="shared" ref="M26:V26" si="20">+M12+M16+M20+M24</f>
        <v>115964</v>
      </c>
      <c r="N26" s="144">
        <f t="shared" si="20"/>
        <v>114167</v>
      </c>
      <c r="O26" s="143">
        <f t="shared" si="20"/>
        <v>230131</v>
      </c>
      <c r="P26" s="143">
        <f t="shared" si="20"/>
        <v>784</v>
      </c>
      <c r="Q26" s="143">
        <f t="shared" si="20"/>
        <v>230915</v>
      </c>
      <c r="R26" s="143">
        <f t="shared" si="20"/>
        <v>134347</v>
      </c>
      <c r="S26" s="144">
        <f t="shared" si="20"/>
        <v>127394</v>
      </c>
      <c r="T26" s="143">
        <f t="shared" si="20"/>
        <v>261741</v>
      </c>
      <c r="U26" s="143">
        <f t="shared" si="20"/>
        <v>268</v>
      </c>
      <c r="V26" s="145">
        <f t="shared" si="20"/>
        <v>262009</v>
      </c>
      <c r="W26" s="146">
        <f t="shared" ref="W26" si="21">IF(Q26=0,0,((V26/Q26)-1)*100)</f>
        <v>13.465560920685093</v>
      </c>
    </row>
    <row r="27" spans="1:23" ht="14.25" thickTop="1" thickBot="1">
      <c r="B27" s="200" t="s">
        <v>59</v>
      </c>
      <c r="C27" s="94"/>
      <c r="D27" s="94"/>
      <c r="E27" s="94"/>
      <c r="F27" s="94"/>
      <c r="G27" s="94"/>
      <c r="H27" s="94"/>
      <c r="I27" s="95"/>
      <c r="L27" s="200" t="s">
        <v>59</v>
      </c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5"/>
    </row>
    <row r="28" spans="1:23" ht="13.5" thickTop="1">
      <c r="B28" s="327" t="s">
        <v>28</v>
      </c>
      <c r="C28" s="328"/>
      <c r="D28" s="328"/>
      <c r="E28" s="328"/>
      <c r="F28" s="328"/>
      <c r="G28" s="328"/>
      <c r="H28" s="328"/>
      <c r="I28" s="329"/>
      <c r="L28" s="330" t="s">
        <v>29</v>
      </c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2"/>
    </row>
    <row r="29" spans="1:23" ht="13.5" thickBot="1">
      <c r="B29" s="318" t="s">
        <v>30</v>
      </c>
      <c r="C29" s="319"/>
      <c r="D29" s="319"/>
      <c r="E29" s="319"/>
      <c r="F29" s="319"/>
      <c r="G29" s="319"/>
      <c r="H29" s="319"/>
      <c r="I29" s="320"/>
      <c r="L29" s="321" t="s">
        <v>31</v>
      </c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3"/>
    </row>
    <row r="30" spans="1:23" ht="14.25" thickTop="1" thickBot="1">
      <c r="B30" s="197"/>
      <c r="C30" s="94"/>
      <c r="D30" s="94"/>
      <c r="E30" s="94"/>
      <c r="F30" s="94"/>
      <c r="G30" s="94"/>
      <c r="H30" s="94"/>
      <c r="I30" s="95"/>
      <c r="L30" s="197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5"/>
    </row>
    <row r="31" spans="1:23" ht="14.25" thickTop="1" thickBot="1">
      <c r="B31" s="219"/>
      <c r="C31" s="312" t="s">
        <v>91</v>
      </c>
      <c r="D31" s="313"/>
      <c r="E31" s="314"/>
      <c r="F31" s="315" t="s">
        <v>92</v>
      </c>
      <c r="G31" s="316"/>
      <c r="H31" s="317"/>
      <c r="I31" s="220" t="s">
        <v>4</v>
      </c>
      <c r="L31" s="219"/>
      <c r="M31" s="324" t="s">
        <v>91</v>
      </c>
      <c r="N31" s="325"/>
      <c r="O31" s="325"/>
      <c r="P31" s="325"/>
      <c r="Q31" s="326"/>
      <c r="R31" s="324" t="s">
        <v>92</v>
      </c>
      <c r="S31" s="325"/>
      <c r="T31" s="325"/>
      <c r="U31" s="325"/>
      <c r="V31" s="326"/>
      <c r="W31" s="220" t="s">
        <v>4</v>
      </c>
    </row>
    <row r="32" spans="1:23" ht="13.5" thickTop="1">
      <c r="B32" s="221" t="s">
        <v>5</v>
      </c>
      <c r="C32" s="222"/>
      <c r="D32" s="223"/>
      <c r="E32" s="153"/>
      <c r="F32" s="222"/>
      <c r="G32" s="223"/>
      <c r="H32" s="153"/>
      <c r="I32" s="224" t="s">
        <v>6</v>
      </c>
      <c r="L32" s="221" t="s">
        <v>5</v>
      </c>
      <c r="M32" s="222"/>
      <c r="N32" s="225"/>
      <c r="O32" s="150"/>
      <c r="P32" s="226"/>
      <c r="Q32" s="151"/>
      <c r="R32" s="222"/>
      <c r="S32" s="225"/>
      <c r="T32" s="150"/>
      <c r="U32" s="226"/>
      <c r="V32" s="150"/>
      <c r="W32" s="224" t="s">
        <v>6</v>
      </c>
    </row>
    <row r="33" spans="1:23" ht="13.5" customHeight="1" thickBot="1">
      <c r="B33" s="227"/>
      <c r="C33" s="228" t="s">
        <v>7</v>
      </c>
      <c r="D33" s="229" t="s">
        <v>8</v>
      </c>
      <c r="E33" s="213" t="s">
        <v>9</v>
      </c>
      <c r="F33" s="228" t="s">
        <v>7</v>
      </c>
      <c r="G33" s="229" t="s">
        <v>8</v>
      </c>
      <c r="H33" s="213" t="s">
        <v>9</v>
      </c>
      <c r="I33" s="230"/>
      <c r="L33" s="227"/>
      <c r="M33" s="231" t="s">
        <v>10</v>
      </c>
      <c r="N33" s="232" t="s">
        <v>11</v>
      </c>
      <c r="O33" s="152" t="s">
        <v>12</v>
      </c>
      <c r="P33" s="233" t="s">
        <v>13</v>
      </c>
      <c r="Q33" s="214" t="s">
        <v>9</v>
      </c>
      <c r="R33" s="231" t="s">
        <v>10</v>
      </c>
      <c r="S33" s="232" t="s">
        <v>11</v>
      </c>
      <c r="T33" s="152" t="s">
        <v>12</v>
      </c>
      <c r="U33" s="233" t="s">
        <v>13</v>
      </c>
      <c r="V33" s="152" t="s">
        <v>9</v>
      </c>
      <c r="W33" s="230"/>
    </row>
    <row r="34" spans="1:23" ht="3" customHeight="1" thickTop="1" thickBot="1">
      <c r="B34" s="221"/>
      <c r="C34" s="234"/>
      <c r="D34" s="235"/>
      <c r="E34" s="97"/>
      <c r="F34" s="234"/>
      <c r="G34" s="235"/>
      <c r="H34" s="97"/>
      <c r="I34" s="236"/>
      <c r="L34" s="221"/>
      <c r="M34" s="237"/>
      <c r="N34" s="238"/>
      <c r="O34" s="136"/>
      <c r="P34" s="239"/>
      <c r="Q34" s="139"/>
      <c r="R34" s="237"/>
      <c r="S34" s="238"/>
      <c r="T34" s="136"/>
      <c r="U34" s="239"/>
      <c r="V34" s="141"/>
      <c r="W34" s="240"/>
    </row>
    <row r="35" spans="1:23" ht="13.5" customHeight="1" thickTop="1">
      <c r="A35" s="94" t="str">
        <f t="shared" si="2"/>
        <v xml:space="preserve"> </v>
      </c>
      <c r="B35" s="221" t="s">
        <v>14</v>
      </c>
      <c r="C35" s="241">
        <v>915</v>
      </c>
      <c r="D35" s="242">
        <v>916</v>
      </c>
      <c r="E35" s="98">
        <f>C35+D35</f>
        <v>1831</v>
      </c>
      <c r="F35" s="243">
        <v>979</v>
      </c>
      <c r="G35" s="247">
        <v>979</v>
      </c>
      <c r="H35" s="98">
        <f>+F35+G35</f>
        <v>1958</v>
      </c>
      <c r="I35" s="217">
        <f t="shared" ref="I35:I50" si="22">IF(E35=0,0,((H35/E35)-1)*100)</f>
        <v>6.9361004915346802</v>
      </c>
      <c r="K35" s="99"/>
      <c r="L35" s="221" t="s">
        <v>14</v>
      </c>
      <c r="M35" s="243">
        <v>138030</v>
      </c>
      <c r="N35" s="244">
        <v>141348</v>
      </c>
      <c r="O35" s="137">
        <f>+M35+N35</f>
        <v>279378</v>
      </c>
      <c r="P35" s="100">
        <v>0</v>
      </c>
      <c r="Q35" s="140">
        <f>O35+P35</f>
        <v>279378</v>
      </c>
      <c r="R35" s="243">
        <v>148604</v>
      </c>
      <c r="S35" s="244">
        <v>151495</v>
      </c>
      <c r="T35" s="137">
        <f>+R35+S35</f>
        <v>300099</v>
      </c>
      <c r="U35" s="251">
        <v>0</v>
      </c>
      <c r="V35" s="142">
        <f>+T35+U35</f>
        <v>300099</v>
      </c>
      <c r="W35" s="217">
        <f t="shared" ref="W35:W43" si="23">IF(Q35=0,0,((V35/Q35)-1)*100)</f>
        <v>7.4168331078324101</v>
      </c>
    </row>
    <row r="36" spans="1:23">
      <c r="A36" s="94" t="str">
        <f t="shared" si="2"/>
        <v xml:space="preserve"> </v>
      </c>
      <c r="B36" s="221" t="s">
        <v>15</v>
      </c>
      <c r="C36" s="241">
        <v>890</v>
      </c>
      <c r="D36" s="242">
        <v>889</v>
      </c>
      <c r="E36" s="98">
        <f>C36+D36</f>
        <v>1779</v>
      </c>
      <c r="F36" s="243">
        <v>960</v>
      </c>
      <c r="G36" s="247">
        <v>959</v>
      </c>
      <c r="H36" s="98">
        <f>+F36+G36</f>
        <v>1919</v>
      </c>
      <c r="I36" s="217">
        <f t="shared" si="22"/>
        <v>7.8695896571107316</v>
      </c>
      <c r="K36" s="99"/>
      <c r="L36" s="221" t="s">
        <v>15</v>
      </c>
      <c r="M36" s="243">
        <v>119845</v>
      </c>
      <c r="N36" s="244">
        <v>123453</v>
      </c>
      <c r="O36" s="137">
        <f>+M36+N36</f>
        <v>243298</v>
      </c>
      <c r="P36" s="100">
        <v>0</v>
      </c>
      <c r="Q36" s="140">
        <f>O36+P36</f>
        <v>243298</v>
      </c>
      <c r="R36" s="243">
        <v>137588</v>
      </c>
      <c r="S36" s="244">
        <v>138072</v>
      </c>
      <c r="T36" s="137">
        <f>+R36+S36</f>
        <v>275660</v>
      </c>
      <c r="U36" s="100">
        <v>0</v>
      </c>
      <c r="V36" s="142">
        <f>+T36+U36</f>
        <v>275660</v>
      </c>
      <c r="W36" s="217">
        <f t="shared" si="23"/>
        <v>13.301383488561358</v>
      </c>
    </row>
    <row r="37" spans="1:23" ht="13.5" thickBot="1">
      <c r="A37" s="94" t="str">
        <f t="shared" si="2"/>
        <v xml:space="preserve"> </v>
      </c>
      <c r="B37" s="227" t="s">
        <v>16</v>
      </c>
      <c r="C37" s="245">
        <v>958</v>
      </c>
      <c r="D37" s="246">
        <v>960</v>
      </c>
      <c r="E37" s="98">
        <f>C37+D37</f>
        <v>1918</v>
      </c>
      <c r="F37" s="243">
        <v>994</v>
      </c>
      <c r="G37" s="252">
        <v>994</v>
      </c>
      <c r="H37" s="98">
        <f>+F37+G37</f>
        <v>1988</v>
      </c>
      <c r="I37" s="217">
        <f t="shared" si="22"/>
        <v>3.649635036496357</v>
      </c>
      <c r="K37" s="99"/>
      <c r="L37" s="227" t="s">
        <v>16</v>
      </c>
      <c r="M37" s="243">
        <v>141989</v>
      </c>
      <c r="N37" s="244">
        <v>132957</v>
      </c>
      <c r="O37" s="137">
        <f>+M37+N37</f>
        <v>274946</v>
      </c>
      <c r="P37" s="100">
        <v>0</v>
      </c>
      <c r="Q37" s="140">
        <f>+O37+P37</f>
        <v>274946</v>
      </c>
      <c r="R37" s="243">
        <v>148387</v>
      </c>
      <c r="S37" s="244">
        <v>142217</v>
      </c>
      <c r="T37" s="137">
        <f>+R37+S37</f>
        <v>290604</v>
      </c>
      <c r="U37" s="250">
        <v>0</v>
      </c>
      <c r="V37" s="142">
        <f>+T37+U37</f>
        <v>290604</v>
      </c>
      <c r="W37" s="217">
        <f t="shared" si="23"/>
        <v>5.694936460250366</v>
      </c>
    </row>
    <row r="38" spans="1:23" ht="14.25" thickTop="1" thickBot="1">
      <c r="A38" s="94" t="str">
        <f>IF(ISERROR(F38/G38)," ",IF(F38/G38&gt;0.5,IF(F38/G38&lt;1.5," ","NOT OK"),"NOT OK"))</f>
        <v xml:space="preserve"> </v>
      </c>
      <c r="B38" s="205" t="s">
        <v>17</v>
      </c>
      <c r="C38" s="101">
        <f t="shared" ref="C38:D38" si="24">+C35+C36+C37</f>
        <v>2763</v>
      </c>
      <c r="D38" s="102">
        <f t="shared" si="24"/>
        <v>2765</v>
      </c>
      <c r="E38" s="103">
        <f t="shared" ref="E38:H38" si="25">+E35+E36+E37</f>
        <v>5528</v>
      </c>
      <c r="F38" s="101">
        <f t="shared" si="25"/>
        <v>2933</v>
      </c>
      <c r="G38" s="102">
        <f t="shared" si="25"/>
        <v>2932</v>
      </c>
      <c r="H38" s="103">
        <f t="shared" si="25"/>
        <v>5865</v>
      </c>
      <c r="I38" s="104">
        <f t="shared" si="22"/>
        <v>6.0962373371924672</v>
      </c>
      <c r="L38" s="198" t="s">
        <v>55</v>
      </c>
      <c r="M38" s="143">
        <f t="shared" ref="M38:P38" si="26">+M35+M36+M37</f>
        <v>399864</v>
      </c>
      <c r="N38" s="144">
        <f t="shared" si="26"/>
        <v>397758</v>
      </c>
      <c r="O38" s="143">
        <f t="shared" si="26"/>
        <v>797622</v>
      </c>
      <c r="P38" s="143">
        <f t="shared" si="26"/>
        <v>0</v>
      </c>
      <c r="Q38" s="143">
        <f t="shared" ref="Q38:V38" si="27">+Q35+Q36+Q37</f>
        <v>797622</v>
      </c>
      <c r="R38" s="143">
        <f t="shared" si="27"/>
        <v>434579</v>
      </c>
      <c r="S38" s="144">
        <f t="shared" si="27"/>
        <v>431784</v>
      </c>
      <c r="T38" s="143">
        <f t="shared" si="27"/>
        <v>866363</v>
      </c>
      <c r="U38" s="143">
        <f t="shared" si="27"/>
        <v>0</v>
      </c>
      <c r="V38" s="145">
        <f t="shared" si="27"/>
        <v>866363</v>
      </c>
      <c r="W38" s="146">
        <f t="shared" si="23"/>
        <v>8.6182427265045334</v>
      </c>
    </row>
    <row r="39" spans="1:23" ht="13.5" thickTop="1">
      <c r="A39" s="94" t="str">
        <f t="shared" si="2"/>
        <v xml:space="preserve"> </v>
      </c>
      <c r="B39" s="221" t="s">
        <v>18</v>
      </c>
      <c r="C39" s="241">
        <v>975</v>
      </c>
      <c r="D39" s="242">
        <v>975</v>
      </c>
      <c r="E39" s="98">
        <f>C39+D39</f>
        <v>1950</v>
      </c>
      <c r="F39" s="241">
        <v>995</v>
      </c>
      <c r="G39" s="242">
        <v>1000</v>
      </c>
      <c r="H39" s="98">
        <f>+F39+G39</f>
        <v>1995</v>
      </c>
      <c r="I39" s="217">
        <f t="shared" si="22"/>
        <v>2.3076923076922995</v>
      </c>
      <c r="L39" s="221" t="s">
        <v>18</v>
      </c>
      <c r="M39" s="243">
        <v>130921</v>
      </c>
      <c r="N39" s="244">
        <v>139606</v>
      </c>
      <c r="O39" s="137">
        <f>+M39+N39</f>
        <v>270527</v>
      </c>
      <c r="P39" s="100">
        <v>0</v>
      </c>
      <c r="Q39" s="140">
        <f>O39+P39</f>
        <v>270527</v>
      </c>
      <c r="R39" s="243">
        <v>140199</v>
      </c>
      <c r="S39" s="244">
        <v>147822</v>
      </c>
      <c r="T39" s="137">
        <f>+R39+S39</f>
        <v>288021</v>
      </c>
      <c r="U39" s="100"/>
      <c r="V39" s="142">
        <f>+T39+U39</f>
        <v>288021</v>
      </c>
      <c r="W39" s="217">
        <f t="shared" si="23"/>
        <v>6.4666373411895961</v>
      </c>
    </row>
    <row r="40" spans="1:23">
      <c r="A40" s="94" t="str">
        <f>IF(ISERROR(F40/G40)," ",IF(F40/G40&gt;0.5,IF(F40/G40&lt;1.5," ","NOT OK"),"NOT OK"))</f>
        <v xml:space="preserve"> </v>
      </c>
      <c r="B40" s="221" t="s">
        <v>19</v>
      </c>
      <c r="C40" s="243">
        <v>875</v>
      </c>
      <c r="D40" s="247">
        <v>875</v>
      </c>
      <c r="E40" s="98">
        <f>C40+D40</f>
        <v>1750</v>
      </c>
      <c r="F40" s="243">
        <v>914</v>
      </c>
      <c r="G40" s="247">
        <v>914</v>
      </c>
      <c r="H40" s="105">
        <f>+F40+G40</f>
        <v>1828</v>
      </c>
      <c r="I40" s="217">
        <f>IF(E40=0,0,((H40/E40)-1)*100)</f>
        <v>4.4571428571428484</v>
      </c>
      <c r="L40" s="221" t="s">
        <v>19</v>
      </c>
      <c r="M40" s="243">
        <v>129104</v>
      </c>
      <c r="N40" s="244">
        <v>130010</v>
      </c>
      <c r="O40" s="137">
        <f>+N40+M40</f>
        <v>259114</v>
      </c>
      <c r="P40" s="100">
        <v>0</v>
      </c>
      <c r="Q40" s="140">
        <f>O40+P40</f>
        <v>259114</v>
      </c>
      <c r="R40" s="243">
        <v>136479</v>
      </c>
      <c r="S40" s="244">
        <v>136024</v>
      </c>
      <c r="T40" s="137">
        <f>+S40+R40</f>
        <v>272503</v>
      </c>
      <c r="U40" s="100">
        <v>0</v>
      </c>
      <c r="V40" s="142">
        <f>+T40+U40</f>
        <v>272503</v>
      </c>
      <c r="W40" s="217">
        <f>IF(Q40=0,0,((V40/Q40)-1)*100)</f>
        <v>5.1672236930462967</v>
      </c>
    </row>
    <row r="41" spans="1:23" ht="13.5" thickBot="1">
      <c r="A41" s="94" t="str">
        <f>IF(ISERROR(F41/G41)," ",IF(F41/G41&gt;0.5,IF(F41/G41&lt;1.5," ","NOT OK"),"NOT OK"))</f>
        <v xml:space="preserve"> </v>
      </c>
      <c r="B41" s="221" t="s">
        <v>20</v>
      </c>
      <c r="C41" s="243">
        <v>999</v>
      </c>
      <c r="D41" s="247">
        <v>1000</v>
      </c>
      <c r="E41" s="98">
        <f>C41+D41</f>
        <v>1999</v>
      </c>
      <c r="F41" s="243">
        <v>967</v>
      </c>
      <c r="G41" s="247">
        <v>966</v>
      </c>
      <c r="H41" s="105">
        <f>+F41+G41</f>
        <v>1933</v>
      </c>
      <c r="I41" s="217">
        <f>IF(E41=0,0,((H41/E41)-1)*100)</f>
        <v>-3.3016508254127053</v>
      </c>
      <c r="L41" s="221" t="s">
        <v>20</v>
      </c>
      <c r="M41" s="243">
        <v>157785</v>
      </c>
      <c r="N41" s="244">
        <v>158787</v>
      </c>
      <c r="O41" s="137">
        <f>+N41+M41</f>
        <v>316572</v>
      </c>
      <c r="P41" s="100">
        <v>0</v>
      </c>
      <c r="Q41" s="140">
        <f>O41+P41</f>
        <v>316572</v>
      </c>
      <c r="R41" s="243">
        <v>154983</v>
      </c>
      <c r="S41" s="244">
        <v>155102</v>
      </c>
      <c r="T41" s="137">
        <f>+S41+R41</f>
        <v>310085</v>
      </c>
      <c r="U41" s="100">
        <v>0</v>
      </c>
      <c r="V41" s="142">
        <f>+T41+U41</f>
        <v>310085</v>
      </c>
      <c r="W41" s="217">
        <f>IF(Q41=0,0,((V41/Q41)-1)*100)</f>
        <v>-2.0491389004713034</v>
      </c>
    </row>
    <row r="42" spans="1:23" ht="14.25" thickTop="1" thickBot="1">
      <c r="A42" s="94" t="str">
        <f>IF(ISERROR(F42/G42)," ",IF(F42/G42&gt;0.5,IF(F42/G42&lt;1.5," ","NOT OK"),"NOT OK"))</f>
        <v xml:space="preserve"> </v>
      </c>
      <c r="B42" s="205" t="s">
        <v>87</v>
      </c>
      <c r="C42" s="101">
        <f>+C39+C40+C41</f>
        <v>2849</v>
      </c>
      <c r="D42" s="102">
        <f t="shared" ref="D42:H42" si="28">+D39+D40+D41</f>
        <v>2850</v>
      </c>
      <c r="E42" s="103">
        <f t="shared" si="28"/>
        <v>5699</v>
      </c>
      <c r="F42" s="101">
        <f t="shared" si="28"/>
        <v>2876</v>
      </c>
      <c r="G42" s="102">
        <f t="shared" si="28"/>
        <v>2880</v>
      </c>
      <c r="H42" s="103">
        <f t="shared" si="28"/>
        <v>5756</v>
      </c>
      <c r="I42" s="104">
        <f t="shared" ref="I42" si="29">IF(E42=0,0,((H42/E42)-1)*100)</f>
        <v>1.000175469380582</v>
      </c>
      <c r="L42" s="198" t="s">
        <v>87</v>
      </c>
      <c r="M42" s="143">
        <f>+M39+M40+M41</f>
        <v>417810</v>
      </c>
      <c r="N42" s="144">
        <f t="shared" ref="N42:V42" si="30">+N39+N40+N41</f>
        <v>428403</v>
      </c>
      <c r="O42" s="143">
        <f t="shared" si="30"/>
        <v>846213</v>
      </c>
      <c r="P42" s="143">
        <f t="shared" si="30"/>
        <v>0</v>
      </c>
      <c r="Q42" s="143">
        <f t="shared" si="30"/>
        <v>846213</v>
      </c>
      <c r="R42" s="143">
        <f t="shared" si="30"/>
        <v>431661</v>
      </c>
      <c r="S42" s="144">
        <f t="shared" si="30"/>
        <v>438948</v>
      </c>
      <c r="T42" s="143">
        <f t="shared" si="30"/>
        <v>870609</v>
      </c>
      <c r="U42" s="143">
        <f t="shared" si="30"/>
        <v>0</v>
      </c>
      <c r="V42" s="145">
        <f t="shared" si="30"/>
        <v>870609</v>
      </c>
      <c r="W42" s="146">
        <f t="shared" ref="W42" si="31">IF(Q42=0,0,((V42/Q42)-1)*100)</f>
        <v>2.8829620911047238</v>
      </c>
    </row>
    <row r="43" spans="1:23" ht="13.5" thickTop="1">
      <c r="A43" s="94" t="str">
        <f t="shared" si="2"/>
        <v xml:space="preserve"> </v>
      </c>
      <c r="B43" s="221" t="s">
        <v>21</v>
      </c>
      <c r="C43" s="248">
        <v>982</v>
      </c>
      <c r="D43" s="249">
        <v>983</v>
      </c>
      <c r="E43" s="98">
        <f>C43+D43</f>
        <v>1965</v>
      </c>
      <c r="F43" s="248">
        <v>1026</v>
      </c>
      <c r="G43" s="249">
        <v>1025</v>
      </c>
      <c r="H43" s="105">
        <f>+G43+F43</f>
        <v>2051</v>
      </c>
      <c r="I43" s="217">
        <f t="shared" si="22"/>
        <v>4.3765903307888099</v>
      </c>
      <c r="L43" s="221" t="s">
        <v>21</v>
      </c>
      <c r="M43" s="243">
        <v>150311</v>
      </c>
      <c r="N43" s="244">
        <v>152449</v>
      </c>
      <c r="O43" s="137">
        <f>+N43+M43</f>
        <v>302760</v>
      </c>
      <c r="P43" s="100">
        <v>0</v>
      </c>
      <c r="Q43" s="140">
        <f>+O43+P43</f>
        <v>302760</v>
      </c>
      <c r="R43" s="243">
        <v>162317</v>
      </c>
      <c r="S43" s="244">
        <v>163367</v>
      </c>
      <c r="T43" s="137">
        <f>+S43+R43</f>
        <v>325684</v>
      </c>
      <c r="U43" s="100">
        <v>165</v>
      </c>
      <c r="V43" s="142">
        <f>+T43+U43</f>
        <v>325849</v>
      </c>
      <c r="W43" s="217">
        <f t="shared" si="23"/>
        <v>7.6261725459109586</v>
      </c>
    </row>
    <row r="44" spans="1:23">
      <c r="A44" s="94" t="str">
        <f t="shared" ref="A44:A47" si="32">IF(ISERROR(F44/G44)," ",IF(F44/G44&gt;0.5,IF(F44/G44&lt;1.5," ","NOT OK"),"NOT OK"))</f>
        <v xml:space="preserve"> </v>
      </c>
      <c r="B44" s="221" t="s">
        <v>88</v>
      </c>
      <c r="C44" s="248">
        <v>1002</v>
      </c>
      <c r="D44" s="249">
        <v>1002</v>
      </c>
      <c r="E44" s="98">
        <f>C44+D44</f>
        <v>2004</v>
      </c>
      <c r="F44" s="248">
        <v>1161</v>
      </c>
      <c r="G44" s="249">
        <v>1161</v>
      </c>
      <c r="H44" s="105">
        <f>+G44+F44</f>
        <v>2322</v>
      </c>
      <c r="I44" s="217">
        <f t="shared" ref="I44:I48" si="33">IF(E44=0,0,((H44/E44)-1)*100)</f>
        <v>15.868263473053901</v>
      </c>
      <c r="L44" s="221" t="s">
        <v>88</v>
      </c>
      <c r="M44" s="243">
        <v>147900</v>
      </c>
      <c r="N44" s="244">
        <v>147198</v>
      </c>
      <c r="O44" s="137">
        <f>+N44+M44</f>
        <v>295098</v>
      </c>
      <c r="P44" s="100">
        <v>0</v>
      </c>
      <c r="Q44" s="140">
        <f>+O44+P44</f>
        <v>295098</v>
      </c>
      <c r="R44" s="243">
        <v>162964</v>
      </c>
      <c r="S44" s="244">
        <v>162968</v>
      </c>
      <c r="T44" s="137">
        <f>+S44+R44</f>
        <v>325932</v>
      </c>
      <c r="U44" s="100">
        <v>317</v>
      </c>
      <c r="V44" s="142">
        <f>+T44+U44</f>
        <v>326249</v>
      </c>
      <c r="W44" s="217">
        <f t="shared" ref="W44:W48" si="34">IF(Q44=0,0,((V44/Q44)-1)*100)</f>
        <v>10.556154226731461</v>
      </c>
    </row>
    <row r="45" spans="1:23" ht="13.5" thickBot="1">
      <c r="A45" s="94" t="str">
        <f t="shared" si="32"/>
        <v xml:space="preserve"> </v>
      </c>
      <c r="B45" s="221" t="s">
        <v>22</v>
      </c>
      <c r="C45" s="248">
        <v>896</v>
      </c>
      <c r="D45" s="249">
        <v>896</v>
      </c>
      <c r="E45" s="98">
        <f>C45+D45</f>
        <v>1792</v>
      </c>
      <c r="F45" s="248">
        <v>1071</v>
      </c>
      <c r="G45" s="249">
        <v>1073</v>
      </c>
      <c r="H45" s="105">
        <f>+G45+F45</f>
        <v>2144</v>
      </c>
      <c r="I45" s="217">
        <f t="shared" si="33"/>
        <v>19.642857142857139</v>
      </c>
      <c r="L45" s="221" t="s">
        <v>22</v>
      </c>
      <c r="M45" s="243">
        <v>131634</v>
      </c>
      <c r="N45" s="244">
        <v>131623</v>
      </c>
      <c r="O45" s="138">
        <f>+N45+M45</f>
        <v>263257</v>
      </c>
      <c r="P45" s="250">
        <v>0</v>
      </c>
      <c r="Q45" s="140">
        <f>+O45+P45</f>
        <v>263257</v>
      </c>
      <c r="R45" s="243">
        <v>144327</v>
      </c>
      <c r="S45" s="244">
        <v>140505</v>
      </c>
      <c r="T45" s="138">
        <f>+S45+R45</f>
        <v>284832</v>
      </c>
      <c r="U45" s="250">
        <v>413</v>
      </c>
      <c r="V45" s="142">
        <f>+T45+U45</f>
        <v>285245</v>
      </c>
      <c r="W45" s="217">
        <f t="shared" si="34"/>
        <v>8.352294525881554</v>
      </c>
    </row>
    <row r="46" spans="1:23" ht="15.75" customHeight="1" thickTop="1" thickBot="1">
      <c r="A46" s="113" t="str">
        <f t="shared" si="32"/>
        <v xml:space="preserve"> </v>
      </c>
      <c r="B46" s="206" t="s">
        <v>60</v>
      </c>
      <c r="C46" s="111">
        <f>+C43+C44+C45</f>
        <v>2880</v>
      </c>
      <c r="D46" s="112">
        <f t="shared" ref="D46" si="35">+D43+D44+D45</f>
        <v>2881</v>
      </c>
      <c r="E46" s="110">
        <f t="shared" ref="E46" si="36">+E43+E44+E45</f>
        <v>5761</v>
      </c>
      <c r="F46" s="111">
        <f t="shared" ref="F46" si="37">+F43+F44+F45</f>
        <v>3258</v>
      </c>
      <c r="G46" s="112">
        <f t="shared" ref="G46" si="38">+G43+G44+G45</f>
        <v>3259</v>
      </c>
      <c r="H46" s="112">
        <f t="shared" ref="H46" si="39">+H43+H44+H45</f>
        <v>6517</v>
      </c>
      <c r="I46" s="104">
        <f t="shared" si="33"/>
        <v>13.122721749696243</v>
      </c>
      <c r="J46" s="113"/>
      <c r="K46" s="114"/>
      <c r="L46" s="199" t="s">
        <v>60</v>
      </c>
      <c r="M46" s="147">
        <f>+M43+M44+M45</f>
        <v>429845</v>
      </c>
      <c r="N46" s="147">
        <f t="shared" ref="N46" si="40">+N43+N44+N45</f>
        <v>431270</v>
      </c>
      <c r="O46" s="148">
        <f t="shared" ref="O46" si="41">+O43+O44+O45</f>
        <v>861115</v>
      </c>
      <c r="P46" s="148">
        <f t="shared" ref="P46" si="42">+P43+P44+P45</f>
        <v>0</v>
      </c>
      <c r="Q46" s="148">
        <f t="shared" ref="Q46" si="43">+Q43+Q44+Q45</f>
        <v>861115</v>
      </c>
      <c r="R46" s="147">
        <f t="shared" ref="R46" si="44">+R43+R44+R45</f>
        <v>469608</v>
      </c>
      <c r="S46" s="147">
        <f t="shared" ref="S46" si="45">+S43+S44+S45</f>
        <v>466840</v>
      </c>
      <c r="T46" s="148">
        <f t="shared" ref="T46" si="46">+T43+T44+T45</f>
        <v>936448</v>
      </c>
      <c r="U46" s="148">
        <f t="shared" ref="U46" si="47">+U43+U44+U45</f>
        <v>895</v>
      </c>
      <c r="V46" s="148">
        <f t="shared" ref="V46" si="48">+V43+V44+V45</f>
        <v>937343</v>
      </c>
      <c r="W46" s="149">
        <f t="shared" si="34"/>
        <v>8.8522438930920941</v>
      </c>
    </row>
    <row r="47" spans="1:23" ht="13.5" thickTop="1">
      <c r="A47" s="94" t="str">
        <f t="shared" si="32"/>
        <v xml:space="preserve"> </v>
      </c>
      <c r="B47" s="221" t="s">
        <v>23</v>
      </c>
      <c r="C47" s="243">
        <v>907</v>
      </c>
      <c r="D47" s="247">
        <v>907</v>
      </c>
      <c r="E47" s="115">
        <f>C47+D47</f>
        <v>1814</v>
      </c>
      <c r="F47" s="243">
        <v>1127</v>
      </c>
      <c r="G47" s="247">
        <v>1125</v>
      </c>
      <c r="H47" s="116">
        <f>+G47+F47</f>
        <v>2252</v>
      </c>
      <c r="I47" s="217">
        <f t="shared" si="33"/>
        <v>24.145534729878726</v>
      </c>
      <c r="L47" s="221" t="s">
        <v>23</v>
      </c>
      <c r="M47" s="243">
        <v>143524</v>
      </c>
      <c r="N47" s="244">
        <v>140427</v>
      </c>
      <c r="O47" s="138">
        <f>+N47+M47</f>
        <v>283951</v>
      </c>
      <c r="P47" s="251">
        <v>0</v>
      </c>
      <c r="Q47" s="140">
        <f>+O47+P47</f>
        <v>283951</v>
      </c>
      <c r="R47" s="243">
        <v>160790</v>
      </c>
      <c r="S47" s="244">
        <v>160955</v>
      </c>
      <c r="T47" s="138">
        <f>+S47+R47</f>
        <v>321745</v>
      </c>
      <c r="U47" s="251">
        <v>532</v>
      </c>
      <c r="V47" s="142">
        <f>+T47+U47</f>
        <v>322277</v>
      </c>
      <c r="W47" s="217">
        <f t="shared" si="34"/>
        <v>13.4973991991576</v>
      </c>
    </row>
    <row r="48" spans="1:23">
      <c r="A48" s="94" t="str">
        <f t="shared" si="2"/>
        <v xml:space="preserve"> </v>
      </c>
      <c r="B48" s="221" t="s">
        <v>25</v>
      </c>
      <c r="C48" s="243">
        <v>936</v>
      </c>
      <c r="D48" s="247">
        <v>935</v>
      </c>
      <c r="E48" s="117">
        <f>C48+D48</f>
        <v>1871</v>
      </c>
      <c r="F48" s="243">
        <v>1114</v>
      </c>
      <c r="G48" s="247">
        <v>1114</v>
      </c>
      <c r="H48" s="117">
        <f>+G48+F48</f>
        <v>2228</v>
      </c>
      <c r="I48" s="217">
        <f t="shared" si="33"/>
        <v>19.0807055050775</v>
      </c>
      <c r="L48" s="221" t="s">
        <v>25</v>
      </c>
      <c r="M48" s="243">
        <v>141128</v>
      </c>
      <c r="N48" s="244">
        <v>147376</v>
      </c>
      <c r="O48" s="138">
        <f>+N48+M48</f>
        <v>288504</v>
      </c>
      <c r="P48" s="100">
        <v>0</v>
      </c>
      <c r="Q48" s="140">
        <f>+O48+P48</f>
        <v>288504</v>
      </c>
      <c r="R48" s="243">
        <v>154936</v>
      </c>
      <c r="S48" s="244">
        <v>157289</v>
      </c>
      <c r="T48" s="138">
        <f>+S48+R48</f>
        <v>312225</v>
      </c>
      <c r="U48" s="100">
        <v>298</v>
      </c>
      <c r="V48" s="142">
        <f>+T48+U48</f>
        <v>312523</v>
      </c>
      <c r="W48" s="217">
        <f t="shared" si="34"/>
        <v>8.3253611735019319</v>
      </c>
    </row>
    <row r="49" spans="1:23" ht="13.5" thickBot="1">
      <c r="A49" s="94" t="str">
        <f t="shared" si="2"/>
        <v xml:space="preserve"> </v>
      </c>
      <c r="B49" s="221" t="s">
        <v>26</v>
      </c>
      <c r="C49" s="243">
        <v>874</v>
      </c>
      <c r="D49" s="252">
        <v>873</v>
      </c>
      <c r="E49" s="118">
        <f>C49+D49</f>
        <v>1747</v>
      </c>
      <c r="F49" s="243">
        <v>1096</v>
      </c>
      <c r="G49" s="252">
        <v>1097</v>
      </c>
      <c r="H49" s="118">
        <f>+G49+F49</f>
        <v>2193</v>
      </c>
      <c r="I49" s="218">
        <f t="shared" si="22"/>
        <v>25.529479107040643</v>
      </c>
      <c r="L49" s="221" t="s">
        <v>26</v>
      </c>
      <c r="M49" s="243">
        <v>130878</v>
      </c>
      <c r="N49" s="244">
        <v>128895</v>
      </c>
      <c r="O49" s="138">
        <f>+N49+M49</f>
        <v>259773</v>
      </c>
      <c r="P49" s="250">
        <v>0</v>
      </c>
      <c r="Q49" s="140">
        <f>+O49+P49</f>
        <v>259773</v>
      </c>
      <c r="R49" s="243">
        <v>154066</v>
      </c>
      <c r="S49" s="244">
        <v>146278</v>
      </c>
      <c r="T49" s="138">
        <f>+S49+R49</f>
        <v>300344</v>
      </c>
      <c r="U49" s="250">
        <v>0</v>
      </c>
      <c r="V49" s="142">
        <f>+T49+U49</f>
        <v>300344</v>
      </c>
      <c r="W49" s="217">
        <f>IF(Q49=0,0,((V49/Q49)-1)*100)</f>
        <v>15.617866367944311</v>
      </c>
    </row>
    <row r="50" spans="1:23" ht="14.25" thickTop="1" thickBot="1">
      <c r="A50" s="94" t="str">
        <f t="shared" si="2"/>
        <v xml:space="preserve"> </v>
      </c>
      <c r="B50" s="205" t="s">
        <v>27</v>
      </c>
      <c r="C50" s="111">
        <f t="shared" ref="C50:H50" si="49">+C47+C48+C49</f>
        <v>2717</v>
      </c>
      <c r="D50" s="119">
        <f t="shared" si="49"/>
        <v>2715</v>
      </c>
      <c r="E50" s="111">
        <f t="shared" si="49"/>
        <v>5432</v>
      </c>
      <c r="F50" s="111">
        <f t="shared" si="49"/>
        <v>3337</v>
      </c>
      <c r="G50" s="119">
        <f t="shared" si="49"/>
        <v>3336</v>
      </c>
      <c r="H50" s="111">
        <f t="shared" si="49"/>
        <v>6673</v>
      </c>
      <c r="I50" s="104">
        <f t="shared" si="22"/>
        <v>22.846097201767314</v>
      </c>
      <c r="L50" s="198" t="s">
        <v>27</v>
      </c>
      <c r="M50" s="143">
        <f t="shared" ref="M50:V50" si="50">+M47+M48+M49</f>
        <v>415530</v>
      </c>
      <c r="N50" s="144">
        <f t="shared" si="50"/>
        <v>416698</v>
      </c>
      <c r="O50" s="143">
        <f t="shared" si="50"/>
        <v>832228</v>
      </c>
      <c r="P50" s="143">
        <f t="shared" si="50"/>
        <v>0</v>
      </c>
      <c r="Q50" s="143">
        <f t="shared" si="50"/>
        <v>832228</v>
      </c>
      <c r="R50" s="143">
        <f t="shared" si="50"/>
        <v>469792</v>
      </c>
      <c r="S50" s="144">
        <f t="shared" si="50"/>
        <v>464522</v>
      </c>
      <c r="T50" s="143">
        <f t="shared" si="50"/>
        <v>934314</v>
      </c>
      <c r="U50" s="143">
        <f t="shared" si="50"/>
        <v>830</v>
      </c>
      <c r="V50" s="143">
        <f t="shared" si="50"/>
        <v>935144</v>
      </c>
      <c r="W50" s="146">
        <f t="shared" ref="W50" si="51">IF(Q50=0,0,((V50/Q50)-1)*100)</f>
        <v>12.366322690416576</v>
      </c>
    </row>
    <row r="51" spans="1:23" ht="14.25" thickTop="1" thickBot="1">
      <c r="A51" s="266" t="str">
        <f>IF(ISERROR(F51/G51)," ",IF(F51/G51&gt;0.5,IF(F51/G51&lt;1.5," ","NOT OK"),"NOT OK"))</f>
        <v xml:space="preserve"> </v>
      </c>
      <c r="B51" s="205" t="s">
        <v>90</v>
      </c>
      <c r="C51" s="101">
        <f>+C42+C46+C50</f>
        <v>8446</v>
      </c>
      <c r="D51" s="102">
        <f t="shared" ref="D51" si="52">+D42+D46+D50</f>
        <v>8446</v>
      </c>
      <c r="E51" s="103">
        <f t="shared" ref="E51" si="53">+E42+E46+E50</f>
        <v>16892</v>
      </c>
      <c r="F51" s="101">
        <f t="shared" ref="F51" si="54">+F42+F46+F50</f>
        <v>9471</v>
      </c>
      <c r="G51" s="102">
        <f t="shared" ref="G51" si="55">+G42+G46+G50</f>
        <v>9475</v>
      </c>
      <c r="H51" s="103">
        <f t="shared" ref="H51" si="56">+H42+H46+H50</f>
        <v>18946</v>
      </c>
      <c r="I51" s="104">
        <f>IF(E51=0,0,((H51/E51)-1)*100)</f>
        <v>12.159602178546059</v>
      </c>
      <c r="J51" s="106"/>
      <c r="L51" s="198" t="s">
        <v>90</v>
      </c>
      <c r="M51" s="143">
        <f t="shared" ref="M51" si="57">+M42+M46+M50</f>
        <v>1263185</v>
      </c>
      <c r="N51" s="144">
        <f t="shared" ref="N51" si="58">+N42+N46+N50</f>
        <v>1276371</v>
      </c>
      <c r="O51" s="143">
        <f t="shared" ref="O51" si="59">+O42+O46+O50</f>
        <v>2539556</v>
      </c>
      <c r="P51" s="143">
        <f t="shared" ref="P51" si="60">+P42+P46+P50</f>
        <v>0</v>
      </c>
      <c r="Q51" s="143">
        <f t="shared" ref="Q51" si="61">+Q42+Q46+Q50</f>
        <v>2539556</v>
      </c>
      <c r="R51" s="143">
        <f t="shared" ref="R51" si="62">+R42+R46+R50</f>
        <v>1371061</v>
      </c>
      <c r="S51" s="144">
        <f t="shared" ref="S51" si="63">+S42+S46+S50</f>
        <v>1370310</v>
      </c>
      <c r="T51" s="143">
        <f t="shared" ref="T51" si="64">+T42+T46+T50</f>
        <v>2741371</v>
      </c>
      <c r="U51" s="143">
        <f t="shared" ref="U51" si="65">+U42+U46+U50</f>
        <v>1725</v>
      </c>
      <c r="V51" s="145">
        <f t="shared" ref="V51" si="66">+V42+V46+V50</f>
        <v>2743096</v>
      </c>
      <c r="W51" s="146">
        <f>IF(Q51=0,0,((V51/Q51)-1)*100)</f>
        <v>8.0147868367541406</v>
      </c>
    </row>
    <row r="52" spans="1:23" ht="14.25" thickTop="1" thickBot="1">
      <c r="A52" s="266" t="str">
        <f>IF(ISERROR(F52/G52)," ",IF(F52/G52&gt;0.5,IF(F52/G52&lt;1.5," ","NOT OK"),"NOT OK"))</f>
        <v xml:space="preserve"> </v>
      </c>
      <c r="B52" s="205" t="s">
        <v>89</v>
      </c>
      <c r="C52" s="101">
        <f>+C38+C42+C46+C50</f>
        <v>11209</v>
      </c>
      <c r="D52" s="102">
        <f t="shared" ref="D52:H52" si="67">+D38+D42+D46+D50</f>
        <v>11211</v>
      </c>
      <c r="E52" s="103">
        <f t="shared" si="67"/>
        <v>22420</v>
      </c>
      <c r="F52" s="101">
        <f t="shared" si="67"/>
        <v>12404</v>
      </c>
      <c r="G52" s="102">
        <f t="shared" si="67"/>
        <v>12407</v>
      </c>
      <c r="H52" s="103">
        <f t="shared" si="67"/>
        <v>24811</v>
      </c>
      <c r="I52" s="104">
        <f t="shared" ref="I52" si="68">IF(E52=0,0,((H52/E52)-1)*100)</f>
        <v>10.664585191793051</v>
      </c>
      <c r="J52" s="99"/>
      <c r="L52" s="198" t="s">
        <v>89</v>
      </c>
      <c r="M52" s="143">
        <f t="shared" ref="M52:V52" si="69">+M38+M42+M46+M50</f>
        <v>1663049</v>
      </c>
      <c r="N52" s="144">
        <f t="shared" si="69"/>
        <v>1674129</v>
      </c>
      <c r="O52" s="143">
        <f t="shared" si="69"/>
        <v>3337178</v>
      </c>
      <c r="P52" s="143">
        <f t="shared" si="69"/>
        <v>0</v>
      </c>
      <c r="Q52" s="143">
        <f t="shared" si="69"/>
        <v>3337178</v>
      </c>
      <c r="R52" s="143">
        <f t="shared" si="69"/>
        <v>1805640</v>
      </c>
      <c r="S52" s="144">
        <f t="shared" si="69"/>
        <v>1802094</v>
      </c>
      <c r="T52" s="143">
        <f t="shared" si="69"/>
        <v>3607734</v>
      </c>
      <c r="U52" s="143">
        <f t="shared" si="69"/>
        <v>1725</v>
      </c>
      <c r="V52" s="145">
        <f t="shared" si="69"/>
        <v>3609459</v>
      </c>
      <c r="W52" s="146">
        <f t="shared" ref="W52" si="70">IF(Q52=0,0,((V52/Q52)-1)*100)</f>
        <v>8.1590193870389793</v>
      </c>
    </row>
    <row r="53" spans="1:23" ht="14.25" thickTop="1" thickBot="1">
      <c r="B53" s="200" t="s">
        <v>59</v>
      </c>
      <c r="C53" s="94"/>
      <c r="D53" s="94"/>
      <c r="E53" s="94"/>
      <c r="F53" s="94"/>
      <c r="G53" s="94"/>
      <c r="H53" s="94"/>
      <c r="I53" s="95"/>
      <c r="L53" s="200" t="s">
        <v>59</v>
      </c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5"/>
    </row>
    <row r="54" spans="1:23" ht="13.5" thickTop="1">
      <c r="B54" s="327" t="s">
        <v>33</v>
      </c>
      <c r="C54" s="328"/>
      <c r="D54" s="328"/>
      <c r="E54" s="328"/>
      <c r="F54" s="328"/>
      <c r="G54" s="328"/>
      <c r="H54" s="328"/>
      <c r="I54" s="329"/>
      <c r="L54" s="330" t="s">
        <v>34</v>
      </c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2"/>
    </row>
    <row r="55" spans="1:23" ht="13.5" thickBot="1">
      <c r="B55" s="318" t="s">
        <v>35</v>
      </c>
      <c r="C55" s="319"/>
      <c r="D55" s="319"/>
      <c r="E55" s="319"/>
      <c r="F55" s="319"/>
      <c r="G55" s="319"/>
      <c r="H55" s="319"/>
      <c r="I55" s="320"/>
      <c r="L55" s="321" t="s">
        <v>36</v>
      </c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3"/>
    </row>
    <row r="56" spans="1:23" ht="14.25" thickTop="1" thickBot="1">
      <c r="B56" s="197"/>
      <c r="C56" s="94"/>
      <c r="D56" s="94"/>
      <c r="E56" s="94"/>
      <c r="F56" s="94"/>
      <c r="G56" s="94"/>
      <c r="H56" s="94"/>
      <c r="I56" s="95"/>
      <c r="L56" s="197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5"/>
    </row>
    <row r="57" spans="1:23" ht="14.25" thickTop="1" thickBot="1">
      <c r="B57" s="219"/>
      <c r="C57" s="312" t="s">
        <v>91</v>
      </c>
      <c r="D57" s="313"/>
      <c r="E57" s="314"/>
      <c r="F57" s="315" t="s">
        <v>92</v>
      </c>
      <c r="G57" s="316"/>
      <c r="H57" s="317"/>
      <c r="I57" s="220" t="s">
        <v>4</v>
      </c>
      <c r="L57" s="219"/>
      <c r="M57" s="324" t="s">
        <v>91</v>
      </c>
      <c r="N57" s="325"/>
      <c r="O57" s="325"/>
      <c r="P57" s="325"/>
      <c r="Q57" s="326"/>
      <c r="R57" s="324" t="s">
        <v>92</v>
      </c>
      <c r="S57" s="325"/>
      <c r="T57" s="325"/>
      <c r="U57" s="325"/>
      <c r="V57" s="326"/>
      <c r="W57" s="220" t="s">
        <v>4</v>
      </c>
    </row>
    <row r="58" spans="1:23" ht="13.5" thickTop="1">
      <c r="B58" s="221" t="s">
        <v>5</v>
      </c>
      <c r="C58" s="222"/>
      <c r="D58" s="223"/>
      <c r="E58" s="153"/>
      <c r="F58" s="222"/>
      <c r="G58" s="223"/>
      <c r="H58" s="153"/>
      <c r="I58" s="224" t="s">
        <v>6</v>
      </c>
      <c r="L58" s="221" t="s">
        <v>5</v>
      </c>
      <c r="M58" s="222"/>
      <c r="N58" s="225"/>
      <c r="O58" s="150"/>
      <c r="P58" s="226"/>
      <c r="Q58" s="151"/>
      <c r="R58" s="222"/>
      <c r="S58" s="225"/>
      <c r="T58" s="150"/>
      <c r="U58" s="226"/>
      <c r="V58" s="150"/>
      <c r="W58" s="224" t="s">
        <v>6</v>
      </c>
    </row>
    <row r="59" spans="1:23" ht="13.5" thickBot="1">
      <c r="B59" s="227" t="s">
        <v>37</v>
      </c>
      <c r="C59" s="228" t="s">
        <v>7</v>
      </c>
      <c r="D59" s="229" t="s">
        <v>8</v>
      </c>
      <c r="E59" s="213" t="s">
        <v>9</v>
      </c>
      <c r="F59" s="228" t="s">
        <v>7</v>
      </c>
      <c r="G59" s="229" t="s">
        <v>8</v>
      </c>
      <c r="H59" s="213" t="s">
        <v>9</v>
      </c>
      <c r="I59" s="230"/>
      <c r="L59" s="227"/>
      <c r="M59" s="231" t="s">
        <v>10</v>
      </c>
      <c r="N59" s="232" t="s">
        <v>11</v>
      </c>
      <c r="O59" s="152" t="s">
        <v>12</v>
      </c>
      <c r="P59" s="233" t="s">
        <v>13</v>
      </c>
      <c r="Q59" s="214" t="s">
        <v>9</v>
      </c>
      <c r="R59" s="231" t="s">
        <v>10</v>
      </c>
      <c r="S59" s="232" t="s">
        <v>11</v>
      </c>
      <c r="T59" s="152" t="s">
        <v>12</v>
      </c>
      <c r="U59" s="233" t="s">
        <v>13</v>
      </c>
      <c r="V59" s="152" t="s">
        <v>9</v>
      </c>
      <c r="W59" s="230"/>
    </row>
    <row r="60" spans="1:23" ht="5.25" customHeight="1" thickTop="1">
      <c r="B60" s="221"/>
      <c r="C60" s="234"/>
      <c r="D60" s="235"/>
      <c r="E60" s="97"/>
      <c r="F60" s="234"/>
      <c r="G60" s="235"/>
      <c r="H60" s="97"/>
      <c r="I60" s="236"/>
      <c r="L60" s="221"/>
      <c r="M60" s="237"/>
      <c r="N60" s="238"/>
      <c r="O60" s="136"/>
      <c r="P60" s="239"/>
      <c r="Q60" s="139"/>
      <c r="R60" s="237"/>
      <c r="S60" s="238"/>
      <c r="T60" s="136"/>
      <c r="U60" s="239"/>
      <c r="V60" s="141"/>
      <c r="W60" s="240"/>
    </row>
    <row r="61" spans="1:23">
      <c r="A61" s="94" t="str">
        <f t="shared" si="2"/>
        <v xml:space="preserve"> </v>
      </c>
      <c r="B61" s="221" t="s">
        <v>14</v>
      </c>
      <c r="C61" s="241">
        <f t="shared" ref="C61:D63" si="71">+C9+C35</f>
        <v>1004</v>
      </c>
      <c r="D61" s="242">
        <f t="shared" si="71"/>
        <v>1004</v>
      </c>
      <c r="E61" s="98">
        <f>+C61+D61</f>
        <v>2008</v>
      </c>
      <c r="F61" s="241">
        <f t="shared" ref="F61:G63" si="72">+F9+F35</f>
        <v>1062</v>
      </c>
      <c r="G61" s="242">
        <f t="shared" si="72"/>
        <v>1062</v>
      </c>
      <c r="H61" s="98">
        <f>+F61+G61</f>
        <v>2124</v>
      </c>
      <c r="I61" s="217">
        <f t="shared" ref="I61:I69" si="73">IF(E61=0,0,((H61/E61)-1)*100)</f>
        <v>5.7768924302788793</v>
      </c>
      <c r="K61" s="99"/>
      <c r="L61" s="221" t="s">
        <v>14</v>
      </c>
      <c r="M61" s="243">
        <f t="shared" ref="M61:N63" si="74">+M9+M35</f>
        <v>149857</v>
      </c>
      <c r="N61" s="244">
        <f t="shared" si="74"/>
        <v>150948</v>
      </c>
      <c r="O61" s="137">
        <f>+M61+N61</f>
        <v>300805</v>
      </c>
      <c r="P61" s="100">
        <f>+P9+P35</f>
        <v>590</v>
      </c>
      <c r="Q61" s="140">
        <f>+O61+P61</f>
        <v>301395</v>
      </c>
      <c r="R61" s="243">
        <f t="shared" ref="R61:S63" si="75">+R9+R35</f>
        <v>161233</v>
      </c>
      <c r="S61" s="244">
        <f t="shared" si="75"/>
        <v>161030</v>
      </c>
      <c r="T61" s="137">
        <f>+R61+S61</f>
        <v>322263</v>
      </c>
      <c r="U61" s="100">
        <f>+U9+U35</f>
        <v>0</v>
      </c>
      <c r="V61" s="142">
        <f>+T61+U61</f>
        <v>322263</v>
      </c>
      <c r="W61" s="217">
        <f t="shared" ref="W61:W69" si="76">IF(Q61=0,0,((V61/Q61)-1)*100)</f>
        <v>6.9238043099586921</v>
      </c>
    </row>
    <row r="62" spans="1:23">
      <c r="A62" s="94" t="str">
        <f t="shared" si="2"/>
        <v xml:space="preserve"> </v>
      </c>
      <c r="B62" s="221" t="s">
        <v>15</v>
      </c>
      <c r="C62" s="241">
        <f t="shared" si="71"/>
        <v>964</v>
      </c>
      <c r="D62" s="242">
        <f t="shared" si="71"/>
        <v>963</v>
      </c>
      <c r="E62" s="98">
        <f>+C62+D62</f>
        <v>1927</v>
      </c>
      <c r="F62" s="241">
        <f t="shared" si="72"/>
        <v>1035</v>
      </c>
      <c r="G62" s="242">
        <f t="shared" si="72"/>
        <v>1034</v>
      </c>
      <c r="H62" s="98">
        <f>+F62+G62</f>
        <v>2069</v>
      </c>
      <c r="I62" s="217">
        <f t="shared" si="73"/>
        <v>7.3689673066943406</v>
      </c>
      <c r="K62" s="99"/>
      <c r="L62" s="221" t="s">
        <v>15</v>
      </c>
      <c r="M62" s="243">
        <f t="shared" si="74"/>
        <v>129247</v>
      </c>
      <c r="N62" s="244">
        <f t="shared" si="74"/>
        <v>132700</v>
      </c>
      <c r="O62" s="137">
        <f t="shared" ref="O62:O63" si="77">+M62+N62</f>
        <v>261947</v>
      </c>
      <c r="P62" s="100">
        <f>+P10+P36</f>
        <v>0</v>
      </c>
      <c r="Q62" s="140">
        <f t="shared" ref="Q62:Q63" si="78">+O62+P62</f>
        <v>261947</v>
      </c>
      <c r="R62" s="243">
        <f t="shared" si="75"/>
        <v>148023</v>
      </c>
      <c r="S62" s="244">
        <f t="shared" si="75"/>
        <v>148053</v>
      </c>
      <c r="T62" s="137">
        <f t="shared" ref="T62:T63" si="79">+R62+S62</f>
        <v>296076</v>
      </c>
      <c r="U62" s="100">
        <f>+U10+U36</f>
        <v>0</v>
      </c>
      <c r="V62" s="142">
        <f t="shared" ref="V62:V63" si="80">+T62+U62</f>
        <v>296076</v>
      </c>
      <c r="W62" s="217">
        <f t="shared" si="76"/>
        <v>13.02897150950384</v>
      </c>
    </row>
    <row r="63" spans="1:23" ht="13.5" thickBot="1">
      <c r="A63" s="94" t="str">
        <f t="shared" si="2"/>
        <v xml:space="preserve"> </v>
      </c>
      <c r="B63" s="227" t="s">
        <v>16</v>
      </c>
      <c r="C63" s="245">
        <f t="shared" si="71"/>
        <v>1035</v>
      </c>
      <c r="D63" s="246">
        <f t="shared" si="71"/>
        <v>1036</v>
      </c>
      <c r="E63" s="98">
        <f>+C63+D63</f>
        <v>2071</v>
      </c>
      <c r="F63" s="245">
        <f t="shared" si="72"/>
        <v>1081</v>
      </c>
      <c r="G63" s="246">
        <f t="shared" si="72"/>
        <v>1081</v>
      </c>
      <c r="H63" s="98">
        <f>+F63+G63</f>
        <v>2162</v>
      </c>
      <c r="I63" s="217">
        <f t="shared" si="73"/>
        <v>4.3940125543215913</v>
      </c>
      <c r="K63" s="99"/>
      <c r="L63" s="227" t="s">
        <v>16</v>
      </c>
      <c r="M63" s="243">
        <f t="shared" si="74"/>
        <v>152533</v>
      </c>
      <c r="N63" s="244">
        <f t="shared" si="74"/>
        <v>143335</v>
      </c>
      <c r="O63" s="137">
        <f t="shared" si="77"/>
        <v>295868</v>
      </c>
      <c r="P63" s="100">
        <f>+P11+P37</f>
        <v>0</v>
      </c>
      <c r="Q63" s="140">
        <f t="shared" si="78"/>
        <v>295868</v>
      </c>
      <c r="R63" s="243">
        <f t="shared" si="75"/>
        <v>159510</v>
      </c>
      <c r="S63" s="244">
        <f t="shared" si="75"/>
        <v>152941</v>
      </c>
      <c r="T63" s="137">
        <f t="shared" si="79"/>
        <v>312451</v>
      </c>
      <c r="U63" s="100">
        <f>+U11+U37</f>
        <v>263</v>
      </c>
      <c r="V63" s="142">
        <f t="shared" si="80"/>
        <v>312714</v>
      </c>
      <c r="W63" s="217">
        <f t="shared" si="76"/>
        <v>5.6937553233198601</v>
      </c>
    </row>
    <row r="64" spans="1:23" ht="14.25" thickTop="1" thickBot="1">
      <c r="A64" s="94" t="str">
        <f t="shared" si="2"/>
        <v xml:space="preserve"> </v>
      </c>
      <c r="B64" s="205" t="s">
        <v>17</v>
      </c>
      <c r="C64" s="101">
        <f>C63+C61+C62</f>
        <v>3003</v>
      </c>
      <c r="D64" s="102">
        <f>D63+D61+D62</f>
        <v>3003</v>
      </c>
      <c r="E64" s="103">
        <f>E62+E61+E63</f>
        <v>6006</v>
      </c>
      <c r="F64" s="101">
        <f>F63+F61+F62</f>
        <v>3178</v>
      </c>
      <c r="G64" s="102">
        <f>G63+G61+G62</f>
        <v>3177</v>
      </c>
      <c r="H64" s="103">
        <f>H62+H61+H63</f>
        <v>6355</v>
      </c>
      <c r="I64" s="104">
        <f>IF(E64=0,0,((H64/E64)-1)*100)</f>
        <v>5.8108558108558084</v>
      </c>
      <c r="L64" s="198" t="s">
        <v>17</v>
      </c>
      <c r="M64" s="143">
        <f t="shared" ref="M64:U64" si="81">+M61+M62+M63</f>
        <v>431637</v>
      </c>
      <c r="N64" s="144">
        <f t="shared" si="81"/>
        <v>426983</v>
      </c>
      <c r="O64" s="143">
        <f t="shared" si="81"/>
        <v>858620</v>
      </c>
      <c r="P64" s="143">
        <f t="shared" si="81"/>
        <v>590</v>
      </c>
      <c r="Q64" s="143">
        <f t="shared" si="81"/>
        <v>859210</v>
      </c>
      <c r="R64" s="143">
        <f t="shared" si="81"/>
        <v>468766</v>
      </c>
      <c r="S64" s="144">
        <f t="shared" si="81"/>
        <v>462024</v>
      </c>
      <c r="T64" s="143">
        <f t="shared" ref="T64" si="82">+T61+T62+T63</f>
        <v>930790</v>
      </c>
      <c r="U64" s="143">
        <f t="shared" si="81"/>
        <v>263</v>
      </c>
      <c r="V64" s="145">
        <f t="shared" ref="V64" si="83">+V61+V62+V63</f>
        <v>931053</v>
      </c>
      <c r="W64" s="146">
        <f>IF(Q64=0,0,((V64/Q64)-1)*100)</f>
        <v>8.3615181387553648</v>
      </c>
    </row>
    <row r="65" spans="1:25" ht="13.5" thickTop="1">
      <c r="A65" s="94" t="str">
        <f t="shared" si="2"/>
        <v xml:space="preserve"> </v>
      </c>
      <c r="B65" s="221" t="s">
        <v>18</v>
      </c>
      <c r="C65" s="241">
        <f t="shared" ref="C65:D67" si="84">+C13+C39</f>
        <v>1041</v>
      </c>
      <c r="D65" s="242">
        <f t="shared" si="84"/>
        <v>1041</v>
      </c>
      <c r="E65" s="98">
        <f>+C65+D65</f>
        <v>2082</v>
      </c>
      <c r="F65" s="241">
        <f t="shared" ref="F65:G67" si="85">+F13+F39</f>
        <v>1065</v>
      </c>
      <c r="G65" s="242">
        <f t="shared" si="85"/>
        <v>1066</v>
      </c>
      <c r="H65" s="98">
        <f>+F65+G65</f>
        <v>2131</v>
      </c>
      <c r="I65" s="217">
        <f t="shared" si="73"/>
        <v>2.3535062439961507</v>
      </c>
      <c r="L65" s="221" t="s">
        <v>18</v>
      </c>
      <c r="M65" s="243">
        <f t="shared" ref="M65:N67" si="86">+M13+M39</f>
        <v>138960</v>
      </c>
      <c r="N65" s="244">
        <f t="shared" si="86"/>
        <v>147524</v>
      </c>
      <c r="O65" s="137">
        <f t="shared" ref="O65" si="87">+M65+N65</f>
        <v>286484</v>
      </c>
      <c r="P65" s="100">
        <f>+P13+P39</f>
        <v>0</v>
      </c>
      <c r="Q65" s="140">
        <f t="shared" ref="Q65" si="88">+O65+P65</f>
        <v>286484</v>
      </c>
      <c r="R65" s="243">
        <f>+R13+R39</f>
        <v>149004</v>
      </c>
      <c r="S65" s="244">
        <f>+S13+S39</f>
        <v>156577</v>
      </c>
      <c r="T65" s="137">
        <f t="shared" ref="T65" si="89">+R65+S65</f>
        <v>305581</v>
      </c>
      <c r="U65" s="100">
        <f>+U13+U39</f>
        <v>0</v>
      </c>
      <c r="V65" s="142">
        <f t="shared" ref="V65" si="90">+T65+U65</f>
        <v>305581</v>
      </c>
      <c r="W65" s="217">
        <f t="shared" si="76"/>
        <v>6.665991818042194</v>
      </c>
      <c r="Y65" s="3"/>
    </row>
    <row r="66" spans="1:25">
      <c r="A66" s="94" t="str">
        <f>IF(ISERROR(F66/G66)," ",IF(F66/G66&gt;0.5,IF(F66/G66&lt;1.5," ","NOT OK"),"NOT OK"))</f>
        <v xml:space="preserve"> </v>
      </c>
      <c r="B66" s="221" t="s">
        <v>19</v>
      </c>
      <c r="C66" s="243">
        <f t="shared" si="84"/>
        <v>934</v>
      </c>
      <c r="D66" s="247">
        <f t="shared" si="84"/>
        <v>934</v>
      </c>
      <c r="E66" s="98">
        <f>+C66+D66</f>
        <v>1868</v>
      </c>
      <c r="F66" s="243">
        <f t="shared" si="85"/>
        <v>978</v>
      </c>
      <c r="G66" s="247">
        <f t="shared" si="85"/>
        <v>977</v>
      </c>
      <c r="H66" s="105">
        <f>+F66+G66</f>
        <v>1955</v>
      </c>
      <c r="I66" s="217">
        <f>IF(E66=0,0,((H66/E66)-1)*100)</f>
        <v>4.6573875802997877</v>
      </c>
      <c r="L66" s="221" t="s">
        <v>19</v>
      </c>
      <c r="M66" s="243">
        <f t="shared" si="86"/>
        <v>135830</v>
      </c>
      <c r="N66" s="244">
        <f t="shared" si="86"/>
        <v>136465</v>
      </c>
      <c r="O66" s="137">
        <f>+M66+N66</f>
        <v>272295</v>
      </c>
      <c r="P66" s="100">
        <f>+P14+P40</f>
        <v>0</v>
      </c>
      <c r="Q66" s="140">
        <f>+O66+P66</f>
        <v>272295</v>
      </c>
      <c r="R66" s="243">
        <f>+R40+R14</f>
        <v>145107</v>
      </c>
      <c r="S66" s="244">
        <f>+S40+S14</f>
        <v>143865</v>
      </c>
      <c r="T66" s="137">
        <f>+R66+S66</f>
        <v>288972</v>
      </c>
      <c r="U66" s="100">
        <f>+U14+U40</f>
        <v>0</v>
      </c>
      <c r="V66" s="142">
        <f>+T66+U66</f>
        <v>288972</v>
      </c>
      <c r="W66" s="217">
        <f>IF(Q66=0,0,((V66/Q66)-1)*100)</f>
        <v>6.1246075028920766</v>
      </c>
    </row>
    <row r="67" spans="1:25" ht="13.5" thickBot="1">
      <c r="A67" s="94" t="str">
        <f>IF(ISERROR(F67/G67)," ",IF(F67/G67&gt;0.5,IF(F67/G67&lt;1.5," ","NOT OK"),"NOT OK"))</f>
        <v xml:space="preserve"> </v>
      </c>
      <c r="B67" s="221" t="s">
        <v>20</v>
      </c>
      <c r="C67" s="243">
        <f t="shared" si="84"/>
        <v>1081</v>
      </c>
      <c r="D67" s="247">
        <f t="shared" si="84"/>
        <v>1079</v>
      </c>
      <c r="E67" s="98">
        <f>+C67+D67</f>
        <v>2160</v>
      </c>
      <c r="F67" s="243">
        <f t="shared" si="85"/>
        <v>1042</v>
      </c>
      <c r="G67" s="247">
        <f t="shared" si="85"/>
        <v>1041</v>
      </c>
      <c r="H67" s="105">
        <f>+F67+G67</f>
        <v>2083</v>
      </c>
      <c r="I67" s="217">
        <f>IF(E67=0,0,((H67/E67)-1)*100)</f>
        <v>-3.5648148148148096</v>
      </c>
      <c r="L67" s="221" t="s">
        <v>20</v>
      </c>
      <c r="M67" s="243">
        <f t="shared" si="86"/>
        <v>167403</v>
      </c>
      <c r="N67" s="244">
        <f t="shared" si="86"/>
        <v>168356</v>
      </c>
      <c r="O67" s="137">
        <f>+M67+N67</f>
        <v>335759</v>
      </c>
      <c r="P67" s="100">
        <f>+P15+P41</f>
        <v>0</v>
      </c>
      <c r="Q67" s="140">
        <f>+O67+P67</f>
        <v>335759</v>
      </c>
      <c r="R67" s="243">
        <f>+R15+R41</f>
        <v>165675</v>
      </c>
      <c r="S67" s="244">
        <f>+S15+S41</f>
        <v>165520</v>
      </c>
      <c r="T67" s="137">
        <f>+R67+S67</f>
        <v>331195</v>
      </c>
      <c r="U67" s="100">
        <f>+U15+U41</f>
        <v>0</v>
      </c>
      <c r="V67" s="142">
        <f>+T67+U67</f>
        <v>331195</v>
      </c>
      <c r="W67" s="217">
        <f>IF(Q67=0,0,((V67/Q67)-1)*100)</f>
        <v>-1.3593083134033623</v>
      </c>
    </row>
    <row r="68" spans="1:25" ht="14.25" thickTop="1" thickBot="1">
      <c r="A68" s="94" t="str">
        <f t="shared" ref="A68" si="91">IF(ISERROR(F68/G68)," ",IF(F68/G68&gt;0.5,IF(F68/G68&lt;1.5," ","NOT OK"),"NOT OK"))</f>
        <v xml:space="preserve"> </v>
      </c>
      <c r="B68" s="205" t="s">
        <v>87</v>
      </c>
      <c r="C68" s="101">
        <f>+C65+C66+C67</f>
        <v>3056</v>
      </c>
      <c r="D68" s="102">
        <f t="shared" ref="D68:H68" si="92">+D65+D66+D67</f>
        <v>3054</v>
      </c>
      <c r="E68" s="103">
        <f t="shared" si="92"/>
        <v>6110</v>
      </c>
      <c r="F68" s="101">
        <f t="shared" si="92"/>
        <v>3085</v>
      </c>
      <c r="G68" s="102">
        <f t="shared" si="92"/>
        <v>3084</v>
      </c>
      <c r="H68" s="103">
        <f t="shared" si="92"/>
        <v>6169</v>
      </c>
      <c r="I68" s="104">
        <f>IF(E68=0,0,((H68/E68)-1)*100)</f>
        <v>0.96563011456627379</v>
      </c>
      <c r="L68" s="198" t="s">
        <v>87</v>
      </c>
      <c r="M68" s="143">
        <f>+M65+M66+M67</f>
        <v>442193</v>
      </c>
      <c r="N68" s="144">
        <f t="shared" ref="N68:V68" si="93">+N65+N66+N67</f>
        <v>452345</v>
      </c>
      <c r="O68" s="143">
        <f t="shared" si="93"/>
        <v>894538</v>
      </c>
      <c r="P68" s="143">
        <f t="shared" si="93"/>
        <v>0</v>
      </c>
      <c r="Q68" s="143">
        <f t="shared" si="93"/>
        <v>894538</v>
      </c>
      <c r="R68" s="143">
        <f t="shared" si="93"/>
        <v>459786</v>
      </c>
      <c r="S68" s="144">
        <f t="shared" si="93"/>
        <v>465962</v>
      </c>
      <c r="T68" s="143">
        <f t="shared" si="93"/>
        <v>925748</v>
      </c>
      <c r="U68" s="143">
        <f t="shared" si="93"/>
        <v>0</v>
      </c>
      <c r="V68" s="145">
        <f t="shared" si="93"/>
        <v>925748</v>
      </c>
      <c r="W68" s="146">
        <f>IF(Q68=0,0,((V68/Q68)-1)*100)</f>
        <v>3.488951838826293</v>
      </c>
    </row>
    <row r="69" spans="1:25" ht="13.5" thickTop="1">
      <c r="A69" s="94" t="str">
        <f t="shared" si="2"/>
        <v xml:space="preserve"> </v>
      </c>
      <c r="B69" s="221" t="s">
        <v>21</v>
      </c>
      <c r="C69" s="248">
        <f t="shared" ref="C69:D71" si="94">+C17+C43</f>
        <v>1058</v>
      </c>
      <c r="D69" s="249">
        <f t="shared" si="94"/>
        <v>1059</v>
      </c>
      <c r="E69" s="98">
        <f>+C69+D69</f>
        <v>2117</v>
      </c>
      <c r="F69" s="248">
        <f>+F17+F43</f>
        <v>1121</v>
      </c>
      <c r="G69" s="249">
        <f>+G17+G43</f>
        <v>1121</v>
      </c>
      <c r="H69" s="105">
        <f>+F69+G69</f>
        <v>2242</v>
      </c>
      <c r="I69" s="217">
        <f t="shared" si="73"/>
        <v>5.9045819555975543</v>
      </c>
      <c r="L69" s="221" t="s">
        <v>21</v>
      </c>
      <c r="M69" s="243">
        <f t="shared" ref="M69:N71" si="95">+M17+M43</f>
        <v>159982</v>
      </c>
      <c r="N69" s="244">
        <f t="shared" si="95"/>
        <v>161606</v>
      </c>
      <c r="O69" s="137">
        <f t="shared" ref="O69" si="96">+M69+N69</f>
        <v>321588</v>
      </c>
      <c r="P69" s="100">
        <f>+P17+P43</f>
        <v>0</v>
      </c>
      <c r="Q69" s="140">
        <f t="shared" ref="Q69" si="97">+O69+P69</f>
        <v>321588</v>
      </c>
      <c r="R69" s="243">
        <f>+R17+R43</f>
        <v>174695</v>
      </c>
      <c r="S69" s="244">
        <f>+S17+S43</f>
        <v>175271</v>
      </c>
      <c r="T69" s="137">
        <f t="shared" ref="T69" si="98">+R69+S69</f>
        <v>349966</v>
      </c>
      <c r="U69" s="100">
        <f>+U17+U43</f>
        <v>165</v>
      </c>
      <c r="V69" s="142">
        <f t="shared" ref="V69" si="99">+T69+U69</f>
        <v>350131</v>
      </c>
      <c r="W69" s="217">
        <f t="shared" si="76"/>
        <v>8.8756421259499785</v>
      </c>
      <c r="Y69" s="3"/>
    </row>
    <row r="70" spans="1:25">
      <c r="A70" s="94" t="str">
        <f t="shared" ref="A70:A73" si="100">IF(ISERROR(F70/G70)," ",IF(F70/G70&gt;0.5,IF(F70/G70&lt;1.5," ","NOT OK"),"NOT OK"))</f>
        <v xml:space="preserve"> </v>
      </c>
      <c r="B70" s="221" t="s">
        <v>88</v>
      </c>
      <c r="C70" s="248">
        <f t="shared" si="94"/>
        <v>1080</v>
      </c>
      <c r="D70" s="249">
        <f t="shared" si="94"/>
        <v>1081</v>
      </c>
      <c r="E70" s="98">
        <f>+C70+D70</f>
        <v>2161</v>
      </c>
      <c r="F70" s="248">
        <f>+F44+F18</f>
        <v>1256</v>
      </c>
      <c r="G70" s="249">
        <f>+G44+G18</f>
        <v>1256</v>
      </c>
      <c r="H70" s="105">
        <f>+F70+G70</f>
        <v>2512</v>
      </c>
      <c r="I70" s="217">
        <f t="shared" ref="I70:I74" si="101">IF(E70=0,0,((H70/E70)-1)*100)</f>
        <v>16.242480333179078</v>
      </c>
      <c r="L70" s="221" t="s">
        <v>88</v>
      </c>
      <c r="M70" s="243">
        <f t="shared" si="95"/>
        <v>158118</v>
      </c>
      <c r="N70" s="244">
        <f t="shared" si="95"/>
        <v>156840</v>
      </c>
      <c r="O70" s="137">
        <f>+M70+N70</f>
        <v>314958</v>
      </c>
      <c r="P70" s="100">
        <f>+P18+P44</f>
        <v>0</v>
      </c>
      <c r="Q70" s="140">
        <f>+O70+P70</f>
        <v>314958</v>
      </c>
      <c r="R70" s="243">
        <f>+R44+R18</f>
        <v>175146</v>
      </c>
      <c r="S70" s="244">
        <f>+S44+S18</f>
        <v>174733</v>
      </c>
      <c r="T70" s="137">
        <f>+R70+S70</f>
        <v>349879</v>
      </c>
      <c r="U70" s="100">
        <f>+U44+U18</f>
        <v>317</v>
      </c>
      <c r="V70" s="142">
        <f>+T70+U70</f>
        <v>350196</v>
      </c>
      <c r="W70" s="217">
        <f t="shared" ref="W70:W74" si="102">IF(Q70=0,0,((V70/Q70)-1)*100)</f>
        <v>11.188158421122818</v>
      </c>
      <c r="Y70" s="3"/>
    </row>
    <row r="71" spans="1:25" ht="13.5" thickBot="1">
      <c r="A71" s="94" t="str">
        <f t="shared" si="100"/>
        <v xml:space="preserve"> </v>
      </c>
      <c r="B71" s="221" t="s">
        <v>22</v>
      </c>
      <c r="C71" s="248">
        <f t="shared" si="94"/>
        <v>972</v>
      </c>
      <c r="D71" s="249">
        <f t="shared" si="94"/>
        <v>972</v>
      </c>
      <c r="E71" s="98">
        <f>+C71+D71</f>
        <v>1944</v>
      </c>
      <c r="F71" s="248">
        <f>+F45+F19</f>
        <v>1173</v>
      </c>
      <c r="G71" s="249">
        <f>+G45+G19</f>
        <v>1173</v>
      </c>
      <c r="H71" s="105">
        <f>+F71+G71</f>
        <v>2346</v>
      </c>
      <c r="I71" s="217">
        <f t="shared" si="101"/>
        <v>20.679012345679016</v>
      </c>
      <c r="L71" s="221" t="s">
        <v>22</v>
      </c>
      <c r="M71" s="243">
        <f t="shared" si="95"/>
        <v>142229</v>
      </c>
      <c r="N71" s="244">
        <f t="shared" si="95"/>
        <v>142135</v>
      </c>
      <c r="O71" s="138">
        <f>+M71+N71</f>
        <v>284364</v>
      </c>
      <c r="P71" s="250">
        <f>+P19+P45</f>
        <v>0</v>
      </c>
      <c r="Q71" s="140">
        <f>+O71+P71</f>
        <v>284364</v>
      </c>
      <c r="R71" s="243">
        <f>+R45+R19</f>
        <v>156403</v>
      </c>
      <c r="S71" s="244">
        <f>+S45+S19</f>
        <v>152170</v>
      </c>
      <c r="T71" s="138">
        <f>+R71+S71</f>
        <v>308573</v>
      </c>
      <c r="U71" s="250">
        <f>+U19+U45</f>
        <v>413</v>
      </c>
      <c r="V71" s="142">
        <f>+T71+U71</f>
        <v>308986</v>
      </c>
      <c r="W71" s="217">
        <f t="shared" si="102"/>
        <v>8.6586206411500832</v>
      </c>
    </row>
    <row r="72" spans="1:25" ht="15.75" customHeight="1" thickTop="1" thickBot="1">
      <c r="A72" s="113" t="str">
        <f t="shared" si="100"/>
        <v xml:space="preserve"> </v>
      </c>
      <c r="B72" s="206" t="s">
        <v>60</v>
      </c>
      <c r="C72" s="111">
        <f>+C69+C70+C71</f>
        <v>3110</v>
      </c>
      <c r="D72" s="112">
        <f t="shared" ref="D72" si="103">+D69+D70+D71</f>
        <v>3112</v>
      </c>
      <c r="E72" s="110">
        <f t="shared" ref="E72" si="104">+E69+E70+E71</f>
        <v>6222</v>
      </c>
      <c r="F72" s="111">
        <f t="shared" ref="F72" si="105">+F69+F70+F71</f>
        <v>3550</v>
      </c>
      <c r="G72" s="112">
        <f t="shared" ref="G72" si="106">+G69+G70+G71</f>
        <v>3550</v>
      </c>
      <c r="H72" s="112">
        <f t="shared" ref="H72" si="107">+H69+H70+H71</f>
        <v>7100</v>
      </c>
      <c r="I72" s="104">
        <f t="shared" si="101"/>
        <v>14.11121825779491</v>
      </c>
      <c r="J72" s="113"/>
      <c r="K72" s="114"/>
      <c r="L72" s="199" t="s">
        <v>60</v>
      </c>
      <c r="M72" s="147">
        <f>+M69+M70+M71</f>
        <v>460329</v>
      </c>
      <c r="N72" s="147">
        <f t="shared" ref="N72" si="108">+N69+N70+N71</f>
        <v>460581</v>
      </c>
      <c r="O72" s="148">
        <f t="shared" ref="O72" si="109">+O69+O70+O71</f>
        <v>920910</v>
      </c>
      <c r="P72" s="148">
        <f t="shared" ref="P72" si="110">+P69+P70+P71</f>
        <v>0</v>
      </c>
      <c r="Q72" s="148">
        <f t="shared" ref="Q72" si="111">+Q69+Q70+Q71</f>
        <v>920910</v>
      </c>
      <c r="R72" s="147">
        <f t="shared" ref="R72" si="112">+R69+R70+R71</f>
        <v>506244</v>
      </c>
      <c r="S72" s="147">
        <f t="shared" ref="S72" si="113">+S69+S70+S71</f>
        <v>502174</v>
      </c>
      <c r="T72" s="148">
        <f t="shared" ref="T72" si="114">+T69+T70+T71</f>
        <v>1008418</v>
      </c>
      <c r="U72" s="148">
        <f t="shared" ref="U72" si="115">+U69+U70+U71</f>
        <v>895</v>
      </c>
      <c r="V72" s="148">
        <f t="shared" ref="V72" si="116">+V69+V70+V71</f>
        <v>1009313</v>
      </c>
      <c r="W72" s="149">
        <f t="shared" si="102"/>
        <v>9.5995265552551334</v>
      </c>
    </row>
    <row r="73" spans="1:25" ht="13.5" thickTop="1">
      <c r="A73" s="94" t="str">
        <f t="shared" si="100"/>
        <v xml:space="preserve"> </v>
      </c>
      <c r="B73" s="221" t="s">
        <v>23</v>
      </c>
      <c r="C73" s="243">
        <f t="shared" ref="C73:D75" si="117">+C21+C47</f>
        <v>986</v>
      </c>
      <c r="D73" s="247">
        <f t="shared" si="117"/>
        <v>986</v>
      </c>
      <c r="E73" s="115">
        <f>+C73+D73</f>
        <v>1972</v>
      </c>
      <c r="F73" s="243">
        <f>+F21+F47</f>
        <v>1226</v>
      </c>
      <c r="G73" s="247">
        <f>+G21+G47</f>
        <v>1225</v>
      </c>
      <c r="H73" s="116">
        <f>+F73+G73</f>
        <v>2451</v>
      </c>
      <c r="I73" s="217">
        <f t="shared" si="101"/>
        <v>24.290060851926974</v>
      </c>
      <c r="L73" s="221" t="s">
        <v>23</v>
      </c>
      <c r="M73" s="243">
        <f t="shared" ref="M73:N75" si="118">+M21+M47</f>
        <v>153470</v>
      </c>
      <c r="N73" s="244">
        <f t="shared" si="118"/>
        <v>150027</v>
      </c>
      <c r="O73" s="138">
        <f>+M73+N73</f>
        <v>303497</v>
      </c>
      <c r="P73" s="251">
        <f>+P21+P47</f>
        <v>0</v>
      </c>
      <c r="Q73" s="140">
        <f>+O73+P73</f>
        <v>303497</v>
      </c>
      <c r="R73" s="243">
        <f>+R21+R47</f>
        <v>173380</v>
      </c>
      <c r="S73" s="244">
        <f>+S21+S47</f>
        <v>173339</v>
      </c>
      <c r="T73" s="138">
        <f>+R73+S73</f>
        <v>346719</v>
      </c>
      <c r="U73" s="251">
        <f>+U21+U47</f>
        <v>532</v>
      </c>
      <c r="V73" s="142">
        <f>+T73+U73</f>
        <v>347251</v>
      </c>
      <c r="W73" s="217">
        <f t="shared" si="102"/>
        <v>14.416616968207263</v>
      </c>
    </row>
    <row r="74" spans="1:25">
      <c r="A74" s="94" t="str">
        <f t="shared" ref="A74:A76" si="119">IF(ISERROR(F74/G74)," ",IF(F74/G74&gt;0.5,IF(F74/G74&lt;1.5," ","NOT OK"),"NOT OK"))</f>
        <v xml:space="preserve"> </v>
      </c>
      <c r="B74" s="221" t="s">
        <v>25</v>
      </c>
      <c r="C74" s="243">
        <f t="shared" si="117"/>
        <v>1023</v>
      </c>
      <c r="D74" s="247">
        <f t="shared" si="117"/>
        <v>1022</v>
      </c>
      <c r="E74" s="117">
        <f>+C74+D74</f>
        <v>2045</v>
      </c>
      <c r="F74" s="243">
        <f>+F48+F22</f>
        <v>1218</v>
      </c>
      <c r="G74" s="247">
        <f>+G48+G22</f>
        <v>1216</v>
      </c>
      <c r="H74" s="117">
        <f>+F74+G74</f>
        <v>2434</v>
      </c>
      <c r="I74" s="217">
        <f t="shared" si="101"/>
        <v>19.022004889975541</v>
      </c>
      <c r="L74" s="221" t="s">
        <v>25</v>
      </c>
      <c r="M74" s="243">
        <f t="shared" si="118"/>
        <v>150777</v>
      </c>
      <c r="N74" s="244">
        <f t="shared" si="118"/>
        <v>160105</v>
      </c>
      <c r="O74" s="138">
        <f>+M74+N74</f>
        <v>310882</v>
      </c>
      <c r="P74" s="100">
        <f>+P22+P48</f>
        <v>191</v>
      </c>
      <c r="Q74" s="140">
        <f>+O74+P74</f>
        <v>311073</v>
      </c>
      <c r="R74" s="243">
        <f>+R48+R22</f>
        <v>165421</v>
      </c>
      <c r="S74" s="244">
        <f>+S48+S22</f>
        <v>170293</v>
      </c>
      <c r="T74" s="138">
        <f>+R74+S74</f>
        <v>335714</v>
      </c>
      <c r="U74" s="100">
        <f>+U22+U48</f>
        <v>298</v>
      </c>
      <c r="V74" s="142">
        <f>+T74+U74</f>
        <v>336012</v>
      </c>
      <c r="W74" s="217">
        <f t="shared" si="102"/>
        <v>8.0170892362885873</v>
      </c>
    </row>
    <row r="75" spans="1:25" ht="13.5" thickBot="1">
      <c r="A75" s="94" t="str">
        <f t="shared" si="119"/>
        <v xml:space="preserve"> </v>
      </c>
      <c r="B75" s="221" t="s">
        <v>26</v>
      </c>
      <c r="C75" s="243">
        <f t="shared" si="117"/>
        <v>951</v>
      </c>
      <c r="D75" s="252">
        <f t="shared" si="117"/>
        <v>952</v>
      </c>
      <c r="E75" s="118">
        <f>+C75+D75</f>
        <v>1903</v>
      </c>
      <c r="F75" s="243">
        <f>+F23+F49</f>
        <v>1176</v>
      </c>
      <c r="G75" s="252">
        <f>+G23+G49</f>
        <v>1177</v>
      </c>
      <c r="H75" s="118">
        <f>+F75+G75</f>
        <v>2353</v>
      </c>
      <c r="I75" s="218">
        <f>IF(E75=0,0,((H75/E75)-1)*100)</f>
        <v>23.646873357856023</v>
      </c>
      <c r="L75" s="221" t="s">
        <v>26</v>
      </c>
      <c r="M75" s="243">
        <f t="shared" si="118"/>
        <v>140607</v>
      </c>
      <c r="N75" s="244">
        <f t="shared" si="118"/>
        <v>138255</v>
      </c>
      <c r="O75" s="138">
        <f t="shared" ref="O75" si="120">+M75+N75</f>
        <v>278862</v>
      </c>
      <c r="P75" s="250">
        <f>+P23+P49</f>
        <v>3</v>
      </c>
      <c r="Q75" s="140">
        <f t="shared" ref="Q75" si="121">+O75+P75</f>
        <v>278865</v>
      </c>
      <c r="R75" s="243">
        <f>+R23+R49</f>
        <v>166390</v>
      </c>
      <c r="S75" s="244">
        <f>+S23+S49</f>
        <v>155696</v>
      </c>
      <c r="T75" s="138">
        <f t="shared" ref="T75" si="122">+R75+S75</f>
        <v>322086</v>
      </c>
      <c r="U75" s="250">
        <f>+U23+U49</f>
        <v>5</v>
      </c>
      <c r="V75" s="142">
        <f t="shared" ref="V75" si="123">+T75+U75</f>
        <v>322091</v>
      </c>
      <c r="W75" s="217">
        <f>IF(Q75=0,0,((V75/Q75)-1)*100)</f>
        <v>15.500690298172959</v>
      </c>
    </row>
    <row r="76" spans="1:25" ht="14.25" thickTop="1" thickBot="1">
      <c r="A76" s="94" t="str">
        <f t="shared" si="119"/>
        <v xml:space="preserve"> </v>
      </c>
      <c r="B76" s="205" t="s">
        <v>27</v>
      </c>
      <c r="C76" s="111">
        <f t="shared" ref="C76:H76" si="124">+C73+C74+C75</f>
        <v>2960</v>
      </c>
      <c r="D76" s="119">
        <f t="shared" si="124"/>
        <v>2960</v>
      </c>
      <c r="E76" s="111">
        <f t="shared" si="124"/>
        <v>5920</v>
      </c>
      <c r="F76" s="111">
        <f t="shared" si="124"/>
        <v>3620</v>
      </c>
      <c r="G76" s="119">
        <f t="shared" si="124"/>
        <v>3618</v>
      </c>
      <c r="H76" s="111">
        <f t="shared" si="124"/>
        <v>7238</v>
      </c>
      <c r="I76" s="104">
        <f t="shared" ref="I76" si="125">IF(E76=0,0,((H76/E76)-1)*100)</f>
        <v>22.263513513513523</v>
      </c>
      <c r="L76" s="198" t="s">
        <v>27</v>
      </c>
      <c r="M76" s="143">
        <f t="shared" ref="M76:V76" si="126">+M73+M74+M75</f>
        <v>444854</v>
      </c>
      <c r="N76" s="144">
        <f t="shared" si="126"/>
        <v>448387</v>
      </c>
      <c r="O76" s="143">
        <f t="shared" si="126"/>
        <v>893241</v>
      </c>
      <c r="P76" s="143">
        <f t="shared" si="126"/>
        <v>194</v>
      </c>
      <c r="Q76" s="143">
        <f t="shared" si="126"/>
        <v>893435</v>
      </c>
      <c r="R76" s="143">
        <f t="shared" si="126"/>
        <v>505191</v>
      </c>
      <c r="S76" s="144">
        <f t="shared" si="126"/>
        <v>499328</v>
      </c>
      <c r="T76" s="143">
        <f t="shared" si="126"/>
        <v>1004519</v>
      </c>
      <c r="U76" s="143">
        <f t="shared" si="126"/>
        <v>835</v>
      </c>
      <c r="V76" s="143">
        <f t="shared" si="126"/>
        <v>1005354</v>
      </c>
      <c r="W76" s="146">
        <f t="shared" ref="W76" si="127">IF(Q76=0,0,((V76/Q76)-1)*100)</f>
        <v>12.526820641680715</v>
      </c>
    </row>
    <row r="77" spans="1:25" ht="14.25" thickTop="1" thickBot="1">
      <c r="A77" s="266" t="str">
        <f>IF(ISERROR(F77/G77)," ",IF(F77/G77&gt;0.5,IF(F77/G77&lt;1.5," ","NOT OK"),"NOT OK"))</f>
        <v xml:space="preserve"> </v>
      </c>
      <c r="B77" s="205" t="s">
        <v>90</v>
      </c>
      <c r="C77" s="101">
        <f>+C68+C72+C76</f>
        <v>9126</v>
      </c>
      <c r="D77" s="102">
        <f t="shared" ref="D77" si="128">+D68+D72+D76</f>
        <v>9126</v>
      </c>
      <c r="E77" s="103">
        <f t="shared" ref="E77" si="129">+E68+E72+E76</f>
        <v>18252</v>
      </c>
      <c r="F77" s="101">
        <f t="shared" ref="F77" si="130">+F68+F72+F76</f>
        <v>10255</v>
      </c>
      <c r="G77" s="102">
        <f t="shared" ref="G77" si="131">+G68+G72+G76</f>
        <v>10252</v>
      </c>
      <c r="H77" s="103">
        <f t="shared" ref="H77" si="132">+H68+H72+H76</f>
        <v>20507</v>
      </c>
      <c r="I77" s="104">
        <f>IF(E77=0,0,((H77/E77)-1)*100)</f>
        <v>12.354810431733497</v>
      </c>
      <c r="J77" s="106"/>
      <c r="L77" s="198" t="s">
        <v>90</v>
      </c>
      <c r="M77" s="143">
        <f t="shared" ref="M77" si="133">+M68+M72+M76</f>
        <v>1347376</v>
      </c>
      <c r="N77" s="144">
        <f t="shared" ref="N77" si="134">+N68+N72+N76</f>
        <v>1361313</v>
      </c>
      <c r="O77" s="143">
        <f t="shared" ref="O77" si="135">+O68+O72+O76</f>
        <v>2708689</v>
      </c>
      <c r="P77" s="143">
        <f t="shared" ref="P77" si="136">+P68+P72+P76</f>
        <v>194</v>
      </c>
      <c r="Q77" s="143">
        <f t="shared" ref="Q77" si="137">+Q68+Q72+Q76</f>
        <v>2708883</v>
      </c>
      <c r="R77" s="143">
        <f t="shared" ref="R77" si="138">+R68+R72+R76</f>
        <v>1471221</v>
      </c>
      <c r="S77" s="144">
        <f t="shared" ref="S77" si="139">+S68+S72+S76</f>
        <v>1467464</v>
      </c>
      <c r="T77" s="143">
        <f t="shared" ref="T77" si="140">+T68+T72+T76</f>
        <v>2938685</v>
      </c>
      <c r="U77" s="143">
        <f t="shared" ref="U77" si="141">+U68+U72+U76</f>
        <v>1730</v>
      </c>
      <c r="V77" s="145">
        <f t="shared" ref="V77" si="142">+V68+V72+V76</f>
        <v>2940415</v>
      </c>
      <c r="W77" s="146">
        <f>IF(Q77=0,0,((V77/Q77)-1)*100)</f>
        <v>8.5471391713854104</v>
      </c>
    </row>
    <row r="78" spans="1:25" ht="14.25" thickTop="1" thickBot="1">
      <c r="A78" s="266" t="str">
        <f>IF(ISERROR(F78/G78)," ",IF(F78/G78&gt;0.5,IF(F78/G78&lt;1.5," ","NOT OK"),"NOT OK"))</f>
        <v xml:space="preserve"> </v>
      </c>
      <c r="B78" s="205" t="s">
        <v>89</v>
      </c>
      <c r="C78" s="101">
        <f>+C64+C68+C72+C76</f>
        <v>12129</v>
      </c>
      <c r="D78" s="102">
        <f t="shared" ref="D78:H78" si="143">+D64+D68+D72+D76</f>
        <v>12129</v>
      </c>
      <c r="E78" s="103">
        <f t="shared" si="143"/>
        <v>24258</v>
      </c>
      <c r="F78" s="101">
        <f t="shared" si="143"/>
        <v>13433</v>
      </c>
      <c r="G78" s="102">
        <f t="shared" si="143"/>
        <v>13429</v>
      </c>
      <c r="H78" s="103">
        <f t="shared" si="143"/>
        <v>26862</v>
      </c>
      <c r="I78" s="104">
        <f t="shared" ref="I78" si="144">IF(E78=0,0,((H78/E78)-1)*100)</f>
        <v>10.734603017561216</v>
      </c>
      <c r="J78" s="99"/>
      <c r="L78" s="198" t="s">
        <v>89</v>
      </c>
      <c r="M78" s="143">
        <f t="shared" ref="M78:V78" si="145">+M64+M68+M72+M76</f>
        <v>1779013</v>
      </c>
      <c r="N78" s="144">
        <f t="shared" si="145"/>
        <v>1788296</v>
      </c>
      <c r="O78" s="143">
        <f t="shared" si="145"/>
        <v>3567309</v>
      </c>
      <c r="P78" s="143">
        <f t="shared" si="145"/>
        <v>784</v>
      </c>
      <c r="Q78" s="143">
        <f t="shared" si="145"/>
        <v>3568093</v>
      </c>
      <c r="R78" s="143">
        <f t="shared" si="145"/>
        <v>1939987</v>
      </c>
      <c r="S78" s="144">
        <f t="shared" si="145"/>
        <v>1929488</v>
      </c>
      <c r="T78" s="143">
        <f t="shared" si="145"/>
        <v>3869475</v>
      </c>
      <c r="U78" s="143">
        <f t="shared" si="145"/>
        <v>1993</v>
      </c>
      <c r="V78" s="145">
        <f t="shared" si="145"/>
        <v>3871468</v>
      </c>
      <c r="W78" s="146">
        <f t="shared" ref="W78" si="146">IF(Q78=0,0,((V78/Q78)-1)*100)</f>
        <v>8.5024409397400866</v>
      </c>
    </row>
    <row r="79" spans="1:25" ht="14.25" thickTop="1" thickBot="1">
      <c r="B79" s="200" t="s">
        <v>59</v>
      </c>
      <c r="C79" s="94"/>
      <c r="D79" s="94"/>
      <c r="E79" s="94"/>
      <c r="F79" s="94"/>
      <c r="G79" s="94"/>
      <c r="H79" s="94"/>
      <c r="I79" s="95"/>
      <c r="L79" s="200" t="s">
        <v>59</v>
      </c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5"/>
    </row>
    <row r="80" spans="1:25" ht="13.5" thickTop="1">
      <c r="B80" s="197"/>
      <c r="C80" s="94"/>
      <c r="D80" s="94"/>
      <c r="E80" s="94"/>
      <c r="F80" s="94"/>
      <c r="G80" s="94"/>
      <c r="H80" s="94"/>
      <c r="I80" s="95"/>
      <c r="L80" s="306" t="s">
        <v>38</v>
      </c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8"/>
    </row>
    <row r="81" spans="1:26" ht="13.5" thickBot="1">
      <c r="B81" s="197"/>
      <c r="C81" s="94"/>
      <c r="D81" s="94"/>
      <c r="E81" s="94"/>
      <c r="F81" s="94"/>
      <c r="G81" s="94"/>
      <c r="H81" s="94"/>
      <c r="I81" s="95"/>
      <c r="L81" s="309" t="s">
        <v>39</v>
      </c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1"/>
    </row>
    <row r="82" spans="1:26" ht="14.25" thickTop="1" thickBot="1">
      <c r="B82" s="197"/>
      <c r="C82" s="94"/>
      <c r="D82" s="94"/>
      <c r="E82" s="94"/>
      <c r="F82" s="94"/>
      <c r="G82" s="94"/>
      <c r="H82" s="94"/>
      <c r="I82" s="95"/>
      <c r="L82" s="197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120" t="s">
        <v>40</v>
      </c>
    </row>
    <row r="83" spans="1:26" ht="14.25" thickTop="1" thickBot="1">
      <c r="B83" s="197"/>
      <c r="C83" s="94"/>
      <c r="D83" s="94"/>
      <c r="E83" s="94"/>
      <c r="F83" s="94"/>
      <c r="G83" s="94"/>
      <c r="H83" s="94"/>
      <c r="I83" s="95"/>
      <c r="L83" s="219"/>
      <c r="M83" s="303" t="s">
        <v>91</v>
      </c>
      <c r="N83" s="304"/>
      <c r="O83" s="304"/>
      <c r="P83" s="304"/>
      <c r="Q83" s="305"/>
      <c r="R83" s="303" t="s">
        <v>92</v>
      </c>
      <c r="S83" s="304"/>
      <c r="T83" s="304"/>
      <c r="U83" s="304"/>
      <c r="V83" s="305"/>
      <c r="W83" s="220" t="s">
        <v>4</v>
      </c>
    </row>
    <row r="84" spans="1:26" ht="13.5" thickTop="1">
      <c r="B84" s="197"/>
      <c r="C84" s="94"/>
      <c r="D84" s="94"/>
      <c r="E84" s="94"/>
      <c r="F84" s="94"/>
      <c r="G84" s="94"/>
      <c r="H84" s="94"/>
      <c r="I84" s="95"/>
      <c r="L84" s="221" t="s">
        <v>5</v>
      </c>
      <c r="M84" s="222"/>
      <c r="N84" s="225"/>
      <c r="O84" s="168"/>
      <c r="P84" s="226"/>
      <c r="Q84" s="169"/>
      <c r="R84" s="222"/>
      <c r="S84" s="225"/>
      <c r="T84" s="168"/>
      <c r="U84" s="226"/>
      <c r="V84" s="169"/>
      <c r="W84" s="224" t="s">
        <v>6</v>
      </c>
    </row>
    <row r="85" spans="1:26" ht="12" customHeight="1" thickBot="1">
      <c r="B85" s="197"/>
      <c r="C85" s="94"/>
      <c r="D85" s="94"/>
      <c r="E85" s="94"/>
      <c r="F85" s="94"/>
      <c r="G85" s="94"/>
      <c r="H85" s="94"/>
      <c r="I85" s="95"/>
      <c r="L85" s="227"/>
      <c r="M85" s="231" t="s">
        <v>41</v>
      </c>
      <c r="N85" s="232" t="s">
        <v>42</v>
      </c>
      <c r="O85" s="170" t="s">
        <v>43</v>
      </c>
      <c r="P85" s="233" t="s">
        <v>13</v>
      </c>
      <c r="Q85" s="215" t="s">
        <v>9</v>
      </c>
      <c r="R85" s="231" t="s">
        <v>41</v>
      </c>
      <c r="S85" s="232" t="s">
        <v>42</v>
      </c>
      <c r="T85" s="170" t="s">
        <v>43</v>
      </c>
      <c r="U85" s="233" t="s">
        <v>13</v>
      </c>
      <c r="V85" s="215" t="s">
        <v>9</v>
      </c>
      <c r="W85" s="230"/>
    </row>
    <row r="86" spans="1:26" ht="6.75" customHeight="1" thickTop="1">
      <c r="B86" s="197"/>
      <c r="C86" s="94"/>
      <c r="D86" s="94"/>
      <c r="E86" s="94"/>
      <c r="F86" s="94"/>
      <c r="G86" s="94"/>
      <c r="H86" s="94"/>
      <c r="I86" s="95"/>
      <c r="L86" s="221"/>
      <c r="M86" s="237"/>
      <c r="N86" s="238"/>
      <c r="O86" s="154"/>
      <c r="P86" s="239"/>
      <c r="Q86" s="157"/>
      <c r="R86" s="237"/>
      <c r="S86" s="238"/>
      <c r="T86" s="154"/>
      <c r="U86" s="239"/>
      <c r="V86" s="159"/>
      <c r="W86" s="240"/>
    </row>
    <row r="87" spans="1:26">
      <c r="A87" s="121"/>
      <c r="B87" s="207"/>
      <c r="C87" s="121"/>
      <c r="D87" s="121"/>
      <c r="E87" s="121"/>
      <c r="F87" s="121"/>
      <c r="G87" s="121"/>
      <c r="H87" s="121"/>
      <c r="I87" s="122"/>
      <c r="J87" s="121"/>
      <c r="L87" s="221" t="s">
        <v>14</v>
      </c>
      <c r="M87" s="243">
        <v>0</v>
      </c>
      <c r="N87" s="244">
        <v>0</v>
      </c>
      <c r="O87" s="155">
        <f>+M87+N87</f>
        <v>0</v>
      </c>
      <c r="P87" s="100">
        <v>0</v>
      </c>
      <c r="Q87" s="158">
        <f>O87+P87</f>
        <v>0</v>
      </c>
      <c r="R87" s="243">
        <v>0</v>
      </c>
      <c r="S87" s="244">
        <v>0</v>
      </c>
      <c r="T87" s="155">
        <f>+R87+S87</f>
        <v>0</v>
      </c>
      <c r="U87" s="100">
        <v>0</v>
      </c>
      <c r="V87" s="160">
        <f>+T87+U87</f>
        <v>0</v>
      </c>
      <c r="W87" s="217">
        <v>0</v>
      </c>
      <c r="Y87" s="3"/>
      <c r="Z87" s="3"/>
    </row>
    <row r="88" spans="1:26">
      <c r="A88" s="121"/>
      <c r="B88" s="207"/>
      <c r="C88" s="121"/>
      <c r="D88" s="121"/>
      <c r="E88" s="121"/>
      <c r="F88" s="121"/>
      <c r="G88" s="121"/>
      <c r="H88" s="121"/>
      <c r="I88" s="122"/>
      <c r="J88" s="121"/>
      <c r="L88" s="221" t="s">
        <v>15</v>
      </c>
      <c r="M88" s="243">
        <v>0</v>
      </c>
      <c r="N88" s="244">
        <v>0</v>
      </c>
      <c r="O88" s="155">
        <f>+M88+N88</f>
        <v>0</v>
      </c>
      <c r="P88" s="100">
        <v>0</v>
      </c>
      <c r="Q88" s="158">
        <f>O88+P88</f>
        <v>0</v>
      </c>
      <c r="R88" s="243">
        <v>0</v>
      </c>
      <c r="S88" s="244">
        <v>0</v>
      </c>
      <c r="T88" s="155">
        <f>+R88+S88</f>
        <v>0</v>
      </c>
      <c r="U88" s="100">
        <v>0</v>
      </c>
      <c r="V88" s="160">
        <f>+T88+U88</f>
        <v>0</v>
      </c>
      <c r="W88" s="217">
        <f t="shared" ref="W88:W91" si="147">IF(Q88=0,0,((V88/Q88)-1)*100)</f>
        <v>0</v>
      </c>
      <c r="Y88" s="3"/>
      <c r="Z88" s="3"/>
    </row>
    <row r="89" spans="1:26" ht="13.5" thickBot="1">
      <c r="A89" s="121"/>
      <c r="B89" s="207"/>
      <c r="C89" s="121"/>
      <c r="D89" s="121"/>
      <c r="E89" s="121"/>
      <c r="F89" s="121"/>
      <c r="G89" s="121"/>
      <c r="H89" s="121"/>
      <c r="I89" s="122"/>
      <c r="J89" s="121"/>
      <c r="L89" s="227" t="s">
        <v>16</v>
      </c>
      <c r="M89" s="243">
        <v>0</v>
      </c>
      <c r="N89" s="244">
        <v>0</v>
      </c>
      <c r="O89" s="155">
        <f>+M89+N89</f>
        <v>0</v>
      </c>
      <c r="P89" s="100">
        <v>0</v>
      </c>
      <c r="Q89" s="158">
        <f>+O89+P89</f>
        <v>0</v>
      </c>
      <c r="R89" s="243">
        <v>0</v>
      </c>
      <c r="S89" s="244">
        <v>0</v>
      </c>
      <c r="T89" s="155">
        <f>+R89+S89</f>
        <v>0</v>
      </c>
      <c r="U89" s="100">
        <v>5</v>
      </c>
      <c r="V89" s="160">
        <f>+T89+U89</f>
        <v>5</v>
      </c>
      <c r="W89" s="217">
        <f t="shared" si="147"/>
        <v>0</v>
      </c>
      <c r="Y89" s="3"/>
      <c r="Z89" s="3"/>
    </row>
    <row r="90" spans="1:26" ht="14.25" thickTop="1" thickBot="1">
      <c r="A90" s="121"/>
      <c r="B90" s="207"/>
      <c r="C90" s="121"/>
      <c r="D90" s="121"/>
      <c r="E90" s="121"/>
      <c r="F90" s="121"/>
      <c r="G90" s="121"/>
      <c r="H90" s="121"/>
      <c r="I90" s="122"/>
      <c r="J90" s="121"/>
      <c r="L90" s="201" t="s">
        <v>55</v>
      </c>
      <c r="M90" s="161">
        <f>+M87+M88+M89</f>
        <v>0</v>
      </c>
      <c r="N90" s="162">
        <f>+N87+N88+N89</f>
        <v>0</v>
      </c>
      <c r="O90" s="161">
        <f>+M90+N90</f>
        <v>0</v>
      </c>
      <c r="P90" s="161">
        <f>+P87+P88+P89</f>
        <v>0</v>
      </c>
      <c r="Q90" s="161">
        <f>+Q87+Q88+Q89</f>
        <v>0</v>
      </c>
      <c r="R90" s="161">
        <f>+R87+R88+R89</f>
        <v>0</v>
      </c>
      <c r="S90" s="162">
        <f>+S87+S88+S89</f>
        <v>0</v>
      </c>
      <c r="T90" s="161">
        <f>+R90+S90</f>
        <v>0</v>
      </c>
      <c r="U90" s="161">
        <f>+U87+U88+U89</f>
        <v>5</v>
      </c>
      <c r="V90" s="163">
        <f>+T90+U90</f>
        <v>5</v>
      </c>
      <c r="W90" s="164">
        <f t="shared" si="147"/>
        <v>0</v>
      </c>
      <c r="Y90" s="3"/>
      <c r="Z90" s="3"/>
    </row>
    <row r="91" spans="1:26" ht="13.5" thickTop="1">
      <c r="A91" s="121"/>
      <c r="B91" s="207"/>
      <c r="C91" s="121"/>
      <c r="D91" s="121"/>
      <c r="E91" s="121"/>
      <c r="F91" s="121"/>
      <c r="G91" s="121"/>
      <c r="H91" s="121"/>
      <c r="I91" s="122"/>
      <c r="J91" s="121"/>
      <c r="L91" s="221" t="s">
        <v>18</v>
      </c>
      <c r="M91" s="243">
        <v>0</v>
      </c>
      <c r="N91" s="244">
        <v>0</v>
      </c>
      <c r="O91" s="155">
        <f>M91+N91</f>
        <v>0</v>
      </c>
      <c r="P91" s="100">
        <v>0</v>
      </c>
      <c r="Q91" s="158">
        <f>O91+P91</f>
        <v>0</v>
      </c>
      <c r="R91" s="243">
        <v>0</v>
      </c>
      <c r="S91" s="244">
        <v>0</v>
      </c>
      <c r="T91" s="155">
        <f>R91+S91</f>
        <v>0</v>
      </c>
      <c r="U91" s="100">
        <v>0</v>
      </c>
      <c r="V91" s="160">
        <f>T91+U91</f>
        <v>0</v>
      </c>
      <c r="W91" s="217">
        <f t="shared" si="147"/>
        <v>0</v>
      </c>
      <c r="Y91" s="3"/>
      <c r="Z91" s="3"/>
    </row>
    <row r="92" spans="1:26">
      <c r="A92" s="121"/>
      <c r="B92" s="207"/>
      <c r="C92" s="121"/>
      <c r="D92" s="121"/>
      <c r="E92" s="121"/>
      <c r="F92" s="121"/>
      <c r="G92" s="121"/>
      <c r="H92" s="121"/>
      <c r="I92" s="122"/>
      <c r="J92" s="121"/>
      <c r="L92" s="221" t="s">
        <v>19</v>
      </c>
      <c r="M92" s="243">
        <v>0</v>
      </c>
      <c r="N92" s="244">
        <v>0</v>
      </c>
      <c r="O92" s="155">
        <f>M92+N92</f>
        <v>0</v>
      </c>
      <c r="P92" s="100">
        <v>0</v>
      </c>
      <c r="Q92" s="158">
        <f>O92+P92</f>
        <v>0</v>
      </c>
      <c r="R92" s="243">
        <v>0</v>
      </c>
      <c r="S92" s="244">
        <v>0</v>
      </c>
      <c r="T92" s="155">
        <f>R92+S92</f>
        <v>0</v>
      </c>
      <c r="U92" s="100">
        <v>0</v>
      </c>
      <c r="V92" s="160">
        <f>T92+U92</f>
        <v>0</v>
      </c>
      <c r="W92" s="217">
        <f>IF(Q92=0,0,((V92/Q92)-1)*100)</f>
        <v>0</v>
      </c>
      <c r="Y92" s="3"/>
      <c r="Z92" s="3"/>
    </row>
    <row r="93" spans="1:26" ht="13.5" thickBot="1">
      <c r="A93" s="121"/>
      <c r="B93" s="207"/>
      <c r="C93" s="121"/>
      <c r="D93" s="121"/>
      <c r="E93" s="121"/>
      <c r="F93" s="121"/>
      <c r="G93" s="121"/>
      <c r="H93" s="121"/>
      <c r="I93" s="122"/>
      <c r="J93" s="121"/>
      <c r="L93" s="221" t="s">
        <v>20</v>
      </c>
      <c r="M93" s="243">
        <v>0</v>
      </c>
      <c r="N93" s="244">
        <v>0</v>
      </c>
      <c r="O93" s="155">
        <f>M93+N93</f>
        <v>0</v>
      </c>
      <c r="P93" s="100">
        <v>0</v>
      </c>
      <c r="Q93" s="158">
        <f>O93+P93</f>
        <v>0</v>
      </c>
      <c r="R93" s="243">
        <v>0</v>
      </c>
      <c r="S93" s="244">
        <v>0</v>
      </c>
      <c r="T93" s="155">
        <f>R93+S93</f>
        <v>0</v>
      </c>
      <c r="U93" s="100">
        <v>0</v>
      </c>
      <c r="V93" s="160">
        <f>T93+U93</f>
        <v>0</v>
      </c>
      <c r="W93" s="217">
        <f>IF(Q93=0,0,((V93/Q93)-1)*100)</f>
        <v>0</v>
      </c>
      <c r="Y93" s="3"/>
      <c r="Z93" s="3"/>
    </row>
    <row r="94" spans="1:26" ht="14.25" thickTop="1" thickBot="1">
      <c r="A94" s="121"/>
      <c r="B94" s="207"/>
      <c r="C94" s="121"/>
      <c r="D94" s="121"/>
      <c r="E94" s="121"/>
      <c r="F94" s="121"/>
      <c r="G94" s="121"/>
      <c r="H94" s="121"/>
      <c r="I94" s="122"/>
      <c r="J94" s="121"/>
      <c r="L94" s="201" t="s">
        <v>87</v>
      </c>
      <c r="M94" s="161">
        <f>+M91+M92+M93</f>
        <v>0</v>
      </c>
      <c r="N94" s="162">
        <f t="shared" ref="N94:V94" si="148">+N91+N92+N93</f>
        <v>0</v>
      </c>
      <c r="O94" s="161">
        <f t="shared" si="148"/>
        <v>0</v>
      </c>
      <c r="P94" s="161">
        <f t="shared" si="148"/>
        <v>0</v>
      </c>
      <c r="Q94" s="161">
        <f t="shared" si="148"/>
        <v>0</v>
      </c>
      <c r="R94" s="161">
        <f t="shared" si="148"/>
        <v>0</v>
      </c>
      <c r="S94" s="162">
        <f t="shared" si="148"/>
        <v>0</v>
      </c>
      <c r="T94" s="161">
        <f t="shared" si="148"/>
        <v>0</v>
      </c>
      <c r="U94" s="161">
        <f t="shared" si="148"/>
        <v>0</v>
      </c>
      <c r="V94" s="163">
        <f t="shared" si="148"/>
        <v>0</v>
      </c>
      <c r="W94" s="164">
        <f t="shared" ref="W94" si="149">IF(Q94=0,0,((V94/Q94)-1)*100)</f>
        <v>0</v>
      </c>
      <c r="Y94" s="3"/>
      <c r="Z94" s="3"/>
    </row>
    <row r="95" spans="1:26" ht="13.5" thickTop="1">
      <c r="A95" s="121"/>
      <c r="B95" s="207"/>
      <c r="C95" s="121"/>
      <c r="D95" s="121"/>
      <c r="E95" s="121"/>
      <c r="F95" s="121"/>
      <c r="G95" s="121"/>
      <c r="H95" s="121"/>
      <c r="I95" s="122"/>
      <c r="J95" s="121"/>
      <c r="L95" s="221" t="s">
        <v>21</v>
      </c>
      <c r="M95" s="243">
        <v>0</v>
      </c>
      <c r="N95" s="244">
        <v>0</v>
      </c>
      <c r="O95" s="155">
        <v>0</v>
      </c>
      <c r="P95" s="100">
        <v>0</v>
      </c>
      <c r="Q95" s="158">
        <f>O95+P95</f>
        <v>0</v>
      </c>
      <c r="R95" s="243">
        <v>0</v>
      </c>
      <c r="S95" s="244">
        <v>0</v>
      </c>
      <c r="T95" s="155">
        <f>+R95+S95</f>
        <v>0</v>
      </c>
      <c r="U95" s="100">
        <v>0</v>
      </c>
      <c r="V95" s="160">
        <f>T95+U95</f>
        <v>0</v>
      </c>
      <c r="W95" s="217">
        <v>0</v>
      </c>
      <c r="Y95" s="3"/>
      <c r="Z95" s="3"/>
    </row>
    <row r="96" spans="1:26">
      <c r="A96" s="121"/>
      <c r="B96" s="207"/>
      <c r="C96" s="121"/>
      <c r="D96" s="121"/>
      <c r="E96" s="121"/>
      <c r="F96" s="121"/>
      <c r="G96" s="121"/>
      <c r="H96" s="121"/>
      <c r="I96" s="122"/>
      <c r="J96" s="121"/>
      <c r="L96" s="221" t="s">
        <v>88</v>
      </c>
      <c r="M96" s="243">
        <v>0</v>
      </c>
      <c r="N96" s="244">
        <v>0</v>
      </c>
      <c r="O96" s="155">
        <v>0</v>
      </c>
      <c r="P96" s="100">
        <v>0</v>
      </c>
      <c r="Q96" s="158">
        <f>O96+P96</f>
        <v>0</v>
      </c>
      <c r="R96" s="243">
        <v>0</v>
      </c>
      <c r="S96" s="244">
        <v>0</v>
      </c>
      <c r="T96" s="155">
        <f>+R96+S96</f>
        <v>0</v>
      </c>
      <c r="U96" s="100">
        <v>0</v>
      </c>
      <c r="V96" s="160">
        <v>0</v>
      </c>
      <c r="W96" s="217">
        <v>0</v>
      </c>
      <c r="Y96" s="3"/>
      <c r="Z96" s="3"/>
    </row>
    <row r="97" spans="1:26" ht="13.5" thickBot="1">
      <c r="A97" s="121"/>
      <c r="B97" s="207"/>
      <c r="C97" s="121"/>
      <c r="D97" s="121"/>
      <c r="E97" s="121"/>
      <c r="F97" s="121"/>
      <c r="G97" s="121"/>
      <c r="H97" s="121"/>
      <c r="I97" s="122"/>
      <c r="J97" s="121"/>
      <c r="L97" s="221" t="s">
        <v>22</v>
      </c>
      <c r="M97" s="243">
        <v>0</v>
      </c>
      <c r="N97" s="244">
        <v>0</v>
      </c>
      <c r="O97" s="156">
        <f>+N97+M97</f>
        <v>0</v>
      </c>
      <c r="P97" s="250">
        <v>0</v>
      </c>
      <c r="Q97" s="158">
        <f>+O97+P97</f>
        <v>0</v>
      </c>
      <c r="R97" s="243">
        <v>0</v>
      </c>
      <c r="S97" s="244">
        <v>0</v>
      </c>
      <c r="T97" s="156">
        <f>+S97+R97</f>
        <v>0</v>
      </c>
      <c r="U97" s="250">
        <v>0</v>
      </c>
      <c r="V97" s="160">
        <v>0</v>
      </c>
      <c r="W97" s="217">
        <v>0</v>
      </c>
      <c r="Y97" s="3"/>
      <c r="Z97" s="3"/>
    </row>
    <row r="98" spans="1:26" ht="14.25" thickTop="1" thickBot="1">
      <c r="A98" s="121"/>
      <c r="B98" s="207"/>
      <c r="C98" s="121"/>
      <c r="D98" s="121"/>
      <c r="E98" s="121"/>
      <c r="F98" s="121"/>
      <c r="G98" s="121"/>
      <c r="H98" s="121"/>
      <c r="I98" s="122"/>
      <c r="J98" s="121"/>
      <c r="L98" s="202" t="s">
        <v>60</v>
      </c>
      <c r="M98" s="165">
        <f>+M95+M96+M97</f>
        <v>0</v>
      </c>
      <c r="N98" s="165">
        <f t="shared" ref="N98:V98" si="150">+N95+N96+N97</f>
        <v>0</v>
      </c>
      <c r="O98" s="166">
        <f t="shared" si="150"/>
        <v>0</v>
      </c>
      <c r="P98" s="166">
        <f t="shared" si="150"/>
        <v>0</v>
      </c>
      <c r="Q98" s="166">
        <f t="shared" si="150"/>
        <v>0</v>
      </c>
      <c r="R98" s="165">
        <f t="shared" si="150"/>
        <v>0</v>
      </c>
      <c r="S98" s="165">
        <f t="shared" si="150"/>
        <v>0</v>
      </c>
      <c r="T98" s="166">
        <f t="shared" si="150"/>
        <v>0</v>
      </c>
      <c r="U98" s="166">
        <f t="shared" si="150"/>
        <v>0</v>
      </c>
      <c r="V98" s="166">
        <f t="shared" si="150"/>
        <v>0</v>
      </c>
      <c r="W98" s="167"/>
      <c r="Y98" s="3"/>
      <c r="Z98" s="3"/>
    </row>
    <row r="99" spans="1:26" ht="13.5" thickTop="1">
      <c r="A99" s="121"/>
      <c r="B99" s="207"/>
      <c r="C99" s="121"/>
      <c r="D99" s="121"/>
      <c r="E99" s="121"/>
      <c r="F99" s="121"/>
      <c r="G99" s="121"/>
      <c r="H99" s="121"/>
      <c r="I99" s="122"/>
      <c r="J99" s="121"/>
      <c r="L99" s="221" t="s">
        <v>23</v>
      </c>
      <c r="M99" s="243">
        <v>0</v>
      </c>
      <c r="N99" s="244">
        <v>0</v>
      </c>
      <c r="O99" s="156">
        <v>0</v>
      </c>
      <c r="P99" s="251">
        <v>0</v>
      </c>
      <c r="Q99" s="158">
        <f>O99+P99</f>
        <v>0</v>
      </c>
      <c r="R99" s="243">
        <v>0</v>
      </c>
      <c r="S99" s="244">
        <v>0</v>
      </c>
      <c r="T99" s="156">
        <v>0</v>
      </c>
      <c r="U99" s="251">
        <v>0</v>
      </c>
      <c r="V99" s="160">
        <v>0</v>
      </c>
      <c r="W99" s="217">
        <v>0</v>
      </c>
    </row>
    <row r="100" spans="1:26">
      <c r="A100" s="121"/>
      <c r="B100" s="207"/>
      <c r="C100" s="121"/>
      <c r="D100" s="121"/>
      <c r="E100" s="121"/>
      <c r="F100" s="121"/>
      <c r="G100" s="121"/>
      <c r="H100" s="121"/>
      <c r="I100" s="122"/>
      <c r="J100" s="121"/>
      <c r="L100" s="221" t="s">
        <v>25</v>
      </c>
      <c r="M100" s="243">
        <v>0</v>
      </c>
      <c r="N100" s="244">
        <v>0</v>
      </c>
      <c r="O100" s="156">
        <v>0</v>
      </c>
      <c r="P100" s="100">
        <v>0</v>
      </c>
      <c r="Q100" s="158">
        <f>O100+P100</f>
        <v>0</v>
      </c>
      <c r="R100" s="243">
        <v>0</v>
      </c>
      <c r="S100" s="244">
        <v>0</v>
      </c>
      <c r="T100" s="156">
        <v>0</v>
      </c>
      <c r="U100" s="100">
        <v>0</v>
      </c>
      <c r="V100" s="160">
        <v>0</v>
      </c>
      <c r="W100" s="217">
        <v>0</v>
      </c>
    </row>
    <row r="101" spans="1:26" ht="13.5" thickBot="1">
      <c r="A101" s="96"/>
      <c r="B101" s="207"/>
      <c r="C101" s="121"/>
      <c r="D101" s="121"/>
      <c r="E101" s="121"/>
      <c r="F101" s="121"/>
      <c r="G101" s="121"/>
      <c r="H101" s="121"/>
      <c r="I101" s="122"/>
      <c r="J101" s="96"/>
      <c r="L101" s="221" t="s">
        <v>26</v>
      </c>
      <c r="M101" s="243">
        <v>0</v>
      </c>
      <c r="N101" s="244">
        <v>0</v>
      </c>
      <c r="O101" s="156">
        <v>0</v>
      </c>
      <c r="P101" s="100">
        <v>0</v>
      </c>
      <c r="Q101" s="158">
        <f>+O101+P101</f>
        <v>0</v>
      </c>
      <c r="R101" s="243">
        <v>0</v>
      </c>
      <c r="S101" s="244">
        <v>0</v>
      </c>
      <c r="T101" s="156">
        <v>0</v>
      </c>
      <c r="U101" s="100">
        <v>0</v>
      </c>
      <c r="V101" s="160">
        <f>+T101+U101</f>
        <v>0</v>
      </c>
      <c r="W101" s="217">
        <v>0</v>
      </c>
    </row>
    <row r="102" spans="1:26" ht="14.25" thickTop="1" thickBot="1">
      <c r="A102" s="121"/>
      <c r="B102" s="207"/>
      <c r="C102" s="121"/>
      <c r="D102" s="121"/>
      <c r="E102" s="121"/>
      <c r="F102" s="121"/>
      <c r="G102" s="121"/>
      <c r="H102" s="121"/>
      <c r="I102" s="122"/>
      <c r="J102" s="121"/>
      <c r="L102" s="201" t="s">
        <v>27</v>
      </c>
      <c r="M102" s="161">
        <f t="shared" ref="M102:V102" si="151">+M99+M100+M101</f>
        <v>0</v>
      </c>
      <c r="N102" s="162">
        <f t="shared" si="151"/>
        <v>0</v>
      </c>
      <c r="O102" s="161">
        <f t="shared" si="151"/>
        <v>0</v>
      </c>
      <c r="P102" s="161">
        <f t="shared" si="151"/>
        <v>0</v>
      </c>
      <c r="Q102" s="161">
        <f t="shared" si="151"/>
        <v>0</v>
      </c>
      <c r="R102" s="161">
        <f t="shared" si="151"/>
        <v>0</v>
      </c>
      <c r="S102" s="162">
        <f t="shared" si="151"/>
        <v>0</v>
      </c>
      <c r="T102" s="161">
        <f t="shared" si="151"/>
        <v>0</v>
      </c>
      <c r="U102" s="161">
        <f t="shared" si="151"/>
        <v>0</v>
      </c>
      <c r="V102" s="161">
        <f t="shared" si="151"/>
        <v>0</v>
      </c>
      <c r="W102" s="164">
        <v>0</v>
      </c>
    </row>
    <row r="103" spans="1:26" ht="14.25" thickTop="1" thickBot="1">
      <c r="A103" s="121"/>
      <c r="B103" s="207"/>
      <c r="C103" s="121"/>
      <c r="D103" s="121"/>
      <c r="E103" s="121"/>
      <c r="F103" s="121"/>
      <c r="G103" s="121"/>
      <c r="H103" s="121"/>
      <c r="I103" s="122"/>
      <c r="J103" s="121"/>
      <c r="L103" s="201" t="s">
        <v>90</v>
      </c>
      <c r="M103" s="161">
        <f t="shared" ref="M103" si="152">+M94+M98+M102</f>
        <v>0</v>
      </c>
      <c r="N103" s="162">
        <f t="shared" ref="N103" si="153">+N94+N98+N102</f>
        <v>0</v>
      </c>
      <c r="O103" s="161">
        <f t="shared" ref="O103" si="154">+O94+O98+O102</f>
        <v>0</v>
      </c>
      <c r="P103" s="161">
        <f t="shared" ref="P103" si="155">+P94+P98+P102</f>
        <v>0</v>
      </c>
      <c r="Q103" s="161">
        <f t="shared" ref="Q103" si="156">+Q94+Q98+Q102</f>
        <v>0</v>
      </c>
      <c r="R103" s="161">
        <f t="shared" ref="R103" si="157">+R94+R98+R102</f>
        <v>0</v>
      </c>
      <c r="S103" s="162">
        <f t="shared" ref="S103" si="158">+S94+S98+S102</f>
        <v>0</v>
      </c>
      <c r="T103" s="161">
        <f t="shared" ref="T103" si="159">+T94+T98+T102</f>
        <v>0</v>
      </c>
      <c r="U103" s="161">
        <f t="shared" ref="U103" si="160">+U94+U98+U102</f>
        <v>0</v>
      </c>
      <c r="V103" s="163">
        <f t="shared" ref="V103" si="161">+V94+V98+V102</f>
        <v>0</v>
      </c>
      <c r="W103" s="164">
        <f t="shared" ref="W103" si="162">IF(Q103=0,0,((V103/Q103)-1)*100)</f>
        <v>0</v>
      </c>
      <c r="Y103" s="3"/>
      <c r="Z103" s="3"/>
    </row>
    <row r="104" spans="1:26" ht="14.25" thickTop="1" thickBot="1">
      <c r="A104" s="121"/>
      <c r="B104" s="207"/>
      <c r="C104" s="121"/>
      <c r="D104" s="121"/>
      <c r="E104" s="121"/>
      <c r="F104" s="121"/>
      <c r="G104" s="121"/>
      <c r="H104" s="121"/>
      <c r="I104" s="122"/>
      <c r="J104" s="121"/>
      <c r="L104" s="201" t="s">
        <v>89</v>
      </c>
      <c r="M104" s="161">
        <f t="shared" ref="M104:V104" si="163">+M90+M94+M98+M102</f>
        <v>0</v>
      </c>
      <c r="N104" s="162">
        <f t="shared" si="163"/>
        <v>0</v>
      </c>
      <c r="O104" s="161">
        <f t="shared" si="163"/>
        <v>0</v>
      </c>
      <c r="P104" s="161">
        <f t="shared" si="163"/>
        <v>0</v>
      </c>
      <c r="Q104" s="161">
        <f t="shared" si="163"/>
        <v>0</v>
      </c>
      <c r="R104" s="161">
        <f t="shared" si="163"/>
        <v>0</v>
      </c>
      <c r="S104" s="162">
        <f t="shared" si="163"/>
        <v>0</v>
      </c>
      <c r="T104" s="161">
        <f t="shared" si="163"/>
        <v>0</v>
      </c>
      <c r="U104" s="161">
        <f t="shared" si="163"/>
        <v>5</v>
      </c>
      <c r="V104" s="163">
        <f t="shared" si="163"/>
        <v>5</v>
      </c>
      <c r="W104" s="164">
        <f t="shared" ref="W104" si="164">IF(Q104=0,0,((V104/Q104)-1)*100)</f>
        <v>0</v>
      </c>
      <c r="Y104" s="3"/>
      <c r="Z104" s="3"/>
    </row>
    <row r="105" spans="1:26" ht="14.25" thickTop="1" thickBot="1">
      <c r="A105" s="121"/>
      <c r="B105" s="207"/>
      <c r="C105" s="121"/>
      <c r="D105" s="121"/>
      <c r="E105" s="121"/>
      <c r="F105" s="121"/>
      <c r="G105" s="121"/>
      <c r="H105" s="121"/>
      <c r="I105" s="122"/>
      <c r="J105" s="121"/>
      <c r="L105" s="200" t="s">
        <v>59</v>
      </c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5"/>
    </row>
    <row r="106" spans="1:26" ht="13.5" thickTop="1">
      <c r="B106" s="207"/>
      <c r="C106" s="121"/>
      <c r="D106" s="121"/>
      <c r="E106" s="121"/>
      <c r="F106" s="121"/>
      <c r="G106" s="121"/>
      <c r="H106" s="121"/>
      <c r="I106" s="122"/>
      <c r="L106" s="306" t="s">
        <v>44</v>
      </c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8"/>
    </row>
    <row r="107" spans="1:26" ht="13.5" thickBot="1">
      <c r="B107" s="207"/>
      <c r="C107" s="121"/>
      <c r="D107" s="121"/>
      <c r="E107" s="121"/>
      <c r="F107" s="121"/>
      <c r="G107" s="121"/>
      <c r="H107" s="121"/>
      <c r="I107" s="122"/>
      <c r="L107" s="309" t="s">
        <v>45</v>
      </c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1"/>
    </row>
    <row r="108" spans="1:26" ht="14.25" thickTop="1" thickBot="1">
      <c r="B108" s="207"/>
      <c r="C108" s="121"/>
      <c r="D108" s="121"/>
      <c r="E108" s="121"/>
      <c r="F108" s="121"/>
      <c r="G108" s="121"/>
      <c r="H108" s="121"/>
      <c r="I108" s="122"/>
      <c r="L108" s="197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120" t="s">
        <v>40</v>
      </c>
    </row>
    <row r="109" spans="1:26" ht="14.25" thickTop="1" thickBot="1">
      <c r="B109" s="207"/>
      <c r="C109" s="121"/>
      <c r="D109" s="121"/>
      <c r="E109" s="121"/>
      <c r="F109" s="121"/>
      <c r="G109" s="121"/>
      <c r="H109" s="121"/>
      <c r="I109" s="122"/>
      <c r="L109" s="219"/>
      <c r="M109" s="303" t="s">
        <v>91</v>
      </c>
      <c r="N109" s="304"/>
      <c r="O109" s="304"/>
      <c r="P109" s="304"/>
      <c r="Q109" s="305"/>
      <c r="R109" s="303" t="s">
        <v>92</v>
      </c>
      <c r="S109" s="304"/>
      <c r="T109" s="304"/>
      <c r="U109" s="304"/>
      <c r="V109" s="305"/>
      <c r="W109" s="220" t="s">
        <v>4</v>
      </c>
    </row>
    <row r="110" spans="1:26" ht="12.75" customHeight="1" thickTop="1">
      <c r="B110" s="207"/>
      <c r="C110" s="121"/>
      <c r="D110" s="121"/>
      <c r="E110" s="121"/>
      <c r="F110" s="121"/>
      <c r="G110" s="121"/>
      <c r="H110" s="121"/>
      <c r="I110" s="122"/>
      <c r="L110" s="221" t="s">
        <v>5</v>
      </c>
      <c r="M110" s="222"/>
      <c r="N110" s="225"/>
      <c r="O110" s="168"/>
      <c r="P110" s="226"/>
      <c r="Q110" s="169"/>
      <c r="R110" s="222"/>
      <c r="S110" s="225"/>
      <c r="T110" s="168"/>
      <c r="U110" s="226"/>
      <c r="V110" s="169"/>
      <c r="W110" s="224" t="s">
        <v>6</v>
      </c>
    </row>
    <row r="111" spans="1:26" ht="13.5" thickBot="1">
      <c r="B111" s="207"/>
      <c r="C111" s="121"/>
      <c r="D111" s="121"/>
      <c r="E111" s="121"/>
      <c r="F111" s="121"/>
      <c r="G111" s="121"/>
      <c r="H111" s="121"/>
      <c r="I111" s="122"/>
      <c r="L111" s="227"/>
      <c r="M111" s="231" t="s">
        <v>41</v>
      </c>
      <c r="N111" s="232" t="s">
        <v>42</v>
      </c>
      <c r="O111" s="170" t="s">
        <v>43</v>
      </c>
      <c r="P111" s="233" t="s">
        <v>13</v>
      </c>
      <c r="Q111" s="215" t="s">
        <v>9</v>
      </c>
      <c r="R111" s="231" t="s">
        <v>41</v>
      </c>
      <c r="S111" s="232" t="s">
        <v>42</v>
      </c>
      <c r="T111" s="170" t="s">
        <v>43</v>
      </c>
      <c r="U111" s="233" t="s">
        <v>13</v>
      </c>
      <c r="V111" s="215" t="s">
        <v>9</v>
      </c>
      <c r="W111" s="230"/>
    </row>
    <row r="112" spans="1:26" ht="4.5" customHeight="1" thickTop="1" thickBot="1">
      <c r="B112" s="207"/>
      <c r="C112" s="121"/>
      <c r="D112" s="121"/>
      <c r="E112" s="121"/>
      <c r="F112" s="121"/>
      <c r="G112" s="121"/>
      <c r="H112" s="121"/>
      <c r="I112" s="122"/>
      <c r="L112" s="221"/>
      <c r="M112" s="237"/>
      <c r="N112" s="238"/>
      <c r="O112" s="154"/>
      <c r="P112" s="239"/>
      <c r="Q112" s="157"/>
      <c r="R112" s="237"/>
      <c r="S112" s="238"/>
      <c r="T112" s="154"/>
      <c r="U112" s="239"/>
      <c r="V112" s="159"/>
      <c r="W112" s="240"/>
    </row>
    <row r="113" spans="1:26" ht="13.5" thickTop="1">
      <c r="B113" s="207"/>
      <c r="C113" s="121"/>
      <c r="D113" s="121"/>
      <c r="E113" s="121"/>
      <c r="F113" s="121"/>
      <c r="G113" s="121"/>
      <c r="H113" s="121"/>
      <c r="I113" s="122"/>
      <c r="L113" s="221" t="s">
        <v>14</v>
      </c>
      <c r="M113" s="243">
        <v>567</v>
      </c>
      <c r="N113" s="244">
        <v>203</v>
      </c>
      <c r="O113" s="155">
        <f>+M113+N113</f>
        <v>770</v>
      </c>
      <c r="P113" s="100">
        <v>0</v>
      </c>
      <c r="Q113" s="158">
        <f>O113+P113</f>
        <v>770</v>
      </c>
      <c r="R113" s="243">
        <v>642</v>
      </c>
      <c r="S113" s="244">
        <v>234</v>
      </c>
      <c r="T113" s="155">
        <f>+R113+S113</f>
        <v>876</v>
      </c>
      <c r="U113" s="251">
        <v>0</v>
      </c>
      <c r="V113" s="160">
        <f>+T113+U113</f>
        <v>876</v>
      </c>
      <c r="W113" s="217">
        <f t="shared" ref="W113:W128" si="165">IF(Q113=0,0,((V113/Q113)-1)*100)</f>
        <v>13.766233766233761</v>
      </c>
    </row>
    <row r="114" spans="1:26">
      <c r="B114" s="207"/>
      <c r="C114" s="121"/>
      <c r="D114" s="121"/>
      <c r="E114" s="121"/>
      <c r="F114" s="121"/>
      <c r="G114" s="121"/>
      <c r="H114" s="121"/>
      <c r="I114" s="122"/>
      <c r="L114" s="221" t="s">
        <v>15</v>
      </c>
      <c r="M114" s="243">
        <v>518</v>
      </c>
      <c r="N114" s="244">
        <v>201</v>
      </c>
      <c r="O114" s="155">
        <f>+M114+N114</f>
        <v>719</v>
      </c>
      <c r="P114" s="100">
        <v>0</v>
      </c>
      <c r="Q114" s="158">
        <f>O114+P114</f>
        <v>719</v>
      </c>
      <c r="R114" s="243">
        <v>558</v>
      </c>
      <c r="S114" s="244">
        <v>183</v>
      </c>
      <c r="T114" s="155">
        <f>+R114+S114</f>
        <v>741</v>
      </c>
      <c r="U114" s="100">
        <v>0</v>
      </c>
      <c r="V114" s="160">
        <f>+T114+U114</f>
        <v>741</v>
      </c>
      <c r="W114" s="217">
        <f t="shared" si="165"/>
        <v>3.0598052851182223</v>
      </c>
    </row>
    <row r="115" spans="1:26" ht="13.5" thickBot="1">
      <c r="B115" s="207"/>
      <c r="C115" s="121"/>
      <c r="D115" s="121"/>
      <c r="E115" s="121"/>
      <c r="F115" s="121"/>
      <c r="G115" s="121"/>
      <c r="H115" s="121"/>
      <c r="I115" s="122"/>
      <c r="L115" s="227" t="s">
        <v>16</v>
      </c>
      <c r="M115" s="243">
        <v>600</v>
      </c>
      <c r="N115" s="244">
        <v>214</v>
      </c>
      <c r="O115" s="155">
        <f>+M115+N115</f>
        <v>814</v>
      </c>
      <c r="P115" s="100">
        <v>0</v>
      </c>
      <c r="Q115" s="158">
        <f>O115+P115</f>
        <v>814</v>
      </c>
      <c r="R115" s="243">
        <v>562</v>
      </c>
      <c r="S115" s="244">
        <v>228</v>
      </c>
      <c r="T115" s="155">
        <f>+R115+S115</f>
        <v>790</v>
      </c>
      <c r="U115" s="100">
        <v>0</v>
      </c>
      <c r="V115" s="160">
        <f>+T115+U115</f>
        <v>790</v>
      </c>
      <c r="W115" s="217">
        <f t="shared" si="165"/>
        <v>-2.9484029484029506</v>
      </c>
    </row>
    <row r="116" spans="1:26" ht="13.5" customHeight="1" thickTop="1" thickBot="1">
      <c r="B116" s="207"/>
      <c r="C116" s="121"/>
      <c r="D116" s="121"/>
      <c r="E116" s="121"/>
      <c r="F116" s="121"/>
      <c r="G116" s="121"/>
      <c r="H116" s="121"/>
      <c r="I116" s="122"/>
      <c r="L116" s="201" t="s">
        <v>55</v>
      </c>
      <c r="M116" s="161">
        <f t="shared" ref="M116:P116" si="166">+M113+M114+M115</f>
        <v>1685</v>
      </c>
      <c r="N116" s="162">
        <f t="shared" si="166"/>
        <v>618</v>
      </c>
      <c r="O116" s="161">
        <f t="shared" si="166"/>
        <v>2303</v>
      </c>
      <c r="P116" s="161">
        <f t="shared" si="166"/>
        <v>0</v>
      </c>
      <c r="Q116" s="161">
        <f t="shared" ref="Q116:V116" si="167">+Q113+Q114+Q115</f>
        <v>2303</v>
      </c>
      <c r="R116" s="161">
        <f>+R113+R114+R115</f>
        <v>1762</v>
      </c>
      <c r="S116" s="162">
        <f>+S113+S114+S115</f>
        <v>645</v>
      </c>
      <c r="T116" s="161">
        <f t="shared" si="167"/>
        <v>2407</v>
      </c>
      <c r="U116" s="161">
        <f t="shared" si="167"/>
        <v>0</v>
      </c>
      <c r="V116" s="163">
        <f t="shared" si="167"/>
        <v>2407</v>
      </c>
      <c r="W116" s="164">
        <f t="shared" si="165"/>
        <v>4.5158488927485863</v>
      </c>
      <c r="Y116" s="3"/>
      <c r="Z116" s="3"/>
    </row>
    <row r="117" spans="1:26" ht="13.5" thickTop="1">
      <c r="B117" s="207"/>
      <c r="C117" s="121"/>
      <c r="D117" s="121"/>
      <c r="E117" s="121"/>
      <c r="F117" s="121"/>
      <c r="G117" s="121"/>
      <c r="H117" s="121"/>
      <c r="I117" s="122"/>
      <c r="L117" s="221" t="s">
        <v>18</v>
      </c>
      <c r="M117" s="243">
        <v>640</v>
      </c>
      <c r="N117" s="244">
        <v>281</v>
      </c>
      <c r="O117" s="155">
        <f>+M117+N117</f>
        <v>921</v>
      </c>
      <c r="P117" s="100">
        <v>0</v>
      </c>
      <c r="Q117" s="158">
        <f>O117+P117</f>
        <v>921</v>
      </c>
      <c r="R117" s="243">
        <v>516</v>
      </c>
      <c r="S117" s="244">
        <v>193</v>
      </c>
      <c r="T117" s="155">
        <f>+R117+S117</f>
        <v>709</v>
      </c>
      <c r="U117" s="100">
        <v>0</v>
      </c>
      <c r="V117" s="160">
        <f>+T117+U117</f>
        <v>709</v>
      </c>
      <c r="W117" s="217">
        <f t="shared" si="165"/>
        <v>-23.018458197611292</v>
      </c>
      <c r="Y117" s="3"/>
      <c r="Z117" s="3"/>
    </row>
    <row r="118" spans="1:26">
      <c r="B118" s="207"/>
      <c r="C118" s="121"/>
      <c r="D118" s="121"/>
      <c r="E118" s="121"/>
      <c r="F118" s="121"/>
      <c r="G118" s="121"/>
      <c r="H118" s="121"/>
      <c r="I118" s="122"/>
      <c r="L118" s="221" t="s">
        <v>19</v>
      </c>
      <c r="M118" s="243">
        <v>608</v>
      </c>
      <c r="N118" s="244">
        <v>268</v>
      </c>
      <c r="O118" s="155">
        <f>+N118+M118</f>
        <v>876</v>
      </c>
      <c r="P118" s="100">
        <v>0</v>
      </c>
      <c r="Q118" s="158">
        <f>O118+P118</f>
        <v>876</v>
      </c>
      <c r="R118" s="243">
        <v>536</v>
      </c>
      <c r="S118" s="244">
        <v>273</v>
      </c>
      <c r="T118" s="155">
        <f>+S118+R118</f>
        <v>809</v>
      </c>
      <c r="U118" s="100">
        <v>0</v>
      </c>
      <c r="V118" s="160">
        <f>+U118+T118</f>
        <v>809</v>
      </c>
      <c r="W118" s="217">
        <f>IF(Q118=0,0,((V118/Q118)-1)*100)</f>
        <v>-7.6484018264840188</v>
      </c>
      <c r="Y118" s="3"/>
      <c r="Z118" s="3"/>
    </row>
    <row r="119" spans="1:26" ht="13.5" thickBot="1">
      <c r="B119" s="207"/>
      <c r="C119" s="121"/>
      <c r="D119" s="121"/>
      <c r="E119" s="121"/>
      <c r="F119" s="121"/>
      <c r="G119" s="121"/>
      <c r="H119" s="121"/>
      <c r="I119" s="122"/>
      <c r="L119" s="221" t="s">
        <v>20</v>
      </c>
      <c r="M119" s="243">
        <v>578</v>
      </c>
      <c r="N119" s="244">
        <v>376</v>
      </c>
      <c r="O119" s="155">
        <f>+N119+M119</f>
        <v>954</v>
      </c>
      <c r="P119" s="100">
        <v>0</v>
      </c>
      <c r="Q119" s="158">
        <f>O119+P119</f>
        <v>954</v>
      </c>
      <c r="R119" s="243">
        <v>574</v>
      </c>
      <c r="S119" s="244">
        <v>360</v>
      </c>
      <c r="T119" s="155">
        <f>+S119+R119</f>
        <v>934</v>
      </c>
      <c r="U119" s="100">
        <v>0</v>
      </c>
      <c r="V119" s="160">
        <f>+U119+T119</f>
        <v>934</v>
      </c>
      <c r="W119" s="217">
        <f>IF(Q119=0,0,((V119/Q119)-1)*100)</f>
        <v>-2.0964360587002129</v>
      </c>
      <c r="Y119" s="3"/>
      <c r="Z119" s="3"/>
    </row>
    <row r="120" spans="1:26" ht="13.5" customHeight="1" thickTop="1" thickBot="1">
      <c r="B120" s="207"/>
      <c r="C120" s="121"/>
      <c r="D120" s="121"/>
      <c r="E120" s="121"/>
      <c r="F120" s="121"/>
      <c r="G120" s="121"/>
      <c r="H120" s="121"/>
      <c r="I120" s="122"/>
      <c r="L120" s="201" t="s">
        <v>87</v>
      </c>
      <c r="M120" s="161">
        <f>+M117+M118+M119</f>
        <v>1826</v>
      </c>
      <c r="N120" s="162">
        <f t="shared" ref="N120:V120" si="168">+N117+N118+N119</f>
        <v>925</v>
      </c>
      <c r="O120" s="161">
        <f t="shared" si="168"/>
        <v>2751</v>
      </c>
      <c r="P120" s="161">
        <f t="shared" si="168"/>
        <v>0</v>
      </c>
      <c r="Q120" s="161">
        <f t="shared" si="168"/>
        <v>2751</v>
      </c>
      <c r="R120" s="161">
        <f t="shared" si="168"/>
        <v>1626</v>
      </c>
      <c r="S120" s="162">
        <f t="shared" si="168"/>
        <v>826</v>
      </c>
      <c r="T120" s="161">
        <f t="shared" si="168"/>
        <v>2452</v>
      </c>
      <c r="U120" s="161">
        <f t="shared" si="168"/>
        <v>0</v>
      </c>
      <c r="V120" s="163">
        <f t="shared" si="168"/>
        <v>2452</v>
      </c>
      <c r="W120" s="164">
        <f t="shared" ref="W120" si="169">IF(Q120=0,0,((V120/Q120)-1)*100)</f>
        <v>-10.868774990912399</v>
      </c>
      <c r="Y120" s="3"/>
      <c r="Z120" s="3"/>
    </row>
    <row r="121" spans="1:26" ht="13.5" thickTop="1">
      <c r="B121" s="207"/>
      <c r="C121" s="121"/>
      <c r="D121" s="121"/>
      <c r="E121" s="121"/>
      <c r="F121" s="121"/>
      <c r="G121" s="121"/>
      <c r="H121" s="121"/>
      <c r="I121" s="122"/>
      <c r="L121" s="221" t="s">
        <v>21</v>
      </c>
      <c r="M121" s="243">
        <v>534</v>
      </c>
      <c r="N121" s="244">
        <v>296</v>
      </c>
      <c r="O121" s="155">
        <f>+M121+N121</f>
        <v>830</v>
      </c>
      <c r="P121" s="100"/>
      <c r="Q121" s="158">
        <f>O121+P121</f>
        <v>830</v>
      </c>
      <c r="R121" s="243">
        <v>490</v>
      </c>
      <c r="S121" s="244">
        <v>306</v>
      </c>
      <c r="T121" s="155">
        <f>+R121+S121</f>
        <v>796</v>
      </c>
      <c r="U121" s="100">
        <v>0</v>
      </c>
      <c r="V121" s="160">
        <f>+T121+U121</f>
        <v>796</v>
      </c>
      <c r="W121" s="217">
        <f>IF(Q121=0,0,((V121/Q121)-1)*100)</f>
        <v>-4.0963855421686795</v>
      </c>
      <c r="Y121" s="3"/>
      <c r="Z121" s="3"/>
    </row>
    <row r="122" spans="1:26">
      <c r="B122" s="207"/>
      <c r="C122" s="121"/>
      <c r="D122" s="121"/>
      <c r="E122" s="121"/>
      <c r="F122" s="121"/>
      <c r="G122" s="121"/>
      <c r="H122" s="121"/>
      <c r="I122" s="122"/>
      <c r="L122" s="221" t="s">
        <v>88</v>
      </c>
      <c r="M122" s="243">
        <v>487</v>
      </c>
      <c r="N122" s="244">
        <v>279</v>
      </c>
      <c r="O122" s="155">
        <f>+N122+M122</f>
        <v>766</v>
      </c>
      <c r="P122" s="100">
        <v>0</v>
      </c>
      <c r="Q122" s="158">
        <f>O122+P122</f>
        <v>766</v>
      </c>
      <c r="R122" s="243">
        <v>454</v>
      </c>
      <c r="S122" s="244">
        <v>260</v>
      </c>
      <c r="T122" s="155">
        <f>+S122+R122</f>
        <v>714</v>
      </c>
      <c r="U122" s="100">
        <v>2</v>
      </c>
      <c r="V122" s="160">
        <f>+U122+T122</f>
        <v>716</v>
      </c>
      <c r="W122" s="217">
        <f>IF(Q122=0,0,((V122/Q122)-1)*100)</f>
        <v>-6.5274151436031325</v>
      </c>
      <c r="Y122" s="3"/>
      <c r="Z122" s="3"/>
    </row>
    <row r="123" spans="1:26" ht="13.5" thickBot="1">
      <c r="B123" s="207"/>
      <c r="C123" s="121"/>
      <c r="D123" s="121"/>
      <c r="E123" s="121"/>
      <c r="F123" s="121"/>
      <c r="G123" s="121"/>
      <c r="H123" s="121"/>
      <c r="I123" s="122"/>
      <c r="L123" s="221" t="s">
        <v>22</v>
      </c>
      <c r="M123" s="243">
        <v>476</v>
      </c>
      <c r="N123" s="244">
        <v>263</v>
      </c>
      <c r="O123" s="156">
        <f>+N123+M123</f>
        <v>739</v>
      </c>
      <c r="P123" s="250">
        <v>0</v>
      </c>
      <c r="Q123" s="158">
        <f>O123+P123</f>
        <v>739</v>
      </c>
      <c r="R123" s="243">
        <v>539</v>
      </c>
      <c r="S123" s="244">
        <v>212</v>
      </c>
      <c r="T123" s="156">
        <f>+S123+R123</f>
        <v>751</v>
      </c>
      <c r="U123" s="250">
        <v>0</v>
      </c>
      <c r="V123" s="160">
        <f>+U123+T123</f>
        <v>751</v>
      </c>
      <c r="W123" s="217">
        <f>IF(Q123=0,0,((V123/Q123)-1)*100)</f>
        <v>1.6238159675236785</v>
      </c>
      <c r="Y123" s="3"/>
      <c r="Z123" s="3"/>
    </row>
    <row r="124" spans="1:26" ht="14.25" thickTop="1" thickBot="1">
      <c r="A124" s="121"/>
      <c r="B124" s="207"/>
      <c r="C124" s="121"/>
      <c r="D124" s="121"/>
      <c r="E124" s="121"/>
      <c r="F124" s="121"/>
      <c r="G124" s="121"/>
      <c r="H124" s="121"/>
      <c r="I124" s="122"/>
      <c r="J124" s="121"/>
      <c r="L124" s="202" t="s">
        <v>60</v>
      </c>
      <c r="M124" s="165">
        <f>+M121+M122+M123</f>
        <v>1497</v>
      </c>
      <c r="N124" s="165">
        <f t="shared" ref="N124" si="170">+N121+N122+N123</f>
        <v>838</v>
      </c>
      <c r="O124" s="166">
        <f t="shared" ref="O124" si="171">+O121+O122+O123</f>
        <v>2335</v>
      </c>
      <c r="P124" s="166">
        <f t="shared" ref="P124" si="172">+P121+P122+P123</f>
        <v>0</v>
      </c>
      <c r="Q124" s="166">
        <f t="shared" ref="Q124" si="173">+Q121+Q122+Q123</f>
        <v>2335</v>
      </c>
      <c r="R124" s="165">
        <f t="shared" ref="R124" si="174">+R121+R122+R123</f>
        <v>1483</v>
      </c>
      <c r="S124" s="165">
        <f t="shared" ref="S124" si="175">+S121+S122+S123</f>
        <v>778</v>
      </c>
      <c r="T124" s="166">
        <f t="shared" ref="T124" si="176">+T121+T122+T123</f>
        <v>2261</v>
      </c>
      <c r="U124" s="166">
        <f t="shared" ref="U124" si="177">+U121+U122+U123</f>
        <v>2</v>
      </c>
      <c r="V124" s="166">
        <f t="shared" ref="V124" si="178">+V121+V122+V123</f>
        <v>2263</v>
      </c>
      <c r="W124" s="167">
        <f t="shared" ref="W124" si="179">IF(Q124=0,0,((V124/Q124)-1)*100)</f>
        <v>-3.0835117773019283</v>
      </c>
      <c r="Y124" s="3"/>
      <c r="Z124" s="3"/>
    </row>
    <row r="125" spans="1:26" ht="13.5" thickTop="1">
      <c r="A125" s="125"/>
      <c r="B125" s="208"/>
      <c r="C125" s="126"/>
      <c r="D125" s="126"/>
      <c r="E125" s="126"/>
      <c r="F125" s="126"/>
      <c r="G125" s="126"/>
      <c r="H125" s="126"/>
      <c r="I125" s="122"/>
      <c r="J125" s="125"/>
      <c r="K125" s="125"/>
      <c r="L125" s="221" t="s">
        <v>23</v>
      </c>
      <c r="M125" s="243">
        <v>517</v>
      </c>
      <c r="N125" s="244">
        <v>223</v>
      </c>
      <c r="O125" s="156">
        <f>+M125+N125</f>
        <v>740</v>
      </c>
      <c r="P125" s="251">
        <v>0</v>
      </c>
      <c r="Q125" s="158">
        <f>O125+P125</f>
        <v>740</v>
      </c>
      <c r="R125" s="243">
        <v>618</v>
      </c>
      <c r="S125" s="244">
        <v>214</v>
      </c>
      <c r="T125" s="156">
        <f>+R125+S125</f>
        <v>832</v>
      </c>
      <c r="U125" s="251">
        <v>0</v>
      </c>
      <c r="V125" s="160">
        <f>+T125+U125</f>
        <v>832</v>
      </c>
      <c r="W125" s="217">
        <f>IF(Q125=0,0,((V125/Q125)-1)*100)</f>
        <v>12.432432432432439</v>
      </c>
    </row>
    <row r="126" spans="1:26" ht="13.5" customHeight="1">
      <c r="A126" s="125"/>
      <c r="B126" s="209"/>
      <c r="C126" s="128"/>
      <c r="D126" s="128"/>
      <c r="E126" s="128"/>
      <c r="F126" s="128"/>
      <c r="G126" s="128"/>
      <c r="H126" s="128"/>
      <c r="I126" s="122"/>
      <c r="J126" s="125"/>
      <c r="K126" s="125"/>
      <c r="L126" s="221" t="s">
        <v>25</v>
      </c>
      <c r="M126" s="243">
        <v>508</v>
      </c>
      <c r="N126" s="244">
        <v>222</v>
      </c>
      <c r="O126" s="156">
        <f>+N126+M126</f>
        <v>730</v>
      </c>
      <c r="P126" s="100">
        <v>0</v>
      </c>
      <c r="Q126" s="158">
        <f>O126+P126</f>
        <v>730</v>
      </c>
      <c r="R126" s="243">
        <v>559</v>
      </c>
      <c r="S126" s="244">
        <v>277</v>
      </c>
      <c r="T126" s="156">
        <f>+S126+R126</f>
        <v>836</v>
      </c>
      <c r="U126" s="100">
        <v>0</v>
      </c>
      <c r="V126" s="160">
        <f>+U126+T126</f>
        <v>836</v>
      </c>
      <c r="W126" s="217">
        <f>IF(Q126=0,0,((V126/Q126)-1)*100)</f>
        <v>14.520547945205475</v>
      </c>
    </row>
    <row r="127" spans="1:26" ht="13.5" customHeight="1" thickBot="1">
      <c r="A127" s="125"/>
      <c r="B127" s="209"/>
      <c r="C127" s="128"/>
      <c r="D127" s="128"/>
      <c r="E127" s="128"/>
      <c r="F127" s="128"/>
      <c r="G127" s="128"/>
      <c r="H127" s="128"/>
      <c r="I127" s="122"/>
      <c r="J127" s="125"/>
      <c r="K127" s="125"/>
      <c r="L127" s="221" t="s">
        <v>26</v>
      </c>
      <c r="M127" s="243">
        <v>477</v>
      </c>
      <c r="N127" s="244">
        <v>250</v>
      </c>
      <c r="O127" s="156">
        <f>+N127+M127</f>
        <v>727</v>
      </c>
      <c r="P127" s="100">
        <v>0</v>
      </c>
      <c r="Q127" s="158">
        <f>O127+P127</f>
        <v>727</v>
      </c>
      <c r="R127" s="243">
        <v>463</v>
      </c>
      <c r="S127" s="244">
        <v>215</v>
      </c>
      <c r="T127" s="156">
        <f>+S127+R127</f>
        <v>678</v>
      </c>
      <c r="U127" s="100">
        <v>0</v>
      </c>
      <c r="V127" s="160">
        <f>T127+U127</f>
        <v>678</v>
      </c>
      <c r="W127" s="217">
        <f t="shared" si="165"/>
        <v>-6.7400275103163709</v>
      </c>
    </row>
    <row r="128" spans="1:26" ht="14.25" thickTop="1" thickBot="1">
      <c r="B128" s="207"/>
      <c r="C128" s="121"/>
      <c r="D128" s="121"/>
      <c r="E128" s="121"/>
      <c r="F128" s="121"/>
      <c r="G128" s="121"/>
      <c r="H128" s="121"/>
      <c r="I128" s="122"/>
      <c r="L128" s="201" t="s">
        <v>27</v>
      </c>
      <c r="M128" s="161">
        <f t="shared" ref="M128:V128" si="180">+M125+M126+M127</f>
        <v>1502</v>
      </c>
      <c r="N128" s="162">
        <f t="shared" si="180"/>
        <v>695</v>
      </c>
      <c r="O128" s="161">
        <f t="shared" si="180"/>
        <v>2197</v>
      </c>
      <c r="P128" s="161">
        <f t="shared" si="180"/>
        <v>0</v>
      </c>
      <c r="Q128" s="161">
        <f t="shared" si="180"/>
        <v>2197</v>
      </c>
      <c r="R128" s="161">
        <f t="shared" si="180"/>
        <v>1640</v>
      </c>
      <c r="S128" s="162">
        <f t="shared" si="180"/>
        <v>706</v>
      </c>
      <c r="T128" s="161">
        <f t="shared" si="180"/>
        <v>2346</v>
      </c>
      <c r="U128" s="161">
        <f t="shared" si="180"/>
        <v>0</v>
      </c>
      <c r="V128" s="161">
        <f t="shared" si="180"/>
        <v>2346</v>
      </c>
      <c r="W128" s="164">
        <f t="shared" si="165"/>
        <v>6.7819754210286742</v>
      </c>
    </row>
    <row r="129" spans="1:26" ht="14.25" thickTop="1" thickBot="1">
      <c r="A129" s="121"/>
      <c r="B129" s="207"/>
      <c r="C129" s="121"/>
      <c r="D129" s="121"/>
      <c r="E129" s="121"/>
      <c r="F129" s="121"/>
      <c r="G129" s="121"/>
      <c r="H129" s="121"/>
      <c r="I129" s="122"/>
      <c r="J129" s="121"/>
      <c r="L129" s="201" t="s">
        <v>90</v>
      </c>
      <c r="M129" s="161">
        <f t="shared" ref="M129" si="181">+M120+M124+M128</f>
        <v>4825</v>
      </c>
      <c r="N129" s="162">
        <f t="shared" ref="N129" si="182">+N120+N124+N128</f>
        <v>2458</v>
      </c>
      <c r="O129" s="161">
        <f t="shared" ref="O129" si="183">+O120+O124+O128</f>
        <v>7283</v>
      </c>
      <c r="P129" s="161">
        <f t="shared" ref="P129" si="184">+P120+P124+P128</f>
        <v>0</v>
      </c>
      <c r="Q129" s="161">
        <f t="shared" ref="Q129" si="185">+Q120+Q124+Q128</f>
        <v>7283</v>
      </c>
      <c r="R129" s="161">
        <f t="shared" ref="R129" si="186">+R120+R124+R128</f>
        <v>4749</v>
      </c>
      <c r="S129" s="162">
        <f t="shared" ref="S129" si="187">+S120+S124+S128</f>
        <v>2310</v>
      </c>
      <c r="T129" s="161">
        <f t="shared" ref="T129" si="188">+T120+T124+T128</f>
        <v>7059</v>
      </c>
      <c r="U129" s="161">
        <f t="shared" ref="U129" si="189">+U120+U124+U128</f>
        <v>2</v>
      </c>
      <c r="V129" s="163">
        <f t="shared" ref="V129" si="190">+V120+V124+V128</f>
        <v>7061</v>
      </c>
      <c r="W129" s="164">
        <f t="shared" ref="W129:W130" si="191">IF(Q129=0,0,((V129/Q129)-1)*100)</f>
        <v>-3.0481944253741622</v>
      </c>
      <c r="Y129" s="3"/>
      <c r="Z129" s="3"/>
    </row>
    <row r="130" spans="1:26" ht="14.25" thickTop="1" thickBot="1">
      <c r="A130" s="121"/>
      <c r="B130" s="207"/>
      <c r="C130" s="121"/>
      <c r="D130" s="121"/>
      <c r="E130" s="121"/>
      <c r="F130" s="121"/>
      <c r="G130" s="121"/>
      <c r="H130" s="121"/>
      <c r="I130" s="122"/>
      <c r="J130" s="121"/>
      <c r="L130" s="201" t="s">
        <v>89</v>
      </c>
      <c r="M130" s="161">
        <f t="shared" ref="M130:V130" si="192">+M116+M120+M124+M128</f>
        <v>6510</v>
      </c>
      <c r="N130" s="162">
        <f t="shared" si="192"/>
        <v>3076</v>
      </c>
      <c r="O130" s="161">
        <f t="shared" si="192"/>
        <v>9586</v>
      </c>
      <c r="P130" s="161">
        <f t="shared" si="192"/>
        <v>0</v>
      </c>
      <c r="Q130" s="161">
        <f t="shared" si="192"/>
        <v>9586</v>
      </c>
      <c r="R130" s="161">
        <f t="shared" si="192"/>
        <v>6511</v>
      </c>
      <c r="S130" s="162">
        <f t="shared" si="192"/>
        <v>2955</v>
      </c>
      <c r="T130" s="161">
        <f t="shared" si="192"/>
        <v>9466</v>
      </c>
      <c r="U130" s="161">
        <f t="shared" si="192"/>
        <v>2</v>
      </c>
      <c r="V130" s="163">
        <f t="shared" si="192"/>
        <v>9468</v>
      </c>
      <c r="W130" s="164">
        <f t="shared" si="191"/>
        <v>-1.2309618193198424</v>
      </c>
      <c r="Y130" s="3"/>
      <c r="Z130" s="3"/>
    </row>
    <row r="131" spans="1:26" ht="14.25" thickTop="1" thickBot="1">
      <c r="B131" s="207"/>
      <c r="C131" s="121"/>
      <c r="D131" s="121"/>
      <c r="E131" s="121"/>
      <c r="F131" s="121"/>
      <c r="G131" s="121"/>
      <c r="H131" s="121"/>
      <c r="I131" s="122"/>
      <c r="L131" s="200" t="s">
        <v>59</v>
      </c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130"/>
    </row>
    <row r="132" spans="1:26" ht="13.5" thickTop="1">
      <c r="B132" s="207"/>
      <c r="C132" s="121"/>
      <c r="D132" s="121"/>
      <c r="E132" s="121"/>
      <c r="F132" s="121"/>
      <c r="G132" s="121"/>
      <c r="H132" s="121"/>
      <c r="I132" s="122"/>
      <c r="L132" s="306" t="s">
        <v>46</v>
      </c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8"/>
    </row>
    <row r="133" spans="1:26" ht="18" thickBot="1">
      <c r="B133" s="207"/>
      <c r="C133" s="121"/>
      <c r="D133" s="121"/>
      <c r="E133" s="121"/>
      <c r="F133" s="121"/>
      <c r="G133" s="121"/>
      <c r="H133" s="121"/>
      <c r="I133" s="122"/>
      <c r="L133" s="309" t="s">
        <v>56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1"/>
      <c r="Z133" s="270"/>
    </row>
    <row r="134" spans="1:26" ht="17.25" customHeight="1" thickTop="1" thickBot="1">
      <c r="B134" s="207"/>
      <c r="C134" s="121"/>
      <c r="D134" s="121"/>
      <c r="E134" s="121"/>
      <c r="F134" s="121"/>
      <c r="G134" s="121"/>
      <c r="H134" s="121"/>
      <c r="I134" s="122"/>
      <c r="L134" s="197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120" t="s">
        <v>40</v>
      </c>
      <c r="Z134" s="271"/>
    </row>
    <row r="135" spans="1:26" ht="20.25" customHeight="1" thickTop="1" thickBot="1">
      <c r="B135" s="207"/>
      <c r="C135" s="121"/>
      <c r="D135" s="121"/>
      <c r="E135" s="121"/>
      <c r="F135" s="121"/>
      <c r="G135" s="121"/>
      <c r="H135" s="121"/>
      <c r="I135" s="122"/>
      <c r="L135" s="219"/>
      <c r="M135" s="303" t="s">
        <v>91</v>
      </c>
      <c r="N135" s="304"/>
      <c r="O135" s="304"/>
      <c r="P135" s="304"/>
      <c r="Q135" s="305"/>
      <c r="R135" s="303" t="s">
        <v>92</v>
      </c>
      <c r="S135" s="304"/>
      <c r="T135" s="304"/>
      <c r="U135" s="304"/>
      <c r="V135" s="305"/>
      <c r="W135" s="220" t="s">
        <v>4</v>
      </c>
      <c r="Z135" s="270"/>
    </row>
    <row r="136" spans="1:26" ht="18" thickTop="1">
      <c r="B136" s="207"/>
      <c r="C136" s="121"/>
      <c r="D136" s="121"/>
      <c r="E136" s="121"/>
      <c r="F136" s="121"/>
      <c r="G136" s="121"/>
      <c r="H136" s="121"/>
      <c r="I136" s="122"/>
      <c r="L136" s="221" t="s">
        <v>5</v>
      </c>
      <c r="M136" s="222"/>
      <c r="N136" s="225"/>
      <c r="O136" s="168"/>
      <c r="P136" s="226"/>
      <c r="Q136" s="169"/>
      <c r="R136" s="222"/>
      <c r="S136" s="225"/>
      <c r="T136" s="168"/>
      <c r="U136" s="226"/>
      <c r="V136" s="169"/>
      <c r="W136" s="224" t="s">
        <v>6</v>
      </c>
      <c r="Z136" s="271"/>
    </row>
    <row r="137" spans="1:26" ht="13.5" thickBot="1">
      <c r="B137" s="207"/>
      <c r="C137" s="121"/>
      <c r="D137" s="121"/>
      <c r="E137" s="121"/>
      <c r="F137" s="121"/>
      <c r="G137" s="121"/>
      <c r="H137" s="121"/>
      <c r="I137" s="122"/>
      <c r="L137" s="227"/>
      <c r="M137" s="231" t="s">
        <v>41</v>
      </c>
      <c r="N137" s="232" t="s">
        <v>42</v>
      </c>
      <c r="O137" s="170" t="s">
        <v>43</v>
      </c>
      <c r="P137" s="233" t="s">
        <v>13</v>
      </c>
      <c r="Q137" s="215" t="s">
        <v>9</v>
      </c>
      <c r="R137" s="231" t="s">
        <v>41</v>
      </c>
      <c r="S137" s="232" t="s">
        <v>42</v>
      </c>
      <c r="T137" s="170" t="s">
        <v>43</v>
      </c>
      <c r="U137" s="233" t="s">
        <v>13</v>
      </c>
      <c r="V137" s="215" t="s">
        <v>9</v>
      </c>
      <c r="W137" s="230"/>
    </row>
    <row r="138" spans="1:26" ht="4.5" customHeight="1" thickTop="1">
      <c r="B138" s="207"/>
      <c r="C138" s="121"/>
      <c r="D138" s="121"/>
      <c r="E138" s="121"/>
      <c r="F138" s="121"/>
      <c r="G138" s="121"/>
      <c r="H138" s="121"/>
      <c r="I138" s="122"/>
      <c r="L138" s="221"/>
      <c r="M138" s="237"/>
      <c r="N138" s="238"/>
      <c r="O138" s="154"/>
      <c r="P138" s="239"/>
      <c r="Q138" s="157"/>
      <c r="R138" s="237"/>
      <c r="S138" s="238"/>
      <c r="T138" s="154"/>
      <c r="U138" s="239"/>
      <c r="V138" s="159"/>
      <c r="W138" s="240"/>
    </row>
    <row r="139" spans="1:26">
      <c r="B139" s="207"/>
      <c r="C139" s="121"/>
      <c r="D139" s="121"/>
      <c r="E139" s="121"/>
      <c r="F139" s="121"/>
      <c r="G139" s="121"/>
      <c r="H139" s="121"/>
      <c r="I139" s="122"/>
      <c r="L139" s="221" t="s">
        <v>14</v>
      </c>
      <c r="M139" s="243">
        <f t="shared" ref="M139:N141" si="193">+M87+M113</f>
        <v>567</v>
      </c>
      <c r="N139" s="244">
        <f t="shared" si="193"/>
        <v>203</v>
      </c>
      <c r="O139" s="155">
        <f>+M139+N139</f>
        <v>770</v>
      </c>
      <c r="P139" s="100">
        <f>+P87+P113</f>
        <v>0</v>
      </c>
      <c r="Q139" s="158">
        <f>+O139+P139</f>
        <v>770</v>
      </c>
      <c r="R139" s="243">
        <f t="shared" ref="R139:S141" si="194">+R87+R113</f>
        <v>642</v>
      </c>
      <c r="S139" s="244">
        <f t="shared" si="194"/>
        <v>234</v>
      </c>
      <c r="T139" s="155">
        <f>+R139+S139</f>
        <v>876</v>
      </c>
      <c r="U139" s="100">
        <f>+U87+U113</f>
        <v>0</v>
      </c>
      <c r="V139" s="160">
        <f>+T139+U139</f>
        <v>876</v>
      </c>
      <c r="W139" s="217">
        <f>IF(Q139=0,0,((V139/Q139)-1)*100)</f>
        <v>13.766233766233761</v>
      </c>
      <c r="Z139" s="3"/>
    </row>
    <row r="140" spans="1:26">
      <c r="B140" s="207"/>
      <c r="C140" s="121"/>
      <c r="D140" s="121"/>
      <c r="E140" s="121"/>
      <c r="F140" s="121"/>
      <c r="G140" s="121"/>
      <c r="H140" s="121"/>
      <c r="I140" s="122"/>
      <c r="L140" s="221" t="s">
        <v>15</v>
      </c>
      <c r="M140" s="243">
        <f t="shared" si="193"/>
        <v>518</v>
      </c>
      <c r="N140" s="244">
        <f t="shared" si="193"/>
        <v>201</v>
      </c>
      <c r="O140" s="155">
        <f t="shared" ref="O140:O141" si="195">+M140+N140</f>
        <v>719</v>
      </c>
      <c r="P140" s="100">
        <f>+P88+P114</f>
        <v>0</v>
      </c>
      <c r="Q140" s="158">
        <f t="shared" ref="Q140:Q141" si="196">+O140+P140</f>
        <v>719</v>
      </c>
      <c r="R140" s="243">
        <f t="shared" si="194"/>
        <v>558</v>
      </c>
      <c r="S140" s="244">
        <f t="shared" si="194"/>
        <v>183</v>
      </c>
      <c r="T140" s="155">
        <f t="shared" ref="T140:T141" si="197">+R140+S140</f>
        <v>741</v>
      </c>
      <c r="U140" s="100">
        <f>+U88+U114</f>
        <v>0</v>
      </c>
      <c r="V140" s="160">
        <f t="shared" ref="V140:V141" si="198">+T140+U140</f>
        <v>741</v>
      </c>
      <c r="W140" s="217">
        <f t="shared" ref="W140:W143" si="199">IF(Q140=0,0,((V140/Q140)-1)*100)</f>
        <v>3.0598052851182223</v>
      </c>
      <c r="Z140" s="3"/>
    </row>
    <row r="141" spans="1:26" ht="13.5" thickBot="1">
      <c r="B141" s="207"/>
      <c r="C141" s="121"/>
      <c r="D141" s="121"/>
      <c r="E141" s="121"/>
      <c r="F141" s="121"/>
      <c r="G141" s="121"/>
      <c r="H141" s="121"/>
      <c r="I141" s="122"/>
      <c r="L141" s="227" t="s">
        <v>16</v>
      </c>
      <c r="M141" s="243">
        <f t="shared" si="193"/>
        <v>600</v>
      </c>
      <c r="N141" s="244">
        <f t="shared" si="193"/>
        <v>214</v>
      </c>
      <c r="O141" s="155">
        <f t="shared" si="195"/>
        <v>814</v>
      </c>
      <c r="P141" s="100">
        <f>+P89+P115</f>
        <v>0</v>
      </c>
      <c r="Q141" s="158">
        <f t="shared" si="196"/>
        <v>814</v>
      </c>
      <c r="R141" s="243">
        <f t="shared" si="194"/>
        <v>562</v>
      </c>
      <c r="S141" s="244">
        <f t="shared" si="194"/>
        <v>228</v>
      </c>
      <c r="T141" s="155">
        <f t="shared" si="197"/>
        <v>790</v>
      </c>
      <c r="U141" s="100">
        <f>+U89+U115</f>
        <v>5</v>
      </c>
      <c r="V141" s="160">
        <f t="shared" si="198"/>
        <v>795</v>
      </c>
      <c r="W141" s="217">
        <f t="shared" si="199"/>
        <v>-2.3341523341523396</v>
      </c>
      <c r="Z141" s="3"/>
    </row>
    <row r="142" spans="1:26" ht="14.25" thickTop="1" thickBot="1">
      <c r="B142" s="207"/>
      <c r="C142" s="121"/>
      <c r="D142" s="121"/>
      <c r="E142" s="121"/>
      <c r="F142" s="121"/>
      <c r="G142" s="121"/>
      <c r="H142" s="121"/>
      <c r="I142" s="122"/>
      <c r="L142" s="201" t="s">
        <v>55</v>
      </c>
      <c r="M142" s="161">
        <f t="shared" ref="M142:V142" si="200">+M139+M140+M141</f>
        <v>1685</v>
      </c>
      <c r="N142" s="162">
        <f t="shared" si="200"/>
        <v>618</v>
      </c>
      <c r="O142" s="161">
        <f t="shared" si="200"/>
        <v>2303</v>
      </c>
      <c r="P142" s="161">
        <f t="shared" si="200"/>
        <v>0</v>
      </c>
      <c r="Q142" s="161">
        <f t="shared" si="200"/>
        <v>2303</v>
      </c>
      <c r="R142" s="161">
        <f t="shared" si="200"/>
        <v>1762</v>
      </c>
      <c r="S142" s="162">
        <f t="shared" si="200"/>
        <v>645</v>
      </c>
      <c r="T142" s="161">
        <f t="shared" si="200"/>
        <v>2407</v>
      </c>
      <c r="U142" s="161">
        <f t="shared" si="200"/>
        <v>5</v>
      </c>
      <c r="V142" s="163">
        <f t="shared" si="200"/>
        <v>2412</v>
      </c>
      <c r="W142" s="164">
        <f t="shared" si="199"/>
        <v>4.7329570125922649</v>
      </c>
      <c r="Y142" s="3"/>
      <c r="Z142" s="3"/>
    </row>
    <row r="143" spans="1:26" ht="13.5" thickTop="1">
      <c r="B143" s="207"/>
      <c r="C143" s="121"/>
      <c r="D143" s="121"/>
      <c r="E143" s="121"/>
      <c r="F143" s="121"/>
      <c r="G143" s="121"/>
      <c r="H143" s="121"/>
      <c r="I143" s="122"/>
      <c r="L143" s="221" t="s">
        <v>18</v>
      </c>
      <c r="M143" s="243">
        <f t="shared" ref="M143:N145" si="201">+M91+M117</f>
        <v>640</v>
      </c>
      <c r="N143" s="244">
        <f t="shared" si="201"/>
        <v>281</v>
      </c>
      <c r="O143" s="155">
        <f t="shared" ref="O143" si="202">+M143+N143</f>
        <v>921</v>
      </c>
      <c r="P143" s="100">
        <f>+P91+P117</f>
        <v>0</v>
      </c>
      <c r="Q143" s="158">
        <f t="shared" ref="Q143" si="203">+O143+P143</f>
        <v>921</v>
      </c>
      <c r="R143" s="243">
        <f>+R91+R117</f>
        <v>516</v>
      </c>
      <c r="S143" s="244">
        <f>+S91+S117</f>
        <v>193</v>
      </c>
      <c r="T143" s="155">
        <f t="shared" ref="T143" si="204">+R143+S143</f>
        <v>709</v>
      </c>
      <c r="U143" s="100">
        <f>+U91+U117</f>
        <v>0</v>
      </c>
      <c r="V143" s="160">
        <f t="shared" ref="V143" si="205">+T143+U143</f>
        <v>709</v>
      </c>
      <c r="W143" s="217">
        <f t="shared" si="199"/>
        <v>-23.018458197611292</v>
      </c>
      <c r="Y143" s="3"/>
      <c r="Z143" s="3"/>
    </row>
    <row r="144" spans="1:26">
      <c r="B144" s="207"/>
      <c r="C144" s="121"/>
      <c r="D144" s="121"/>
      <c r="E144" s="121"/>
      <c r="F144" s="121"/>
      <c r="G144" s="121"/>
      <c r="H144" s="121"/>
      <c r="I144" s="122"/>
      <c r="L144" s="221" t="s">
        <v>19</v>
      </c>
      <c r="M144" s="243">
        <f t="shared" si="201"/>
        <v>608</v>
      </c>
      <c r="N144" s="244">
        <f t="shared" si="201"/>
        <v>268</v>
      </c>
      <c r="O144" s="155">
        <f>+M144+N144</f>
        <v>876</v>
      </c>
      <c r="P144" s="100">
        <f>+P92+P118</f>
        <v>0</v>
      </c>
      <c r="Q144" s="158">
        <f>+O144+P144</f>
        <v>876</v>
      </c>
      <c r="R144" s="243">
        <f>+R118+R92</f>
        <v>536</v>
      </c>
      <c r="S144" s="244">
        <f>+S118+S92</f>
        <v>273</v>
      </c>
      <c r="T144" s="155">
        <f>+R144+S144</f>
        <v>809</v>
      </c>
      <c r="U144" s="100">
        <f>+U92+U118</f>
        <v>0</v>
      </c>
      <c r="V144" s="160">
        <f>+T144+U144</f>
        <v>809</v>
      </c>
      <c r="W144" s="217">
        <f t="shared" ref="W144:W150" si="206">IF(Q144=0,0,((V144/Q144)-1)*100)</f>
        <v>-7.6484018264840188</v>
      </c>
      <c r="Y144" s="3"/>
      <c r="Z144" s="3"/>
    </row>
    <row r="145" spans="1:26" ht="13.5" thickBot="1">
      <c r="B145" s="207"/>
      <c r="C145" s="121"/>
      <c r="D145" s="121"/>
      <c r="E145" s="121"/>
      <c r="F145" s="121"/>
      <c r="G145" s="121"/>
      <c r="H145" s="121"/>
      <c r="I145" s="122"/>
      <c r="L145" s="221" t="s">
        <v>20</v>
      </c>
      <c r="M145" s="243">
        <f t="shared" si="201"/>
        <v>578</v>
      </c>
      <c r="N145" s="244">
        <f t="shared" si="201"/>
        <v>376</v>
      </c>
      <c r="O145" s="155">
        <f>+M145+N145</f>
        <v>954</v>
      </c>
      <c r="P145" s="100">
        <f>+P93+P119</f>
        <v>0</v>
      </c>
      <c r="Q145" s="158">
        <f>+O145+P145</f>
        <v>954</v>
      </c>
      <c r="R145" s="243">
        <f>+R93+R119</f>
        <v>574</v>
      </c>
      <c r="S145" s="244">
        <f>+S93+S119</f>
        <v>360</v>
      </c>
      <c r="T145" s="155">
        <f>+R145+S145</f>
        <v>934</v>
      </c>
      <c r="U145" s="100">
        <f>+U93+U119</f>
        <v>0</v>
      </c>
      <c r="V145" s="160">
        <f>+T145+U145</f>
        <v>934</v>
      </c>
      <c r="W145" s="217">
        <f t="shared" si="206"/>
        <v>-2.0964360587002129</v>
      </c>
      <c r="Y145" s="3"/>
      <c r="Z145" s="3"/>
    </row>
    <row r="146" spans="1:26" ht="14.25" thickTop="1" thickBot="1">
      <c r="B146" s="207"/>
      <c r="C146" s="121"/>
      <c r="D146" s="121"/>
      <c r="E146" s="121"/>
      <c r="F146" s="121"/>
      <c r="G146" s="121"/>
      <c r="H146" s="121"/>
      <c r="I146" s="122"/>
      <c r="L146" s="201" t="s">
        <v>87</v>
      </c>
      <c r="M146" s="161">
        <f>+M143+M144+M145</f>
        <v>1826</v>
      </c>
      <c r="N146" s="162">
        <f t="shared" ref="N146:V146" si="207">+N143+N144+N145</f>
        <v>925</v>
      </c>
      <c r="O146" s="161">
        <f t="shared" si="207"/>
        <v>2751</v>
      </c>
      <c r="P146" s="161">
        <f t="shared" si="207"/>
        <v>0</v>
      </c>
      <c r="Q146" s="161">
        <f t="shared" si="207"/>
        <v>2751</v>
      </c>
      <c r="R146" s="161">
        <f t="shared" si="207"/>
        <v>1626</v>
      </c>
      <c r="S146" s="162">
        <f t="shared" si="207"/>
        <v>826</v>
      </c>
      <c r="T146" s="161">
        <f t="shared" si="207"/>
        <v>2452</v>
      </c>
      <c r="U146" s="161">
        <f t="shared" si="207"/>
        <v>0</v>
      </c>
      <c r="V146" s="163">
        <f t="shared" si="207"/>
        <v>2452</v>
      </c>
      <c r="W146" s="164">
        <f t="shared" si="206"/>
        <v>-10.868774990912399</v>
      </c>
      <c r="Y146" s="3"/>
      <c r="Z146" s="3"/>
    </row>
    <row r="147" spans="1:26" ht="13.5" thickTop="1">
      <c r="B147" s="207"/>
      <c r="C147" s="121"/>
      <c r="D147" s="121"/>
      <c r="E147" s="121"/>
      <c r="F147" s="121"/>
      <c r="G147" s="121"/>
      <c r="H147" s="121"/>
      <c r="I147" s="122"/>
      <c r="L147" s="221" t="s">
        <v>21</v>
      </c>
      <c r="M147" s="243">
        <f t="shared" ref="M147:N149" si="208">+M95+M121</f>
        <v>534</v>
      </c>
      <c r="N147" s="244">
        <f t="shared" si="208"/>
        <v>296</v>
      </c>
      <c r="O147" s="155">
        <f t="shared" ref="O147" si="209">+M147+N147</f>
        <v>830</v>
      </c>
      <c r="P147" s="100">
        <f>+P95+P121</f>
        <v>0</v>
      </c>
      <c r="Q147" s="158">
        <f t="shared" ref="Q147" si="210">+O147+P147</f>
        <v>830</v>
      </c>
      <c r="R147" s="243">
        <f>+R95+R121</f>
        <v>490</v>
      </c>
      <c r="S147" s="244">
        <f>+S95+S121</f>
        <v>306</v>
      </c>
      <c r="T147" s="155">
        <f t="shared" ref="T147" si="211">+R147+S147</f>
        <v>796</v>
      </c>
      <c r="U147" s="100">
        <f>+U95+U121</f>
        <v>0</v>
      </c>
      <c r="V147" s="160">
        <f t="shared" ref="V147" si="212">+T147+U147</f>
        <v>796</v>
      </c>
      <c r="W147" s="217">
        <f t="shared" si="206"/>
        <v>-4.0963855421686795</v>
      </c>
      <c r="Y147" s="3"/>
      <c r="Z147" s="3"/>
    </row>
    <row r="148" spans="1:26">
      <c r="B148" s="207"/>
      <c r="C148" s="121"/>
      <c r="D148" s="121"/>
      <c r="E148" s="121"/>
      <c r="F148" s="121"/>
      <c r="G148" s="121"/>
      <c r="H148" s="121"/>
      <c r="I148" s="122"/>
      <c r="L148" s="221" t="s">
        <v>88</v>
      </c>
      <c r="M148" s="243">
        <f t="shared" si="208"/>
        <v>487</v>
      </c>
      <c r="N148" s="244">
        <f t="shared" si="208"/>
        <v>279</v>
      </c>
      <c r="O148" s="155">
        <f>+M148+N148</f>
        <v>766</v>
      </c>
      <c r="P148" s="100">
        <f>+P96+P122</f>
        <v>0</v>
      </c>
      <c r="Q148" s="158">
        <f>+O148+P148</f>
        <v>766</v>
      </c>
      <c r="R148" s="243">
        <f>+R122+R96</f>
        <v>454</v>
      </c>
      <c r="S148" s="244">
        <f>+S122+S96</f>
        <v>260</v>
      </c>
      <c r="T148" s="155">
        <f>+R148+S148</f>
        <v>714</v>
      </c>
      <c r="U148" s="100">
        <f>+U122+U96</f>
        <v>2</v>
      </c>
      <c r="V148" s="160">
        <f>+T148+U148</f>
        <v>716</v>
      </c>
      <c r="W148" s="217">
        <f t="shared" si="206"/>
        <v>-6.5274151436031325</v>
      </c>
      <c r="Y148" s="3"/>
      <c r="Z148" s="3"/>
    </row>
    <row r="149" spans="1:26" ht="13.5" thickBot="1">
      <c r="B149" s="207"/>
      <c r="C149" s="121"/>
      <c r="D149" s="121"/>
      <c r="E149" s="121"/>
      <c r="F149" s="121"/>
      <c r="G149" s="121"/>
      <c r="H149" s="121"/>
      <c r="I149" s="122"/>
      <c r="L149" s="221" t="s">
        <v>22</v>
      </c>
      <c r="M149" s="243">
        <f t="shared" si="208"/>
        <v>476</v>
      </c>
      <c r="N149" s="244">
        <f t="shared" si="208"/>
        <v>263</v>
      </c>
      <c r="O149" s="156">
        <f>+M149+N149</f>
        <v>739</v>
      </c>
      <c r="P149" s="250">
        <f>+P97+P123</f>
        <v>0</v>
      </c>
      <c r="Q149" s="158">
        <f>+O149+P149</f>
        <v>739</v>
      </c>
      <c r="R149" s="243">
        <f>+R123+R97</f>
        <v>539</v>
      </c>
      <c r="S149" s="244">
        <f>+S123+S97</f>
        <v>212</v>
      </c>
      <c r="T149" s="156">
        <f>+R149+S149</f>
        <v>751</v>
      </c>
      <c r="U149" s="250">
        <f>+U97+U123</f>
        <v>0</v>
      </c>
      <c r="V149" s="160">
        <f>+T149+U149</f>
        <v>751</v>
      </c>
      <c r="W149" s="217">
        <f t="shared" si="206"/>
        <v>1.6238159675236785</v>
      </c>
      <c r="Y149" s="3"/>
      <c r="Z149" s="3"/>
    </row>
    <row r="150" spans="1:26" ht="14.25" thickTop="1" thickBot="1">
      <c r="A150" s="121"/>
      <c r="B150" s="207"/>
      <c r="C150" s="121"/>
      <c r="D150" s="121"/>
      <c r="E150" s="121"/>
      <c r="F150" s="121"/>
      <c r="G150" s="121"/>
      <c r="H150" s="121"/>
      <c r="I150" s="122"/>
      <c r="J150" s="121"/>
      <c r="L150" s="202" t="s">
        <v>60</v>
      </c>
      <c r="M150" s="165">
        <f>+M147+M148+M149</f>
        <v>1497</v>
      </c>
      <c r="N150" s="165">
        <f t="shared" ref="N150" si="213">+N147+N148+N149</f>
        <v>838</v>
      </c>
      <c r="O150" s="166">
        <f t="shared" ref="O150" si="214">+O147+O148+O149</f>
        <v>2335</v>
      </c>
      <c r="P150" s="166">
        <f t="shared" ref="P150" si="215">+P147+P148+P149</f>
        <v>0</v>
      </c>
      <c r="Q150" s="166">
        <f t="shared" ref="Q150" si="216">+Q147+Q148+Q149</f>
        <v>2335</v>
      </c>
      <c r="R150" s="165">
        <f t="shared" ref="R150" si="217">+R147+R148+R149</f>
        <v>1483</v>
      </c>
      <c r="S150" s="165">
        <f t="shared" ref="S150" si="218">+S147+S148+S149</f>
        <v>778</v>
      </c>
      <c r="T150" s="166">
        <f t="shared" ref="T150" si="219">+T147+T148+T149</f>
        <v>2261</v>
      </c>
      <c r="U150" s="166">
        <f t="shared" ref="U150" si="220">+U147+U148+U149</f>
        <v>2</v>
      </c>
      <c r="V150" s="166">
        <f t="shared" ref="V150" si="221">+V147+V148+V149</f>
        <v>2263</v>
      </c>
      <c r="W150" s="167">
        <f t="shared" si="206"/>
        <v>-3.0835117773019283</v>
      </c>
      <c r="Y150" s="3"/>
      <c r="Z150" s="3"/>
    </row>
    <row r="151" spans="1:26" ht="13.5" thickTop="1">
      <c r="A151" s="121"/>
      <c r="B151" s="207"/>
      <c r="C151" s="121"/>
      <c r="D151" s="121"/>
      <c r="E151" s="121"/>
      <c r="F151" s="121"/>
      <c r="G151" s="121"/>
      <c r="H151" s="121"/>
      <c r="I151" s="122"/>
      <c r="J151" s="121"/>
      <c r="L151" s="221" t="s">
        <v>23</v>
      </c>
      <c r="M151" s="243">
        <f t="shared" ref="M151:N153" si="222">+M99+M125</f>
        <v>517</v>
      </c>
      <c r="N151" s="244">
        <f t="shared" si="222"/>
        <v>223</v>
      </c>
      <c r="O151" s="156">
        <f>+M151+N151</f>
        <v>740</v>
      </c>
      <c r="P151" s="251">
        <f>+P99+P125</f>
        <v>0</v>
      </c>
      <c r="Q151" s="158">
        <f>+O151+P151</f>
        <v>740</v>
      </c>
      <c r="R151" s="243">
        <f>+R99+R125</f>
        <v>618</v>
      </c>
      <c r="S151" s="244">
        <f>+S99+S125</f>
        <v>214</v>
      </c>
      <c r="T151" s="156">
        <f>+R151+S151</f>
        <v>832</v>
      </c>
      <c r="U151" s="251">
        <f>+U99+U125</f>
        <v>0</v>
      </c>
      <c r="V151" s="160">
        <f>+T151+U151</f>
        <v>832</v>
      </c>
      <c r="W151" s="217">
        <f>IF(Q151=0,0,((V151/Q151)-1)*100)</f>
        <v>12.432432432432439</v>
      </c>
    </row>
    <row r="152" spans="1:26">
      <c r="A152" s="121"/>
      <c r="B152" s="123"/>
      <c r="C152" s="131"/>
      <c r="D152" s="131"/>
      <c r="E152" s="124"/>
      <c r="F152" s="132"/>
      <c r="G152" s="132"/>
      <c r="H152" s="133"/>
      <c r="I152" s="134"/>
      <c r="J152" s="121"/>
      <c r="L152" s="221" t="s">
        <v>25</v>
      </c>
      <c r="M152" s="243">
        <f t="shared" si="222"/>
        <v>508</v>
      </c>
      <c r="N152" s="244">
        <f t="shared" si="222"/>
        <v>222</v>
      </c>
      <c r="O152" s="156">
        <f>+M152+N152</f>
        <v>730</v>
      </c>
      <c r="P152" s="100">
        <f>+P100+P126</f>
        <v>0</v>
      </c>
      <c r="Q152" s="158">
        <f>+O152+P152</f>
        <v>730</v>
      </c>
      <c r="R152" s="243">
        <f>+R126+R100</f>
        <v>559</v>
      </c>
      <c r="S152" s="244">
        <f>+S126+S100</f>
        <v>277</v>
      </c>
      <c r="T152" s="156">
        <f>+R152+S152</f>
        <v>836</v>
      </c>
      <c r="U152" s="100">
        <f>+U100+U126</f>
        <v>0</v>
      </c>
      <c r="V152" s="160">
        <f>+T152+U152</f>
        <v>836</v>
      </c>
      <c r="W152" s="217">
        <f>IF(Q152=0,0,((V152/Q152)-1)*100)</f>
        <v>14.520547945205475</v>
      </c>
    </row>
    <row r="153" spans="1:26" ht="13.5" customHeight="1" thickBot="1">
      <c r="A153" s="125"/>
      <c r="B153" s="209"/>
      <c r="C153" s="128"/>
      <c r="D153" s="128"/>
      <c r="E153" s="128"/>
      <c r="F153" s="128"/>
      <c r="G153" s="128"/>
      <c r="H153" s="128"/>
      <c r="I153" s="129"/>
      <c r="J153" s="125"/>
      <c r="K153" s="125"/>
      <c r="L153" s="221" t="s">
        <v>26</v>
      </c>
      <c r="M153" s="243">
        <f t="shared" si="222"/>
        <v>477</v>
      </c>
      <c r="N153" s="244">
        <f t="shared" si="222"/>
        <v>250</v>
      </c>
      <c r="O153" s="156">
        <f t="shared" ref="O153" si="223">+M153+N153</f>
        <v>727</v>
      </c>
      <c r="P153" s="100">
        <f>+P101+P127</f>
        <v>0</v>
      </c>
      <c r="Q153" s="158">
        <f t="shared" ref="Q153" si="224">+O153+P153</f>
        <v>727</v>
      </c>
      <c r="R153" s="243">
        <f>+R101+R127</f>
        <v>463</v>
      </c>
      <c r="S153" s="244">
        <f>+S101+S127</f>
        <v>215</v>
      </c>
      <c r="T153" s="156">
        <f t="shared" ref="T153" si="225">+R153+S153</f>
        <v>678</v>
      </c>
      <c r="U153" s="100">
        <f>+U101+U127</f>
        <v>0</v>
      </c>
      <c r="V153" s="160">
        <f t="shared" ref="V153" si="226">+T153+U153</f>
        <v>678</v>
      </c>
      <c r="W153" s="217">
        <f>IF(Q153=0,0,((V153/Q153)-1)*100)</f>
        <v>-6.7400275103163709</v>
      </c>
    </row>
    <row r="154" spans="1:26" ht="13.5" customHeight="1" thickTop="1" thickBot="1">
      <c r="A154" s="125"/>
      <c r="B154" s="209"/>
      <c r="C154" s="128"/>
      <c r="D154" s="128"/>
      <c r="E154" s="128"/>
      <c r="F154" s="128"/>
      <c r="G154" s="128"/>
      <c r="H154" s="128"/>
      <c r="I154" s="129"/>
      <c r="J154" s="125"/>
      <c r="K154" s="125"/>
      <c r="L154" s="201" t="s">
        <v>27</v>
      </c>
      <c r="M154" s="161">
        <f t="shared" ref="M154:V154" si="227">+M151+M152+M153</f>
        <v>1502</v>
      </c>
      <c r="N154" s="162">
        <f t="shared" si="227"/>
        <v>695</v>
      </c>
      <c r="O154" s="161">
        <f t="shared" si="227"/>
        <v>2197</v>
      </c>
      <c r="P154" s="161">
        <f t="shared" si="227"/>
        <v>0</v>
      </c>
      <c r="Q154" s="161">
        <f t="shared" si="227"/>
        <v>2197</v>
      </c>
      <c r="R154" s="161">
        <f t="shared" si="227"/>
        <v>1640</v>
      </c>
      <c r="S154" s="162">
        <f t="shared" si="227"/>
        <v>706</v>
      </c>
      <c r="T154" s="161">
        <f t="shared" si="227"/>
        <v>2346</v>
      </c>
      <c r="U154" s="161">
        <f t="shared" si="227"/>
        <v>0</v>
      </c>
      <c r="V154" s="161">
        <f t="shared" si="227"/>
        <v>2346</v>
      </c>
      <c r="W154" s="164">
        <f>IF(Q154=0,0,((V154/Q154)-1)*100)</f>
        <v>6.7819754210286742</v>
      </c>
    </row>
    <row r="155" spans="1:26" ht="14.25" thickTop="1" thickBot="1">
      <c r="A155" s="121"/>
      <c r="B155" s="207"/>
      <c r="C155" s="121"/>
      <c r="D155" s="121"/>
      <c r="E155" s="121"/>
      <c r="F155" s="121"/>
      <c r="G155" s="121"/>
      <c r="H155" s="121"/>
      <c r="I155" s="122"/>
      <c r="J155" s="121"/>
      <c r="L155" s="201" t="s">
        <v>90</v>
      </c>
      <c r="M155" s="161">
        <f t="shared" ref="M155" si="228">+M146+M150+M154</f>
        <v>4825</v>
      </c>
      <c r="N155" s="162">
        <f t="shared" ref="N155" si="229">+N146+N150+N154</f>
        <v>2458</v>
      </c>
      <c r="O155" s="161">
        <f t="shared" ref="O155" si="230">+O146+O150+O154</f>
        <v>7283</v>
      </c>
      <c r="P155" s="161">
        <f t="shared" ref="P155" si="231">+P146+P150+P154</f>
        <v>0</v>
      </c>
      <c r="Q155" s="161">
        <f t="shared" ref="Q155" si="232">+Q146+Q150+Q154</f>
        <v>7283</v>
      </c>
      <c r="R155" s="161">
        <f t="shared" ref="R155" si="233">+R146+R150+R154</f>
        <v>4749</v>
      </c>
      <c r="S155" s="162">
        <f t="shared" ref="S155" si="234">+S146+S150+S154</f>
        <v>2310</v>
      </c>
      <c r="T155" s="161">
        <f t="shared" ref="T155" si="235">+T146+T150+T154</f>
        <v>7059</v>
      </c>
      <c r="U155" s="161">
        <f t="shared" ref="U155" si="236">+U146+U150+U154</f>
        <v>2</v>
      </c>
      <c r="V155" s="163">
        <f t="shared" ref="V155" si="237">+V146+V150+V154</f>
        <v>7061</v>
      </c>
      <c r="W155" s="164">
        <f t="shared" ref="W155:W156" si="238">IF(Q155=0,0,((V155/Q155)-1)*100)</f>
        <v>-3.0481944253741622</v>
      </c>
      <c r="Y155" s="3"/>
      <c r="Z155" s="3"/>
    </row>
    <row r="156" spans="1:26" ht="14.25" thickTop="1" thickBot="1">
      <c r="A156" s="121"/>
      <c r="B156" s="207"/>
      <c r="C156" s="121"/>
      <c r="D156" s="121"/>
      <c r="E156" s="121"/>
      <c r="F156" s="121"/>
      <c r="G156" s="121"/>
      <c r="H156" s="121"/>
      <c r="I156" s="122"/>
      <c r="J156" s="121"/>
      <c r="L156" s="201" t="s">
        <v>89</v>
      </c>
      <c r="M156" s="161">
        <f t="shared" ref="M156:V156" si="239">+M142+M146+M150+M154</f>
        <v>6510</v>
      </c>
      <c r="N156" s="162">
        <f t="shared" si="239"/>
        <v>3076</v>
      </c>
      <c r="O156" s="161">
        <f t="shared" si="239"/>
        <v>9586</v>
      </c>
      <c r="P156" s="161">
        <f t="shared" si="239"/>
        <v>0</v>
      </c>
      <c r="Q156" s="161">
        <f t="shared" si="239"/>
        <v>9586</v>
      </c>
      <c r="R156" s="161">
        <f t="shared" si="239"/>
        <v>6511</v>
      </c>
      <c r="S156" s="162">
        <f t="shared" si="239"/>
        <v>2955</v>
      </c>
      <c r="T156" s="161">
        <f t="shared" si="239"/>
        <v>9466</v>
      </c>
      <c r="U156" s="161">
        <f t="shared" si="239"/>
        <v>7</v>
      </c>
      <c r="V156" s="163">
        <f t="shared" si="239"/>
        <v>9473</v>
      </c>
      <c r="W156" s="164">
        <f t="shared" si="238"/>
        <v>-1.1788024201961234</v>
      </c>
      <c r="Y156" s="3"/>
      <c r="Z156" s="3"/>
    </row>
    <row r="157" spans="1:26" ht="14.25" thickTop="1" thickBot="1">
      <c r="B157" s="207"/>
      <c r="C157" s="121"/>
      <c r="D157" s="121"/>
      <c r="E157" s="121"/>
      <c r="F157" s="121"/>
      <c r="G157" s="121"/>
      <c r="H157" s="121"/>
      <c r="I157" s="122"/>
      <c r="L157" s="200" t="s">
        <v>59</v>
      </c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5"/>
    </row>
    <row r="158" spans="1:26" ht="13.5" thickTop="1">
      <c r="B158" s="207"/>
      <c r="C158" s="121"/>
      <c r="D158" s="121"/>
      <c r="E158" s="121"/>
      <c r="F158" s="121"/>
      <c r="G158" s="121"/>
      <c r="H158" s="121"/>
      <c r="I158" s="122"/>
      <c r="L158" s="297" t="s">
        <v>48</v>
      </c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9"/>
    </row>
    <row r="159" spans="1:26" ht="13.5" thickBot="1">
      <c r="B159" s="207"/>
      <c r="C159" s="121"/>
      <c r="D159" s="121"/>
      <c r="E159" s="121"/>
      <c r="F159" s="121"/>
      <c r="G159" s="121"/>
      <c r="H159" s="121"/>
      <c r="I159" s="122"/>
      <c r="L159" s="300" t="s">
        <v>49</v>
      </c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2"/>
    </row>
    <row r="160" spans="1:26" ht="3.75" customHeight="1" thickTop="1" thickBot="1">
      <c r="B160" s="207"/>
      <c r="C160" s="121"/>
      <c r="D160" s="121"/>
      <c r="E160" s="121"/>
      <c r="F160" s="121"/>
      <c r="G160" s="121"/>
      <c r="H160" s="121"/>
      <c r="I160" s="122"/>
      <c r="L160" s="197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120" t="s">
        <v>40</v>
      </c>
    </row>
    <row r="161" spans="2:23" ht="14.25" thickTop="1" thickBot="1">
      <c r="B161" s="207"/>
      <c r="C161" s="121"/>
      <c r="D161" s="121"/>
      <c r="E161" s="121"/>
      <c r="F161" s="121"/>
      <c r="G161" s="121"/>
      <c r="H161" s="121"/>
      <c r="I161" s="122"/>
      <c r="L161" s="219"/>
      <c r="M161" s="294" t="s">
        <v>91</v>
      </c>
      <c r="N161" s="295"/>
      <c r="O161" s="295"/>
      <c r="P161" s="295"/>
      <c r="Q161" s="296"/>
      <c r="R161" s="294" t="s">
        <v>92</v>
      </c>
      <c r="S161" s="295"/>
      <c r="T161" s="295"/>
      <c r="U161" s="295"/>
      <c r="V161" s="296"/>
      <c r="W161" s="220" t="s">
        <v>4</v>
      </c>
    </row>
    <row r="162" spans="2:23" ht="13.5" thickTop="1">
      <c r="B162" s="207"/>
      <c r="C162" s="121"/>
      <c r="D162" s="121"/>
      <c r="E162" s="121"/>
      <c r="F162" s="121"/>
      <c r="G162" s="121"/>
      <c r="H162" s="121"/>
      <c r="I162" s="122"/>
      <c r="L162" s="221" t="s">
        <v>5</v>
      </c>
      <c r="M162" s="222"/>
      <c r="N162" s="225"/>
      <c r="O162" s="194"/>
      <c r="P162" s="226"/>
      <c r="Q162" s="195"/>
      <c r="R162" s="222"/>
      <c r="S162" s="225"/>
      <c r="T162" s="194"/>
      <c r="U162" s="226"/>
      <c r="V162" s="195"/>
      <c r="W162" s="224" t="s">
        <v>6</v>
      </c>
    </row>
    <row r="163" spans="2:23" ht="13.5" thickBot="1">
      <c r="B163" s="207"/>
      <c r="C163" s="121"/>
      <c r="D163" s="121"/>
      <c r="E163" s="121"/>
      <c r="F163" s="121"/>
      <c r="G163" s="121"/>
      <c r="H163" s="121"/>
      <c r="I163" s="122"/>
      <c r="L163" s="227"/>
      <c r="M163" s="231" t="s">
        <v>41</v>
      </c>
      <c r="N163" s="232" t="s">
        <v>42</v>
      </c>
      <c r="O163" s="196" t="s">
        <v>43</v>
      </c>
      <c r="P163" s="233" t="s">
        <v>13</v>
      </c>
      <c r="Q163" s="216" t="s">
        <v>9</v>
      </c>
      <c r="R163" s="231" t="s">
        <v>41</v>
      </c>
      <c r="S163" s="232" t="s">
        <v>42</v>
      </c>
      <c r="T163" s="196" t="s">
        <v>43</v>
      </c>
      <c r="U163" s="233" t="s">
        <v>13</v>
      </c>
      <c r="V163" s="216" t="s">
        <v>9</v>
      </c>
      <c r="W163" s="230"/>
    </row>
    <row r="164" spans="2:23" ht="4.5" customHeight="1" thickTop="1" thickBot="1">
      <c r="B164" s="207"/>
      <c r="C164" s="121"/>
      <c r="D164" s="121"/>
      <c r="E164" s="121"/>
      <c r="F164" s="121"/>
      <c r="G164" s="121"/>
      <c r="H164" s="121"/>
      <c r="I164" s="122"/>
      <c r="L164" s="221"/>
      <c r="M164" s="237"/>
      <c r="N164" s="238"/>
      <c r="O164" s="171"/>
      <c r="P164" s="239"/>
      <c r="Q164" s="177"/>
      <c r="R164" s="237"/>
      <c r="S164" s="238"/>
      <c r="T164" s="171"/>
      <c r="U164" s="239"/>
      <c r="V164" s="181"/>
      <c r="W164" s="240"/>
    </row>
    <row r="165" spans="2:23" ht="13.5" thickTop="1">
      <c r="B165" s="207"/>
      <c r="C165" s="121"/>
      <c r="D165" s="121"/>
      <c r="E165" s="121"/>
      <c r="F165" s="121"/>
      <c r="G165" s="121"/>
      <c r="H165" s="121"/>
      <c r="I165" s="122"/>
      <c r="L165" s="221" t="s">
        <v>14</v>
      </c>
      <c r="M165" s="243">
        <v>0</v>
      </c>
      <c r="N165" s="244">
        <v>0</v>
      </c>
      <c r="O165" s="172">
        <f>M165+N165</f>
        <v>0</v>
      </c>
      <c r="P165" s="100">
        <v>0</v>
      </c>
      <c r="Q165" s="178">
        <f t="shared" ref="Q165:Q169" si="240">O165+P165</f>
        <v>0</v>
      </c>
      <c r="R165" s="256">
        <v>0</v>
      </c>
      <c r="S165" s="257">
        <v>0</v>
      </c>
      <c r="T165" s="172">
        <f>R165+S165</f>
        <v>0</v>
      </c>
      <c r="U165" s="258">
        <v>0</v>
      </c>
      <c r="V165" s="182">
        <f>+T165+U165</f>
        <v>0</v>
      </c>
      <c r="W165" s="217">
        <f t="shared" ref="W165:W167" si="241">IF(Q165=0,0,((V165/Q165)-1)*100)</f>
        <v>0</v>
      </c>
    </row>
    <row r="166" spans="2:23">
      <c r="B166" s="207"/>
      <c r="C166" s="121"/>
      <c r="D166" s="121"/>
      <c r="E166" s="121"/>
      <c r="F166" s="121"/>
      <c r="G166" s="121"/>
      <c r="H166" s="121"/>
      <c r="I166" s="122"/>
      <c r="L166" s="221" t="s">
        <v>15</v>
      </c>
      <c r="M166" s="243">
        <v>0</v>
      </c>
      <c r="N166" s="244">
        <v>0</v>
      </c>
      <c r="O166" s="172">
        <f>M166+N166</f>
        <v>0</v>
      </c>
      <c r="P166" s="100">
        <v>0</v>
      </c>
      <c r="Q166" s="178">
        <f t="shared" si="240"/>
        <v>0</v>
      </c>
      <c r="R166" s="256">
        <v>0</v>
      </c>
      <c r="S166" s="257">
        <v>0</v>
      </c>
      <c r="T166" s="172">
        <f>R166+S166</f>
        <v>0</v>
      </c>
      <c r="U166" s="260">
        <v>0</v>
      </c>
      <c r="V166" s="182">
        <f>+T166+U166</f>
        <v>0</v>
      </c>
      <c r="W166" s="217">
        <f t="shared" si="241"/>
        <v>0</v>
      </c>
    </row>
    <row r="167" spans="2:23" ht="13.5" thickBot="1">
      <c r="B167" s="207"/>
      <c r="C167" s="121"/>
      <c r="D167" s="121"/>
      <c r="E167" s="121"/>
      <c r="F167" s="121"/>
      <c r="G167" s="121"/>
      <c r="H167" s="121"/>
      <c r="I167" s="122"/>
      <c r="L167" s="227" t="s">
        <v>16</v>
      </c>
      <c r="M167" s="243">
        <v>0</v>
      </c>
      <c r="N167" s="244">
        <v>0</v>
      </c>
      <c r="O167" s="172">
        <f>M167+N167</f>
        <v>0</v>
      </c>
      <c r="P167" s="100">
        <v>0</v>
      </c>
      <c r="Q167" s="178">
        <f t="shared" si="240"/>
        <v>0</v>
      </c>
      <c r="R167" s="256">
        <v>0</v>
      </c>
      <c r="S167" s="257">
        <v>0</v>
      </c>
      <c r="T167" s="172">
        <f>R167+S167</f>
        <v>0</v>
      </c>
      <c r="U167" s="261">
        <v>0</v>
      </c>
      <c r="V167" s="182">
        <f>+T167+U167</f>
        <v>0</v>
      </c>
      <c r="W167" s="217">
        <f t="shared" si="241"/>
        <v>0</v>
      </c>
    </row>
    <row r="168" spans="2:23" ht="14.25" thickTop="1" thickBot="1">
      <c r="B168" s="207"/>
      <c r="C168" s="121"/>
      <c r="D168" s="121"/>
      <c r="E168" s="121"/>
      <c r="F168" s="121"/>
      <c r="G168" s="121"/>
      <c r="H168" s="121"/>
      <c r="I168" s="122"/>
      <c r="L168" s="203" t="s">
        <v>55</v>
      </c>
      <c r="M168" s="184">
        <f>+M167+M166+M165</f>
        <v>0</v>
      </c>
      <c r="N168" s="185">
        <f>+N167+N166+N165</f>
        <v>0</v>
      </c>
      <c r="O168" s="184">
        <f>+O167+O166+O165</f>
        <v>0</v>
      </c>
      <c r="P168" s="184">
        <f>+P167+P166+P165</f>
        <v>0</v>
      </c>
      <c r="Q168" s="184">
        <f t="shared" si="240"/>
        <v>0</v>
      </c>
      <c r="R168" s="184">
        <f>+R167+R166+R165</f>
        <v>0</v>
      </c>
      <c r="S168" s="185">
        <f>+S167+S166+S165</f>
        <v>0</v>
      </c>
      <c r="T168" s="184">
        <f>+T167+T166+T165</f>
        <v>0</v>
      </c>
      <c r="U168" s="184">
        <f>+U167+U166+U165</f>
        <v>0</v>
      </c>
      <c r="V168" s="186">
        <f>+V165+V166+V167</f>
        <v>0</v>
      </c>
      <c r="W168" s="187">
        <f t="shared" ref="W168:W171" si="242">IF(Q168=0,0,((V168/Q168)-1)*100)</f>
        <v>0</v>
      </c>
    </row>
    <row r="169" spans="2:23" ht="13.5" thickTop="1">
      <c r="B169" s="207"/>
      <c r="C169" s="121"/>
      <c r="D169" s="121"/>
      <c r="E169" s="121"/>
      <c r="F169" s="121"/>
      <c r="G169" s="121"/>
      <c r="H169" s="121"/>
      <c r="I169" s="122"/>
      <c r="L169" s="221" t="s">
        <v>18</v>
      </c>
      <c r="M169" s="253">
        <v>0</v>
      </c>
      <c r="N169" s="254">
        <v>0</v>
      </c>
      <c r="O169" s="173">
        <f>M169+N169</f>
        <v>0</v>
      </c>
      <c r="P169" s="100">
        <v>0</v>
      </c>
      <c r="Q169" s="179">
        <f t="shared" si="240"/>
        <v>0</v>
      </c>
      <c r="R169" s="253">
        <v>0</v>
      </c>
      <c r="S169" s="254">
        <v>0</v>
      </c>
      <c r="T169" s="173">
        <f>R169+S169</f>
        <v>0</v>
      </c>
      <c r="U169" s="100">
        <v>0</v>
      </c>
      <c r="V169" s="182">
        <f>T169+U169</f>
        <v>0</v>
      </c>
      <c r="W169" s="217">
        <f t="shared" si="242"/>
        <v>0</v>
      </c>
    </row>
    <row r="170" spans="2:23">
      <c r="B170" s="207"/>
      <c r="C170" s="121"/>
      <c r="D170" s="121"/>
      <c r="E170" s="121"/>
      <c r="F170" s="121"/>
      <c r="G170" s="121"/>
      <c r="H170" s="121"/>
      <c r="I170" s="122"/>
      <c r="L170" s="221" t="s">
        <v>19</v>
      </c>
      <c r="M170" s="243">
        <v>0</v>
      </c>
      <c r="N170" s="244">
        <v>0</v>
      </c>
      <c r="O170" s="172">
        <v>0</v>
      </c>
      <c r="P170" s="100">
        <v>0</v>
      </c>
      <c r="Q170" s="178">
        <f>O170+P170</f>
        <v>0</v>
      </c>
      <c r="R170" s="243">
        <v>0</v>
      </c>
      <c r="S170" s="244">
        <v>0</v>
      </c>
      <c r="T170" s="172">
        <v>0</v>
      </c>
      <c r="U170" s="100">
        <v>0</v>
      </c>
      <c r="V170" s="182">
        <f>+T170+U170</f>
        <v>0</v>
      </c>
      <c r="W170" s="217">
        <f t="shared" si="242"/>
        <v>0</v>
      </c>
    </row>
    <row r="171" spans="2:23" ht="13.5" thickBot="1">
      <c r="B171" s="207"/>
      <c r="C171" s="121"/>
      <c r="D171" s="121"/>
      <c r="E171" s="121"/>
      <c r="F171" s="121"/>
      <c r="G171" s="121"/>
      <c r="H171" s="121"/>
      <c r="I171" s="122"/>
      <c r="L171" s="221" t="s">
        <v>20</v>
      </c>
      <c r="M171" s="243">
        <v>0</v>
      </c>
      <c r="N171" s="244">
        <v>0</v>
      </c>
      <c r="O171" s="172">
        <f>+N171+M171</f>
        <v>0</v>
      </c>
      <c r="P171" s="100">
        <v>0</v>
      </c>
      <c r="Q171" s="178">
        <v>0</v>
      </c>
      <c r="R171" s="243">
        <v>0</v>
      </c>
      <c r="S171" s="244">
        <v>0</v>
      </c>
      <c r="T171" s="172">
        <f>+S171+R171</f>
        <v>0</v>
      </c>
      <c r="U171" s="100">
        <v>0</v>
      </c>
      <c r="V171" s="182">
        <f>+U171+T171</f>
        <v>0</v>
      </c>
      <c r="W171" s="217">
        <f t="shared" si="242"/>
        <v>0</v>
      </c>
    </row>
    <row r="172" spans="2:23" ht="14.25" thickTop="1" thickBot="1">
      <c r="B172" s="207"/>
      <c r="C172" s="121"/>
      <c r="D172" s="121"/>
      <c r="E172" s="121"/>
      <c r="F172" s="121"/>
      <c r="G172" s="121"/>
      <c r="H172" s="121"/>
      <c r="I172" s="122"/>
      <c r="L172" s="203" t="s">
        <v>87</v>
      </c>
      <c r="M172" s="184">
        <f>+M169+M170+M171</f>
        <v>0</v>
      </c>
      <c r="N172" s="185">
        <f t="shared" ref="N172:V172" si="243">+N169+N170+N171</f>
        <v>0</v>
      </c>
      <c r="O172" s="184">
        <f t="shared" si="243"/>
        <v>0</v>
      </c>
      <c r="P172" s="184">
        <f t="shared" si="243"/>
        <v>0</v>
      </c>
      <c r="Q172" s="184">
        <f t="shared" si="243"/>
        <v>0</v>
      </c>
      <c r="R172" s="184">
        <f t="shared" si="243"/>
        <v>0</v>
      </c>
      <c r="S172" s="185">
        <f t="shared" si="243"/>
        <v>0</v>
      </c>
      <c r="T172" s="184">
        <f t="shared" si="243"/>
        <v>0</v>
      </c>
      <c r="U172" s="184">
        <f t="shared" si="243"/>
        <v>0</v>
      </c>
      <c r="V172" s="186">
        <f t="shared" si="243"/>
        <v>0</v>
      </c>
      <c r="W172" s="187">
        <f>IF(Q172=0,0,((V172/Q172)-1)*100)</f>
        <v>0</v>
      </c>
    </row>
    <row r="173" spans="2:23" ht="13.5" thickTop="1">
      <c r="B173" s="207"/>
      <c r="C173" s="121"/>
      <c r="D173" s="121"/>
      <c r="E173" s="121"/>
      <c r="F173" s="121"/>
      <c r="G173" s="121"/>
      <c r="H173" s="121"/>
      <c r="I173" s="122"/>
      <c r="L173" s="221" t="s">
        <v>21</v>
      </c>
      <c r="M173" s="243">
        <v>0</v>
      </c>
      <c r="N173" s="244">
        <v>0</v>
      </c>
      <c r="O173" s="172">
        <v>0</v>
      </c>
      <c r="P173" s="100">
        <v>0</v>
      </c>
      <c r="Q173" s="178">
        <f>O173+P173</f>
        <v>0</v>
      </c>
      <c r="R173" s="243">
        <v>0</v>
      </c>
      <c r="S173" s="244">
        <v>0</v>
      </c>
      <c r="T173" s="172">
        <v>0</v>
      </c>
      <c r="U173" s="100">
        <v>0</v>
      </c>
      <c r="V173" s="182">
        <v>0</v>
      </c>
      <c r="W173" s="217">
        <f t="shared" ref="W173:W176" si="244">IF(Q173=0,0,((V173/Q173)-1)*100)</f>
        <v>0</v>
      </c>
    </row>
    <row r="174" spans="2:23">
      <c r="B174" s="207"/>
      <c r="C174" s="121"/>
      <c r="D174" s="121"/>
      <c r="E174" s="121"/>
      <c r="F174" s="121"/>
      <c r="G174" s="121"/>
      <c r="H174" s="121"/>
      <c r="I174" s="122"/>
      <c r="L174" s="221" t="s">
        <v>88</v>
      </c>
      <c r="M174" s="243">
        <v>0</v>
      </c>
      <c r="N174" s="244">
        <v>0</v>
      </c>
      <c r="O174" s="172">
        <v>0</v>
      </c>
      <c r="P174" s="100">
        <v>0</v>
      </c>
      <c r="Q174" s="178">
        <f>O174+P174</f>
        <v>0</v>
      </c>
      <c r="R174" s="243">
        <v>0</v>
      </c>
      <c r="S174" s="244">
        <v>0</v>
      </c>
      <c r="T174" s="172">
        <v>0</v>
      </c>
      <c r="U174" s="100">
        <v>0</v>
      </c>
      <c r="V174" s="182">
        <v>0</v>
      </c>
      <c r="W174" s="217">
        <f t="shared" si="244"/>
        <v>0</v>
      </c>
    </row>
    <row r="175" spans="2:23" ht="13.5" thickBot="1">
      <c r="B175" s="207"/>
      <c r="C175" s="121"/>
      <c r="D175" s="121"/>
      <c r="E175" s="121"/>
      <c r="F175" s="121"/>
      <c r="G175" s="121"/>
      <c r="H175" s="121"/>
      <c r="I175" s="122"/>
      <c r="L175" s="221" t="s">
        <v>22</v>
      </c>
      <c r="M175" s="243">
        <v>0</v>
      </c>
      <c r="N175" s="244">
        <v>0</v>
      </c>
      <c r="O175" s="174">
        <v>0</v>
      </c>
      <c r="P175" s="250">
        <v>0</v>
      </c>
      <c r="Q175" s="178">
        <f>+O175+P175</f>
        <v>0</v>
      </c>
      <c r="R175" s="243">
        <v>0</v>
      </c>
      <c r="S175" s="244">
        <v>0</v>
      </c>
      <c r="T175" s="174">
        <v>0</v>
      </c>
      <c r="U175" s="250">
        <v>0</v>
      </c>
      <c r="V175" s="182">
        <v>0</v>
      </c>
      <c r="W175" s="217">
        <f t="shared" si="244"/>
        <v>0</v>
      </c>
    </row>
    <row r="176" spans="2:23" ht="14.25" thickTop="1" thickBot="1">
      <c r="B176" s="207"/>
      <c r="C176" s="121"/>
      <c r="D176" s="121"/>
      <c r="E176" s="121"/>
      <c r="F176" s="121"/>
      <c r="G176" s="121"/>
      <c r="H176" s="121"/>
      <c r="I176" s="122"/>
      <c r="L176" s="204" t="s">
        <v>60</v>
      </c>
      <c r="M176" s="188">
        <f>+M173+M174+M175</f>
        <v>0</v>
      </c>
      <c r="N176" s="188">
        <f t="shared" ref="N176:V176" si="245">+N173+N174+N175</f>
        <v>0</v>
      </c>
      <c r="O176" s="192">
        <f t="shared" si="245"/>
        <v>0</v>
      </c>
      <c r="P176" s="192">
        <f t="shared" si="245"/>
        <v>0</v>
      </c>
      <c r="Q176" s="191">
        <f t="shared" si="245"/>
        <v>0</v>
      </c>
      <c r="R176" s="188">
        <f t="shared" si="245"/>
        <v>0</v>
      </c>
      <c r="S176" s="188">
        <f t="shared" si="245"/>
        <v>0</v>
      </c>
      <c r="T176" s="192">
        <f t="shared" si="245"/>
        <v>0</v>
      </c>
      <c r="U176" s="192">
        <f t="shared" si="245"/>
        <v>0</v>
      </c>
      <c r="V176" s="192">
        <f t="shared" si="245"/>
        <v>0</v>
      </c>
      <c r="W176" s="193">
        <f t="shared" si="244"/>
        <v>0</v>
      </c>
    </row>
    <row r="177" spans="1:26" ht="13.5" thickTop="1">
      <c r="A177" s="125"/>
      <c r="B177" s="208"/>
      <c r="C177" s="126"/>
      <c r="D177" s="126"/>
      <c r="E177" s="126"/>
      <c r="F177" s="126"/>
      <c r="G177" s="126"/>
      <c r="H177" s="126"/>
      <c r="I177" s="127"/>
      <c r="J177" s="125"/>
      <c r="L177" s="255" t="s">
        <v>24</v>
      </c>
      <c r="M177" s="256">
        <v>0</v>
      </c>
      <c r="N177" s="257">
        <v>0</v>
      </c>
      <c r="O177" s="175">
        <v>0</v>
      </c>
      <c r="P177" s="258">
        <v>0</v>
      </c>
      <c r="Q177" s="180">
        <f>O177+P177</f>
        <v>0</v>
      </c>
      <c r="R177" s="256">
        <v>0</v>
      </c>
      <c r="S177" s="257">
        <v>0</v>
      </c>
      <c r="T177" s="175">
        <v>0</v>
      </c>
      <c r="U177" s="258">
        <v>0</v>
      </c>
      <c r="V177" s="183">
        <v>0</v>
      </c>
      <c r="W177" s="259">
        <f>IF(Q177=0,0,((V177/Q177)-1)*100)</f>
        <v>0</v>
      </c>
    </row>
    <row r="178" spans="1:26" ht="13.5" customHeight="1">
      <c r="A178" s="125"/>
      <c r="B178" s="209"/>
      <c r="C178" s="128"/>
      <c r="D178" s="128"/>
      <c r="E178" s="128"/>
      <c r="F178" s="128"/>
      <c r="G178" s="128"/>
      <c r="H178" s="128"/>
      <c r="I178" s="129"/>
      <c r="J178" s="125"/>
      <c r="L178" s="255" t="s">
        <v>25</v>
      </c>
      <c r="M178" s="256">
        <v>0</v>
      </c>
      <c r="N178" s="257">
        <v>0</v>
      </c>
      <c r="O178" s="175">
        <v>0</v>
      </c>
      <c r="P178" s="260">
        <v>0</v>
      </c>
      <c r="Q178" s="180">
        <f>O178+P178</f>
        <v>0</v>
      </c>
      <c r="R178" s="256">
        <v>0</v>
      </c>
      <c r="S178" s="257">
        <v>0</v>
      </c>
      <c r="T178" s="175">
        <v>0</v>
      </c>
      <c r="U178" s="260">
        <v>0</v>
      </c>
      <c r="V178" s="175">
        <v>0</v>
      </c>
      <c r="W178" s="259">
        <f t="shared" ref="W178:W179" si="246">IF(Q178=0,0,((V178/Q178)-1)*100)</f>
        <v>0</v>
      </c>
    </row>
    <row r="179" spans="1:26" ht="13.5" customHeight="1" thickBot="1">
      <c r="A179" s="125"/>
      <c r="B179" s="209"/>
      <c r="C179" s="128"/>
      <c r="D179" s="128"/>
      <c r="E179" s="128"/>
      <c r="F179" s="128"/>
      <c r="G179" s="128"/>
      <c r="H179" s="128"/>
      <c r="I179" s="129"/>
      <c r="J179" s="125"/>
      <c r="L179" s="255" t="s">
        <v>26</v>
      </c>
      <c r="M179" s="256">
        <v>0</v>
      </c>
      <c r="N179" s="257">
        <v>0</v>
      </c>
      <c r="O179" s="175">
        <v>0</v>
      </c>
      <c r="P179" s="261">
        <v>0</v>
      </c>
      <c r="Q179" s="180">
        <f>+O179+P179</f>
        <v>0</v>
      </c>
      <c r="R179" s="256">
        <v>0</v>
      </c>
      <c r="S179" s="257">
        <v>0</v>
      </c>
      <c r="T179" s="175">
        <v>0</v>
      </c>
      <c r="U179" s="261">
        <v>0</v>
      </c>
      <c r="V179" s="183">
        <f>+T179+U179</f>
        <v>0</v>
      </c>
      <c r="W179" s="259">
        <f t="shared" si="246"/>
        <v>0</v>
      </c>
    </row>
    <row r="180" spans="1:26" ht="14.25" thickTop="1" thickBot="1">
      <c r="B180" s="207"/>
      <c r="C180" s="121"/>
      <c r="D180" s="121"/>
      <c r="E180" s="121"/>
      <c r="F180" s="121"/>
      <c r="G180" s="121"/>
      <c r="H180" s="121"/>
      <c r="I180" s="122"/>
      <c r="L180" s="203" t="s">
        <v>27</v>
      </c>
      <c r="M180" s="184">
        <f t="shared" ref="M180:V180" si="247">+M177+M178+M179</f>
        <v>0</v>
      </c>
      <c r="N180" s="185">
        <f t="shared" si="247"/>
        <v>0</v>
      </c>
      <c r="O180" s="184">
        <f t="shared" si="247"/>
        <v>0</v>
      </c>
      <c r="P180" s="184">
        <f t="shared" si="247"/>
        <v>0</v>
      </c>
      <c r="Q180" s="190">
        <f t="shared" si="247"/>
        <v>0</v>
      </c>
      <c r="R180" s="184">
        <f t="shared" si="247"/>
        <v>0</v>
      </c>
      <c r="S180" s="185">
        <f t="shared" si="247"/>
        <v>0</v>
      </c>
      <c r="T180" s="184">
        <f t="shared" si="247"/>
        <v>0</v>
      </c>
      <c r="U180" s="184">
        <f t="shared" si="247"/>
        <v>0</v>
      </c>
      <c r="V180" s="190">
        <f t="shared" si="247"/>
        <v>0</v>
      </c>
      <c r="W180" s="187">
        <f>IF(Q180=0,0,((V180/Q180)-1)*100)</f>
        <v>0</v>
      </c>
    </row>
    <row r="181" spans="1:26" ht="14.25" thickTop="1" thickBot="1">
      <c r="B181" s="207"/>
      <c r="C181" s="121"/>
      <c r="D181" s="121"/>
      <c r="E181" s="121"/>
      <c r="F181" s="121"/>
      <c r="G181" s="121"/>
      <c r="H181" s="121"/>
      <c r="I181" s="122"/>
      <c r="L181" s="203" t="s">
        <v>90</v>
      </c>
      <c r="M181" s="184">
        <f t="shared" ref="M181" si="248">+M172+M176+M180</f>
        <v>0</v>
      </c>
      <c r="N181" s="185">
        <f t="shared" ref="N181" si="249">+N172+N176+N180</f>
        <v>0</v>
      </c>
      <c r="O181" s="184">
        <f t="shared" ref="O181" si="250">+O172+O176+O180</f>
        <v>0</v>
      </c>
      <c r="P181" s="184">
        <f t="shared" ref="P181" si="251">+P172+P176+P180</f>
        <v>0</v>
      </c>
      <c r="Q181" s="184">
        <f t="shared" ref="Q181" si="252">+Q172+Q176+Q180</f>
        <v>0</v>
      </c>
      <c r="R181" s="184">
        <f t="shared" ref="R181" si="253">+R172+R176+R180</f>
        <v>0</v>
      </c>
      <c r="S181" s="185">
        <f t="shared" ref="S181" si="254">+S172+S176+S180</f>
        <v>0</v>
      </c>
      <c r="T181" s="184">
        <f t="shared" ref="T181" si="255">+T172+T176+T180</f>
        <v>0</v>
      </c>
      <c r="U181" s="184">
        <f t="shared" ref="U181" si="256">+U172+U176+U180</f>
        <v>0</v>
      </c>
      <c r="V181" s="186">
        <f t="shared" ref="V181" si="257">+V172+V176+V180</f>
        <v>0</v>
      </c>
      <c r="W181" s="187">
        <f>IF(Q181=0,0,((V181/Q181)-1)*100)</f>
        <v>0</v>
      </c>
    </row>
    <row r="182" spans="1:26" ht="14.25" thickTop="1" thickBot="1">
      <c r="B182" s="207"/>
      <c r="C182" s="121"/>
      <c r="D182" s="121"/>
      <c r="E182" s="121"/>
      <c r="F182" s="121"/>
      <c r="G182" s="121"/>
      <c r="H182" s="121"/>
      <c r="I182" s="122"/>
      <c r="L182" s="203" t="s">
        <v>89</v>
      </c>
      <c r="M182" s="184">
        <f t="shared" ref="M182:V182" si="258">+M168+M172+M176+M180</f>
        <v>0</v>
      </c>
      <c r="N182" s="185">
        <f t="shared" si="258"/>
        <v>0</v>
      </c>
      <c r="O182" s="184">
        <f t="shared" si="258"/>
        <v>0</v>
      </c>
      <c r="P182" s="184">
        <f t="shared" si="258"/>
        <v>0</v>
      </c>
      <c r="Q182" s="184">
        <f t="shared" si="258"/>
        <v>0</v>
      </c>
      <c r="R182" s="184">
        <f t="shared" si="258"/>
        <v>0</v>
      </c>
      <c r="S182" s="185">
        <f t="shared" si="258"/>
        <v>0</v>
      </c>
      <c r="T182" s="184">
        <f t="shared" si="258"/>
        <v>0</v>
      </c>
      <c r="U182" s="184">
        <f t="shared" si="258"/>
        <v>0</v>
      </c>
      <c r="V182" s="186">
        <f t="shared" si="258"/>
        <v>0</v>
      </c>
      <c r="W182" s="187">
        <f>IF(Q182=0,0,((V182/Q182)-1)*100)</f>
        <v>0</v>
      </c>
    </row>
    <row r="183" spans="1:26" ht="14.25" thickTop="1" thickBot="1">
      <c r="B183" s="207"/>
      <c r="C183" s="121"/>
      <c r="D183" s="121"/>
      <c r="E183" s="121"/>
      <c r="F183" s="121"/>
      <c r="G183" s="121"/>
      <c r="H183" s="121"/>
      <c r="I183" s="122"/>
      <c r="L183" s="200" t="s">
        <v>59</v>
      </c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5"/>
    </row>
    <row r="184" spans="1:26" ht="13.5" thickTop="1">
      <c r="B184" s="207"/>
      <c r="C184" s="121"/>
      <c r="D184" s="121"/>
      <c r="E184" s="121"/>
      <c r="F184" s="121"/>
      <c r="G184" s="121"/>
      <c r="H184" s="121"/>
      <c r="I184" s="122"/>
      <c r="L184" s="297" t="s">
        <v>50</v>
      </c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9"/>
    </row>
    <row r="185" spans="1:26" ht="15" customHeight="1" thickBot="1">
      <c r="B185" s="207"/>
      <c r="C185" s="121"/>
      <c r="D185" s="121"/>
      <c r="E185" s="121"/>
      <c r="F185" s="121"/>
      <c r="G185" s="121"/>
      <c r="H185" s="121"/>
      <c r="I185" s="122"/>
      <c r="L185" s="300" t="s">
        <v>51</v>
      </c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2"/>
    </row>
    <row r="186" spans="1:26" ht="14.25" thickTop="1" thickBot="1">
      <c r="B186" s="207"/>
      <c r="C186" s="121"/>
      <c r="D186" s="121"/>
      <c r="E186" s="121"/>
      <c r="F186" s="121"/>
      <c r="G186" s="121"/>
      <c r="H186" s="121"/>
      <c r="I186" s="122"/>
      <c r="L186" s="197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120" t="s">
        <v>40</v>
      </c>
    </row>
    <row r="187" spans="1:26" ht="14.25" thickTop="1" thickBot="1">
      <c r="B187" s="207"/>
      <c r="C187" s="121"/>
      <c r="D187" s="121"/>
      <c r="E187" s="121"/>
      <c r="F187" s="121"/>
      <c r="G187" s="121"/>
      <c r="H187" s="121"/>
      <c r="I187" s="122"/>
      <c r="L187" s="219"/>
      <c r="M187" s="294" t="s">
        <v>91</v>
      </c>
      <c r="N187" s="295"/>
      <c r="O187" s="295"/>
      <c r="P187" s="295"/>
      <c r="Q187" s="296"/>
      <c r="R187" s="294" t="s">
        <v>92</v>
      </c>
      <c r="S187" s="295"/>
      <c r="T187" s="295"/>
      <c r="U187" s="295"/>
      <c r="V187" s="296"/>
      <c r="W187" s="220" t="s">
        <v>4</v>
      </c>
    </row>
    <row r="188" spans="1:26" ht="13.5" thickTop="1">
      <c r="B188" s="207"/>
      <c r="C188" s="121"/>
      <c r="D188" s="121"/>
      <c r="E188" s="121"/>
      <c r="F188" s="121"/>
      <c r="G188" s="121"/>
      <c r="H188" s="121"/>
      <c r="I188" s="122"/>
      <c r="L188" s="221" t="s">
        <v>5</v>
      </c>
      <c r="M188" s="222"/>
      <c r="N188" s="225"/>
      <c r="O188" s="194"/>
      <c r="P188" s="226"/>
      <c r="Q188" s="195"/>
      <c r="R188" s="222"/>
      <c r="S188" s="225"/>
      <c r="T188" s="194"/>
      <c r="U188" s="226"/>
      <c r="V188" s="195"/>
      <c r="W188" s="224" t="s">
        <v>6</v>
      </c>
    </row>
    <row r="189" spans="1:26" ht="13.5" thickBot="1">
      <c r="B189" s="207"/>
      <c r="C189" s="121"/>
      <c r="D189" s="121"/>
      <c r="E189" s="121"/>
      <c r="F189" s="121"/>
      <c r="G189" s="121"/>
      <c r="H189" s="121"/>
      <c r="I189" s="122"/>
      <c r="L189" s="227"/>
      <c r="M189" s="231" t="s">
        <v>41</v>
      </c>
      <c r="N189" s="232" t="s">
        <v>42</v>
      </c>
      <c r="O189" s="196" t="s">
        <v>43</v>
      </c>
      <c r="P189" s="233" t="s">
        <v>13</v>
      </c>
      <c r="Q189" s="216" t="s">
        <v>9</v>
      </c>
      <c r="R189" s="231" t="s">
        <v>41</v>
      </c>
      <c r="S189" s="232" t="s">
        <v>42</v>
      </c>
      <c r="T189" s="196" t="s">
        <v>43</v>
      </c>
      <c r="U189" s="233" t="s">
        <v>13</v>
      </c>
      <c r="V189" s="216" t="s">
        <v>9</v>
      </c>
      <c r="W189" s="230"/>
    </row>
    <row r="190" spans="1:26" ht="4.5" customHeight="1" thickTop="1" thickBot="1">
      <c r="B190" s="207"/>
      <c r="C190" s="121"/>
      <c r="D190" s="121"/>
      <c r="E190" s="121"/>
      <c r="F190" s="121"/>
      <c r="G190" s="121"/>
      <c r="H190" s="121"/>
      <c r="I190" s="122"/>
      <c r="L190" s="221"/>
      <c r="M190" s="237"/>
      <c r="N190" s="238"/>
      <c r="O190" s="171"/>
      <c r="P190" s="239"/>
      <c r="Q190" s="177"/>
      <c r="R190" s="237"/>
      <c r="S190" s="238"/>
      <c r="T190" s="171"/>
      <c r="U190" s="239"/>
      <c r="V190" s="181"/>
      <c r="W190" s="240"/>
    </row>
    <row r="191" spans="1:26" ht="13.5" thickTop="1">
      <c r="B191" s="207"/>
      <c r="C191" s="121"/>
      <c r="D191" s="121"/>
      <c r="E191" s="121"/>
      <c r="F191" s="121"/>
      <c r="G191" s="121"/>
      <c r="H191" s="121"/>
      <c r="I191" s="122"/>
      <c r="L191" s="221" t="s">
        <v>14</v>
      </c>
      <c r="M191" s="243">
        <v>100</v>
      </c>
      <c r="N191" s="244">
        <v>84</v>
      </c>
      <c r="O191" s="172">
        <f>+M191+N191</f>
        <v>184</v>
      </c>
      <c r="P191" s="100">
        <v>0</v>
      </c>
      <c r="Q191" s="178">
        <f>O191+P191</f>
        <v>184</v>
      </c>
      <c r="R191" s="256">
        <v>150</v>
      </c>
      <c r="S191" s="257">
        <v>97</v>
      </c>
      <c r="T191" s="172">
        <f>+R191+S191</f>
        <v>247</v>
      </c>
      <c r="U191" s="258">
        <v>0</v>
      </c>
      <c r="V191" s="182">
        <f>+T191+U191</f>
        <v>247</v>
      </c>
      <c r="W191" s="217">
        <f t="shared" ref="W191:W206" si="259">IF(Q191=0,0,((V191/Q191)-1)*100)</f>
        <v>34.239130434782616</v>
      </c>
      <c r="Y191" s="3"/>
      <c r="Z191" s="3"/>
    </row>
    <row r="192" spans="1:26">
      <c r="B192" s="207"/>
      <c r="C192" s="121"/>
      <c r="D192" s="121"/>
      <c r="E192" s="121"/>
      <c r="F192" s="121"/>
      <c r="G192" s="121"/>
      <c r="H192" s="121"/>
      <c r="I192" s="122"/>
      <c r="L192" s="221" t="s">
        <v>15</v>
      </c>
      <c r="M192" s="243">
        <v>97</v>
      </c>
      <c r="N192" s="244">
        <v>77</v>
      </c>
      <c r="O192" s="172">
        <f>+M192+N192</f>
        <v>174</v>
      </c>
      <c r="P192" s="100">
        <v>0</v>
      </c>
      <c r="Q192" s="178">
        <f>O192+P192</f>
        <v>174</v>
      </c>
      <c r="R192" s="256">
        <v>143</v>
      </c>
      <c r="S192" s="257">
        <v>87</v>
      </c>
      <c r="T192" s="172">
        <f>+R192+S192</f>
        <v>230</v>
      </c>
      <c r="U192" s="260">
        <v>0</v>
      </c>
      <c r="V192" s="182">
        <f>+T192+U192</f>
        <v>230</v>
      </c>
      <c r="W192" s="217">
        <f t="shared" si="259"/>
        <v>32.18390804597702</v>
      </c>
      <c r="Y192" s="3"/>
      <c r="Z192" s="3"/>
    </row>
    <row r="193" spans="1:26" ht="13.5" thickBot="1">
      <c r="B193" s="207"/>
      <c r="C193" s="121"/>
      <c r="D193" s="121"/>
      <c r="E193" s="121"/>
      <c r="F193" s="121"/>
      <c r="G193" s="121"/>
      <c r="H193" s="121"/>
      <c r="I193" s="122"/>
      <c r="L193" s="227" t="s">
        <v>16</v>
      </c>
      <c r="M193" s="243">
        <v>89</v>
      </c>
      <c r="N193" s="244">
        <v>72</v>
      </c>
      <c r="O193" s="172">
        <f>+M193+N193</f>
        <v>161</v>
      </c>
      <c r="P193" s="100">
        <v>0</v>
      </c>
      <c r="Q193" s="178">
        <f>O193+P193</f>
        <v>161</v>
      </c>
      <c r="R193" s="256">
        <v>174</v>
      </c>
      <c r="S193" s="257">
        <v>94</v>
      </c>
      <c r="T193" s="172">
        <f>+R193+S193</f>
        <v>268</v>
      </c>
      <c r="U193" s="261">
        <v>0</v>
      </c>
      <c r="V193" s="182">
        <f>+T193+U193</f>
        <v>268</v>
      </c>
      <c r="W193" s="217">
        <f t="shared" si="259"/>
        <v>66.459627329192557</v>
      </c>
      <c r="Y193" s="3"/>
      <c r="Z193" s="3"/>
    </row>
    <row r="194" spans="1:26" ht="14.25" thickTop="1" thickBot="1">
      <c r="B194" s="207"/>
      <c r="C194" s="121"/>
      <c r="D194" s="121"/>
      <c r="E194" s="121"/>
      <c r="F194" s="121"/>
      <c r="G194" s="121"/>
      <c r="H194" s="121"/>
      <c r="I194" s="122"/>
      <c r="L194" s="203" t="s">
        <v>17</v>
      </c>
      <c r="M194" s="184">
        <f t="shared" ref="M194:P194" si="260">+M191+M192+M193</f>
        <v>286</v>
      </c>
      <c r="N194" s="185">
        <f t="shared" si="260"/>
        <v>233</v>
      </c>
      <c r="O194" s="184">
        <f t="shared" si="260"/>
        <v>519</v>
      </c>
      <c r="P194" s="184">
        <f t="shared" si="260"/>
        <v>0</v>
      </c>
      <c r="Q194" s="184">
        <f t="shared" ref="Q194:V194" si="261">+Q191+Q192+Q193</f>
        <v>519</v>
      </c>
      <c r="R194" s="184">
        <f t="shared" si="261"/>
        <v>467</v>
      </c>
      <c r="S194" s="185">
        <f t="shared" si="261"/>
        <v>278</v>
      </c>
      <c r="T194" s="184">
        <f t="shared" si="261"/>
        <v>745</v>
      </c>
      <c r="U194" s="184">
        <f t="shared" si="261"/>
        <v>0</v>
      </c>
      <c r="V194" s="186">
        <f t="shared" si="261"/>
        <v>745</v>
      </c>
      <c r="W194" s="187">
        <f t="shared" si="259"/>
        <v>43.545279383429673</v>
      </c>
      <c r="Y194" s="3"/>
      <c r="Z194" s="3"/>
    </row>
    <row r="195" spans="1:26" ht="13.5" thickTop="1">
      <c r="B195" s="207"/>
      <c r="C195" s="121"/>
      <c r="D195" s="121"/>
      <c r="E195" s="121"/>
      <c r="F195" s="121"/>
      <c r="G195" s="121"/>
      <c r="H195" s="121"/>
      <c r="I195" s="122"/>
      <c r="L195" s="221" t="s">
        <v>18</v>
      </c>
      <c r="M195" s="253">
        <v>91</v>
      </c>
      <c r="N195" s="254">
        <v>86</v>
      </c>
      <c r="O195" s="173">
        <f>+N195+M195</f>
        <v>177</v>
      </c>
      <c r="P195" s="100">
        <v>0</v>
      </c>
      <c r="Q195" s="179">
        <f>O195+P195</f>
        <v>177</v>
      </c>
      <c r="R195" s="253">
        <v>150</v>
      </c>
      <c r="S195" s="254">
        <v>90</v>
      </c>
      <c r="T195" s="173">
        <f>+S195+R195</f>
        <v>240</v>
      </c>
      <c r="U195" s="100">
        <v>0</v>
      </c>
      <c r="V195" s="182">
        <f>+U195+T195</f>
        <v>240</v>
      </c>
      <c r="W195" s="217">
        <f t="shared" si="259"/>
        <v>35.593220338983045</v>
      </c>
      <c r="Y195" s="3"/>
      <c r="Z195" s="3"/>
    </row>
    <row r="196" spans="1:26">
      <c r="B196" s="207"/>
      <c r="C196" s="121"/>
      <c r="D196" s="121"/>
      <c r="E196" s="121"/>
      <c r="F196" s="121"/>
      <c r="G196" s="121"/>
      <c r="H196" s="121"/>
      <c r="I196" s="122"/>
      <c r="L196" s="221" t="s">
        <v>19</v>
      </c>
      <c r="M196" s="243">
        <v>84</v>
      </c>
      <c r="N196" s="244">
        <v>84</v>
      </c>
      <c r="O196" s="172">
        <f>+M196+N196</f>
        <v>168</v>
      </c>
      <c r="P196" s="100">
        <v>0</v>
      </c>
      <c r="Q196" s="178">
        <f>O196+P196</f>
        <v>168</v>
      </c>
      <c r="R196" s="243">
        <v>138</v>
      </c>
      <c r="S196" s="244">
        <v>91</v>
      </c>
      <c r="T196" s="172">
        <f>+R196+S196</f>
        <v>229</v>
      </c>
      <c r="U196" s="100">
        <v>0</v>
      </c>
      <c r="V196" s="182">
        <f>+U196+T196</f>
        <v>229</v>
      </c>
      <c r="W196" s="217">
        <f t="shared" si="259"/>
        <v>36.30952380952381</v>
      </c>
      <c r="Y196" s="3"/>
      <c r="Z196" s="3"/>
    </row>
    <row r="197" spans="1:26" ht="13.5" thickBot="1">
      <c r="B197" s="207"/>
      <c r="C197" s="121"/>
      <c r="D197" s="121"/>
      <c r="E197" s="121"/>
      <c r="F197" s="121"/>
      <c r="G197" s="121"/>
      <c r="H197" s="121"/>
      <c r="I197" s="122"/>
      <c r="L197" s="221" t="s">
        <v>20</v>
      </c>
      <c r="M197" s="243">
        <v>91</v>
      </c>
      <c r="N197" s="244">
        <v>90</v>
      </c>
      <c r="O197" s="172">
        <f>+N197+M197</f>
        <v>181</v>
      </c>
      <c r="P197" s="100">
        <v>0</v>
      </c>
      <c r="Q197" s="178">
        <f>O197+P197</f>
        <v>181</v>
      </c>
      <c r="R197" s="243">
        <v>162</v>
      </c>
      <c r="S197" s="244">
        <v>100</v>
      </c>
      <c r="T197" s="172">
        <f>+S197+R197</f>
        <v>262</v>
      </c>
      <c r="U197" s="100">
        <v>0</v>
      </c>
      <c r="V197" s="182">
        <f>+U197+T197</f>
        <v>262</v>
      </c>
      <c r="W197" s="217">
        <f t="shared" si="259"/>
        <v>44.751381215469621</v>
      </c>
      <c r="Y197" s="3"/>
      <c r="Z197" s="3"/>
    </row>
    <row r="198" spans="1:26" ht="14.25" thickTop="1" thickBot="1">
      <c r="B198" s="207"/>
      <c r="C198" s="121"/>
      <c r="D198" s="121"/>
      <c r="E198" s="121"/>
      <c r="F198" s="121"/>
      <c r="G198" s="121"/>
      <c r="H198" s="121"/>
      <c r="I198" s="122"/>
      <c r="L198" s="203" t="s">
        <v>87</v>
      </c>
      <c r="M198" s="184">
        <f>+M195+M196+M197</f>
        <v>266</v>
      </c>
      <c r="N198" s="185">
        <f t="shared" ref="N198:V198" si="262">+N195+N196+N197</f>
        <v>260</v>
      </c>
      <c r="O198" s="184">
        <f t="shared" si="262"/>
        <v>526</v>
      </c>
      <c r="P198" s="184">
        <f t="shared" si="262"/>
        <v>0</v>
      </c>
      <c r="Q198" s="184">
        <f t="shared" si="262"/>
        <v>526</v>
      </c>
      <c r="R198" s="184">
        <f t="shared" si="262"/>
        <v>450</v>
      </c>
      <c r="S198" s="185">
        <f t="shared" si="262"/>
        <v>281</v>
      </c>
      <c r="T198" s="184">
        <f t="shared" si="262"/>
        <v>731</v>
      </c>
      <c r="U198" s="184">
        <f t="shared" si="262"/>
        <v>0</v>
      </c>
      <c r="V198" s="186">
        <f t="shared" si="262"/>
        <v>731</v>
      </c>
      <c r="W198" s="187">
        <f t="shared" si="259"/>
        <v>38.973384030418259</v>
      </c>
      <c r="Y198" s="3"/>
      <c r="Z198" s="3"/>
    </row>
    <row r="199" spans="1:26" ht="13.5" thickTop="1">
      <c r="B199" s="207"/>
      <c r="C199" s="121"/>
      <c r="D199" s="121"/>
      <c r="E199" s="121"/>
      <c r="F199" s="121"/>
      <c r="G199" s="121"/>
      <c r="H199" s="121"/>
      <c r="I199" s="122"/>
      <c r="L199" s="221" t="s">
        <v>21</v>
      </c>
      <c r="M199" s="243">
        <v>61</v>
      </c>
      <c r="N199" s="244">
        <v>78</v>
      </c>
      <c r="O199" s="172">
        <f>+N199+M199</f>
        <v>139</v>
      </c>
      <c r="P199" s="100">
        <v>0</v>
      </c>
      <c r="Q199" s="178">
        <f>O199+P199</f>
        <v>139</v>
      </c>
      <c r="R199" s="243">
        <v>123</v>
      </c>
      <c r="S199" s="244">
        <v>81</v>
      </c>
      <c r="T199" s="172">
        <f>+S199+R199</f>
        <v>204</v>
      </c>
      <c r="U199" s="100">
        <v>0</v>
      </c>
      <c r="V199" s="182">
        <f>+U199+T199</f>
        <v>204</v>
      </c>
      <c r="W199" s="217">
        <f t="shared" si="259"/>
        <v>46.762589928057551</v>
      </c>
      <c r="Y199" s="3"/>
      <c r="Z199" s="3"/>
    </row>
    <row r="200" spans="1:26">
      <c r="B200" s="207"/>
      <c r="C200" s="121"/>
      <c r="D200" s="121"/>
      <c r="E200" s="121"/>
      <c r="F200" s="121"/>
      <c r="G200" s="121"/>
      <c r="H200" s="121"/>
      <c r="I200" s="122"/>
      <c r="L200" s="221" t="s">
        <v>88</v>
      </c>
      <c r="M200" s="243">
        <v>74</v>
      </c>
      <c r="N200" s="244">
        <v>83</v>
      </c>
      <c r="O200" s="172">
        <f>+N200+M200</f>
        <v>157</v>
      </c>
      <c r="P200" s="100">
        <v>0</v>
      </c>
      <c r="Q200" s="178">
        <f>O200+P200</f>
        <v>157</v>
      </c>
      <c r="R200" s="243">
        <v>136</v>
      </c>
      <c r="S200" s="244">
        <v>89</v>
      </c>
      <c r="T200" s="172">
        <f>+S200+R200</f>
        <v>225</v>
      </c>
      <c r="U200" s="100">
        <v>0</v>
      </c>
      <c r="V200" s="182">
        <f>+U200+T200</f>
        <v>225</v>
      </c>
      <c r="W200" s="217">
        <f t="shared" si="259"/>
        <v>43.312101910828019</v>
      </c>
      <c r="Y200" s="3"/>
      <c r="Z200" s="3"/>
    </row>
    <row r="201" spans="1:26" ht="13.5" thickBot="1">
      <c r="B201" s="207"/>
      <c r="C201" s="121"/>
      <c r="D201" s="121"/>
      <c r="E201" s="121"/>
      <c r="F201" s="121"/>
      <c r="G201" s="121"/>
      <c r="H201" s="121"/>
      <c r="I201" s="122"/>
      <c r="L201" s="221" t="s">
        <v>22</v>
      </c>
      <c r="M201" s="243">
        <v>94</v>
      </c>
      <c r="N201" s="244">
        <v>97</v>
      </c>
      <c r="O201" s="174">
        <f>+N201+M201</f>
        <v>191</v>
      </c>
      <c r="P201" s="250">
        <v>0</v>
      </c>
      <c r="Q201" s="178">
        <f>O201+P201</f>
        <v>191</v>
      </c>
      <c r="R201" s="243">
        <v>140</v>
      </c>
      <c r="S201" s="244">
        <v>108</v>
      </c>
      <c r="T201" s="174">
        <f>+S201+R201</f>
        <v>248</v>
      </c>
      <c r="U201" s="250">
        <v>0</v>
      </c>
      <c r="V201" s="182">
        <f>+U201+T201</f>
        <v>248</v>
      </c>
      <c r="W201" s="217">
        <f t="shared" si="259"/>
        <v>29.842931937172779</v>
      </c>
      <c r="Y201" s="3"/>
      <c r="Z201" s="3"/>
    </row>
    <row r="202" spans="1:26" ht="14.25" thickTop="1" thickBot="1">
      <c r="B202" s="207"/>
      <c r="C202" s="121"/>
      <c r="D202" s="121"/>
      <c r="E202" s="121"/>
      <c r="F202" s="121"/>
      <c r="G202" s="121"/>
      <c r="H202" s="121"/>
      <c r="I202" s="122"/>
      <c r="L202" s="204" t="s">
        <v>60</v>
      </c>
      <c r="M202" s="188">
        <f>+M199+M200+M201</f>
        <v>229</v>
      </c>
      <c r="N202" s="188">
        <f t="shared" ref="N202" si="263">+N199+N200+N201</f>
        <v>258</v>
      </c>
      <c r="O202" s="192">
        <f t="shared" ref="O202" si="264">+O199+O200+O201</f>
        <v>487</v>
      </c>
      <c r="P202" s="192">
        <f t="shared" ref="P202" si="265">+P199+P200+P201</f>
        <v>0</v>
      </c>
      <c r="Q202" s="191">
        <f t="shared" ref="Q202" si="266">+Q199+Q200+Q201</f>
        <v>487</v>
      </c>
      <c r="R202" s="188">
        <f t="shared" ref="R202" si="267">+R199+R200+R201</f>
        <v>399</v>
      </c>
      <c r="S202" s="188">
        <f t="shared" ref="S202" si="268">+S199+S200+S201</f>
        <v>278</v>
      </c>
      <c r="T202" s="192">
        <f t="shared" ref="T202" si="269">+T199+T200+T201</f>
        <v>677</v>
      </c>
      <c r="U202" s="192">
        <f t="shared" ref="U202" si="270">+U199+U200+U201</f>
        <v>0</v>
      </c>
      <c r="V202" s="192">
        <f t="shared" ref="V202" si="271">+V199+V200+V201</f>
        <v>677</v>
      </c>
      <c r="W202" s="193">
        <f t="shared" si="259"/>
        <v>39.014373716632434</v>
      </c>
    </row>
    <row r="203" spans="1:26" ht="13.5" thickTop="1">
      <c r="A203" s="125"/>
      <c r="B203" s="208"/>
      <c r="C203" s="126"/>
      <c r="D203" s="126"/>
      <c r="E203" s="126"/>
      <c r="F203" s="126"/>
      <c r="G203" s="126"/>
      <c r="H203" s="126"/>
      <c r="I203" s="127"/>
      <c r="J203" s="125"/>
      <c r="K203" s="125"/>
      <c r="L203" s="255" t="s">
        <v>23</v>
      </c>
      <c r="M203" s="256">
        <v>89</v>
      </c>
      <c r="N203" s="257">
        <v>108</v>
      </c>
      <c r="O203" s="175">
        <f>+N203+M203</f>
        <v>197</v>
      </c>
      <c r="P203" s="258">
        <v>0</v>
      </c>
      <c r="Q203" s="180">
        <f>O203+P203</f>
        <v>197</v>
      </c>
      <c r="R203" s="256">
        <v>127</v>
      </c>
      <c r="S203" s="257">
        <v>95</v>
      </c>
      <c r="T203" s="175">
        <f>+S203+R203</f>
        <v>222</v>
      </c>
      <c r="U203" s="258">
        <v>0</v>
      </c>
      <c r="V203" s="183">
        <f>+U203+T203</f>
        <v>222</v>
      </c>
      <c r="W203" s="259">
        <f>IF(Q203=0,0,((V203/Q203)-1)*100)</f>
        <v>12.690355329949243</v>
      </c>
      <c r="Y203" s="3"/>
      <c r="Z203" s="3"/>
    </row>
    <row r="204" spans="1:26" ht="15.75" customHeight="1">
      <c r="A204" s="125"/>
      <c r="B204" s="209"/>
      <c r="C204" s="128"/>
      <c r="D204" s="128"/>
      <c r="E204" s="128"/>
      <c r="F204" s="128"/>
      <c r="G204" s="128"/>
      <c r="H204" s="128"/>
      <c r="I204" s="129"/>
      <c r="J204" s="125"/>
      <c r="K204" s="125"/>
      <c r="L204" s="255" t="s">
        <v>25</v>
      </c>
      <c r="M204" s="256">
        <v>113</v>
      </c>
      <c r="N204" s="257">
        <v>118</v>
      </c>
      <c r="O204" s="175">
        <f>+N204+M204</f>
        <v>231</v>
      </c>
      <c r="P204" s="260">
        <v>0</v>
      </c>
      <c r="Q204" s="180">
        <f>O204+P204</f>
        <v>231</v>
      </c>
      <c r="R204" s="256">
        <v>138</v>
      </c>
      <c r="S204" s="257">
        <v>111</v>
      </c>
      <c r="T204" s="175">
        <f>+S204+R204</f>
        <v>249</v>
      </c>
      <c r="U204" s="260">
        <v>0</v>
      </c>
      <c r="V204" s="175">
        <f>+U204+T204</f>
        <v>249</v>
      </c>
      <c r="W204" s="259">
        <f t="shared" si="259"/>
        <v>7.7922077922077948</v>
      </c>
      <c r="Y204" s="3"/>
      <c r="Z204" s="3"/>
    </row>
    <row r="205" spans="1:26" ht="15.75" customHeight="1" thickBot="1">
      <c r="A205" s="125"/>
      <c r="B205" s="209"/>
      <c r="C205" s="128"/>
      <c r="D205" s="128"/>
      <c r="E205" s="128"/>
      <c r="F205" s="128"/>
      <c r="G205" s="128"/>
      <c r="H205" s="128"/>
      <c r="I205" s="129"/>
      <c r="J205" s="125"/>
      <c r="K205" s="125"/>
      <c r="L205" s="255" t="s">
        <v>26</v>
      </c>
      <c r="M205" s="256">
        <v>148</v>
      </c>
      <c r="N205" s="257">
        <v>123</v>
      </c>
      <c r="O205" s="175">
        <f>+N205+M205</f>
        <v>271</v>
      </c>
      <c r="P205" s="261"/>
      <c r="Q205" s="180">
        <f>O205+P205</f>
        <v>271</v>
      </c>
      <c r="R205" s="256">
        <v>141</v>
      </c>
      <c r="S205" s="257">
        <v>118</v>
      </c>
      <c r="T205" s="175">
        <f>+S205+R205</f>
        <v>259</v>
      </c>
      <c r="U205" s="261">
        <v>0</v>
      </c>
      <c r="V205" s="183">
        <f>T205+U205</f>
        <v>259</v>
      </c>
      <c r="W205" s="259">
        <f t="shared" si="259"/>
        <v>-4.4280442804427995</v>
      </c>
      <c r="Y205" s="3"/>
      <c r="Z205" s="3"/>
    </row>
    <row r="206" spans="1:26" ht="15.75" customHeight="1" thickTop="1" thickBot="1">
      <c r="A206" s="125"/>
      <c r="B206" s="209"/>
      <c r="C206" s="128"/>
      <c r="D206" s="128"/>
      <c r="E206" s="128"/>
      <c r="F206" s="128"/>
      <c r="G206" s="128"/>
      <c r="H206" s="128"/>
      <c r="I206" s="129"/>
      <c r="J206" s="125"/>
      <c r="K206" s="125"/>
      <c r="L206" s="203" t="s">
        <v>27</v>
      </c>
      <c r="M206" s="184">
        <f t="shared" ref="M206:V206" si="272">+M203+M204+M205</f>
        <v>350</v>
      </c>
      <c r="N206" s="185">
        <f t="shared" si="272"/>
        <v>349</v>
      </c>
      <c r="O206" s="184">
        <f t="shared" si="272"/>
        <v>699</v>
      </c>
      <c r="P206" s="184">
        <f t="shared" si="272"/>
        <v>0</v>
      </c>
      <c r="Q206" s="190">
        <f t="shared" si="272"/>
        <v>699</v>
      </c>
      <c r="R206" s="184">
        <f t="shared" si="272"/>
        <v>406</v>
      </c>
      <c r="S206" s="185">
        <f t="shared" si="272"/>
        <v>324</v>
      </c>
      <c r="T206" s="184">
        <f t="shared" si="272"/>
        <v>730</v>
      </c>
      <c r="U206" s="184">
        <f t="shared" si="272"/>
        <v>0</v>
      </c>
      <c r="V206" s="190">
        <f t="shared" si="272"/>
        <v>730</v>
      </c>
      <c r="W206" s="187">
        <f t="shared" si="259"/>
        <v>4.4349070100142995</v>
      </c>
      <c r="Y206" s="3"/>
      <c r="Z206" s="3"/>
    </row>
    <row r="207" spans="1:26" ht="14.25" thickTop="1" thickBot="1">
      <c r="B207" s="207"/>
      <c r="C207" s="121"/>
      <c r="D207" s="121"/>
      <c r="E207" s="121"/>
      <c r="F207" s="121"/>
      <c r="G207" s="121"/>
      <c r="H207" s="121"/>
      <c r="I207" s="122"/>
      <c r="L207" s="203" t="s">
        <v>90</v>
      </c>
      <c r="M207" s="184">
        <f t="shared" ref="M207" si="273">+M198+M202+M206</f>
        <v>845</v>
      </c>
      <c r="N207" s="185">
        <f t="shared" ref="N207" si="274">+N198+N202+N206</f>
        <v>867</v>
      </c>
      <c r="O207" s="184">
        <f t="shared" ref="O207" si="275">+O198+O202+O206</f>
        <v>1712</v>
      </c>
      <c r="P207" s="184">
        <f t="shared" ref="P207" si="276">+P198+P202+P206</f>
        <v>0</v>
      </c>
      <c r="Q207" s="184">
        <f t="shared" ref="Q207" si="277">+Q198+Q202+Q206</f>
        <v>1712</v>
      </c>
      <c r="R207" s="184">
        <f t="shared" ref="R207" si="278">+R198+R202+R206</f>
        <v>1255</v>
      </c>
      <c r="S207" s="185">
        <f t="shared" ref="S207" si="279">+S198+S202+S206</f>
        <v>883</v>
      </c>
      <c r="T207" s="184">
        <f t="shared" ref="T207" si="280">+T198+T202+T206</f>
        <v>2138</v>
      </c>
      <c r="U207" s="184">
        <f t="shared" ref="U207" si="281">+U198+U202+U206</f>
        <v>0</v>
      </c>
      <c r="V207" s="186">
        <f t="shared" ref="V207" si="282">+V198+V202+V206</f>
        <v>2138</v>
      </c>
      <c r="W207" s="187">
        <f>IF(Q207=0,0,((V207/Q207)-1)*100)</f>
        <v>24.883177570093462</v>
      </c>
    </row>
    <row r="208" spans="1:26" ht="14.25" thickTop="1" thickBot="1">
      <c r="B208" s="207"/>
      <c r="C208" s="121"/>
      <c r="D208" s="121"/>
      <c r="E208" s="121"/>
      <c r="F208" s="121"/>
      <c r="G208" s="121"/>
      <c r="H208" s="121"/>
      <c r="I208" s="122"/>
      <c r="L208" s="203" t="s">
        <v>89</v>
      </c>
      <c r="M208" s="184">
        <f t="shared" ref="M208:V208" si="283">+M194+M198+M202+M206</f>
        <v>1131</v>
      </c>
      <c r="N208" s="185">
        <f t="shared" si="283"/>
        <v>1100</v>
      </c>
      <c r="O208" s="184">
        <f t="shared" si="283"/>
        <v>2231</v>
      </c>
      <c r="P208" s="184">
        <f t="shared" si="283"/>
        <v>0</v>
      </c>
      <c r="Q208" s="184">
        <f t="shared" si="283"/>
        <v>2231</v>
      </c>
      <c r="R208" s="184">
        <f t="shared" si="283"/>
        <v>1722</v>
      </c>
      <c r="S208" s="185">
        <f t="shared" si="283"/>
        <v>1161</v>
      </c>
      <c r="T208" s="184">
        <f t="shared" si="283"/>
        <v>2883</v>
      </c>
      <c r="U208" s="184">
        <f t="shared" si="283"/>
        <v>0</v>
      </c>
      <c r="V208" s="186">
        <f t="shared" si="283"/>
        <v>2883</v>
      </c>
      <c r="W208" s="187">
        <f>IF(Q208=0,0,((V208/Q208)-1)*100)</f>
        <v>29.224562976243828</v>
      </c>
    </row>
    <row r="209" spans="2:23" ht="14.25" thickTop="1" thickBot="1">
      <c r="B209" s="207"/>
      <c r="C209" s="121"/>
      <c r="D209" s="121"/>
      <c r="E209" s="121"/>
      <c r="F209" s="121"/>
      <c r="G209" s="121"/>
      <c r="H209" s="121"/>
      <c r="I209" s="122"/>
      <c r="L209" s="200" t="s">
        <v>59</v>
      </c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5"/>
    </row>
    <row r="210" spans="2:23" ht="12.75" customHeight="1" thickTop="1">
      <c r="B210" s="207"/>
      <c r="C210" s="121"/>
      <c r="D210" s="121"/>
      <c r="E210" s="121"/>
      <c r="F210" s="121"/>
      <c r="G210" s="121"/>
      <c r="H210" s="121"/>
      <c r="I210" s="122"/>
      <c r="L210" s="297" t="s">
        <v>52</v>
      </c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9"/>
    </row>
    <row r="211" spans="2:23" ht="13.5" thickBot="1">
      <c r="B211" s="207"/>
      <c r="C211" s="121"/>
      <c r="D211" s="121"/>
      <c r="E211" s="121"/>
      <c r="F211" s="121"/>
      <c r="G211" s="121"/>
      <c r="H211" s="121"/>
      <c r="I211" s="122"/>
      <c r="L211" s="300" t="s">
        <v>57</v>
      </c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2"/>
    </row>
    <row r="212" spans="2:23" ht="14.25" thickTop="1" thickBot="1">
      <c r="B212" s="207"/>
      <c r="C212" s="121"/>
      <c r="D212" s="121"/>
      <c r="E212" s="121"/>
      <c r="F212" s="121"/>
      <c r="G212" s="121"/>
      <c r="H212" s="121"/>
      <c r="I212" s="122"/>
      <c r="L212" s="197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120" t="s">
        <v>40</v>
      </c>
    </row>
    <row r="213" spans="2:23" ht="14.25" thickTop="1" thickBot="1">
      <c r="B213" s="207"/>
      <c r="C213" s="121"/>
      <c r="D213" s="121"/>
      <c r="E213" s="121"/>
      <c r="F213" s="121"/>
      <c r="G213" s="121"/>
      <c r="H213" s="121"/>
      <c r="I213" s="122"/>
      <c r="L213" s="219"/>
      <c r="M213" s="294" t="s">
        <v>91</v>
      </c>
      <c r="N213" s="295"/>
      <c r="O213" s="295"/>
      <c r="P213" s="295"/>
      <c r="Q213" s="296"/>
      <c r="R213" s="294" t="s">
        <v>92</v>
      </c>
      <c r="S213" s="295"/>
      <c r="T213" s="295"/>
      <c r="U213" s="295"/>
      <c r="V213" s="296"/>
      <c r="W213" s="220" t="s">
        <v>4</v>
      </c>
    </row>
    <row r="214" spans="2:23" ht="13.5" thickTop="1">
      <c r="B214" s="207"/>
      <c r="C214" s="121"/>
      <c r="D214" s="121"/>
      <c r="E214" s="121"/>
      <c r="F214" s="121"/>
      <c r="G214" s="121"/>
      <c r="H214" s="121"/>
      <c r="I214" s="122"/>
      <c r="L214" s="221" t="s">
        <v>5</v>
      </c>
      <c r="M214" s="222"/>
      <c r="N214" s="225"/>
      <c r="O214" s="194"/>
      <c r="P214" s="226"/>
      <c r="Q214" s="195"/>
      <c r="R214" s="222"/>
      <c r="S214" s="225"/>
      <c r="T214" s="194"/>
      <c r="U214" s="226"/>
      <c r="V214" s="195"/>
      <c r="W214" s="224" t="s">
        <v>6</v>
      </c>
    </row>
    <row r="215" spans="2:23" ht="13.5" thickBot="1">
      <c r="B215" s="207"/>
      <c r="C215" s="121"/>
      <c r="D215" s="121"/>
      <c r="E215" s="121"/>
      <c r="F215" s="121"/>
      <c r="G215" s="121"/>
      <c r="H215" s="121"/>
      <c r="I215" s="122"/>
      <c r="L215" s="227"/>
      <c r="M215" s="231" t="s">
        <v>41</v>
      </c>
      <c r="N215" s="232" t="s">
        <v>42</v>
      </c>
      <c r="O215" s="196" t="s">
        <v>54</v>
      </c>
      <c r="P215" s="233" t="s">
        <v>13</v>
      </c>
      <c r="Q215" s="216" t="s">
        <v>9</v>
      </c>
      <c r="R215" s="231" t="s">
        <v>41</v>
      </c>
      <c r="S215" s="232" t="s">
        <v>42</v>
      </c>
      <c r="T215" s="196" t="s">
        <v>54</v>
      </c>
      <c r="U215" s="233" t="s">
        <v>13</v>
      </c>
      <c r="V215" s="216" t="s">
        <v>9</v>
      </c>
      <c r="W215" s="230"/>
    </row>
    <row r="216" spans="2:23" ht="4.5" customHeight="1" thickTop="1">
      <c r="B216" s="207"/>
      <c r="C216" s="121"/>
      <c r="D216" s="121"/>
      <c r="E216" s="121"/>
      <c r="F216" s="121"/>
      <c r="G216" s="121"/>
      <c r="H216" s="121"/>
      <c r="I216" s="122"/>
      <c r="L216" s="221"/>
      <c r="M216" s="237"/>
      <c r="N216" s="238"/>
      <c r="O216" s="171"/>
      <c r="P216" s="239"/>
      <c r="Q216" s="177"/>
      <c r="R216" s="237"/>
      <c r="S216" s="238"/>
      <c r="T216" s="171"/>
      <c r="U216" s="239"/>
      <c r="V216" s="181"/>
      <c r="W216" s="240"/>
    </row>
    <row r="217" spans="2:23">
      <c r="B217" s="207"/>
      <c r="C217" s="121"/>
      <c r="D217" s="121"/>
      <c r="E217" s="121"/>
      <c r="F217" s="121"/>
      <c r="G217" s="121"/>
      <c r="H217" s="121"/>
      <c r="I217" s="122"/>
      <c r="L217" s="221" t="s">
        <v>14</v>
      </c>
      <c r="M217" s="243">
        <f t="shared" ref="M217:N219" si="284">+M165+M191</f>
        <v>100</v>
      </c>
      <c r="N217" s="244">
        <f t="shared" si="284"/>
        <v>84</v>
      </c>
      <c r="O217" s="172">
        <f>+M217+N217</f>
        <v>184</v>
      </c>
      <c r="P217" s="100">
        <f>+P165+P191</f>
        <v>0</v>
      </c>
      <c r="Q217" s="178">
        <f>+O217+P217</f>
        <v>184</v>
      </c>
      <c r="R217" s="243">
        <f t="shared" ref="R217:S219" si="285">+R165+R191</f>
        <v>150</v>
      </c>
      <c r="S217" s="244">
        <f t="shared" si="285"/>
        <v>97</v>
      </c>
      <c r="T217" s="172">
        <f>+R217+S217</f>
        <v>247</v>
      </c>
      <c r="U217" s="100">
        <f>+U165+U191</f>
        <v>0</v>
      </c>
      <c r="V217" s="182">
        <f>+T217+U217</f>
        <v>247</v>
      </c>
      <c r="W217" s="217">
        <f t="shared" ref="W217:W221" si="286">IF(Q217=0,0,((V217/Q217)-1)*100)</f>
        <v>34.239130434782616</v>
      </c>
    </row>
    <row r="218" spans="2:23">
      <c r="B218" s="207"/>
      <c r="C218" s="121"/>
      <c r="D218" s="121"/>
      <c r="E218" s="121"/>
      <c r="F218" s="121"/>
      <c r="G218" s="121"/>
      <c r="H218" s="121"/>
      <c r="I218" s="122"/>
      <c r="L218" s="221" t="s">
        <v>15</v>
      </c>
      <c r="M218" s="243">
        <f t="shared" si="284"/>
        <v>97</v>
      </c>
      <c r="N218" s="244">
        <f t="shared" si="284"/>
        <v>77</v>
      </c>
      <c r="O218" s="172">
        <f t="shared" ref="O218:O219" si="287">+M218+N218</f>
        <v>174</v>
      </c>
      <c r="P218" s="100">
        <f>+P166+P192</f>
        <v>0</v>
      </c>
      <c r="Q218" s="178">
        <f t="shared" ref="Q218:Q219" si="288">+O218+P218</f>
        <v>174</v>
      </c>
      <c r="R218" s="243">
        <f t="shared" si="285"/>
        <v>143</v>
      </c>
      <c r="S218" s="244">
        <f t="shared" si="285"/>
        <v>87</v>
      </c>
      <c r="T218" s="172">
        <f t="shared" ref="T218:T219" si="289">+R218+S218</f>
        <v>230</v>
      </c>
      <c r="U218" s="100">
        <f>+U166+U192</f>
        <v>0</v>
      </c>
      <c r="V218" s="182">
        <f t="shared" ref="V218:V219" si="290">+T218+U218</f>
        <v>230</v>
      </c>
      <c r="W218" s="217">
        <f t="shared" si="286"/>
        <v>32.18390804597702</v>
      </c>
    </row>
    <row r="219" spans="2:23" ht="13.5" thickBot="1">
      <c r="B219" s="207"/>
      <c r="C219" s="121"/>
      <c r="D219" s="121"/>
      <c r="E219" s="121"/>
      <c r="F219" s="121"/>
      <c r="G219" s="121"/>
      <c r="H219" s="121"/>
      <c r="I219" s="122"/>
      <c r="L219" s="227" t="s">
        <v>16</v>
      </c>
      <c r="M219" s="243">
        <f t="shared" si="284"/>
        <v>89</v>
      </c>
      <c r="N219" s="244">
        <f t="shared" si="284"/>
        <v>72</v>
      </c>
      <c r="O219" s="172">
        <f t="shared" si="287"/>
        <v>161</v>
      </c>
      <c r="P219" s="100">
        <f>+P167+P193</f>
        <v>0</v>
      </c>
      <c r="Q219" s="178">
        <f t="shared" si="288"/>
        <v>161</v>
      </c>
      <c r="R219" s="243">
        <f t="shared" si="285"/>
        <v>174</v>
      </c>
      <c r="S219" s="244">
        <f t="shared" si="285"/>
        <v>94</v>
      </c>
      <c r="T219" s="172">
        <f t="shared" si="289"/>
        <v>268</v>
      </c>
      <c r="U219" s="100">
        <f>+U167+U193</f>
        <v>0</v>
      </c>
      <c r="V219" s="182">
        <f t="shared" si="290"/>
        <v>268</v>
      </c>
      <c r="W219" s="217">
        <f t="shared" si="286"/>
        <v>66.459627329192557</v>
      </c>
    </row>
    <row r="220" spans="2:23" ht="14.25" thickTop="1" thickBot="1">
      <c r="B220" s="207"/>
      <c r="C220" s="121"/>
      <c r="D220" s="121"/>
      <c r="E220" s="121"/>
      <c r="F220" s="121"/>
      <c r="G220" s="121"/>
      <c r="H220" s="121"/>
      <c r="I220" s="122"/>
      <c r="L220" s="203" t="s">
        <v>55</v>
      </c>
      <c r="M220" s="184">
        <f t="shared" ref="M220:V220" si="291">+M217+M218+M219</f>
        <v>286</v>
      </c>
      <c r="N220" s="185">
        <f t="shared" si="291"/>
        <v>233</v>
      </c>
      <c r="O220" s="184">
        <f t="shared" si="291"/>
        <v>519</v>
      </c>
      <c r="P220" s="184">
        <f t="shared" si="291"/>
        <v>0</v>
      </c>
      <c r="Q220" s="184">
        <f t="shared" si="291"/>
        <v>519</v>
      </c>
      <c r="R220" s="184">
        <f t="shared" si="291"/>
        <v>467</v>
      </c>
      <c r="S220" s="185">
        <f t="shared" si="291"/>
        <v>278</v>
      </c>
      <c r="T220" s="184">
        <f t="shared" si="291"/>
        <v>745</v>
      </c>
      <c r="U220" s="184">
        <f t="shared" si="291"/>
        <v>0</v>
      </c>
      <c r="V220" s="186">
        <f t="shared" si="291"/>
        <v>745</v>
      </c>
      <c r="W220" s="187">
        <f t="shared" si="286"/>
        <v>43.545279383429673</v>
      </c>
    </row>
    <row r="221" spans="2:23" ht="13.5" thickTop="1">
      <c r="B221" s="207"/>
      <c r="C221" s="121"/>
      <c r="D221" s="121"/>
      <c r="E221" s="121"/>
      <c r="F221" s="121"/>
      <c r="G221" s="121"/>
      <c r="H221" s="121"/>
      <c r="I221" s="122"/>
      <c r="L221" s="221" t="s">
        <v>18</v>
      </c>
      <c r="M221" s="253">
        <f t="shared" ref="M221:N223" si="292">+M169+M195</f>
        <v>91</v>
      </c>
      <c r="N221" s="254">
        <f t="shared" si="292"/>
        <v>86</v>
      </c>
      <c r="O221" s="173">
        <f t="shared" ref="O221" si="293">+M221+N221</f>
        <v>177</v>
      </c>
      <c r="P221" s="100">
        <f>+P169+P195</f>
        <v>0</v>
      </c>
      <c r="Q221" s="179">
        <f t="shared" ref="Q221" si="294">+O221+P221</f>
        <v>177</v>
      </c>
      <c r="R221" s="253">
        <f>+R169+R195</f>
        <v>150</v>
      </c>
      <c r="S221" s="254">
        <f>+S169+S195</f>
        <v>90</v>
      </c>
      <c r="T221" s="173">
        <f t="shared" ref="T221" si="295">+R221+S221</f>
        <v>240</v>
      </c>
      <c r="U221" s="100">
        <f>+U169+U195</f>
        <v>0</v>
      </c>
      <c r="V221" s="182">
        <f t="shared" ref="V221" si="296">+T221+U221</f>
        <v>240</v>
      </c>
      <c r="W221" s="217">
        <f t="shared" si="286"/>
        <v>35.593220338983045</v>
      </c>
    </row>
    <row r="222" spans="2:23">
      <c r="B222" s="207"/>
      <c r="C222" s="121"/>
      <c r="D222" s="121"/>
      <c r="E222" s="121"/>
      <c r="F222" s="121"/>
      <c r="G222" s="121"/>
      <c r="H222" s="121"/>
      <c r="I222" s="122"/>
      <c r="L222" s="221" t="s">
        <v>19</v>
      </c>
      <c r="M222" s="243">
        <f t="shared" si="292"/>
        <v>84</v>
      </c>
      <c r="N222" s="244">
        <f t="shared" si="292"/>
        <v>84</v>
      </c>
      <c r="O222" s="172">
        <f>+M222+N222</f>
        <v>168</v>
      </c>
      <c r="P222" s="100">
        <f>+P170+P196</f>
        <v>0</v>
      </c>
      <c r="Q222" s="178">
        <f>+O222+P222</f>
        <v>168</v>
      </c>
      <c r="R222" s="243">
        <f>+R196+R170</f>
        <v>138</v>
      </c>
      <c r="S222" s="244">
        <f>+S196+S170</f>
        <v>91</v>
      </c>
      <c r="T222" s="172">
        <f>+R222+S222</f>
        <v>229</v>
      </c>
      <c r="U222" s="100">
        <f>+U170+U196</f>
        <v>0</v>
      </c>
      <c r="V222" s="182">
        <f>+T222+U222</f>
        <v>229</v>
      </c>
      <c r="W222" s="217">
        <f>IF(Q222=0,0,((V222/Q222)-1)*100)</f>
        <v>36.30952380952381</v>
      </c>
    </row>
    <row r="223" spans="2:23" ht="13.5" thickBot="1">
      <c r="B223" s="207"/>
      <c r="C223" s="121"/>
      <c r="D223" s="121"/>
      <c r="E223" s="121"/>
      <c r="F223" s="121"/>
      <c r="G223" s="121"/>
      <c r="H223" s="121"/>
      <c r="I223" s="122"/>
      <c r="L223" s="221" t="s">
        <v>20</v>
      </c>
      <c r="M223" s="243">
        <f t="shared" si="292"/>
        <v>91</v>
      </c>
      <c r="N223" s="244">
        <f t="shared" si="292"/>
        <v>90</v>
      </c>
      <c r="O223" s="172">
        <f>+M223+N223</f>
        <v>181</v>
      </c>
      <c r="P223" s="100">
        <f>+P171+P197</f>
        <v>0</v>
      </c>
      <c r="Q223" s="178">
        <f>+O223+P223</f>
        <v>181</v>
      </c>
      <c r="R223" s="243">
        <f>+R171+R197</f>
        <v>162</v>
      </c>
      <c r="S223" s="244">
        <f>+S171+S197</f>
        <v>100</v>
      </c>
      <c r="T223" s="172">
        <f>+R223+S223</f>
        <v>262</v>
      </c>
      <c r="U223" s="100">
        <f>+U171+U197</f>
        <v>0</v>
      </c>
      <c r="V223" s="182">
        <f>+T223+U223</f>
        <v>262</v>
      </c>
      <c r="W223" s="217">
        <f>IF(Q223=0,0,((V223/Q223)-1)*100)</f>
        <v>44.751381215469621</v>
      </c>
    </row>
    <row r="224" spans="2:23" ht="14.25" thickTop="1" thickBot="1">
      <c r="B224" s="207"/>
      <c r="C224" s="121"/>
      <c r="D224" s="121"/>
      <c r="E224" s="121"/>
      <c r="F224" s="121"/>
      <c r="G224" s="121"/>
      <c r="H224" s="121"/>
      <c r="I224" s="122"/>
      <c r="L224" s="203" t="s">
        <v>87</v>
      </c>
      <c r="M224" s="184">
        <f>+M221+M222+M223</f>
        <v>266</v>
      </c>
      <c r="N224" s="185">
        <f t="shared" ref="N224:V224" si="297">+N221+N222+N223</f>
        <v>260</v>
      </c>
      <c r="O224" s="184">
        <f t="shared" si="297"/>
        <v>526</v>
      </c>
      <c r="P224" s="184">
        <f t="shared" si="297"/>
        <v>0</v>
      </c>
      <c r="Q224" s="184">
        <f t="shared" si="297"/>
        <v>526</v>
      </c>
      <c r="R224" s="184">
        <f t="shared" si="297"/>
        <v>450</v>
      </c>
      <c r="S224" s="185">
        <f t="shared" si="297"/>
        <v>281</v>
      </c>
      <c r="T224" s="184">
        <f t="shared" si="297"/>
        <v>731</v>
      </c>
      <c r="U224" s="184">
        <f t="shared" si="297"/>
        <v>0</v>
      </c>
      <c r="V224" s="186">
        <f t="shared" si="297"/>
        <v>731</v>
      </c>
      <c r="W224" s="187">
        <f t="shared" ref="W224" si="298">IF(Q224=0,0,((V224/Q224)-1)*100)</f>
        <v>38.973384030418259</v>
      </c>
    </row>
    <row r="225" spans="1:23" ht="13.5" thickTop="1">
      <c r="B225" s="207"/>
      <c r="C225" s="121"/>
      <c r="D225" s="121"/>
      <c r="E225" s="121"/>
      <c r="F225" s="121"/>
      <c r="G225" s="121"/>
      <c r="H225" s="121"/>
      <c r="I225" s="122"/>
      <c r="L225" s="221" t="s">
        <v>21</v>
      </c>
      <c r="M225" s="243">
        <f t="shared" ref="M225:N227" si="299">+M173+M199</f>
        <v>61</v>
      </c>
      <c r="N225" s="244">
        <f t="shared" si="299"/>
        <v>78</v>
      </c>
      <c r="O225" s="172">
        <f t="shared" ref="O225" si="300">+M225+N225</f>
        <v>139</v>
      </c>
      <c r="P225" s="100">
        <f>+P173+P199</f>
        <v>0</v>
      </c>
      <c r="Q225" s="178">
        <f t="shared" ref="Q225" si="301">+O225+P225</f>
        <v>139</v>
      </c>
      <c r="R225" s="243">
        <f>+R173+R199</f>
        <v>123</v>
      </c>
      <c r="S225" s="244">
        <f>+S173+S199</f>
        <v>81</v>
      </c>
      <c r="T225" s="172">
        <f t="shared" ref="T225" si="302">+R225+S225</f>
        <v>204</v>
      </c>
      <c r="U225" s="100">
        <f>+U173+U199</f>
        <v>0</v>
      </c>
      <c r="V225" s="182">
        <f t="shared" ref="V225" si="303">+T225+U225</f>
        <v>204</v>
      </c>
      <c r="W225" s="217">
        <f t="shared" ref="W225" si="304">IF(Q225=0,0,((V225/Q225)-1)*100)</f>
        <v>46.762589928057551</v>
      </c>
    </row>
    <row r="226" spans="1:23">
      <c r="B226" s="207"/>
      <c r="C226" s="121"/>
      <c r="D226" s="121"/>
      <c r="E226" s="121"/>
      <c r="F226" s="121"/>
      <c r="G226" s="121"/>
      <c r="H226" s="121"/>
      <c r="I226" s="122"/>
      <c r="L226" s="221" t="s">
        <v>88</v>
      </c>
      <c r="M226" s="243">
        <f t="shared" si="299"/>
        <v>74</v>
      </c>
      <c r="N226" s="244">
        <f t="shared" si="299"/>
        <v>83</v>
      </c>
      <c r="O226" s="172">
        <f>+M226+N226</f>
        <v>157</v>
      </c>
      <c r="P226" s="100">
        <f>+P174+P200</f>
        <v>0</v>
      </c>
      <c r="Q226" s="178">
        <f>+O226+P226</f>
        <v>157</v>
      </c>
      <c r="R226" s="243">
        <f>+R200+R174</f>
        <v>136</v>
      </c>
      <c r="S226" s="244">
        <f>+S200+S174</f>
        <v>89</v>
      </c>
      <c r="T226" s="172">
        <f>+R226+S226</f>
        <v>225</v>
      </c>
      <c r="U226" s="100">
        <f>+U200+U174</f>
        <v>0</v>
      </c>
      <c r="V226" s="182">
        <f>+T226+U226</f>
        <v>225</v>
      </c>
      <c r="W226" s="217">
        <f>IF(Q226=0,0,((V226/Q226)-1)*100)</f>
        <v>43.312101910828019</v>
      </c>
    </row>
    <row r="227" spans="1:23" ht="13.5" thickBot="1">
      <c r="B227" s="207"/>
      <c r="C227" s="121"/>
      <c r="D227" s="121"/>
      <c r="E227" s="121"/>
      <c r="F227" s="121"/>
      <c r="G227" s="121"/>
      <c r="H227" s="121"/>
      <c r="I227" s="122"/>
      <c r="L227" s="221" t="s">
        <v>22</v>
      </c>
      <c r="M227" s="243">
        <f t="shared" si="299"/>
        <v>94</v>
      </c>
      <c r="N227" s="244">
        <f t="shared" si="299"/>
        <v>97</v>
      </c>
      <c r="O227" s="174">
        <f>+M227+N227</f>
        <v>191</v>
      </c>
      <c r="P227" s="250">
        <f>+P175+P201</f>
        <v>0</v>
      </c>
      <c r="Q227" s="178">
        <f>+O227+P227</f>
        <v>191</v>
      </c>
      <c r="R227" s="243">
        <f>+R201+R175</f>
        <v>140</v>
      </c>
      <c r="S227" s="244">
        <f>+S201+S175</f>
        <v>108</v>
      </c>
      <c r="T227" s="174">
        <f>+R227+S227</f>
        <v>248</v>
      </c>
      <c r="U227" s="250">
        <f>+U175+U201</f>
        <v>0</v>
      </c>
      <c r="V227" s="182">
        <f>+T227+U227</f>
        <v>248</v>
      </c>
      <c r="W227" s="217">
        <f>IF(Q227=0,0,((V227/Q227)-1)*100)</f>
        <v>29.842931937172779</v>
      </c>
    </row>
    <row r="228" spans="1:23" ht="14.25" thickTop="1" thickBot="1">
      <c r="B228" s="207"/>
      <c r="C228" s="121"/>
      <c r="D228" s="121"/>
      <c r="E228" s="121"/>
      <c r="F228" s="121"/>
      <c r="G228" s="121"/>
      <c r="H228" s="121"/>
      <c r="I228" s="122"/>
      <c r="L228" s="204" t="s">
        <v>60</v>
      </c>
      <c r="M228" s="188">
        <f>+M225+M226+M227</f>
        <v>229</v>
      </c>
      <c r="N228" s="188">
        <f t="shared" ref="N228" si="305">+N225+N226+N227</f>
        <v>258</v>
      </c>
      <c r="O228" s="192">
        <f t="shared" ref="O228" si="306">+O225+O226+O227</f>
        <v>487</v>
      </c>
      <c r="P228" s="192">
        <f t="shared" ref="P228" si="307">+P225+P226+P227</f>
        <v>0</v>
      </c>
      <c r="Q228" s="191">
        <f t="shared" ref="Q228" si="308">+Q225+Q226+Q227</f>
        <v>487</v>
      </c>
      <c r="R228" s="188">
        <f t="shared" ref="R228" si="309">+R225+R226+R227</f>
        <v>399</v>
      </c>
      <c r="S228" s="188">
        <f t="shared" ref="S228" si="310">+S225+S226+S227</f>
        <v>278</v>
      </c>
      <c r="T228" s="192">
        <f t="shared" ref="T228" si="311">+T225+T226+T227</f>
        <v>677</v>
      </c>
      <c r="U228" s="192">
        <f t="shared" ref="U228" si="312">+U225+U226+U227</f>
        <v>0</v>
      </c>
      <c r="V228" s="192">
        <f t="shared" ref="V228" si="313">+V225+V226+V227</f>
        <v>677</v>
      </c>
      <c r="W228" s="193">
        <f t="shared" ref="W228" si="314">IF(Q228=0,0,((V228/Q228)-1)*100)</f>
        <v>39.014373716632434</v>
      </c>
    </row>
    <row r="229" spans="1:23" ht="13.5" thickTop="1">
      <c r="A229" s="125"/>
      <c r="B229" s="208"/>
      <c r="C229" s="126"/>
      <c r="D229" s="126"/>
      <c r="E229" s="126"/>
      <c r="F229" s="126"/>
      <c r="G229" s="126"/>
      <c r="H229" s="126"/>
      <c r="I229" s="127"/>
      <c r="J229" s="125"/>
      <c r="K229" s="125"/>
      <c r="L229" s="255" t="s">
        <v>23</v>
      </c>
      <c r="M229" s="256">
        <f t="shared" ref="M229:N231" si="315">+M177+M203</f>
        <v>89</v>
      </c>
      <c r="N229" s="257">
        <f t="shared" si="315"/>
        <v>108</v>
      </c>
      <c r="O229" s="175">
        <f>+M229+N229</f>
        <v>197</v>
      </c>
      <c r="P229" s="258">
        <f>+P177+P203</f>
        <v>0</v>
      </c>
      <c r="Q229" s="180">
        <f>+O229+P229</f>
        <v>197</v>
      </c>
      <c r="R229" s="256">
        <f>+R177+R203</f>
        <v>127</v>
      </c>
      <c r="S229" s="257">
        <f>+S177+S203</f>
        <v>95</v>
      </c>
      <c r="T229" s="175">
        <f>+R229+S229</f>
        <v>222</v>
      </c>
      <c r="U229" s="258">
        <f>+U177+U203</f>
        <v>0</v>
      </c>
      <c r="V229" s="183">
        <f>+T229+U229</f>
        <v>222</v>
      </c>
      <c r="W229" s="259">
        <f>IF(Q229=0,0,((V229/Q229)-1)*100)</f>
        <v>12.690355329949243</v>
      </c>
    </row>
    <row r="230" spans="1:23" ht="12.75" customHeight="1">
      <c r="A230" s="125"/>
      <c r="B230" s="209"/>
      <c r="C230" s="128"/>
      <c r="D230" s="128"/>
      <c r="E230" s="128"/>
      <c r="F230" s="128"/>
      <c r="G230" s="128"/>
      <c r="H230" s="128"/>
      <c r="I230" s="129"/>
      <c r="J230" s="125"/>
      <c r="K230" s="125"/>
      <c r="L230" s="255" t="s">
        <v>25</v>
      </c>
      <c r="M230" s="256">
        <f t="shared" si="315"/>
        <v>113</v>
      </c>
      <c r="N230" s="257">
        <f t="shared" si="315"/>
        <v>118</v>
      </c>
      <c r="O230" s="175">
        <f>+M230+N230</f>
        <v>231</v>
      </c>
      <c r="P230" s="260">
        <f>+P178+P204</f>
        <v>0</v>
      </c>
      <c r="Q230" s="180">
        <f>+O230+P230</f>
        <v>231</v>
      </c>
      <c r="R230" s="256">
        <f>+R204+R178</f>
        <v>138</v>
      </c>
      <c r="S230" s="257">
        <f>+S204+S178</f>
        <v>111</v>
      </c>
      <c r="T230" s="175">
        <f>+R230+S230</f>
        <v>249</v>
      </c>
      <c r="U230" s="260">
        <f>+U178+U204</f>
        <v>0</v>
      </c>
      <c r="V230" s="175">
        <f>+T230+U230</f>
        <v>249</v>
      </c>
      <c r="W230" s="259">
        <f>IF(Q230=0,0,((V230/Q230)-1)*100)</f>
        <v>7.7922077922077948</v>
      </c>
    </row>
    <row r="231" spans="1:23" ht="12.75" customHeight="1" thickBot="1">
      <c r="A231" s="125"/>
      <c r="B231" s="209"/>
      <c r="C231" s="128"/>
      <c r="D231" s="128"/>
      <c r="E231" s="128"/>
      <c r="F231" s="128"/>
      <c r="G231" s="128"/>
      <c r="H231" s="128"/>
      <c r="I231" s="129"/>
      <c r="J231" s="125"/>
      <c r="K231" s="125"/>
      <c r="L231" s="255" t="s">
        <v>26</v>
      </c>
      <c r="M231" s="256">
        <f t="shared" si="315"/>
        <v>148</v>
      </c>
      <c r="N231" s="257">
        <f t="shared" si="315"/>
        <v>123</v>
      </c>
      <c r="O231" s="176">
        <f t="shared" ref="O231" si="316">+M231+N231</f>
        <v>271</v>
      </c>
      <c r="P231" s="261">
        <f>+P179+P205</f>
        <v>0</v>
      </c>
      <c r="Q231" s="180">
        <f t="shared" ref="Q231" si="317">+O231+P231</f>
        <v>271</v>
      </c>
      <c r="R231" s="256">
        <f>+R179+R205</f>
        <v>141</v>
      </c>
      <c r="S231" s="257">
        <f>+S179+S205</f>
        <v>118</v>
      </c>
      <c r="T231" s="175">
        <f t="shared" ref="T231" si="318">+R231+S231</f>
        <v>259</v>
      </c>
      <c r="U231" s="261">
        <f>+U179+U205</f>
        <v>0</v>
      </c>
      <c r="V231" s="183">
        <f t="shared" ref="V231" si="319">+T231+U231</f>
        <v>259</v>
      </c>
      <c r="W231" s="259">
        <f t="shared" ref="W231:W232" si="320">IF(Q231=0,0,((V231/Q231)-1)*100)</f>
        <v>-4.4280442804427995</v>
      </c>
    </row>
    <row r="232" spans="1:23" ht="14.25" thickTop="1" thickBot="1">
      <c r="B232" s="207"/>
      <c r="C232" s="121"/>
      <c r="D232" s="121"/>
      <c r="E232" s="121"/>
      <c r="F232" s="121"/>
      <c r="G232" s="121"/>
      <c r="H232" s="121"/>
      <c r="I232" s="122"/>
      <c r="L232" s="203" t="s">
        <v>27</v>
      </c>
      <c r="M232" s="184">
        <f t="shared" ref="M232:V232" si="321">+M229+M230+M231</f>
        <v>350</v>
      </c>
      <c r="N232" s="185">
        <f t="shared" si="321"/>
        <v>349</v>
      </c>
      <c r="O232" s="184">
        <f t="shared" si="321"/>
        <v>699</v>
      </c>
      <c r="P232" s="184">
        <f t="shared" si="321"/>
        <v>0</v>
      </c>
      <c r="Q232" s="190">
        <f t="shared" si="321"/>
        <v>699</v>
      </c>
      <c r="R232" s="184">
        <f t="shared" si="321"/>
        <v>406</v>
      </c>
      <c r="S232" s="185">
        <f t="shared" si="321"/>
        <v>324</v>
      </c>
      <c r="T232" s="184">
        <f t="shared" si="321"/>
        <v>730</v>
      </c>
      <c r="U232" s="184">
        <f t="shared" si="321"/>
        <v>0</v>
      </c>
      <c r="V232" s="190">
        <f t="shared" si="321"/>
        <v>730</v>
      </c>
      <c r="W232" s="187">
        <f t="shared" si="320"/>
        <v>4.4349070100142995</v>
      </c>
    </row>
    <row r="233" spans="1:23" ht="14.25" thickTop="1" thickBot="1">
      <c r="B233" s="207"/>
      <c r="C233" s="121"/>
      <c r="D233" s="121"/>
      <c r="E233" s="121"/>
      <c r="F233" s="121"/>
      <c r="G233" s="121"/>
      <c r="H233" s="121"/>
      <c r="I233" s="122"/>
      <c r="L233" s="203" t="s">
        <v>90</v>
      </c>
      <c r="M233" s="184">
        <f t="shared" ref="M233" si="322">+M224+M228+M232</f>
        <v>845</v>
      </c>
      <c r="N233" s="185">
        <f t="shared" ref="N233" si="323">+N224+N228+N232</f>
        <v>867</v>
      </c>
      <c r="O233" s="184">
        <f t="shared" ref="O233" si="324">+O224+O228+O232</f>
        <v>1712</v>
      </c>
      <c r="P233" s="184">
        <f t="shared" ref="P233" si="325">+P224+P228+P232</f>
        <v>0</v>
      </c>
      <c r="Q233" s="184">
        <f t="shared" ref="Q233" si="326">+Q224+Q228+Q232</f>
        <v>1712</v>
      </c>
      <c r="R233" s="184">
        <f t="shared" ref="R233" si="327">+R224+R228+R232</f>
        <v>1255</v>
      </c>
      <c r="S233" s="185">
        <f t="shared" ref="S233" si="328">+S224+S228+S232</f>
        <v>883</v>
      </c>
      <c r="T233" s="184">
        <f t="shared" ref="T233" si="329">+T224+T228+T232</f>
        <v>2138</v>
      </c>
      <c r="U233" s="184">
        <f t="shared" ref="U233" si="330">+U224+U228+U232</f>
        <v>0</v>
      </c>
      <c r="V233" s="186">
        <f t="shared" ref="V233" si="331">+V224+V228+V232</f>
        <v>2138</v>
      </c>
      <c r="W233" s="187">
        <f>IF(Q233=0,0,((V233/Q233)-1)*100)</f>
        <v>24.883177570093462</v>
      </c>
    </row>
    <row r="234" spans="1:23" ht="14.25" thickTop="1" thickBot="1">
      <c r="B234" s="207"/>
      <c r="C234" s="121"/>
      <c r="D234" s="121"/>
      <c r="E234" s="121"/>
      <c r="F234" s="121"/>
      <c r="G234" s="121"/>
      <c r="H234" s="121"/>
      <c r="I234" s="122"/>
      <c r="L234" s="203" t="s">
        <v>89</v>
      </c>
      <c r="M234" s="184">
        <f t="shared" ref="M234:V234" si="332">+M220+M224+M228+M232</f>
        <v>1131</v>
      </c>
      <c r="N234" s="185">
        <f t="shared" si="332"/>
        <v>1100</v>
      </c>
      <c r="O234" s="184">
        <f t="shared" si="332"/>
        <v>2231</v>
      </c>
      <c r="P234" s="184">
        <f t="shared" si="332"/>
        <v>0</v>
      </c>
      <c r="Q234" s="184">
        <f t="shared" si="332"/>
        <v>2231</v>
      </c>
      <c r="R234" s="184">
        <f t="shared" si="332"/>
        <v>1722</v>
      </c>
      <c r="S234" s="185">
        <f t="shared" si="332"/>
        <v>1161</v>
      </c>
      <c r="T234" s="184">
        <f t="shared" si="332"/>
        <v>2883</v>
      </c>
      <c r="U234" s="184">
        <f t="shared" si="332"/>
        <v>0</v>
      </c>
      <c r="V234" s="186">
        <f t="shared" si="332"/>
        <v>2883</v>
      </c>
      <c r="W234" s="187">
        <f>IF(Q234=0,0,((V234/Q234)-1)*100)</f>
        <v>29.224562976243828</v>
      </c>
    </row>
    <row r="235" spans="1:23" ht="13.5" thickTop="1">
      <c r="B235" s="197"/>
      <c r="C235" s="94"/>
      <c r="D235" s="94"/>
      <c r="E235" s="94"/>
      <c r="F235" s="94"/>
      <c r="G235" s="94"/>
      <c r="H235" s="94"/>
      <c r="I235" s="95"/>
      <c r="L235" s="200" t="s">
        <v>59</v>
      </c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5"/>
    </row>
  </sheetData>
  <sheetProtection password="CF53" sheet="1" objects="1" scenarios="1"/>
  <customSheetViews>
    <customSheetView guid="{ED529B84-E379-4C9B-A677-BE1D384436B0}" fitToPage="1" topLeftCell="J82">
      <selection activeCell="X126" sqref="X126"/>
      <pageMargins left="0.6692913385826772" right="0.43307086614173229" top="1.1811023622047245" bottom="0.98425196850393704" header="0.86614173228346458" footer="0.43307086614173229"/>
      <printOptions horizontalCentered="1"/>
      <pageSetup paperSize="9" scale="65" orientation="portrait" horizontalDpi="300" verticalDpi="300" r:id="rId1"/>
      <headerFooter alignWithMargins="0">
        <oddHeader xml:space="preserve">&amp;LMonthly Air Transport Statistics : Hat Yai International Airport
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3" priority="2" operator="containsText" text="NOT OK">
      <formula>NOT(ISERROR(SEARCH("NOT OK",A1)))</formula>
    </cfRule>
  </conditionalFormatting>
  <printOptions horizontalCentered="1"/>
  <pageMargins left="0.6692913385826772" right="0.43307086614173229" top="1.1811023622047245" bottom="0.98425196850393704" header="0.86614173228346458" footer="0.43307086614173229"/>
  <pageSetup paperSize="9" scale="65" orientation="portrait" horizontalDpi="300" verticalDpi="300" r:id="rId2"/>
  <headerFooter alignWithMargins="0">
    <oddHeader xml:space="preserve">&amp;LMonthly Air Transport Statistics : Hat Yai International Airport
</oddHeader>
    <oddFooter>&amp;LAir Transport Information Division, Corporate Strategy Department&amp;C&amp;D&amp;R&amp;T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A235"/>
  <sheetViews>
    <sheetView topLeftCell="F67" zoomScaleNormal="100" workbookViewId="0">
      <selection activeCell="Q27" sqref="Q27"/>
    </sheetView>
  </sheetViews>
  <sheetFormatPr defaultColWidth="7" defaultRowHeight="12.75"/>
  <cols>
    <col min="1" max="1" width="7" style="94"/>
    <col min="2" max="2" width="12.42578125" style="1" customWidth="1"/>
    <col min="3" max="3" width="11.5703125" style="1" customWidth="1"/>
    <col min="4" max="4" width="11.42578125" style="1" customWidth="1"/>
    <col min="5" max="5" width="10.7109375" style="1" customWidth="1"/>
    <col min="6" max="6" width="10.85546875" style="1" customWidth="1"/>
    <col min="7" max="7" width="11.140625" style="1" customWidth="1"/>
    <col min="8" max="8" width="12.42578125" style="1" customWidth="1"/>
    <col min="9" max="9" width="10.28515625" style="9" bestFit="1" customWidth="1"/>
    <col min="10" max="11" width="7" style="94"/>
    <col min="12" max="12" width="13" style="1" customWidth="1"/>
    <col min="13" max="13" width="12" style="1" customWidth="1"/>
    <col min="14" max="14" width="12.140625" style="1" customWidth="1"/>
    <col min="15" max="15" width="14.140625" style="1" bestFit="1" customWidth="1"/>
    <col min="16" max="19" width="12" style="1" customWidth="1"/>
    <col min="20" max="20" width="14.140625" style="1" bestFit="1" customWidth="1"/>
    <col min="21" max="22" width="12" style="1" customWidth="1"/>
    <col min="23" max="23" width="12.140625" style="9" bestFit="1" customWidth="1"/>
    <col min="24" max="24" width="7" style="6" bestFit="1" customWidth="1"/>
    <col min="25" max="26" width="6.85546875" style="1" bestFit="1" customWidth="1"/>
    <col min="27" max="27" width="7" style="274"/>
    <col min="28" max="16384" width="7" style="1"/>
  </cols>
  <sheetData>
    <row r="1" spans="1:23" ht="13.5" thickBot="1"/>
    <row r="2" spans="1:23" ht="13.5" thickTop="1">
      <c r="B2" s="327" t="s">
        <v>0</v>
      </c>
      <c r="C2" s="328"/>
      <c r="D2" s="328"/>
      <c r="E2" s="328"/>
      <c r="F2" s="328"/>
      <c r="G2" s="328"/>
      <c r="H2" s="328"/>
      <c r="I2" s="329"/>
      <c r="L2" s="330" t="s">
        <v>1</v>
      </c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2"/>
    </row>
    <row r="3" spans="1:23" ht="13.5" thickBot="1">
      <c r="B3" s="318" t="s">
        <v>2</v>
      </c>
      <c r="C3" s="319"/>
      <c r="D3" s="319"/>
      <c r="E3" s="319"/>
      <c r="F3" s="319"/>
      <c r="G3" s="319"/>
      <c r="H3" s="319"/>
      <c r="I3" s="320"/>
      <c r="L3" s="321" t="s">
        <v>3</v>
      </c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3"/>
    </row>
    <row r="4" spans="1:23" ht="14.25" thickTop="1" thickBot="1">
      <c r="B4" s="197"/>
      <c r="C4" s="94"/>
      <c r="D4" s="94"/>
      <c r="E4" s="94"/>
      <c r="F4" s="94"/>
      <c r="G4" s="94"/>
      <c r="H4" s="94"/>
      <c r="I4" s="95"/>
      <c r="L4" s="197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</row>
    <row r="5" spans="1:23" ht="14.25" thickTop="1" thickBot="1">
      <c r="B5" s="219"/>
      <c r="C5" s="312" t="s">
        <v>91</v>
      </c>
      <c r="D5" s="313"/>
      <c r="E5" s="314"/>
      <c r="F5" s="315" t="s">
        <v>92</v>
      </c>
      <c r="G5" s="316"/>
      <c r="H5" s="317"/>
      <c r="I5" s="220" t="s">
        <v>4</v>
      </c>
      <c r="L5" s="219"/>
      <c r="M5" s="324" t="s">
        <v>91</v>
      </c>
      <c r="N5" s="325"/>
      <c r="O5" s="325"/>
      <c r="P5" s="325"/>
      <c r="Q5" s="326"/>
      <c r="R5" s="324" t="s">
        <v>92</v>
      </c>
      <c r="S5" s="325"/>
      <c r="T5" s="325"/>
      <c r="U5" s="325"/>
      <c r="V5" s="326"/>
      <c r="W5" s="220" t="s">
        <v>4</v>
      </c>
    </row>
    <row r="6" spans="1:23" ht="13.5" thickTop="1">
      <c r="B6" s="221" t="s">
        <v>5</v>
      </c>
      <c r="C6" s="222"/>
      <c r="D6" s="223"/>
      <c r="E6" s="153"/>
      <c r="F6" s="222"/>
      <c r="G6" s="223"/>
      <c r="H6" s="153"/>
      <c r="I6" s="224" t="s">
        <v>6</v>
      </c>
      <c r="L6" s="221" t="s">
        <v>5</v>
      </c>
      <c r="M6" s="222"/>
      <c r="N6" s="225"/>
      <c r="O6" s="150"/>
      <c r="P6" s="226"/>
      <c r="Q6" s="151"/>
      <c r="R6" s="222"/>
      <c r="S6" s="225"/>
      <c r="T6" s="150"/>
      <c r="U6" s="226"/>
      <c r="V6" s="150"/>
      <c r="W6" s="224" t="s">
        <v>6</v>
      </c>
    </row>
    <row r="7" spans="1:23" ht="13.5" thickBot="1">
      <c r="B7" s="227"/>
      <c r="C7" s="228" t="s">
        <v>7</v>
      </c>
      <c r="D7" s="229" t="s">
        <v>8</v>
      </c>
      <c r="E7" s="213" t="s">
        <v>9</v>
      </c>
      <c r="F7" s="228" t="s">
        <v>7</v>
      </c>
      <c r="G7" s="229" t="s">
        <v>8</v>
      </c>
      <c r="H7" s="213" t="s">
        <v>9</v>
      </c>
      <c r="I7" s="230"/>
      <c r="L7" s="227"/>
      <c r="M7" s="231" t="s">
        <v>10</v>
      </c>
      <c r="N7" s="232" t="s">
        <v>11</v>
      </c>
      <c r="O7" s="152" t="s">
        <v>12</v>
      </c>
      <c r="P7" s="233" t="s">
        <v>13</v>
      </c>
      <c r="Q7" s="214" t="s">
        <v>9</v>
      </c>
      <c r="R7" s="231" t="s">
        <v>10</v>
      </c>
      <c r="S7" s="232" t="s">
        <v>11</v>
      </c>
      <c r="T7" s="152" t="s">
        <v>12</v>
      </c>
      <c r="U7" s="233" t="s">
        <v>13</v>
      </c>
      <c r="V7" s="152" t="s">
        <v>9</v>
      </c>
      <c r="W7" s="230"/>
    </row>
    <row r="8" spans="1:23" ht="6" customHeight="1" thickTop="1">
      <c r="B8" s="221"/>
      <c r="C8" s="234"/>
      <c r="D8" s="235"/>
      <c r="E8" s="97"/>
      <c r="F8" s="234"/>
      <c r="G8" s="235"/>
      <c r="H8" s="97"/>
      <c r="I8" s="236"/>
      <c r="L8" s="221"/>
      <c r="M8" s="237"/>
      <c r="N8" s="238"/>
      <c r="O8" s="136"/>
      <c r="P8" s="239"/>
      <c r="Q8" s="139"/>
      <c r="R8" s="237"/>
      <c r="S8" s="238"/>
      <c r="T8" s="136"/>
      <c r="U8" s="239"/>
      <c r="V8" s="141"/>
      <c r="W8" s="240"/>
    </row>
    <row r="9" spans="1:23">
      <c r="A9" s="266" t="str">
        <f>IF(ISERROR(F9/G9)," ",IF(F9/G9&gt;0.5,IF(F9/G9&lt;1.5," ","NOT OK"),"NOT OK"))</f>
        <v xml:space="preserve"> </v>
      </c>
      <c r="B9" s="221" t="s">
        <v>14</v>
      </c>
      <c r="C9" s="241">
        <v>1674</v>
      </c>
      <c r="D9" s="242">
        <v>1677</v>
      </c>
      <c r="E9" s="98">
        <f>C9+D9</f>
        <v>3351</v>
      </c>
      <c r="F9" s="243">
        <v>1836</v>
      </c>
      <c r="G9" s="247">
        <v>1809</v>
      </c>
      <c r="H9" s="98">
        <f>F9+G9</f>
        <v>3645</v>
      </c>
      <c r="I9" s="217">
        <f t="shared" ref="I9:I17" si="0">IF(E9=0,0,((H9/E9)-1)*100)</f>
        <v>8.7735004476275691</v>
      </c>
      <c r="L9" s="221" t="s">
        <v>14</v>
      </c>
      <c r="M9" s="243">
        <v>260499</v>
      </c>
      <c r="N9" s="244">
        <v>242562</v>
      </c>
      <c r="O9" s="137">
        <f>SUM(M9:N9)</f>
        <v>503061</v>
      </c>
      <c r="P9" s="100">
        <v>482</v>
      </c>
      <c r="Q9" s="140">
        <f>O9+P9</f>
        <v>503543</v>
      </c>
      <c r="R9" s="243">
        <v>272840</v>
      </c>
      <c r="S9" s="244">
        <v>259737</v>
      </c>
      <c r="T9" s="137">
        <f>SUM(R9:S9)</f>
        <v>532577</v>
      </c>
      <c r="U9" s="100">
        <v>792</v>
      </c>
      <c r="V9" s="142">
        <f>T9+U9</f>
        <v>533369</v>
      </c>
      <c r="W9" s="217">
        <f t="shared" ref="W9:W17" si="1">IF(Q9=0,0,((V9/Q9)-1)*100)</f>
        <v>5.9232280063470144</v>
      </c>
    </row>
    <row r="10" spans="1:23">
      <c r="A10" s="266" t="str">
        <f t="shared" ref="A10:A69" si="2">IF(ISERROR(F10/G10)," ",IF(F10/G10&gt;0.5,IF(F10/G10&lt;1.5," ","NOT OK"),"NOT OK"))</f>
        <v xml:space="preserve"> </v>
      </c>
      <c r="B10" s="221" t="s">
        <v>15</v>
      </c>
      <c r="C10" s="241">
        <v>1813</v>
      </c>
      <c r="D10" s="242">
        <v>1813</v>
      </c>
      <c r="E10" s="98">
        <f>C10+D10</f>
        <v>3626</v>
      </c>
      <c r="F10" s="243">
        <v>1829</v>
      </c>
      <c r="G10" s="247">
        <v>1830</v>
      </c>
      <c r="H10" s="98">
        <f>F10+G10</f>
        <v>3659</v>
      </c>
      <c r="I10" s="217">
        <f t="shared" si="0"/>
        <v>0.91009376723663049</v>
      </c>
      <c r="K10" s="99"/>
      <c r="L10" s="221" t="s">
        <v>15</v>
      </c>
      <c r="M10" s="243">
        <v>285696</v>
      </c>
      <c r="N10" s="244">
        <v>279239</v>
      </c>
      <c r="O10" s="137">
        <f>SUM(M10:N10)</f>
        <v>564935</v>
      </c>
      <c r="P10" s="100">
        <v>265</v>
      </c>
      <c r="Q10" s="140">
        <f>O10+P10</f>
        <v>565200</v>
      </c>
      <c r="R10" s="243">
        <v>294489</v>
      </c>
      <c r="S10" s="244">
        <v>284111</v>
      </c>
      <c r="T10" s="137">
        <f>SUM(R10:S10)</f>
        <v>578600</v>
      </c>
      <c r="U10" s="100">
        <v>7</v>
      </c>
      <c r="V10" s="142">
        <f>T10+U10</f>
        <v>578607</v>
      </c>
      <c r="W10" s="217">
        <f t="shared" si="1"/>
        <v>2.3720806794055305</v>
      </c>
    </row>
    <row r="11" spans="1:23" ht="13.5" thickBot="1">
      <c r="A11" s="266" t="str">
        <f t="shared" si="2"/>
        <v xml:space="preserve"> </v>
      </c>
      <c r="B11" s="227" t="s">
        <v>16</v>
      </c>
      <c r="C11" s="245">
        <v>2000</v>
      </c>
      <c r="D11" s="246">
        <v>1984</v>
      </c>
      <c r="E11" s="98">
        <f>C11+D11</f>
        <v>3984</v>
      </c>
      <c r="F11" s="243">
        <v>2179</v>
      </c>
      <c r="G11" s="252">
        <v>2158</v>
      </c>
      <c r="H11" s="98">
        <f>F11+G11</f>
        <v>4337</v>
      </c>
      <c r="I11" s="217">
        <f t="shared" si="0"/>
        <v>8.8604417670682842</v>
      </c>
      <c r="K11" s="99"/>
      <c r="L11" s="227" t="s">
        <v>16</v>
      </c>
      <c r="M11" s="243">
        <v>343245</v>
      </c>
      <c r="N11" s="244">
        <v>299382</v>
      </c>
      <c r="O11" s="137">
        <f>SUM(M11:N11)</f>
        <v>642627</v>
      </c>
      <c r="P11" s="100">
        <v>777</v>
      </c>
      <c r="Q11" s="140">
        <f>O11+P11</f>
        <v>643404</v>
      </c>
      <c r="R11" s="243">
        <v>377109</v>
      </c>
      <c r="S11" s="244">
        <v>329440</v>
      </c>
      <c r="T11" s="137">
        <f>SUM(R11:S11)</f>
        <v>706549</v>
      </c>
      <c r="U11" s="250">
        <v>304</v>
      </c>
      <c r="V11" s="142">
        <f>T11+U11</f>
        <v>706853</v>
      </c>
      <c r="W11" s="217">
        <f t="shared" si="1"/>
        <v>9.8614556328527669</v>
      </c>
    </row>
    <row r="12" spans="1:23" ht="14.25" thickTop="1" thickBot="1">
      <c r="A12" s="266" t="str">
        <f>IF(ISERROR(F12/G12)," ",IF(F12/G12&gt;0.5,IF(F12/G12&lt;1.5," ","NOT OK"),"NOT OK"))</f>
        <v xml:space="preserve"> </v>
      </c>
      <c r="B12" s="205" t="s">
        <v>55</v>
      </c>
      <c r="C12" s="101">
        <f t="shared" ref="C12:D12" si="3">+C9+C10+C11</f>
        <v>5487</v>
      </c>
      <c r="D12" s="102">
        <f t="shared" si="3"/>
        <v>5474</v>
      </c>
      <c r="E12" s="103">
        <f t="shared" ref="E12:H12" si="4">+E9+E10+E11</f>
        <v>10961</v>
      </c>
      <c r="F12" s="101">
        <f t="shared" si="4"/>
        <v>5844</v>
      </c>
      <c r="G12" s="102">
        <f t="shared" si="4"/>
        <v>5797</v>
      </c>
      <c r="H12" s="103">
        <f t="shared" si="4"/>
        <v>11641</v>
      </c>
      <c r="I12" s="104">
        <f t="shared" si="0"/>
        <v>6.2038135206641698</v>
      </c>
      <c r="L12" s="198" t="s">
        <v>55</v>
      </c>
      <c r="M12" s="143">
        <f t="shared" ref="M12:P12" si="5">+M9+M10+M11</f>
        <v>889440</v>
      </c>
      <c r="N12" s="144">
        <f t="shared" si="5"/>
        <v>821183</v>
      </c>
      <c r="O12" s="143">
        <f t="shared" si="5"/>
        <v>1710623</v>
      </c>
      <c r="P12" s="143">
        <f t="shared" si="5"/>
        <v>1524</v>
      </c>
      <c r="Q12" s="143">
        <f t="shared" ref="Q12:V12" si="6">+Q9+Q10+Q11</f>
        <v>1712147</v>
      </c>
      <c r="R12" s="143">
        <f t="shared" si="6"/>
        <v>944438</v>
      </c>
      <c r="S12" s="144">
        <f t="shared" si="6"/>
        <v>873288</v>
      </c>
      <c r="T12" s="143">
        <f t="shared" si="6"/>
        <v>1817726</v>
      </c>
      <c r="U12" s="143">
        <f t="shared" si="6"/>
        <v>1103</v>
      </c>
      <c r="V12" s="145">
        <f t="shared" si="6"/>
        <v>1818829</v>
      </c>
      <c r="W12" s="146">
        <f t="shared" si="1"/>
        <v>6.2308902214587958</v>
      </c>
    </row>
    <row r="13" spans="1:23" ht="13.5" thickTop="1">
      <c r="A13" s="266" t="str">
        <f t="shared" si="2"/>
        <v xml:space="preserve"> </v>
      </c>
      <c r="B13" s="221" t="s">
        <v>18</v>
      </c>
      <c r="C13" s="241">
        <v>2095</v>
      </c>
      <c r="D13" s="242">
        <v>2081</v>
      </c>
      <c r="E13" s="98">
        <f>C13+D13</f>
        <v>4176</v>
      </c>
      <c r="F13" s="241">
        <v>2344</v>
      </c>
      <c r="G13" s="242">
        <v>2324</v>
      </c>
      <c r="H13" s="98">
        <f>F13+G13</f>
        <v>4668</v>
      </c>
      <c r="I13" s="217">
        <f t="shared" si="0"/>
        <v>11.781609195402298</v>
      </c>
      <c r="L13" s="221" t="s">
        <v>18</v>
      </c>
      <c r="M13" s="243">
        <v>336102</v>
      </c>
      <c r="N13" s="244">
        <v>352081</v>
      </c>
      <c r="O13" s="137">
        <f>M13+N13</f>
        <v>688183</v>
      </c>
      <c r="P13" s="100">
        <v>785</v>
      </c>
      <c r="Q13" s="140">
        <f>O13+P13</f>
        <v>688968</v>
      </c>
      <c r="R13" s="243">
        <v>402090</v>
      </c>
      <c r="S13" s="244">
        <v>410015</v>
      </c>
      <c r="T13" s="137">
        <f>R13+S13</f>
        <v>812105</v>
      </c>
      <c r="U13" s="100">
        <v>402</v>
      </c>
      <c r="V13" s="142">
        <f>T13+U13</f>
        <v>812507</v>
      </c>
      <c r="W13" s="217">
        <f t="shared" si="1"/>
        <v>17.931021469792508</v>
      </c>
    </row>
    <row r="14" spans="1:23">
      <c r="A14" s="266" t="str">
        <f>IF(ISERROR(F14/G14)," ",IF(F14/G14&gt;0.5,IF(F14/G14&lt;1.5," ","NOT OK"),"NOT OK"))</f>
        <v xml:space="preserve"> </v>
      </c>
      <c r="B14" s="221" t="s">
        <v>19</v>
      </c>
      <c r="C14" s="243">
        <v>1995</v>
      </c>
      <c r="D14" s="247">
        <v>1978</v>
      </c>
      <c r="E14" s="98">
        <f>C14+D14</f>
        <v>3973</v>
      </c>
      <c r="F14" s="243">
        <v>2250</v>
      </c>
      <c r="G14" s="247">
        <v>2224</v>
      </c>
      <c r="H14" s="105">
        <f>F14+G14</f>
        <v>4474</v>
      </c>
      <c r="I14" s="217">
        <f>IF(E14=0,0,((H14/E14)-1)*100)</f>
        <v>12.610118298514973</v>
      </c>
      <c r="L14" s="221" t="s">
        <v>19</v>
      </c>
      <c r="M14" s="243">
        <v>342167</v>
      </c>
      <c r="N14" s="244">
        <v>350766</v>
      </c>
      <c r="O14" s="137">
        <f>M14+N14</f>
        <v>692933</v>
      </c>
      <c r="P14" s="100">
        <v>2016</v>
      </c>
      <c r="Q14" s="140">
        <f>O14+P14</f>
        <v>694949</v>
      </c>
      <c r="R14" s="243">
        <v>401039</v>
      </c>
      <c r="S14" s="244">
        <v>418189</v>
      </c>
      <c r="T14" s="137">
        <f>R14+S14</f>
        <v>819228</v>
      </c>
      <c r="U14" s="100">
        <v>149</v>
      </c>
      <c r="V14" s="142">
        <f>T14+U14</f>
        <v>819377</v>
      </c>
      <c r="W14" s="217">
        <f>IF(Q14=0,0,((V14/Q14)-1)*100)</f>
        <v>17.904623216955496</v>
      </c>
    </row>
    <row r="15" spans="1:23" ht="13.5" thickBot="1">
      <c r="A15" s="267" t="str">
        <f>IF(ISERROR(F15/G15)," ",IF(F15/G15&gt;0.5,IF(F15/G15&lt;1.5," ","NOT OK"),"NOT OK"))</f>
        <v xml:space="preserve"> </v>
      </c>
      <c r="B15" s="221" t="s">
        <v>20</v>
      </c>
      <c r="C15" s="243">
        <v>1966</v>
      </c>
      <c r="D15" s="247">
        <v>1947</v>
      </c>
      <c r="E15" s="98">
        <f>+D15+C15</f>
        <v>3913</v>
      </c>
      <c r="F15" s="243">
        <v>2136</v>
      </c>
      <c r="G15" s="247">
        <v>2117</v>
      </c>
      <c r="H15" s="105">
        <f>F15+G15</f>
        <v>4253</v>
      </c>
      <c r="I15" s="217">
        <f>IF(E15=0,0,((H15/E15)-1)*100)</f>
        <v>8.6889854331714709</v>
      </c>
      <c r="J15" s="106"/>
      <c r="L15" s="221" t="s">
        <v>20</v>
      </c>
      <c r="M15" s="243">
        <v>313326</v>
      </c>
      <c r="N15" s="244">
        <v>341401</v>
      </c>
      <c r="O15" s="137">
        <f>M15+N15</f>
        <v>654727</v>
      </c>
      <c r="P15" s="100">
        <v>1995</v>
      </c>
      <c r="Q15" s="140">
        <f>O15+P15</f>
        <v>656722</v>
      </c>
      <c r="R15" s="243">
        <v>370983</v>
      </c>
      <c r="S15" s="244">
        <v>393025</v>
      </c>
      <c r="T15" s="137">
        <f>R15+S15</f>
        <v>764008</v>
      </c>
      <c r="U15" s="100">
        <v>72</v>
      </c>
      <c r="V15" s="142">
        <f>T15+U15</f>
        <v>764080</v>
      </c>
      <c r="W15" s="217">
        <f>IF(Q15=0,0,((V15/Q15)-1)*100)</f>
        <v>16.347556500315207</v>
      </c>
    </row>
    <row r="16" spans="1:23" ht="14.25" thickTop="1" thickBot="1">
      <c r="A16" s="266" t="str">
        <f>IF(ISERROR(F16/G16)," ",IF(F16/G16&gt;0.5,IF(F16/G16&lt;1.5," ","NOT OK"),"NOT OK"))</f>
        <v xml:space="preserve"> </v>
      </c>
      <c r="B16" s="205" t="s">
        <v>87</v>
      </c>
      <c r="C16" s="101">
        <f>+C13+C14+C15</f>
        <v>6056</v>
      </c>
      <c r="D16" s="102">
        <f t="shared" ref="D16:H16" si="7">+D13+D14+D15</f>
        <v>6006</v>
      </c>
      <c r="E16" s="103">
        <f t="shared" si="7"/>
        <v>12062</v>
      </c>
      <c r="F16" s="101">
        <f t="shared" si="7"/>
        <v>6730</v>
      </c>
      <c r="G16" s="102">
        <f t="shared" si="7"/>
        <v>6665</v>
      </c>
      <c r="H16" s="103">
        <f t="shared" si="7"/>
        <v>13395</v>
      </c>
      <c r="I16" s="104">
        <f>IF(E16=0,0,((H16/E16)-1)*100)</f>
        <v>11.051235284364115</v>
      </c>
      <c r="L16" s="198" t="s">
        <v>87</v>
      </c>
      <c r="M16" s="143">
        <f>+M13+M14+M15</f>
        <v>991595</v>
      </c>
      <c r="N16" s="144">
        <f t="shared" ref="N16:V16" si="8">+N13+N14+N15</f>
        <v>1044248</v>
      </c>
      <c r="O16" s="143">
        <f t="shared" si="8"/>
        <v>2035843</v>
      </c>
      <c r="P16" s="143">
        <f t="shared" si="8"/>
        <v>4796</v>
      </c>
      <c r="Q16" s="143">
        <f t="shared" si="8"/>
        <v>2040639</v>
      </c>
      <c r="R16" s="143">
        <f t="shared" si="8"/>
        <v>1174112</v>
      </c>
      <c r="S16" s="144">
        <f t="shared" si="8"/>
        <v>1221229</v>
      </c>
      <c r="T16" s="143">
        <f t="shared" si="8"/>
        <v>2395341</v>
      </c>
      <c r="U16" s="143">
        <f t="shared" si="8"/>
        <v>623</v>
      </c>
      <c r="V16" s="145">
        <f t="shared" si="8"/>
        <v>2395964</v>
      </c>
      <c r="W16" s="146">
        <f>IF(Q16=0,0,((V16/Q16)-1)*100)</f>
        <v>17.412437966734927</v>
      </c>
    </row>
    <row r="17" spans="1:23" ht="13.5" thickTop="1">
      <c r="A17" s="266" t="str">
        <f t="shared" si="2"/>
        <v xml:space="preserve"> </v>
      </c>
      <c r="B17" s="221" t="s">
        <v>21</v>
      </c>
      <c r="C17" s="248">
        <v>1709</v>
      </c>
      <c r="D17" s="249">
        <v>1710</v>
      </c>
      <c r="E17" s="98">
        <f>C17+D17</f>
        <v>3419</v>
      </c>
      <c r="F17" s="248">
        <v>1982</v>
      </c>
      <c r="G17" s="249">
        <v>1970</v>
      </c>
      <c r="H17" s="105">
        <f>F17+G17</f>
        <v>3952</v>
      </c>
      <c r="I17" s="217">
        <f t="shared" si="0"/>
        <v>15.58935361216729</v>
      </c>
      <c r="L17" s="221" t="s">
        <v>21</v>
      </c>
      <c r="M17" s="243">
        <v>265739</v>
      </c>
      <c r="N17" s="244">
        <v>280695</v>
      </c>
      <c r="O17" s="137">
        <f>M17+N17</f>
        <v>546434</v>
      </c>
      <c r="P17" s="100">
        <v>1455</v>
      </c>
      <c r="Q17" s="140">
        <f>+O17+P17</f>
        <v>547889</v>
      </c>
      <c r="R17" s="243">
        <v>333613</v>
      </c>
      <c r="S17" s="244">
        <v>353330</v>
      </c>
      <c r="T17" s="137">
        <f>R17+S17</f>
        <v>686943</v>
      </c>
      <c r="U17" s="100">
        <v>385</v>
      </c>
      <c r="V17" s="142">
        <f>T17+U17</f>
        <v>687328</v>
      </c>
      <c r="W17" s="217">
        <f t="shared" si="1"/>
        <v>25.450228057142965</v>
      </c>
    </row>
    <row r="18" spans="1:23">
      <c r="A18" s="266" t="str">
        <f t="shared" ref="A18:A21" si="9">IF(ISERROR(F18/G18)," ",IF(F18/G18&gt;0.5,IF(F18/G18&lt;1.5," ","NOT OK"),"NOT OK"))</f>
        <v xml:space="preserve"> </v>
      </c>
      <c r="B18" s="221" t="s">
        <v>88</v>
      </c>
      <c r="C18" s="248">
        <v>1650</v>
      </c>
      <c r="D18" s="249">
        <v>1650</v>
      </c>
      <c r="E18" s="98">
        <f>C18+D18</f>
        <v>3300</v>
      </c>
      <c r="F18" s="248">
        <v>1894</v>
      </c>
      <c r="G18" s="249">
        <v>1898</v>
      </c>
      <c r="H18" s="105">
        <f>F18+G18</f>
        <v>3792</v>
      </c>
      <c r="I18" s="217">
        <f t="shared" ref="I18:I22" si="10">IF(E18=0,0,((H18/E18)-1)*100)</f>
        <v>14.909090909090917</v>
      </c>
      <c r="L18" s="221" t="s">
        <v>88</v>
      </c>
      <c r="M18" s="243">
        <v>237348</v>
      </c>
      <c r="N18" s="244">
        <v>252225</v>
      </c>
      <c r="O18" s="137">
        <f>M18+N18</f>
        <v>489573</v>
      </c>
      <c r="P18" s="100">
        <v>569</v>
      </c>
      <c r="Q18" s="140">
        <f>O18+P18</f>
        <v>490142</v>
      </c>
      <c r="R18" s="243">
        <v>273715</v>
      </c>
      <c r="S18" s="244">
        <v>302010</v>
      </c>
      <c r="T18" s="137">
        <f>R18+S18</f>
        <v>575725</v>
      </c>
      <c r="U18" s="100">
        <v>25</v>
      </c>
      <c r="V18" s="142">
        <f>T18+U18</f>
        <v>575750</v>
      </c>
      <c r="W18" s="217">
        <f t="shared" ref="W18:W22" si="11">IF(Q18=0,0,((V18/Q18)-1)*100)</f>
        <v>17.465958844579731</v>
      </c>
    </row>
    <row r="19" spans="1:23" ht="13.5" thickBot="1">
      <c r="A19" s="268" t="str">
        <f t="shared" si="9"/>
        <v xml:space="preserve"> </v>
      </c>
      <c r="B19" s="221" t="s">
        <v>22</v>
      </c>
      <c r="C19" s="248">
        <v>1605</v>
      </c>
      <c r="D19" s="249">
        <v>1605</v>
      </c>
      <c r="E19" s="98">
        <f>C19+D19</f>
        <v>3210</v>
      </c>
      <c r="F19" s="248">
        <v>1805</v>
      </c>
      <c r="G19" s="249">
        <v>1796</v>
      </c>
      <c r="H19" s="105">
        <f>F19+G19</f>
        <v>3601</v>
      </c>
      <c r="I19" s="217">
        <f t="shared" si="10"/>
        <v>12.180685358255449</v>
      </c>
      <c r="J19" s="107"/>
      <c r="L19" s="221" t="s">
        <v>22</v>
      </c>
      <c r="M19" s="243">
        <v>235722</v>
      </c>
      <c r="N19" s="244">
        <v>232706</v>
      </c>
      <c r="O19" s="138">
        <f>M19+N19</f>
        <v>468428</v>
      </c>
      <c r="P19" s="250">
        <v>578</v>
      </c>
      <c r="Q19" s="140">
        <f>O19+P19</f>
        <v>469006</v>
      </c>
      <c r="R19" s="243">
        <v>268635</v>
      </c>
      <c r="S19" s="244">
        <v>261882</v>
      </c>
      <c r="T19" s="138">
        <f>R19+S19</f>
        <v>530517</v>
      </c>
      <c r="U19" s="250">
        <v>260</v>
      </c>
      <c r="V19" s="142">
        <f>T19+U19</f>
        <v>530777</v>
      </c>
      <c r="W19" s="217">
        <f t="shared" si="11"/>
        <v>13.1706204185021</v>
      </c>
    </row>
    <row r="20" spans="1:23" ht="16.5" thickTop="1" thickBot="1">
      <c r="A20" s="113" t="str">
        <f t="shared" si="9"/>
        <v xml:space="preserve"> </v>
      </c>
      <c r="B20" s="206" t="s">
        <v>60</v>
      </c>
      <c r="C20" s="111">
        <f>+C17+C18+C19</f>
        <v>4964</v>
      </c>
      <c r="D20" s="112">
        <f t="shared" ref="D20:H20" si="12">+D17+D18+D19</f>
        <v>4965</v>
      </c>
      <c r="E20" s="110">
        <f t="shared" si="12"/>
        <v>9929</v>
      </c>
      <c r="F20" s="111">
        <f t="shared" si="12"/>
        <v>5681</v>
      </c>
      <c r="G20" s="112">
        <f t="shared" si="12"/>
        <v>5664</v>
      </c>
      <c r="H20" s="112">
        <f t="shared" si="12"/>
        <v>11345</v>
      </c>
      <c r="I20" s="104">
        <f t="shared" si="10"/>
        <v>14.261254909860011</v>
      </c>
      <c r="J20" s="113"/>
      <c r="K20" s="114"/>
      <c r="L20" s="199" t="s">
        <v>60</v>
      </c>
      <c r="M20" s="147">
        <f>M19+M17+M18</f>
        <v>738809</v>
      </c>
      <c r="N20" s="147">
        <f t="shared" ref="N20:V20" si="13">N19+N17+N18</f>
        <v>765626</v>
      </c>
      <c r="O20" s="148">
        <f t="shared" si="13"/>
        <v>1504435</v>
      </c>
      <c r="P20" s="148">
        <f t="shared" si="13"/>
        <v>2602</v>
      </c>
      <c r="Q20" s="148">
        <f t="shared" si="13"/>
        <v>1507037</v>
      </c>
      <c r="R20" s="147">
        <f t="shared" si="13"/>
        <v>875963</v>
      </c>
      <c r="S20" s="147">
        <f t="shared" si="13"/>
        <v>917222</v>
      </c>
      <c r="T20" s="148">
        <f t="shared" si="13"/>
        <v>1793185</v>
      </c>
      <c r="U20" s="148">
        <f t="shared" si="13"/>
        <v>670</v>
      </c>
      <c r="V20" s="148">
        <f t="shared" si="13"/>
        <v>1793855</v>
      </c>
      <c r="W20" s="149">
        <f t="shared" si="11"/>
        <v>19.031914943030603</v>
      </c>
    </row>
    <row r="21" spans="1:23" ht="13.5" thickTop="1">
      <c r="A21" s="266" t="str">
        <f t="shared" si="9"/>
        <v xml:space="preserve"> </v>
      </c>
      <c r="B21" s="221" t="s">
        <v>23</v>
      </c>
      <c r="C21" s="243">
        <v>1756</v>
      </c>
      <c r="D21" s="247">
        <v>1735</v>
      </c>
      <c r="E21" s="115">
        <f>C21+D21</f>
        <v>3491</v>
      </c>
      <c r="F21" s="243">
        <v>1961</v>
      </c>
      <c r="G21" s="247">
        <v>1972</v>
      </c>
      <c r="H21" s="116">
        <f>F21+G21</f>
        <v>3933</v>
      </c>
      <c r="I21" s="217">
        <f t="shared" si="10"/>
        <v>12.661128616442285</v>
      </c>
      <c r="L21" s="221" t="s">
        <v>24</v>
      </c>
      <c r="M21" s="243">
        <v>280262</v>
      </c>
      <c r="N21" s="244">
        <v>266021</v>
      </c>
      <c r="O21" s="138">
        <f>SUM(M21:N21)</f>
        <v>546283</v>
      </c>
      <c r="P21" s="251">
        <v>399</v>
      </c>
      <c r="Q21" s="140">
        <f>O21+P21</f>
        <v>546682</v>
      </c>
      <c r="R21" s="243">
        <v>332366</v>
      </c>
      <c r="S21" s="244">
        <v>316718</v>
      </c>
      <c r="T21" s="138">
        <f>SUM(R21:S21)</f>
        <v>649084</v>
      </c>
      <c r="U21" s="251">
        <v>353</v>
      </c>
      <c r="V21" s="142">
        <f>T21+U21</f>
        <v>649437</v>
      </c>
      <c r="W21" s="217">
        <f t="shared" si="11"/>
        <v>18.796119133243817</v>
      </c>
    </row>
    <row r="22" spans="1:23">
      <c r="A22" s="266" t="str">
        <f t="shared" si="2"/>
        <v xml:space="preserve"> </v>
      </c>
      <c r="B22" s="221" t="s">
        <v>25</v>
      </c>
      <c r="C22" s="243">
        <v>1810</v>
      </c>
      <c r="D22" s="247">
        <v>1777</v>
      </c>
      <c r="E22" s="117">
        <f>C22+D22</f>
        <v>3587</v>
      </c>
      <c r="F22" s="243">
        <v>2067</v>
      </c>
      <c r="G22" s="247">
        <v>2069</v>
      </c>
      <c r="H22" s="117">
        <f>F22+G22</f>
        <v>4136</v>
      </c>
      <c r="I22" s="217">
        <f t="shared" si="10"/>
        <v>15.305269027042101</v>
      </c>
      <c r="L22" s="221" t="s">
        <v>25</v>
      </c>
      <c r="M22" s="243">
        <v>287443</v>
      </c>
      <c r="N22" s="244">
        <v>296451</v>
      </c>
      <c r="O22" s="138">
        <f>SUM(M22:N22)</f>
        <v>583894</v>
      </c>
      <c r="P22" s="100">
        <v>267</v>
      </c>
      <c r="Q22" s="140">
        <f>O22+P22</f>
        <v>584161</v>
      </c>
      <c r="R22" s="243">
        <v>342822</v>
      </c>
      <c r="S22" s="244">
        <v>364777</v>
      </c>
      <c r="T22" s="138">
        <f>SUM(R22:S22)</f>
        <v>707599</v>
      </c>
      <c r="U22" s="100">
        <v>651</v>
      </c>
      <c r="V22" s="142">
        <f>T22+U22</f>
        <v>708250</v>
      </c>
      <c r="W22" s="217">
        <f t="shared" si="11"/>
        <v>21.242260267289325</v>
      </c>
    </row>
    <row r="23" spans="1:23" ht="13.5" thickBot="1">
      <c r="A23" s="266" t="str">
        <f t="shared" si="2"/>
        <v xml:space="preserve"> </v>
      </c>
      <c r="B23" s="221" t="s">
        <v>26</v>
      </c>
      <c r="C23" s="243">
        <v>1658</v>
      </c>
      <c r="D23" s="252">
        <v>1628</v>
      </c>
      <c r="E23" s="118">
        <f>C23+D23</f>
        <v>3286</v>
      </c>
      <c r="F23" s="243">
        <v>1874</v>
      </c>
      <c r="G23" s="252">
        <v>1872</v>
      </c>
      <c r="H23" s="118">
        <f>F23+G23</f>
        <v>3746</v>
      </c>
      <c r="I23" s="218">
        <f>IF(E23=0,0,((H23/E23)-1)*100)</f>
        <v>13.998782714546554</v>
      </c>
      <c r="L23" s="221" t="s">
        <v>26</v>
      </c>
      <c r="M23" s="243">
        <v>233600</v>
      </c>
      <c r="N23" s="244">
        <v>223471</v>
      </c>
      <c r="O23" s="138">
        <f>SUM(M23:N23)</f>
        <v>457071</v>
      </c>
      <c r="P23" s="250">
        <v>720</v>
      </c>
      <c r="Q23" s="140">
        <f>O23+P23</f>
        <v>457791</v>
      </c>
      <c r="R23" s="243">
        <v>286283</v>
      </c>
      <c r="S23" s="244">
        <v>283688</v>
      </c>
      <c r="T23" s="138">
        <f>SUM(R23:S23)</f>
        <v>569971</v>
      </c>
      <c r="U23" s="250">
        <v>150</v>
      </c>
      <c r="V23" s="142">
        <f>T23+U23</f>
        <v>570121</v>
      </c>
      <c r="W23" s="217">
        <f>IF(Q23=0,0,((V23/Q23)-1)*100)</f>
        <v>24.537398070298444</v>
      </c>
    </row>
    <row r="24" spans="1:23" ht="14.25" thickTop="1" thickBot="1">
      <c r="A24" s="266" t="str">
        <f t="shared" si="2"/>
        <v xml:space="preserve"> </v>
      </c>
      <c r="B24" s="205" t="s">
        <v>58</v>
      </c>
      <c r="C24" s="111">
        <f t="shared" ref="C24:H24" si="14">+C21+C22+C23</f>
        <v>5224</v>
      </c>
      <c r="D24" s="119">
        <f t="shared" si="14"/>
        <v>5140</v>
      </c>
      <c r="E24" s="111">
        <f t="shared" si="14"/>
        <v>10364</v>
      </c>
      <c r="F24" s="111">
        <f t="shared" si="14"/>
        <v>5902</v>
      </c>
      <c r="G24" s="119">
        <f t="shared" si="14"/>
        <v>5913</v>
      </c>
      <c r="H24" s="111">
        <f t="shared" si="14"/>
        <v>11815</v>
      </c>
      <c r="I24" s="104">
        <f t="shared" ref="I24" si="15">IF(E24=0,0,((H24/E24)-1)*100)</f>
        <v>14.00038595137012</v>
      </c>
      <c r="L24" s="198" t="s">
        <v>58</v>
      </c>
      <c r="M24" s="143">
        <f t="shared" ref="M24:V24" si="16">+M21+M22+M23</f>
        <v>801305</v>
      </c>
      <c r="N24" s="144">
        <f t="shared" si="16"/>
        <v>785943</v>
      </c>
      <c r="O24" s="143">
        <f t="shared" si="16"/>
        <v>1587248</v>
      </c>
      <c r="P24" s="143">
        <f t="shared" si="16"/>
        <v>1386</v>
      </c>
      <c r="Q24" s="143">
        <f t="shared" si="16"/>
        <v>1588634</v>
      </c>
      <c r="R24" s="143">
        <f t="shared" si="16"/>
        <v>961471</v>
      </c>
      <c r="S24" s="144">
        <f t="shared" si="16"/>
        <v>965183</v>
      </c>
      <c r="T24" s="143">
        <f t="shared" si="16"/>
        <v>1926654</v>
      </c>
      <c r="U24" s="143">
        <f t="shared" si="16"/>
        <v>1154</v>
      </c>
      <c r="V24" s="143">
        <f t="shared" si="16"/>
        <v>1927808</v>
      </c>
      <c r="W24" s="146">
        <f t="shared" ref="W24" si="17">IF(Q24=0,0,((V24/Q24)-1)*100)</f>
        <v>21.350040349130129</v>
      </c>
    </row>
    <row r="25" spans="1:23" ht="14.25" thickTop="1" thickBot="1">
      <c r="A25" s="266" t="str">
        <f>IF(ISERROR(F25/G25)," ",IF(F25/G25&gt;0.5,IF(F25/G25&lt;1.5," ","NOT OK"),"NOT OK"))</f>
        <v xml:space="preserve"> </v>
      </c>
      <c r="B25" s="205" t="s">
        <v>90</v>
      </c>
      <c r="C25" s="101">
        <f>+C16+C20+C24</f>
        <v>16244</v>
      </c>
      <c r="D25" s="102">
        <f t="shared" ref="D25:H25" si="18">+D16+D20+D24</f>
        <v>16111</v>
      </c>
      <c r="E25" s="103">
        <f t="shared" si="18"/>
        <v>32355</v>
      </c>
      <c r="F25" s="101">
        <f t="shared" si="18"/>
        <v>18313</v>
      </c>
      <c r="G25" s="102">
        <f t="shared" si="18"/>
        <v>18242</v>
      </c>
      <c r="H25" s="103">
        <f t="shared" si="18"/>
        <v>36555</v>
      </c>
      <c r="I25" s="104">
        <f>IF(E25=0,0,((H25/E25)-1)*100)</f>
        <v>12.980992118683353</v>
      </c>
      <c r="L25" s="198" t="s">
        <v>90</v>
      </c>
      <c r="M25" s="143">
        <f t="shared" ref="M25:V25" si="19">+M16+M20+M24</f>
        <v>2531709</v>
      </c>
      <c r="N25" s="144">
        <f t="shared" si="19"/>
        <v>2595817</v>
      </c>
      <c r="O25" s="143">
        <f t="shared" si="19"/>
        <v>5127526</v>
      </c>
      <c r="P25" s="143">
        <f t="shared" si="19"/>
        <v>8784</v>
      </c>
      <c r="Q25" s="143">
        <f t="shared" si="19"/>
        <v>5136310</v>
      </c>
      <c r="R25" s="143">
        <f t="shared" si="19"/>
        <v>3011546</v>
      </c>
      <c r="S25" s="144">
        <f t="shared" si="19"/>
        <v>3103634</v>
      </c>
      <c r="T25" s="143">
        <f t="shared" si="19"/>
        <v>6115180</v>
      </c>
      <c r="U25" s="143">
        <f t="shared" si="19"/>
        <v>2447</v>
      </c>
      <c r="V25" s="145">
        <f t="shared" si="19"/>
        <v>6117627</v>
      </c>
      <c r="W25" s="146">
        <f>IF(Q25=0,0,((V25/Q25)-1)*100)</f>
        <v>19.105486234281031</v>
      </c>
    </row>
    <row r="26" spans="1:23" ht="14.25" thickTop="1" thickBot="1">
      <c r="A26" s="266" t="str">
        <f>IF(ISERROR(F26/G26)," ",IF(F26/G26&gt;0.5,IF(F26/G26&lt;1.5," ","NOT OK"),"NOT OK"))</f>
        <v xml:space="preserve"> </v>
      </c>
      <c r="B26" s="205" t="s">
        <v>89</v>
      </c>
      <c r="C26" s="101">
        <f>+C12+C16+C20+C24</f>
        <v>21731</v>
      </c>
      <c r="D26" s="102">
        <f t="shared" ref="D26:H26" si="20">+D12+D16+D20+D24</f>
        <v>21585</v>
      </c>
      <c r="E26" s="103">
        <f t="shared" si="20"/>
        <v>43316</v>
      </c>
      <c r="F26" s="101">
        <f t="shared" si="20"/>
        <v>24157</v>
      </c>
      <c r="G26" s="102">
        <f t="shared" si="20"/>
        <v>24039</v>
      </c>
      <c r="H26" s="103">
        <f t="shared" si="20"/>
        <v>48196</v>
      </c>
      <c r="I26" s="104">
        <f t="shared" ref="I26" si="21">IF(E26=0,0,((H26/E26)-1)*100)</f>
        <v>11.266044879490256</v>
      </c>
      <c r="L26" s="198" t="s">
        <v>89</v>
      </c>
      <c r="M26" s="143">
        <f t="shared" ref="M26:V26" si="22">+M12+M16+M20+M24</f>
        <v>3421149</v>
      </c>
      <c r="N26" s="144">
        <f t="shared" si="22"/>
        <v>3417000</v>
      </c>
      <c r="O26" s="143">
        <f t="shared" si="22"/>
        <v>6838149</v>
      </c>
      <c r="P26" s="143">
        <f t="shared" si="22"/>
        <v>10308</v>
      </c>
      <c r="Q26" s="143">
        <f t="shared" si="22"/>
        <v>6848457</v>
      </c>
      <c r="R26" s="143">
        <f t="shared" si="22"/>
        <v>3955984</v>
      </c>
      <c r="S26" s="144">
        <f t="shared" si="22"/>
        <v>3976922</v>
      </c>
      <c r="T26" s="143">
        <f t="shared" si="22"/>
        <v>7932906</v>
      </c>
      <c r="U26" s="143">
        <f t="shared" si="22"/>
        <v>3550</v>
      </c>
      <c r="V26" s="145">
        <f t="shared" si="22"/>
        <v>7936456</v>
      </c>
      <c r="W26" s="146">
        <f t="shared" ref="W26" si="23">IF(Q26=0,0,((V26/Q26)-1)*100)</f>
        <v>15.886775663481579</v>
      </c>
    </row>
    <row r="27" spans="1:23" ht="14.25" thickTop="1" thickBot="1">
      <c r="B27" s="200" t="s">
        <v>59</v>
      </c>
      <c r="C27" s="94"/>
      <c r="D27" s="94"/>
      <c r="E27" s="94"/>
      <c r="F27" s="94"/>
      <c r="G27" s="94"/>
      <c r="H27" s="94"/>
      <c r="I27" s="95"/>
      <c r="L27" s="200" t="s">
        <v>59</v>
      </c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5"/>
    </row>
    <row r="28" spans="1:23" ht="13.5" thickTop="1">
      <c r="B28" s="327" t="s">
        <v>28</v>
      </c>
      <c r="C28" s="328"/>
      <c r="D28" s="328"/>
      <c r="E28" s="328"/>
      <c r="F28" s="328"/>
      <c r="G28" s="328"/>
      <c r="H28" s="328"/>
      <c r="I28" s="329"/>
      <c r="L28" s="330" t="s">
        <v>29</v>
      </c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2"/>
    </row>
    <row r="29" spans="1:23" ht="13.5" thickBot="1">
      <c r="B29" s="318" t="s">
        <v>30</v>
      </c>
      <c r="C29" s="319"/>
      <c r="D29" s="319"/>
      <c r="E29" s="319"/>
      <c r="F29" s="319"/>
      <c r="G29" s="319"/>
      <c r="H29" s="319"/>
      <c r="I29" s="320"/>
      <c r="L29" s="321" t="s">
        <v>31</v>
      </c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3"/>
    </row>
    <row r="30" spans="1:23" ht="14.25" thickTop="1" thickBot="1">
      <c r="B30" s="197"/>
      <c r="C30" s="94"/>
      <c r="D30" s="94"/>
      <c r="E30" s="94"/>
      <c r="F30" s="94"/>
      <c r="G30" s="94"/>
      <c r="H30" s="94"/>
      <c r="I30" s="95"/>
      <c r="L30" s="197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5"/>
    </row>
    <row r="31" spans="1:23" ht="14.25" thickTop="1" thickBot="1">
      <c r="B31" s="219"/>
      <c r="C31" s="312" t="s">
        <v>91</v>
      </c>
      <c r="D31" s="313"/>
      <c r="E31" s="314"/>
      <c r="F31" s="315" t="s">
        <v>92</v>
      </c>
      <c r="G31" s="316"/>
      <c r="H31" s="317"/>
      <c r="I31" s="220" t="s">
        <v>4</v>
      </c>
      <c r="L31" s="219"/>
      <c r="M31" s="324" t="s">
        <v>91</v>
      </c>
      <c r="N31" s="325"/>
      <c r="O31" s="325"/>
      <c r="P31" s="325"/>
      <c r="Q31" s="326"/>
      <c r="R31" s="324" t="s">
        <v>92</v>
      </c>
      <c r="S31" s="325"/>
      <c r="T31" s="325"/>
      <c r="U31" s="325"/>
      <c r="V31" s="326"/>
      <c r="W31" s="220" t="s">
        <v>4</v>
      </c>
    </row>
    <row r="32" spans="1:23" ht="13.5" thickTop="1">
      <c r="B32" s="221" t="s">
        <v>5</v>
      </c>
      <c r="C32" s="222"/>
      <c r="D32" s="223"/>
      <c r="E32" s="153"/>
      <c r="F32" s="222"/>
      <c r="G32" s="223"/>
      <c r="H32" s="153"/>
      <c r="I32" s="224" t="s">
        <v>6</v>
      </c>
      <c r="L32" s="221" t="s">
        <v>5</v>
      </c>
      <c r="M32" s="222"/>
      <c r="N32" s="225"/>
      <c r="O32" s="150"/>
      <c r="P32" s="226"/>
      <c r="Q32" s="151"/>
      <c r="R32" s="222"/>
      <c r="S32" s="225"/>
      <c r="T32" s="150"/>
      <c r="U32" s="226"/>
      <c r="V32" s="150"/>
      <c r="W32" s="224" t="s">
        <v>6</v>
      </c>
    </row>
    <row r="33" spans="1:23" ht="13.5" thickBot="1">
      <c r="B33" s="227"/>
      <c r="C33" s="228" t="s">
        <v>7</v>
      </c>
      <c r="D33" s="229" t="s">
        <v>8</v>
      </c>
      <c r="E33" s="213" t="s">
        <v>9</v>
      </c>
      <c r="F33" s="228" t="s">
        <v>7</v>
      </c>
      <c r="G33" s="229" t="s">
        <v>8</v>
      </c>
      <c r="H33" s="213" t="s">
        <v>9</v>
      </c>
      <c r="I33" s="230"/>
      <c r="L33" s="227"/>
      <c r="M33" s="231" t="s">
        <v>10</v>
      </c>
      <c r="N33" s="232" t="s">
        <v>11</v>
      </c>
      <c r="O33" s="152" t="s">
        <v>12</v>
      </c>
      <c r="P33" s="233" t="s">
        <v>13</v>
      </c>
      <c r="Q33" s="214" t="s">
        <v>9</v>
      </c>
      <c r="R33" s="231" t="s">
        <v>10</v>
      </c>
      <c r="S33" s="232" t="s">
        <v>11</v>
      </c>
      <c r="T33" s="152" t="s">
        <v>12</v>
      </c>
      <c r="U33" s="233" t="s">
        <v>13</v>
      </c>
      <c r="V33" s="152" t="s">
        <v>9</v>
      </c>
      <c r="W33" s="230"/>
    </row>
    <row r="34" spans="1:23" ht="5.25" customHeight="1" thickTop="1" thickBot="1">
      <c r="B34" s="221"/>
      <c r="C34" s="234"/>
      <c r="D34" s="235"/>
      <c r="E34" s="97"/>
      <c r="F34" s="234"/>
      <c r="G34" s="235"/>
      <c r="H34" s="97"/>
      <c r="I34" s="236"/>
      <c r="L34" s="221"/>
      <c r="M34" s="237"/>
      <c r="N34" s="238"/>
      <c r="O34" s="136"/>
      <c r="P34" s="239"/>
      <c r="Q34" s="139"/>
      <c r="R34" s="237"/>
      <c r="S34" s="238"/>
      <c r="T34" s="136"/>
      <c r="U34" s="239"/>
      <c r="V34" s="141"/>
      <c r="W34" s="240"/>
    </row>
    <row r="35" spans="1:23" ht="13.5" thickTop="1">
      <c r="A35" s="94" t="str">
        <f t="shared" si="2"/>
        <v xml:space="preserve"> </v>
      </c>
      <c r="B35" s="221" t="s">
        <v>14</v>
      </c>
      <c r="C35" s="241">
        <v>1538</v>
      </c>
      <c r="D35" s="242">
        <v>1543</v>
      </c>
      <c r="E35" s="98">
        <f>C35+D35</f>
        <v>3081</v>
      </c>
      <c r="F35" s="243">
        <v>1800</v>
      </c>
      <c r="G35" s="247">
        <v>1824</v>
      </c>
      <c r="H35" s="98">
        <f>F35+G35</f>
        <v>3624</v>
      </c>
      <c r="I35" s="217">
        <f t="shared" ref="I35:I43" si="24">IF(E35=0,0,((H35/E35)-1)*100)</f>
        <v>17.624148003894845</v>
      </c>
      <c r="K35" s="99"/>
      <c r="L35" s="221" t="s">
        <v>14</v>
      </c>
      <c r="M35" s="243">
        <v>223778</v>
      </c>
      <c r="N35" s="244">
        <v>224239</v>
      </c>
      <c r="O35" s="137">
        <f>SUM(M35:N35)</f>
        <v>448017</v>
      </c>
      <c r="P35" s="100">
        <v>506</v>
      </c>
      <c r="Q35" s="140">
        <f>O35+P35</f>
        <v>448523</v>
      </c>
      <c r="R35" s="243">
        <v>253647</v>
      </c>
      <c r="S35" s="244">
        <v>252075</v>
      </c>
      <c r="T35" s="137">
        <f>SUM(R35:S35)</f>
        <v>505722</v>
      </c>
      <c r="U35" s="251">
        <v>180</v>
      </c>
      <c r="V35" s="142">
        <f>T35+U35</f>
        <v>505902</v>
      </c>
      <c r="W35" s="217">
        <f t="shared" ref="W35:W43" si="25">IF(Q35=0,0,((V35/Q35)-1)*100)</f>
        <v>12.792877957206205</v>
      </c>
    </row>
    <row r="36" spans="1:23">
      <c r="A36" s="94" t="str">
        <f t="shared" si="2"/>
        <v xml:space="preserve"> </v>
      </c>
      <c r="B36" s="221" t="s">
        <v>15</v>
      </c>
      <c r="C36" s="241">
        <v>1520</v>
      </c>
      <c r="D36" s="242">
        <v>1519</v>
      </c>
      <c r="E36" s="98">
        <f>C36+D36</f>
        <v>3039</v>
      </c>
      <c r="F36" s="243">
        <v>1896</v>
      </c>
      <c r="G36" s="247">
        <v>1895</v>
      </c>
      <c r="H36" s="98">
        <f>F36+G36</f>
        <v>3791</v>
      </c>
      <c r="I36" s="217">
        <f t="shared" si="24"/>
        <v>24.744981901941433</v>
      </c>
      <c r="K36" s="99"/>
      <c r="L36" s="221" t="s">
        <v>15</v>
      </c>
      <c r="M36" s="243">
        <v>219355</v>
      </c>
      <c r="N36" s="244">
        <v>213643</v>
      </c>
      <c r="O36" s="137">
        <f>SUM(M36:N36)</f>
        <v>432998</v>
      </c>
      <c r="P36" s="100">
        <v>87</v>
      </c>
      <c r="Q36" s="140">
        <f>O36+P36</f>
        <v>433085</v>
      </c>
      <c r="R36" s="243">
        <v>263737</v>
      </c>
      <c r="S36" s="244">
        <v>248879</v>
      </c>
      <c r="T36" s="137">
        <f>SUM(R36:S36)</f>
        <v>512616</v>
      </c>
      <c r="U36" s="100">
        <v>232</v>
      </c>
      <c r="V36" s="142">
        <f>T36+U36</f>
        <v>512848</v>
      </c>
      <c r="W36" s="217">
        <f t="shared" si="25"/>
        <v>18.417400741194001</v>
      </c>
    </row>
    <row r="37" spans="1:23" ht="13.5" thickBot="1">
      <c r="A37" s="94" t="str">
        <f t="shared" si="2"/>
        <v xml:space="preserve"> </v>
      </c>
      <c r="B37" s="227" t="s">
        <v>16</v>
      </c>
      <c r="C37" s="245">
        <v>1602</v>
      </c>
      <c r="D37" s="246">
        <v>1614</v>
      </c>
      <c r="E37" s="98">
        <f>C37+D37</f>
        <v>3216</v>
      </c>
      <c r="F37" s="243">
        <v>1991</v>
      </c>
      <c r="G37" s="252">
        <v>2008</v>
      </c>
      <c r="H37" s="98">
        <f>F37+G37</f>
        <v>3999</v>
      </c>
      <c r="I37" s="217">
        <f t="shared" si="24"/>
        <v>24.347014925373145</v>
      </c>
      <c r="K37" s="99"/>
      <c r="L37" s="227" t="s">
        <v>16</v>
      </c>
      <c r="M37" s="243">
        <v>251403</v>
      </c>
      <c r="N37" s="244">
        <v>219251</v>
      </c>
      <c r="O37" s="137">
        <f>SUM(M37:N37)</f>
        <v>470654</v>
      </c>
      <c r="P37" s="100">
        <v>112</v>
      </c>
      <c r="Q37" s="140">
        <f>O37+P37</f>
        <v>470766</v>
      </c>
      <c r="R37" s="243">
        <v>291724</v>
      </c>
      <c r="S37" s="244">
        <v>256117</v>
      </c>
      <c r="T37" s="137">
        <f>SUM(R37:S37)</f>
        <v>547841</v>
      </c>
      <c r="U37" s="250">
        <v>415</v>
      </c>
      <c r="V37" s="142">
        <f>T37+U37</f>
        <v>548256</v>
      </c>
      <c r="W37" s="217">
        <f t="shared" si="25"/>
        <v>16.460407081225071</v>
      </c>
    </row>
    <row r="38" spans="1:23" ht="14.25" thickTop="1" thickBot="1">
      <c r="A38" s="94" t="str">
        <f>IF(ISERROR(F38/G38)," ",IF(F38/G38&gt;0.5,IF(F38/G38&lt;1.5," ","NOT OK"),"NOT OK"))</f>
        <v xml:space="preserve"> </v>
      </c>
      <c r="B38" s="205" t="s">
        <v>55</v>
      </c>
      <c r="C38" s="101">
        <f t="shared" ref="C38:D38" si="26">+C35+C36+C37</f>
        <v>4660</v>
      </c>
      <c r="D38" s="102">
        <f t="shared" si="26"/>
        <v>4676</v>
      </c>
      <c r="E38" s="103">
        <f t="shared" ref="E38:H38" si="27">+E35+E36+E37</f>
        <v>9336</v>
      </c>
      <c r="F38" s="101">
        <f t="shared" si="27"/>
        <v>5687</v>
      </c>
      <c r="G38" s="102">
        <f t="shared" si="27"/>
        <v>5727</v>
      </c>
      <c r="H38" s="103">
        <f t="shared" si="27"/>
        <v>11414</v>
      </c>
      <c r="I38" s="104">
        <f t="shared" si="24"/>
        <v>22.257926306769505</v>
      </c>
      <c r="L38" s="198" t="s">
        <v>55</v>
      </c>
      <c r="M38" s="143">
        <f t="shared" ref="M38:P38" si="28">+M35+M36+M37</f>
        <v>694536</v>
      </c>
      <c r="N38" s="144">
        <f t="shared" si="28"/>
        <v>657133</v>
      </c>
      <c r="O38" s="143">
        <f t="shared" si="28"/>
        <v>1351669</v>
      </c>
      <c r="P38" s="143">
        <f t="shared" si="28"/>
        <v>705</v>
      </c>
      <c r="Q38" s="143">
        <f t="shared" ref="Q38:V38" si="29">+Q35+Q36+Q37</f>
        <v>1352374</v>
      </c>
      <c r="R38" s="143">
        <f t="shared" si="29"/>
        <v>809108</v>
      </c>
      <c r="S38" s="144">
        <f t="shared" si="29"/>
        <v>757071</v>
      </c>
      <c r="T38" s="143">
        <f t="shared" si="29"/>
        <v>1566179</v>
      </c>
      <c r="U38" s="143">
        <f t="shared" si="29"/>
        <v>827</v>
      </c>
      <c r="V38" s="145">
        <f t="shared" si="29"/>
        <v>1567006</v>
      </c>
      <c r="W38" s="146">
        <f t="shared" si="25"/>
        <v>15.870757645444233</v>
      </c>
    </row>
    <row r="39" spans="1:23" ht="13.5" thickTop="1">
      <c r="A39" s="94" t="str">
        <f t="shared" si="2"/>
        <v xml:space="preserve"> </v>
      </c>
      <c r="B39" s="221" t="s">
        <v>18</v>
      </c>
      <c r="C39" s="241">
        <v>1624</v>
      </c>
      <c r="D39" s="242">
        <v>1636</v>
      </c>
      <c r="E39" s="98">
        <f>C39+D39</f>
        <v>3260</v>
      </c>
      <c r="F39" s="241">
        <v>2014</v>
      </c>
      <c r="G39" s="242">
        <v>2030</v>
      </c>
      <c r="H39" s="98">
        <f>F39+G39</f>
        <v>4044</v>
      </c>
      <c r="I39" s="217">
        <f t="shared" si="24"/>
        <v>24.049079754601223</v>
      </c>
      <c r="L39" s="221" t="s">
        <v>18</v>
      </c>
      <c r="M39" s="243">
        <v>250315</v>
      </c>
      <c r="N39" s="244">
        <v>270121</v>
      </c>
      <c r="O39" s="137">
        <f>M39+N39</f>
        <v>520436</v>
      </c>
      <c r="P39" s="100">
        <v>161</v>
      </c>
      <c r="Q39" s="140">
        <f>O39+P39</f>
        <v>520597</v>
      </c>
      <c r="R39" s="243">
        <v>299634</v>
      </c>
      <c r="S39" s="244">
        <v>316677</v>
      </c>
      <c r="T39" s="137">
        <f>R39+S39</f>
        <v>616311</v>
      </c>
      <c r="U39" s="100">
        <v>216</v>
      </c>
      <c r="V39" s="142">
        <f>T39+U39</f>
        <v>616527</v>
      </c>
      <c r="W39" s="217">
        <f t="shared" si="25"/>
        <v>18.4269213998544</v>
      </c>
    </row>
    <row r="40" spans="1:23">
      <c r="A40" s="94" t="str">
        <f>IF(ISERROR(F40/G40)," ",IF(F40/G40&gt;0.5,IF(F40/G40&lt;1.5," ","NOT OK"),"NOT OK"))</f>
        <v xml:space="preserve"> </v>
      </c>
      <c r="B40" s="221" t="s">
        <v>19</v>
      </c>
      <c r="C40" s="243">
        <v>1427</v>
      </c>
      <c r="D40" s="247">
        <v>1443</v>
      </c>
      <c r="E40" s="98">
        <f>C40+D40</f>
        <v>2870</v>
      </c>
      <c r="F40" s="243">
        <v>1876</v>
      </c>
      <c r="G40" s="247">
        <v>1897</v>
      </c>
      <c r="H40" s="105">
        <f>F40+G40</f>
        <v>3773</v>
      </c>
      <c r="I40" s="217">
        <f>IF(E40=0,0,((H40/E40)-1)*100)</f>
        <v>31.463414634146346</v>
      </c>
      <c r="L40" s="221" t="s">
        <v>19</v>
      </c>
      <c r="M40" s="243">
        <v>254215</v>
      </c>
      <c r="N40" s="244">
        <v>253784</v>
      </c>
      <c r="O40" s="137">
        <f>M40+N40</f>
        <v>507999</v>
      </c>
      <c r="P40" s="100">
        <v>0</v>
      </c>
      <c r="Q40" s="140">
        <f>O40+P40</f>
        <v>507999</v>
      </c>
      <c r="R40" s="243">
        <v>311906</v>
      </c>
      <c r="S40" s="244">
        <v>318064</v>
      </c>
      <c r="T40" s="137">
        <f>R40+S40</f>
        <v>629970</v>
      </c>
      <c r="U40" s="100">
        <v>129</v>
      </c>
      <c r="V40" s="142">
        <f>T40+U40</f>
        <v>630099</v>
      </c>
      <c r="W40" s="217">
        <f>IF(Q40=0,0,((V40/Q40)-1)*100)</f>
        <v>24.035480384803897</v>
      </c>
    </row>
    <row r="41" spans="1:23" ht="13.5" thickBot="1">
      <c r="A41" s="94" t="str">
        <f>IF(ISERROR(F41/G41)," ",IF(F41/G41&gt;0.5,IF(F41/G41&lt;1.5," ","NOT OK"),"NOT OK"))</f>
        <v xml:space="preserve"> </v>
      </c>
      <c r="B41" s="221" t="s">
        <v>20</v>
      </c>
      <c r="C41" s="243">
        <v>1611</v>
      </c>
      <c r="D41" s="247">
        <v>1633</v>
      </c>
      <c r="E41" s="98">
        <f>C41+D41</f>
        <v>3244</v>
      </c>
      <c r="F41" s="243">
        <v>2029</v>
      </c>
      <c r="G41" s="247">
        <v>2049</v>
      </c>
      <c r="H41" s="105">
        <f>F41+G41</f>
        <v>4078</v>
      </c>
      <c r="I41" s="217">
        <f>IF(E41=0,0,((H41/E41)-1)*100)</f>
        <v>25.709001233045626</v>
      </c>
      <c r="L41" s="221" t="s">
        <v>20</v>
      </c>
      <c r="M41" s="243">
        <v>255741</v>
      </c>
      <c r="N41" s="244">
        <v>270299</v>
      </c>
      <c r="O41" s="137">
        <f>M41+N41</f>
        <v>526040</v>
      </c>
      <c r="P41" s="100">
        <v>0</v>
      </c>
      <c r="Q41" s="140">
        <f>O41+P41</f>
        <v>526040</v>
      </c>
      <c r="R41" s="243">
        <v>308945</v>
      </c>
      <c r="S41" s="244">
        <v>316825</v>
      </c>
      <c r="T41" s="137">
        <f>R41+S41</f>
        <v>625770</v>
      </c>
      <c r="U41" s="100">
        <v>0</v>
      </c>
      <c r="V41" s="142">
        <f>T41+U41</f>
        <v>625770</v>
      </c>
      <c r="W41" s="217">
        <f>IF(Q41=0,0,((V41/Q41)-1)*100)</f>
        <v>18.958634324385983</v>
      </c>
    </row>
    <row r="42" spans="1:23" ht="14.25" thickTop="1" thickBot="1">
      <c r="A42" s="94" t="str">
        <f>IF(ISERROR(F42/G42)," ",IF(F42/G42&gt;0.5,IF(F42/G42&lt;1.5," ","NOT OK"),"NOT OK"))</f>
        <v xml:space="preserve"> </v>
      </c>
      <c r="B42" s="205" t="s">
        <v>87</v>
      </c>
      <c r="C42" s="101">
        <f>+C39+C40+C41</f>
        <v>4662</v>
      </c>
      <c r="D42" s="102">
        <f t="shared" ref="D42:H42" si="30">+D39+D40+D41</f>
        <v>4712</v>
      </c>
      <c r="E42" s="103">
        <f t="shared" si="30"/>
        <v>9374</v>
      </c>
      <c r="F42" s="101">
        <f t="shared" si="30"/>
        <v>5919</v>
      </c>
      <c r="G42" s="102">
        <f t="shared" si="30"/>
        <v>5976</v>
      </c>
      <c r="H42" s="103">
        <f t="shared" si="30"/>
        <v>11895</v>
      </c>
      <c r="I42" s="104">
        <f t="shared" ref="I42" si="31">IF(E42=0,0,((H42/E42)-1)*100)</f>
        <v>26.893535310433101</v>
      </c>
      <c r="L42" s="198" t="s">
        <v>87</v>
      </c>
      <c r="M42" s="143">
        <f>+M39+M40+M41</f>
        <v>760271</v>
      </c>
      <c r="N42" s="144">
        <f t="shared" ref="N42:V42" si="32">+N39+N40+N41</f>
        <v>794204</v>
      </c>
      <c r="O42" s="143">
        <f t="shared" si="32"/>
        <v>1554475</v>
      </c>
      <c r="P42" s="143">
        <f t="shared" si="32"/>
        <v>161</v>
      </c>
      <c r="Q42" s="143">
        <f t="shared" si="32"/>
        <v>1554636</v>
      </c>
      <c r="R42" s="143">
        <f t="shared" si="32"/>
        <v>920485</v>
      </c>
      <c r="S42" s="144">
        <f t="shared" si="32"/>
        <v>951566</v>
      </c>
      <c r="T42" s="143">
        <f t="shared" si="32"/>
        <v>1872051</v>
      </c>
      <c r="U42" s="143">
        <f t="shared" si="32"/>
        <v>345</v>
      </c>
      <c r="V42" s="145">
        <f t="shared" si="32"/>
        <v>1872396</v>
      </c>
      <c r="W42" s="146">
        <f t="shared" ref="W42" si="33">IF(Q42=0,0,((V42/Q42)-1)*100)</f>
        <v>20.439511242503073</v>
      </c>
    </row>
    <row r="43" spans="1:23" ht="13.5" thickTop="1">
      <c r="A43" s="94" t="str">
        <f t="shared" si="2"/>
        <v xml:space="preserve"> </v>
      </c>
      <c r="B43" s="221" t="s">
        <v>32</v>
      </c>
      <c r="C43" s="248">
        <v>1629</v>
      </c>
      <c r="D43" s="249">
        <v>1626</v>
      </c>
      <c r="E43" s="98">
        <f>C43+D43</f>
        <v>3255</v>
      </c>
      <c r="F43" s="248">
        <v>1955</v>
      </c>
      <c r="G43" s="249">
        <v>1968</v>
      </c>
      <c r="H43" s="105">
        <f>SUM(F43:G43)</f>
        <v>3923</v>
      </c>
      <c r="I43" s="217">
        <f t="shared" si="24"/>
        <v>20.522273425499236</v>
      </c>
      <c r="L43" s="221" t="s">
        <v>21</v>
      </c>
      <c r="M43" s="243">
        <v>241455</v>
      </c>
      <c r="N43" s="244">
        <v>252841</v>
      </c>
      <c r="O43" s="137">
        <f>M43+N43</f>
        <v>494296</v>
      </c>
      <c r="P43" s="100">
        <v>0</v>
      </c>
      <c r="Q43" s="140">
        <f>O43+P43</f>
        <v>494296</v>
      </c>
      <c r="R43" s="243">
        <v>285872</v>
      </c>
      <c r="S43" s="244">
        <v>295136</v>
      </c>
      <c r="T43" s="137">
        <f>R43+S43</f>
        <v>581008</v>
      </c>
      <c r="U43" s="100">
        <v>0</v>
      </c>
      <c r="V43" s="142">
        <f>T43+U43</f>
        <v>581008</v>
      </c>
      <c r="W43" s="217">
        <f t="shared" si="25"/>
        <v>17.542525126644758</v>
      </c>
    </row>
    <row r="44" spans="1:23">
      <c r="A44" s="94" t="str">
        <f t="shared" ref="A44:A47" si="34">IF(ISERROR(F44/G44)," ",IF(F44/G44&gt;0.5,IF(F44/G44&lt;1.5," ","NOT OK"),"NOT OK"))</f>
        <v xml:space="preserve"> </v>
      </c>
      <c r="B44" s="221" t="s">
        <v>88</v>
      </c>
      <c r="C44" s="248">
        <v>1666</v>
      </c>
      <c r="D44" s="249">
        <v>1665</v>
      </c>
      <c r="E44" s="98">
        <f>C44+D44</f>
        <v>3331</v>
      </c>
      <c r="F44" s="248">
        <v>1989</v>
      </c>
      <c r="G44" s="249">
        <v>1983</v>
      </c>
      <c r="H44" s="105">
        <f>SUM(F44:G44)</f>
        <v>3972</v>
      </c>
      <c r="I44" s="217">
        <f t="shared" ref="I44:I48" si="35">IF(E44=0,0,((H44/E44)-1)*100)</f>
        <v>19.243470429300501</v>
      </c>
      <c r="L44" s="221" t="s">
        <v>88</v>
      </c>
      <c r="M44" s="243">
        <v>213174</v>
      </c>
      <c r="N44" s="244">
        <v>226602</v>
      </c>
      <c r="O44" s="137">
        <f>M44+N44</f>
        <v>439776</v>
      </c>
      <c r="P44" s="100">
        <v>313</v>
      </c>
      <c r="Q44" s="140">
        <f>O44+P44</f>
        <v>440089</v>
      </c>
      <c r="R44" s="243">
        <v>268316</v>
      </c>
      <c r="S44" s="244">
        <v>280991</v>
      </c>
      <c r="T44" s="137">
        <f>R44+S44</f>
        <v>549307</v>
      </c>
      <c r="U44" s="100">
        <v>189</v>
      </c>
      <c r="V44" s="142">
        <f>T44+U44</f>
        <v>549496</v>
      </c>
      <c r="W44" s="217">
        <f t="shared" ref="W44:W48" si="36">IF(Q44=0,0,((V44/Q44)-1)*100)</f>
        <v>24.860198732529092</v>
      </c>
    </row>
    <row r="45" spans="1:23" ht="13.5" thickBot="1">
      <c r="A45" s="94" t="str">
        <f t="shared" si="34"/>
        <v xml:space="preserve"> </v>
      </c>
      <c r="B45" s="221" t="s">
        <v>22</v>
      </c>
      <c r="C45" s="248">
        <v>1616</v>
      </c>
      <c r="D45" s="249">
        <v>1619</v>
      </c>
      <c r="E45" s="98">
        <f>C45+D45</f>
        <v>3235</v>
      </c>
      <c r="F45" s="248">
        <v>1908</v>
      </c>
      <c r="G45" s="249">
        <v>1907</v>
      </c>
      <c r="H45" s="105">
        <f>SUM(F45:G45)</f>
        <v>3815</v>
      </c>
      <c r="I45" s="217">
        <f t="shared" si="35"/>
        <v>17.92890262751159</v>
      </c>
      <c r="L45" s="221" t="s">
        <v>22</v>
      </c>
      <c r="M45" s="243">
        <v>196990</v>
      </c>
      <c r="N45" s="244">
        <v>196885</v>
      </c>
      <c r="O45" s="138">
        <f>M45+N45</f>
        <v>393875</v>
      </c>
      <c r="P45" s="250">
        <v>108</v>
      </c>
      <c r="Q45" s="140">
        <f>O45+P45</f>
        <v>393983</v>
      </c>
      <c r="R45" s="243">
        <v>243743</v>
      </c>
      <c r="S45" s="244">
        <v>238679</v>
      </c>
      <c r="T45" s="138">
        <f>R45+S45</f>
        <v>482422</v>
      </c>
      <c r="U45" s="250">
        <v>0</v>
      </c>
      <c r="V45" s="142">
        <f>T45+U45</f>
        <v>482422</v>
      </c>
      <c r="W45" s="217">
        <f t="shared" si="36"/>
        <v>22.447415243804937</v>
      </c>
    </row>
    <row r="46" spans="1:23" ht="16.5" thickTop="1" thickBot="1">
      <c r="A46" s="113" t="str">
        <f t="shared" si="34"/>
        <v xml:space="preserve"> </v>
      </c>
      <c r="B46" s="206" t="s">
        <v>60</v>
      </c>
      <c r="C46" s="111">
        <f>+C43+C44+C45</f>
        <v>4911</v>
      </c>
      <c r="D46" s="112">
        <f t="shared" ref="D46" si="37">+D43+D44+D45</f>
        <v>4910</v>
      </c>
      <c r="E46" s="110">
        <f t="shared" ref="E46" si="38">+E43+E44+E45</f>
        <v>9821</v>
      </c>
      <c r="F46" s="111">
        <f t="shared" ref="F46" si="39">+F43+F44+F45</f>
        <v>5852</v>
      </c>
      <c r="G46" s="112">
        <f t="shared" ref="G46" si="40">+G43+G44+G45</f>
        <v>5858</v>
      </c>
      <c r="H46" s="112">
        <f t="shared" ref="H46" si="41">+H43+H44+H45</f>
        <v>11710</v>
      </c>
      <c r="I46" s="104">
        <f t="shared" si="35"/>
        <v>19.234293860095718</v>
      </c>
      <c r="J46" s="113"/>
      <c r="K46" s="114"/>
      <c r="L46" s="199" t="s">
        <v>60</v>
      </c>
      <c r="M46" s="147">
        <f>M45+M43+M44</f>
        <v>651619</v>
      </c>
      <c r="N46" s="147">
        <f t="shared" ref="N46" si="42">N45+N43+N44</f>
        <v>676328</v>
      </c>
      <c r="O46" s="148">
        <f t="shared" ref="O46" si="43">O45+O43+O44</f>
        <v>1327947</v>
      </c>
      <c r="P46" s="148">
        <f t="shared" ref="P46" si="44">P45+P43+P44</f>
        <v>421</v>
      </c>
      <c r="Q46" s="148">
        <f t="shared" ref="Q46" si="45">Q45+Q43+Q44</f>
        <v>1328368</v>
      </c>
      <c r="R46" s="147">
        <f t="shared" ref="R46" si="46">R45+R43+R44</f>
        <v>797931</v>
      </c>
      <c r="S46" s="147">
        <f t="shared" ref="S46" si="47">S45+S43+S44</f>
        <v>814806</v>
      </c>
      <c r="T46" s="148">
        <f t="shared" ref="T46" si="48">T45+T43+T44</f>
        <v>1612737</v>
      </c>
      <c r="U46" s="148">
        <f t="shared" ref="U46" si="49">U45+U43+U44</f>
        <v>189</v>
      </c>
      <c r="V46" s="148">
        <f t="shared" ref="V46" si="50">V45+V43+V44</f>
        <v>1612926</v>
      </c>
      <c r="W46" s="149">
        <f t="shared" si="36"/>
        <v>21.421624128253612</v>
      </c>
    </row>
    <row r="47" spans="1:23" ht="13.5" thickTop="1">
      <c r="A47" s="94" t="str">
        <f t="shared" si="34"/>
        <v xml:space="preserve"> </v>
      </c>
      <c r="B47" s="221" t="s">
        <v>23</v>
      </c>
      <c r="C47" s="243">
        <v>1675</v>
      </c>
      <c r="D47" s="247">
        <v>1692</v>
      </c>
      <c r="E47" s="115">
        <f>C47+D47</f>
        <v>3367</v>
      </c>
      <c r="F47" s="243">
        <v>2000</v>
      </c>
      <c r="G47" s="247">
        <v>1993</v>
      </c>
      <c r="H47" s="116">
        <f>F47+G47</f>
        <v>3993</v>
      </c>
      <c r="I47" s="217">
        <f t="shared" si="35"/>
        <v>18.5922185922186</v>
      </c>
      <c r="L47" s="221" t="s">
        <v>24</v>
      </c>
      <c r="M47" s="243">
        <v>253577</v>
      </c>
      <c r="N47" s="244">
        <v>243061</v>
      </c>
      <c r="O47" s="138">
        <f>SUM(M47:N47)</f>
        <v>496638</v>
      </c>
      <c r="P47" s="251">
        <v>0</v>
      </c>
      <c r="Q47" s="140">
        <f>O47+P47</f>
        <v>496638</v>
      </c>
      <c r="R47" s="243">
        <v>315794</v>
      </c>
      <c r="S47" s="244">
        <v>305642</v>
      </c>
      <c r="T47" s="138">
        <f>SUM(R47:S47)</f>
        <v>621436</v>
      </c>
      <c r="U47" s="251">
        <v>0</v>
      </c>
      <c r="V47" s="142">
        <f>T47+U47</f>
        <v>621436</v>
      </c>
      <c r="W47" s="217">
        <f t="shared" si="36"/>
        <v>25.128564467479329</v>
      </c>
    </row>
    <row r="48" spans="1:23">
      <c r="A48" s="94" t="str">
        <f t="shared" si="2"/>
        <v xml:space="preserve"> </v>
      </c>
      <c r="B48" s="221" t="s">
        <v>25</v>
      </c>
      <c r="C48" s="243">
        <v>1698</v>
      </c>
      <c r="D48" s="247">
        <v>1733</v>
      </c>
      <c r="E48" s="117">
        <f>C48+D48</f>
        <v>3431</v>
      </c>
      <c r="F48" s="243">
        <v>1974</v>
      </c>
      <c r="G48" s="247">
        <v>1973</v>
      </c>
      <c r="H48" s="117">
        <f>F48+G48</f>
        <v>3947</v>
      </c>
      <c r="I48" s="217">
        <f t="shared" si="35"/>
        <v>15.039347129116877</v>
      </c>
      <c r="L48" s="221" t="s">
        <v>25</v>
      </c>
      <c r="M48" s="243">
        <v>266947</v>
      </c>
      <c r="N48" s="244">
        <v>287598</v>
      </c>
      <c r="O48" s="138">
        <f>SUM(M48:N48)</f>
        <v>554545</v>
      </c>
      <c r="P48" s="100">
        <v>496</v>
      </c>
      <c r="Q48" s="140">
        <f>O48+P48</f>
        <v>555041</v>
      </c>
      <c r="R48" s="243">
        <v>305902</v>
      </c>
      <c r="S48" s="244">
        <v>317681</v>
      </c>
      <c r="T48" s="138">
        <f>SUM(R48:S48)</f>
        <v>623583</v>
      </c>
      <c r="U48" s="100">
        <v>70</v>
      </c>
      <c r="V48" s="142">
        <f>T48+U48</f>
        <v>623653</v>
      </c>
      <c r="W48" s="217">
        <f t="shared" si="36"/>
        <v>12.361609322554546</v>
      </c>
    </row>
    <row r="49" spans="1:23" ht="13.5" thickBot="1">
      <c r="A49" s="94" t="str">
        <f t="shared" si="2"/>
        <v xml:space="preserve"> </v>
      </c>
      <c r="B49" s="221" t="s">
        <v>26</v>
      </c>
      <c r="C49" s="243">
        <v>1662</v>
      </c>
      <c r="D49" s="252">
        <v>1693</v>
      </c>
      <c r="E49" s="118">
        <f>C49+D49</f>
        <v>3355</v>
      </c>
      <c r="F49" s="243">
        <v>1917</v>
      </c>
      <c r="G49" s="252">
        <v>1917</v>
      </c>
      <c r="H49" s="118">
        <f>F49+G49</f>
        <v>3834</v>
      </c>
      <c r="I49" s="218">
        <f>IF(E49=0,0,((H49/E49)-1)*100)</f>
        <v>14.27719821162443</v>
      </c>
      <c r="L49" s="221" t="s">
        <v>26</v>
      </c>
      <c r="M49" s="243">
        <v>203910</v>
      </c>
      <c r="N49" s="244">
        <v>198531</v>
      </c>
      <c r="O49" s="138">
        <f>SUM(M49:N49)</f>
        <v>402441</v>
      </c>
      <c r="P49" s="250">
        <v>87</v>
      </c>
      <c r="Q49" s="140">
        <f>O49+P49</f>
        <v>402528</v>
      </c>
      <c r="R49" s="243">
        <v>246737</v>
      </c>
      <c r="S49" s="244">
        <v>241400</v>
      </c>
      <c r="T49" s="138">
        <f>SUM(R49:S49)</f>
        <v>488137</v>
      </c>
      <c r="U49" s="250">
        <v>0</v>
      </c>
      <c r="V49" s="142">
        <f>T49+U49</f>
        <v>488137</v>
      </c>
      <c r="W49" s="217">
        <f>IF(Q49=0,0,((V49/Q49)-1)*100)</f>
        <v>21.267837268463307</v>
      </c>
    </row>
    <row r="50" spans="1:23" ht="14.25" thickTop="1" thickBot="1">
      <c r="A50" s="94" t="str">
        <f t="shared" si="2"/>
        <v xml:space="preserve"> </v>
      </c>
      <c r="B50" s="205" t="s">
        <v>58</v>
      </c>
      <c r="C50" s="111">
        <f t="shared" ref="C50:H50" si="51">+C47+C48+C49</f>
        <v>5035</v>
      </c>
      <c r="D50" s="119">
        <f t="shared" si="51"/>
        <v>5118</v>
      </c>
      <c r="E50" s="111">
        <f t="shared" si="51"/>
        <v>10153</v>
      </c>
      <c r="F50" s="111">
        <f t="shared" si="51"/>
        <v>5891</v>
      </c>
      <c r="G50" s="119">
        <f t="shared" si="51"/>
        <v>5883</v>
      </c>
      <c r="H50" s="111">
        <f t="shared" si="51"/>
        <v>11774</v>
      </c>
      <c r="I50" s="104">
        <f>IF(E50=0,0,((H50/E50)-1)*100)</f>
        <v>15.96572441642865</v>
      </c>
      <c r="L50" s="198" t="s">
        <v>58</v>
      </c>
      <c r="M50" s="143">
        <f t="shared" ref="M50:V50" si="52">+M47+M48+M49</f>
        <v>724434</v>
      </c>
      <c r="N50" s="144">
        <f t="shared" si="52"/>
        <v>729190</v>
      </c>
      <c r="O50" s="143">
        <f t="shared" si="52"/>
        <v>1453624</v>
      </c>
      <c r="P50" s="143">
        <f t="shared" si="52"/>
        <v>583</v>
      </c>
      <c r="Q50" s="143">
        <f t="shared" si="52"/>
        <v>1454207</v>
      </c>
      <c r="R50" s="143">
        <f t="shared" si="52"/>
        <v>868433</v>
      </c>
      <c r="S50" s="144">
        <f t="shared" si="52"/>
        <v>864723</v>
      </c>
      <c r="T50" s="143">
        <f t="shared" si="52"/>
        <v>1733156</v>
      </c>
      <c r="U50" s="143">
        <f t="shared" si="52"/>
        <v>70</v>
      </c>
      <c r="V50" s="143">
        <f t="shared" si="52"/>
        <v>1733226</v>
      </c>
      <c r="W50" s="146">
        <f t="shared" ref="W50" si="53">IF(Q50=0,0,((V50/Q50)-1)*100)</f>
        <v>19.187020829909351</v>
      </c>
    </row>
    <row r="51" spans="1:23" ht="14.25" thickTop="1" thickBot="1">
      <c r="A51" s="266" t="str">
        <f>IF(ISERROR(F51/G51)," ",IF(F51/G51&gt;0.5,IF(F51/G51&lt;1.5," ","NOT OK"),"NOT OK"))</f>
        <v xml:space="preserve"> </v>
      </c>
      <c r="B51" s="205" t="s">
        <v>90</v>
      </c>
      <c r="C51" s="101">
        <f>+C42+C46+C50</f>
        <v>14608</v>
      </c>
      <c r="D51" s="102">
        <f t="shared" ref="D51" si="54">+D42+D46+D50</f>
        <v>14740</v>
      </c>
      <c r="E51" s="103">
        <f t="shared" ref="E51" si="55">+E42+E46+E50</f>
        <v>29348</v>
      </c>
      <c r="F51" s="101">
        <f t="shared" ref="F51" si="56">+F42+F46+F50</f>
        <v>17662</v>
      </c>
      <c r="G51" s="102">
        <f t="shared" ref="G51" si="57">+G42+G46+G50</f>
        <v>17717</v>
      </c>
      <c r="H51" s="103">
        <f t="shared" ref="H51" si="58">+H42+H46+H50</f>
        <v>35379</v>
      </c>
      <c r="I51" s="104">
        <f>IF(E51=0,0,((H51/E51)-1)*100)</f>
        <v>20.549952296578986</v>
      </c>
      <c r="L51" s="198" t="s">
        <v>90</v>
      </c>
      <c r="M51" s="143">
        <f t="shared" ref="M51" si="59">+M42+M46+M50</f>
        <v>2136324</v>
      </c>
      <c r="N51" s="144">
        <f t="shared" ref="N51" si="60">+N42+N46+N50</f>
        <v>2199722</v>
      </c>
      <c r="O51" s="143">
        <f t="shared" ref="O51" si="61">+O42+O46+O50</f>
        <v>4336046</v>
      </c>
      <c r="P51" s="143">
        <f t="shared" ref="P51" si="62">+P42+P46+P50</f>
        <v>1165</v>
      </c>
      <c r="Q51" s="143">
        <f t="shared" ref="Q51" si="63">+Q42+Q46+Q50</f>
        <v>4337211</v>
      </c>
      <c r="R51" s="143">
        <f t="shared" ref="R51" si="64">+R42+R46+R50</f>
        <v>2586849</v>
      </c>
      <c r="S51" s="144">
        <f t="shared" ref="S51" si="65">+S42+S46+S50</f>
        <v>2631095</v>
      </c>
      <c r="T51" s="143">
        <f t="shared" ref="T51" si="66">+T42+T46+T50</f>
        <v>5217944</v>
      </c>
      <c r="U51" s="143">
        <f t="shared" ref="U51" si="67">+U42+U46+U50</f>
        <v>604</v>
      </c>
      <c r="V51" s="145">
        <f t="shared" ref="V51" si="68">+V42+V46+V50</f>
        <v>5218548</v>
      </c>
      <c r="W51" s="146">
        <f>IF(Q51=0,0,((V51/Q51)-1)*100)</f>
        <v>20.320362555568551</v>
      </c>
    </row>
    <row r="52" spans="1:23" ht="14.25" thickTop="1" thickBot="1">
      <c r="A52" s="266" t="str">
        <f>IF(ISERROR(F52/G52)," ",IF(F52/G52&gt;0.5,IF(F52/G52&lt;1.5," ","NOT OK"),"NOT OK"))</f>
        <v xml:space="preserve"> </v>
      </c>
      <c r="B52" s="205" t="s">
        <v>89</v>
      </c>
      <c r="C52" s="101">
        <f>+C38+C42+C46+C50</f>
        <v>19268</v>
      </c>
      <c r="D52" s="102">
        <f t="shared" ref="D52:H52" si="69">+D38+D42+D46+D50</f>
        <v>19416</v>
      </c>
      <c r="E52" s="103">
        <f t="shared" si="69"/>
        <v>38684</v>
      </c>
      <c r="F52" s="101">
        <f t="shared" si="69"/>
        <v>23349</v>
      </c>
      <c r="G52" s="102">
        <f t="shared" si="69"/>
        <v>23444</v>
      </c>
      <c r="H52" s="103">
        <f t="shared" si="69"/>
        <v>46793</v>
      </c>
      <c r="I52" s="104">
        <f t="shared" ref="I52" si="70">IF(E52=0,0,((H52/E52)-1)*100)</f>
        <v>20.962154896081064</v>
      </c>
      <c r="L52" s="198" t="s">
        <v>89</v>
      </c>
      <c r="M52" s="143">
        <f t="shared" ref="M52:V52" si="71">+M38+M42+M46+M50</f>
        <v>2830860</v>
      </c>
      <c r="N52" s="144">
        <f t="shared" si="71"/>
        <v>2856855</v>
      </c>
      <c r="O52" s="143">
        <f t="shared" si="71"/>
        <v>5687715</v>
      </c>
      <c r="P52" s="143">
        <f t="shared" si="71"/>
        <v>1870</v>
      </c>
      <c r="Q52" s="143">
        <f t="shared" si="71"/>
        <v>5689585</v>
      </c>
      <c r="R52" s="143">
        <f t="shared" si="71"/>
        <v>3395957</v>
      </c>
      <c r="S52" s="144">
        <f t="shared" si="71"/>
        <v>3388166</v>
      </c>
      <c r="T52" s="143">
        <f t="shared" si="71"/>
        <v>6784123</v>
      </c>
      <c r="U52" s="143">
        <f t="shared" si="71"/>
        <v>1431</v>
      </c>
      <c r="V52" s="145">
        <f t="shared" si="71"/>
        <v>6785554</v>
      </c>
      <c r="W52" s="146">
        <f t="shared" ref="W52" si="72">IF(Q52=0,0,((V52/Q52)-1)*100)</f>
        <v>19.262723028129457</v>
      </c>
    </row>
    <row r="53" spans="1:23" ht="14.25" thickTop="1" thickBot="1">
      <c r="B53" s="200" t="s">
        <v>59</v>
      </c>
      <c r="C53" s="94"/>
      <c r="D53" s="94"/>
      <c r="E53" s="94"/>
      <c r="F53" s="94"/>
      <c r="G53" s="94"/>
      <c r="H53" s="94"/>
      <c r="I53" s="95"/>
      <c r="L53" s="200" t="s">
        <v>59</v>
      </c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5"/>
    </row>
    <row r="54" spans="1:23" ht="13.5" thickTop="1">
      <c r="B54" s="327" t="s">
        <v>33</v>
      </c>
      <c r="C54" s="328"/>
      <c r="D54" s="328"/>
      <c r="E54" s="328"/>
      <c r="F54" s="328"/>
      <c r="G54" s="328"/>
      <c r="H54" s="328"/>
      <c r="I54" s="329"/>
      <c r="L54" s="330" t="s">
        <v>34</v>
      </c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2"/>
    </row>
    <row r="55" spans="1:23" ht="13.5" thickBot="1">
      <c r="B55" s="318" t="s">
        <v>35</v>
      </c>
      <c r="C55" s="319"/>
      <c r="D55" s="319"/>
      <c r="E55" s="319"/>
      <c r="F55" s="319"/>
      <c r="G55" s="319"/>
      <c r="H55" s="319"/>
      <c r="I55" s="320"/>
      <c r="L55" s="321" t="s">
        <v>36</v>
      </c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3"/>
    </row>
    <row r="56" spans="1:23" ht="14.25" thickTop="1" thickBot="1">
      <c r="B56" s="197"/>
      <c r="C56" s="94"/>
      <c r="D56" s="94"/>
      <c r="E56" s="94"/>
      <c r="F56" s="94"/>
      <c r="G56" s="94"/>
      <c r="H56" s="94"/>
      <c r="I56" s="95"/>
      <c r="L56" s="197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5"/>
    </row>
    <row r="57" spans="1:23" ht="14.25" thickTop="1" thickBot="1">
      <c r="B57" s="219"/>
      <c r="C57" s="312" t="s">
        <v>91</v>
      </c>
      <c r="D57" s="313"/>
      <c r="E57" s="314"/>
      <c r="F57" s="315" t="s">
        <v>92</v>
      </c>
      <c r="G57" s="316"/>
      <c r="H57" s="317"/>
      <c r="I57" s="220" t="s">
        <v>4</v>
      </c>
      <c r="L57" s="219"/>
      <c r="M57" s="324" t="s">
        <v>91</v>
      </c>
      <c r="N57" s="325"/>
      <c r="O57" s="325"/>
      <c r="P57" s="325"/>
      <c r="Q57" s="326"/>
      <c r="R57" s="324" t="s">
        <v>92</v>
      </c>
      <c r="S57" s="325"/>
      <c r="T57" s="325"/>
      <c r="U57" s="325"/>
      <c r="V57" s="326"/>
      <c r="W57" s="220" t="s">
        <v>4</v>
      </c>
    </row>
    <row r="58" spans="1:23" ht="13.5" thickTop="1">
      <c r="B58" s="221" t="s">
        <v>5</v>
      </c>
      <c r="C58" s="222"/>
      <c r="D58" s="223"/>
      <c r="E58" s="153"/>
      <c r="F58" s="222"/>
      <c r="G58" s="223"/>
      <c r="H58" s="153"/>
      <c r="I58" s="224" t="s">
        <v>6</v>
      </c>
      <c r="L58" s="221" t="s">
        <v>5</v>
      </c>
      <c r="M58" s="222"/>
      <c r="N58" s="225"/>
      <c r="O58" s="150"/>
      <c r="P58" s="226"/>
      <c r="Q58" s="151"/>
      <c r="R58" s="222"/>
      <c r="S58" s="225"/>
      <c r="T58" s="150"/>
      <c r="U58" s="226"/>
      <c r="V58" s="150"/>
      <c r="W58" s="224" t="s">
        <v>6</v>
      </c>
    </row>
    <row r="59" spans="1:23" ht="13.5" thickBot="1">
      <c r="B59" s="227" t="s">
        <v>37</v>
      </c>
      <c r="C59" s="228" t="s">
        <v>7</v>
      </c>
      <c r="D59" s="229" t="s">
        <v>8</v>
      </c>
      <c r="E59" s="213" t="s">
        <v>9</v>
      </c>
      <c r="F59" s="228" t="s">
        <v>7</v>
      </c>
      <c r="G59" s="229" t="s">
        <v>8</v>
      </c>
      <c r="H59" s="213" t="s">
        <v>9</v>
      </c>
      <c r="I59" s="230"/>
      <c r="L59" s="227"/>
      <c r="M59" s="231" t="s">
        <v>10</v>
      </c>
      <c r="N59" s="232" t="s">
        <v>11</v>
      </c>
      <c r="O59" s="152" t="s">
        <v>12</v>
      </c>
      <c r="P59" s="233" t="s">
        <v>13</v>
      </c>
      <c r="Q59" s="214" t="s">
        <v>9</v>
      </c>
      <c r="R59" s="231" t="s">
        <v>10</v>
      </c>
      <c r="S59" s="232" t="s">
        <v>11</v>
      </c>
      <c r="T59" s="152" t="s">
        <v>12</v>
      </c>
      <c r="U59" s="233" t="s">
        <v>13</v>
      </c>
      <c r="V59" s="152" t="s">
        <v>9</v>
      </c>
      <c r="W59" s="230"/>
    </row>
    <row r="60" spans="1:23" ht="5.25" customHeight="1" thickTop="1">
      <c r="B60" s="221"/>
      <c r="C60" s="234"/>
      <c r="D60" s="235"/>
      <c r="E60" s="97"/>
      <c r="F60" s="234"/>
      <c r="G60" s="235"/>
      <c r="H60" s="97"/>
      <c r="I60" s="236"/>
      <c r="L60" s="221"/>
      <c r="M60" s="237"/>
      <c r="N60" s="238"/>
      <c r="O60" s="136"/>
      <c r="P60" s="239"/>
      <c r="Q60" s="139"/>
      <c r="R60" s="237"/>
      <c r="S60" s="238"/>
      <c r="T60" s="136"/>
      <c r="U60" s="239"/>
      <c r="V60" s="141"/>
      <c r="W60" s="240"/>
    </row>
    <row r="61" spans="1:23">
      <c r="A61" s="94" t="str">
        <f t="shared" si="2"/>
        <v xml:space="preserve"> </v>
      </c>
      <c r="B61" s="221" t="s">
        <v>14</v>
      </c>
      <c r="C61" s="241">
        <f t="shared" ref="C61:D63" si="73">+C9+C35</f>
        <v>3212</v>
      </c>
      <c r="D61" s="242">
        <f t="shared" si="73"/>
        <v>3220</v>
      </c>
      <c r="E61" s="98">
        <f>+C61+D61</f>
        <v>6432</v>
      </c>
      <c r="F61" s="241">
        <f t="shared" ref="F61:G63" si="74">+F9+F35</f>
        <v>3636</v>
      </c>
      <c r="G61" s="242">
        <f t="shared" si="74"/>
        <v>3633</v>
      </c>
      <c r="H61" s="98">
        <f>+F61+G61</f>
        <v>7269</v>
      </c>
      <c r="I61" s="217">
        <f t="shared" ref="I61:I69" si="75">IF(E61=0,0,((H61/E61)-1)*100)</f>
        <v>13.013059701492535</v>
      </c>
      <c r="K61" s="99"/>
      <c r="L61" s="221" t="s">
        <v>14</v>
      </c>
      <c r="M61" s="243">
        <f t="shared" ref="M61:N63" si="76">+M9+M35</f>
        <v>484277</v>
      </c>
      <c r="N61" s="244">
        <f t="shared" si="76"/>
        <v>466801</v>
      </c>
      <c r="O61" s="137">
        <f>+M61+N61</f>
        <v>951078</v>
      </c>
      <c r="P61" s="100">
        <f>+P9+P35</f>
        <v>988</v>
      </c>
      <c r="Q61" s="140">
        <f>+O61+P61</f>
        <v>952066</v>
      </c>
      <c r="R61" s="243">
        <f t="shared" ref="R61:S63" si="77">+R9+R35</f>
        <v>526487</v>
      </c>
      <c r="S61" s="244">
        <f t="shared" si="77"/>
        <v>511812</v>
      </c>
      <c r="T61" s="137">
        <f>+R61+S61</f>
        <v>1038299</v>
      </c>
      <c r="U61" s="100">
        <f>+U9+U35</f>
        <v>972</v>
      </c>
      <c r="V61" s="142">
        <f>+T61+U61</f>
        <v>1039271</v>
      </c>
      <c r="W61" s="217">
        <f t="shared" ref="W61:W69" si="78">IF(Q61=0,0,((V61/Q61)-1)*100)</f>
        <v>9.1595540645291287</v>
      </c>
    </row>
    <row r="62" spans="1:23">
      <c r="A62" s="94" t="str">
        <f t="shared" si="2"/>
        <v xml:space="preserve"> </v>
      </c>
      <c r="B62" s="221" t="s">
        <v>15</v>
      </c>
      <c r="C62" s="241">
        <f t="shared" si="73"/>
        <v>3333</v>
      </c>
      <c r="D62" s="242">
        <f t="shared" si="73"/>
        <v>3332</v>
      </c>
      <c r="E62" s="98">
        <f>+C62+D62</f>
        <v>6665</v>
      </c>
      <c r="F62" s="241">
        <f t="shared" si="74"/>
        <v>3725</v>
      </c>
      <c r="G62" s="242">
        <f t="shared" si="74"/>
        <v>3725</v>
      </c>
      <c r="H62" s="98">
        <f>+F62+G62</f>
        <v>7450</v>
      </c>
      <c r="I62" s="217">
        <f t="shared" si="75"/>
        <v>11.777944486121527</v>
      </c>
      <c r="K62" s="99"/>
      <c r="L62" s="221" t="s">
        <v>15</v>
      </c>
      <c r="M62" s="243">
        <f t="shared" si="76"/>
        <v>505051</v>
      </c>
      <c r="N62" s="244">
        <f t="shared" si="76"/>
        <v>492882</v>
      </c>
      <c r="O62" s="137">
        <f t="shared" ref="O62:O63" si="79">+M62+N62</f>
        <v>997933</v>
      </c>
      <c r="P62" s="100">
        <f>+P10+P36</f>
        <v>352</v>
      </c>
      <c r="Q62" s="140">
        <f t="shared" ref="Q62:Q63" si="80">+O62+P62</f>
        <v>998285</v>
      </c>
      <c r="R62" s="243">
        <f t="shared" si="77"/>
        <v>558226</v>
      </c>
      <c r="S62" s="244">
        <f t="shared" si="77"/>
        <v>532990</v>
      </c>
      <c r="T62" s="137">
        <f t="shared" ref="T62:T63" si="81">+R62+S62</f>
        <v>1091216</v>
      </c>
      <c r="U62" s="100">
        <f>+U10+U36</f>
        <v>239</v>
      </c>
      <c r="V62" s="142">
        <f t="shared" ref="V62:V63" si="82">+T62+U62</f>
        <v>1091455</v>
      </c>
      <c r="W62" s="217">
        <f t="shared" si="78"/>
        <v>9.3330061054708757</v>
      </c>
    </row>
    <row r="63" spans="1:23" ht="13.5" thickBot="1">
      <c r="A63" s="94" t="str">
        <f t="shared" si="2"/>
        <v xml:space="preserve"> </v>
      </c>
      <c r="B63" s="227" t="s">
        <v>16</v>
      </c>
      <c r="C63" s="245">
        <f t="shared" si="73"/>
        <v>3602</v>
      </c>
      <c r="D63" s="246">
        <f t="shared" si="73"/>
        <v>3598</v>
      </c>
      <c r="E63" s="98">
        <f>+C63+D63</f>
        <v>7200</v>
      </c>
      <c r="F63" s="245">
        <f t="shared" si="74"/>
        <v>4170</v>
      </c>
      <c r="G63" s="246">
        <f t="shared" si="74"/>
        <v>4166</v>
      </c>
      <c r="H63" s="98">
        <f>+F63+G63</f>
        <v>8336</v>
      </c>
      <c r="I63" s="217">
        <f t="shared" si="75"/>
        <v>15.777777777777779</v>
      </c>
      <c r="K63" s="99"/>
      <c r="L63" s="227" t="s">
        <v>16</v>
      </c>
      <c r="M63" s="243">
        <f t="shared" si="76"/>
        <v>594648</v>
      </c>
      <c r="N63" s="244">
        <f t="shared" si="76"/>
        <v>518633</v>
      </c>
      <c r="O63" s="137">
        <f t="shared" si="79"/>
        <v>1113281</v>
      </c>
      <c r="P63" s="100">
        <f>+P11+P37</f>
        <v>889</v>
      </c>
      <c r="Q63" s="140">
        <f t="shared" si="80"/>
        <v>1114170</v>
      </c>
      <c r="R63" s="243">
        <f t="shared" si="77"/>
        <v>668833</v>
      </c>
      <c r="S63" s="244">
        <f t="shared" si="77"/>
        <v>585557</v>
      </c>
      <c r="T63" s="137">
        <f t="shared" si="81"/>
        <v>1254390</v>
      </c>
      <c r="U63" s="100">
        <f>+U11+U37</f>
        <v>719</v>
      </c>
      <c r="V63" s="142">
        <f t="shared" si="82"/>
        <v>1255109</v>
      </c>
      <c r="W63" s="217">
        <f t="shared" si="78"/>
        <v>12.649685416049605</v>
      </c>
    </row>
    <row r="64" spans="1:23" ht="14.25" thickTop="1" thickBot="1">
      <c r="A64" s="94" t="str">
        <f t="shared" si="2"/>
        <v xml:space="preserve"> </v>
      </c>
      <c r="B64" s="205" t="s">
        <v>55</v>
      </c>
      <c r="C64" s="101">
        <f t="shared" ref="C64:G64" si="83">+C61+C62+C63</f>
        <v>10147</v>
      </c>
      <c r="D64" s="102">
        <f t="shared" si="83"/>
        <v>10150</v>
      </c>
      <c r="E64" s="103">
        <f t="shared" si="83"/>
        <v>20297</v>
      </c>
      <c r="F64" s="101">
        <f t="shared" si="83"/>
        <v>11531</v>
      </c>
      <c r="G64" s="102">
        <f t="shared" si="83"/>
        <v>11524</v>
      </c>
      <c r="H64" s="103">
        <f t="shared" ref="H64" si="84">+H61+H62+H63</f>
        <v>23055</v>
      </c>
      <c r="I64" s="104">
        <f>IF(E64=0,0,((H64/E64)-1)*100)</f>
        <v>13.588215007143912</v>
      </c>
      <c r="L64" s="198" t="s">
        <v>55</v>
      </c>
      <c r="M64" s="143">
        <f t="shared" ref="M64:U64" si="85">+M61+M62+M63</f>
        <v>1583976</v>
      </c>
      <c r="N64" s="144">
        <f t="shared" si="85"/>
        <v>1478316</v>
      </c>
      <c r="O64" s="143">
        <f t="shared" si="85"/>
        <v>3062292</v>
      </c>
      <c r="P64" s="143">
        <f t="shared" si="85"/>
        <v>2229</v>
      </c>
      <c r="Q64" s="143">
        <f t="shared" si="85"/>
        <v>3064521</v>
      </c>
      <c r="R64" s="143">
        <f t="shared" si="85"/>
        <v>1753546</v>
      </c>
      <c r="S64" s="144">
        <f t="shared" si="85"/>
        <v>1630359</v>
      </c>
      <c r="T64" s="143">
        <f t="shared" ref="T64" si="86">+T61+T62+T63</f>
        <v>3383905</v>
      </c>
      <c r="U64" s="143">
        <f t="shared" si="85"/>
        <v>1930</v>
      </c>
      <c r="V64" s="145">
        <f t="shared" ref="V64" si="87">+V61+V62+V63</f>
        <v>3385835</v>
      </c>
      <c r="W64" s="146">
        <f>IF(Q64=0,0,((V64/Q64)-1)*100)</f>
        <v>10.484966492316428</v>
      </c>
    </row>
    <row r="65" spans="1:23" ht="13.5" thickTop="1">
      <c r="A65" s="94" t="str">
        <f t="shared" si="2"/>
        <v xml:space="preserve"> </v>
      </c>
      <c r="B65" s="221" t="s">
        <v>18</v>
      </c>
      <c r="C65" s="241">
        <f t="shared" ref="C65:D67" si="88">+C13+C39</f>
        <v>3719</v>
      </c>
      <c r="D65" s="242">
        <f t="shared" si="88"/>
        <v>3717</v>
      </c>
      <c r="E65" s="98">
        <f>+C65+D65</f>
        <v>7436</v>
      </c>
      <c r="F65" s="241">
        <f t="shared" ref="F65:G67" si="89">+F13+F39</f>
        <v>4358</v>
      </c>
      <c r="G65" s="242">
        <f t="shared" si="89"/>
        <v>4354</v>
      </c>
      <c r="H65" s="98">
        <f>+F65+G65</f>
        <v>8712</v>
      </c>
      <c r="I65" s="217">
        <f t="shared" si="75"/>
        <v>17.159763313609467</v>
      </c>
      <c r="L65" s="221" t="s">
        <v>18</v>
      </c>
      <c r="M65" s="243">
        <f t="shared" ref="M65:N67" si="90">+M13+M39</f>
        <v>586417</v>
      </c>
      <c r="N65" s="244">
        <f t="shared" si="90"/>
        <v>622202</v>
      </c>
      <c r="O65" s="137">
        <f t="shared" ref="O65" si="91">+M65+N65</f>
        <v>1208619</v>
      </c>
      <c r="P65" s="100">
        <f>+P13+P39</f>
        <v>946</v>
      </c>
      <c r="Q65" s="140">
        <f t="shared" ref="Q65" si="92">+O65+P65</f>
        <v>1209565</v>
      </c>
      <c r="R65" s="243">
        <f t="shared" ref="R65:S67" si="93">+R13+R39</f>
        <v>701724</v>
      </c>
      <c r="S65" s="244">
        <f t="shared" si="93"/>
        <v>726692</v>
      </c>
      <c r="T65" s="137">
        <f t="shared" ref="T65" si="94">+R65+S65</f>
        <v>1428416</v>
      </c>
      <c r="U65" s="100">
        <f>+U13+U39</f>
        <v>618</v>
      </c>
      <c r="V65" s="142">
        <f t="shared" ref="V65" si="95">+T65+U65</f>
        <v>1429034</v>
      </c>
      <c r="W65" s="217">
        <f t="shared" si="78"/>
        <v>18.144456891527128</v>
      </c>
    </row>
    <row r="66" spans="1:23">
      <c r="A66" s="94" t="str">
        <f>IF(ISERROR(F66/G66)," ",IF(F66/G66&gt;0.5,IF(F66/G66&lt;1.5," ","NOT OK"),"NOT OK"))</f>
        <v xml:space="preserve"> </v>
      </c>
      <c r="B66" s="221" t="s">
        <v>19</v>
      </c>
      <c r="C66" s="243">
        <f t="shared" si="88"/>
        <v>3422</v>
      </c>
      <c r="D66" s="247">
        <f t="shared" si="88"/>
        <v>3421</v>
      </c>
      <c r="E66" s="98">
        <f>+C66+D66</f>
        <v>6843</v>
      </c>
      <c r="F66" s="243">
        <f t="shared" si="89"/>
        <v>4126</v>
      </c>
      <c r="G66" s="247">
        <f t="shared" si="89"/>
        <v>4121</v>
      </c>
      <c r="H66" s="105">
        <f>+F66+G66</f>
        <v>8247</v>
      </c>
      <c r="I66" s="217">
        <f>IF(E66=0,0,((H66/E66)-1)*100)</f>
        <v>20.51731696624288</v>
      </c>
      <c r="L66" s="221" t="s">
        <v>19</v>
      </c>
      <c r="M66" s="243">
        <f t="shared" si="90"/>
        <v>596382</v>
      </c>
      <c r="N66" s="244">
        <f t="shared" si="90"/>
        <v>604550</v>
      </c>
      <c r="O66" s="137">
        <f>+M66+N66</f>
        <v>1200932</v>
      </c>
      <c r="P66" s="100">
        <f>+P14+P40</f>
        <v>2016</v>
      </c>
      <c r="Q66" s="140">
        <f>+O66+P66</f>
        <v>1202948</v>
      </c>
      <c r="R66" s="243">
        <f t="shared" si="93"/>
        <v>712945</v>
      </c>
      <c r="S66" s="244">
        <f t="shared" si="93"/>
        <v>736253</v>
      </c>
      <c r="T66" s="137">
        <f>+R66+S66</f>
        <v>1449198</v>
      </c>
      <c r="U66" s="100">
        <f>+U14+U40</f>
        <v>278</v>
      </c>
      <c r="V66" s="142">
        <f>+T66+U66</f>
        <v>1449476</v>
      </c>
      <c r="W66" s="217">
        <f>IF(Q66=0,0,((V66/Q66)-1)*100)</f>
        <v>20.493653923527866</v>
      </c>
    </row>
    <row r="67" spans="1:23" ht="13.5" thickBot="1">
      <c r="A67" s="94" t="str">
        <f>IF(ISERROR(F67/G67)," ",IF(F67/G67&gt;0.5,IF(F67/G67&lt;1.5," ","NOT OK"),"NOT OK"))</f>
        <v xml:space="preserve"> </v>
      </c>
      <c r="B67" s="221" t="s">
        <v>20</v>
      </c>
      <c r="C67" s="243">
        <f t="shared" si="88"/>
        <v>3577</v>
      </c>
      <c r="D67" s="247">
        <f t="shared" si="88"/>
        <v>3580</v>
      </c>
      <c r="E67" s="98">
        <f>+C67+D67</f>
        <v>7157</v>
      </c>
      <c r="F67" s="243">
        <f t="shared" si="89"/>
        <v>4165</v>
      </c>
      <c r="G67" s="247">
        <f t="shared" si="89"/>
        <v>4166</v>
      </c>
      <c r="H67" s="105">
        <f>+F67+G67</f>
        <v>8331</v>
      </c>
      <c r="I67" s="217">
        <f>IF(E67=0,0,((H67/E67)-1)*100)</f>
        <v>16.403521028363844</v>
      </c>
      <c r="L67" s="221" t="s">
        <v>20</v>
      </c>
      <c r="M67" s="243">
        <f t="shared" si="90"/>
        <v>569067</v>
      </c>
      <c r="N67" s="244">
        <f t="shared" si="90"/>
        <v>611700</v>
      </c>
      <c r="O67" s="137">
        <f>+M67+N67</f>
        <v>1180767</v>
      </c>
      <c r="P67" s="100">
        <f>+P15+P41</f>
        <v>1995</v>
      </c>
      <c r="Q67" s="140">
        <f>+O67+P67</f>
        <v>1182762</v>
      </c>
      <c r="R67" s="243">
        <f t="shared" si="93"/>
        <v>679928</v>
      </c>
      <c r="S67" s="244">
        <f t="shared" si="93"/>
        <v>709850</v>
      </c>
      <c r="T67" s="137">
        <f>+R67+S67</f>
        <v>1389778</v>
      </c>
      <c r="U67" s="100">
        <f>+U15+U41</f>
        <v>72</v>
      </c>
      <c r="V67" s="142">
        <f>+T67+U67</f>
        <v>1389850</v>
      </c>
      <c r="W67" s="217">
        <f>IF(Q67=0,0,((V67/Q67)-1)*100)</f>
        <v>17.508847933903859</v>
      </c>
    </row>
    <row r="68" spans="1:23" ht="14.25" thickTop="1" thickBot="1">
      <c r="A68" s="94" t="str">
        <f t="shared" ref="A68" si="96">IF(ISERROR(F68/G68)," ",IF(F68/G68&gt;0.5,IF(F68/G68&lt;1.5," ","NOT OK"),"NOT OK"))</f>
        <v xml:space="preserve"> </v>
      </c>
      <c r="B68" s="205" t="s">
        <v>87</v>
      </c>
      <c r="C68" s="101">
        <f>+C65+C66+C67</f>
        <v>10718</v>
      </c>
      <c r="D68" s="102">
        <f t="shared" ref="D68:H68" si="97">+D65+D66+D67</f>
        <v>10718</v>
      </c>
      <c r="E68" s="103">
        <f t="shared" si="97"/>
        <v>21436</v>
      </c>
      <c r="F68" s="101">
        <f t="shared" si="97"/>
        <v>12649</v>
      </c>
      <c r="G68" s="102">
        <f t="shared" si="97"/>
        <v>12641</v>
      </c>
      <c r="H68" s="103">
        <f t="shared" si="97"/>
        <v>25290</v>
      </c>
      <c r="I68" s="104">
        <f>IF(E68=0,0,((H68/E68)-1)*100)</f>
        <v>17.979100578466124</v>
      </c>
      <c r="L68" s="198" t="s">
        <v>87</v>
      </c>
      <c r="M68" s="143">
        <f>+M65+M66+M67</f>
        <v>1751866</v>
      </c>
      <c r="N68" s="144">
        <f t="shared" ref="N68:V68" si="98">+N65+N66+N67</f>
        <v>1838452</v>
      </c>
      <c r="O68" s="143">
        <f t="shared" si="98"/>
        <v>3590318</v>
      </c>
      <c r="P68" s="143">
        <f t="shared" si="98"/>
        <v>4957</v>
      </c>
      <c r="Q68" s="143">
        <f t="shared" si="98"/>
        <v>3595275</v>
      </c>
      <c r="R68" s="143">
        <f t="shared" si="98"/>
        <v>2094597</v>
      </c>
      <c r="S68" s="144">
        <f t="shared" si="98"/>
        <v>2172795</v>
      </c>
      <c r="T68" s="143">
        <f t="shared" si="98"/>
        <v>4267392</v>
      </c>
      <c r="U68" s="143">
        <f t="shared" si="98"/>
        <v>968</v>
      </c>
      <c r="V68" s="145">
        <f t="shared" si="98"/>
        <v>4268360</v>
      </c>
      <c r="W68" s="146">
        <f>IF(Q68=0,0,((V68/Q68)-1)*100)</f>
        <v>18.721377363344939</v>
      </c>
    </row>
    <row r="69" spans="1:23" ht="13.5" thickTop="1">
      <c r="A69" s="94" t="str">
        <f t="shared" si="2"/>
        <v xml:space="preserve"> </v>
      </c>
      <c r="B69" s="221" t="s">
        <v>21</v>
      </c>
      <c r="C69" s="248">
        <f t="shared" ref="C69:D71" si="99">+C17+C43</f>
        <v>3338</v>
      </c>
      <c r="D69" s="249">
        <f t="shared" si="99"/>
        <v>3336</v>
      </c>
      <c r="E69" s="98">
        <f>+C69+D69</f>
        <v>6674</v>
      </c>
      <c r="F69" s="248">
        <f t="shared" ref="F69:G71" si="100">+F17+F43</f>
        <v>3937</v>
      </c>
      <c r="G69" s="249">
        <f t="shared" si="100"/>
        <v>3938</v>
      </c>
      <c r="H69" s="105">
        <f>+F69+G69</f>
        <v>7875</v>
      </c>
      <c r="I69" s="217">
        <f t="shared" si="75"/>
        <v>17.995205274198376</v>
      </c>
      <c r="L69" s="221" t="s">
        <v>21</v>
      </c>
      <c r="M69" s="243">
        <f t="shared" ref="M69:N71" si="101">+M17+M43</f>
        <v>507194</v>
      </c>
      <c r="N69" s="244">
        <f t="shared" si="101"/>
        <v>533536</v>
      </c>
      <c r="O69" s="137">
        <f t="shared" ref="O69" si="102">+M69+N69</f>
        <v>1040730</v>
      </c>
      <c r="P69" s="100">
        <f>+P17+P43</f>
        <v>1455</v>
      </c>
      <c r="Q69" s="140">
        <f t="shared" ref="Q69" si="103">+O69+P69</f>
        <v>1042185</v>
      </c>
      <c r="R69" s="243">
        <f t="shared" ref="R69:S71" si="104">+R17+R43</f>
        <v>619485</v>
      </c>
      <c r="S69" s="244">
        <f t="shared" si="104"/>
        <v>648466</v>
      </c>
      <c r="T69" s="137">
        <f t="shared" ref="T69" si="105">+R69+S69</f>
        <v>1267951</v>
      </c>
      <c r="U69" s="100">
        <f>+U17+U43</f>
        <v>385</v>
      </c>
      <c r="V69" s="142">
        <f t="shared" ref="V69" si="106">+T69+U69</f>
        <v>1268336</v>
      </c>
      <c r="W69" s="217">
        <f t="shared" si="78"/>
        <v>21.699698230160671</v>
      </c>
    </row>
    <row r="70" spans="1:23">
      <c r="A70" s="94" t="str">
        <f t="shared" ref="A70:A73" si="107">IF(ISERROR(F70/G70)," ",IF(F70/G70&gt;0.5,IF(F70/G70&lt;1.5," ","NOT OK"),"NOT OK"))</f>
        <v xml:space="preserve"> </v>
      </c>
      <c r="B70" s="221" t="s">
        <v>88</v>
      </c>
      <c r="C70" s="248">
        <f t="shared" si="99"/>
        <v>3316</v>
      </c>
      <c r="D70" s="249">
        <f t="shared" si="99"/>
        <v>3315</v>
      </c>
      <c r="E70" s="98">
        <f>+C70+D70</f>
        <v>6631</v>
      </c>
      <c r="F70" s="248">
        <f t="shared" si="100"/>
        <v>3883</v>
      </c>
      <c r="G70" s="249">
        <f t="shared" si="100"/>
        <v>3881</v>
      </c>
      <c r="H70" s="105">
        <f>+F70+G70</f>
        <v>7764</v>
      </c>
      <c r="I70" s="217">
        <f t="shared" ref="I70:I74" si="108">IF(E70=0,0,((H70/E70)-1)*100)</f>
        <v>17.08641230583623</v>
      </c>
      <c r="L70" s="221" t="s">
        <v>88</v>
      </c>
      <c r="M70" s="243">
        <f t="shared" si="101"/>
        <v>450522</v>
      </c>
      <c r="N70" s="244">
        <f t="shared" si="101"/>
        <v>478827</v>
      </c>
      <c r="O70" s="137">
        <f>+M70+N70</f>
        <v>929349</v>
      </c>
      <c r="P70" s="100">
        <f>+P18+P44</f>
        <v>882</v>
      </c>
      <c r="Q70" s="140">
        <f>+O70+P70</f>
        <v>930231</v>
      </c>
      <c r="R70" s="243">
        <f t="shared" si="104"/>
        <v>542031</v>
      </c>
      <c r="S70" s="244">
        <f t="shared" si="104"/>
        <v>583001</v>
      </c>
      <c r="T70" s="137">
        <f>+R70+S70</f>
        <v>1125032</v>
      </c>
      <c r="U70" s="100">
        <f>+U18+U44</f>
        <v>214</v>
      </c>
      <c r="V70" s="142">
        <f>+T70+U70</f>
        <v>1125246</v>
      </c>
      <c r="W70" s="217">
        <f t="shared" ref="W70:W74" si="109">IF(Q70=0,0,((V70/Q70)-1)*100)</f>
        <v>20.964147614947247</v>
      </c>
    </row>
    <row r="71" spans="1:23" ht="13.5" thickBot="1">
      <c r="A71" s="94" t="str">
        <f t="shared" si="107"/>
        <v xml:space="preserve"> </v>
      </c>
      <c r="B71" s="221" t="s">
        <v>22</v>
      </c>
      <c r="C71" s="248">
        <f t="shared" si="99"/>
        <v>3221</v>
      </c>
      <c r="D71" s="249">
        <f t="shared" si="99"/>
        <v>3224</v>
      </c>
      <c r="E71" s="98">
        <f>+C71+D71</f>
        <v>6445</v>
      </c>
      <c r="F71" s="248">
        <f t="shared" si="100"/>
        <v>3713</v>
      </c>
      <c r="G71" s="249">
        <f t="shared" si="100"/>
        <v>3703</v>
      </c>
      <c r="H71" s="105">
        <f>+F71+G71</f>
        <v>7416</v>
      </c>
      <c r="I71" s="217">
        <f t="shared" si="108"/>
        <v>15.065942591155945</v>
      </c>
      <c r="L71" s="221" t="s">
        <v>22</v>
      </c>
      <c r="M71" s="243">
        <f t="shared" si="101"/>
        <v>432712</v>
      </c>
      <c r="N71" s="244">
        <f t="shared" si="101"/>
        <v>429591</v>
      </c>
      <c r="O71" s="138">
        <f>+M71+N71</f>
        <v>862303</v>
      </c>
      <c r="P71" s="250">
        <f>+P19+P45</f>
        <v>686</v>
      </c>
      <c r="Q71" s="140">
        <f>+O71+P71</f>
        <v>862989</v>
      </c>
      <c r="R71" s="243">
        <f t="shared" si="104"/>
        <v>512378</v>
      </c>
      <c r="S71" s="244">
        <f t="shared" si="104"/>
        <v>500561</v>
      </c>
      <c r="T71" s="138">
        <f>+R71+S71</f>
        <v>1012939</v>
      </c>
      <c r="U71" s="250">
        <f>+U19+U45</f>
        <v>260</v>
      </c>
      <c r="V71" s="142">
        <f>+T71+U71</f>
        <v>1013199</v>
      </c>
      <c r="W71" s="217">
        <f t="shared" si="109"/>
        <v>17.405783851242607</v>
      </c>
    </row>
    <row r="72" spans="1:23" ht="16.5" thickTop="1" thickBot="1">
      <c r="A72" s="113" t="str">
        <f t="shared" si="107"/>
        <v xml:space="preserve"> </v>
      </c>
      <c r="B72" s="206" t="s">
        <v>60</v>
      </c>
      <c r="C72" s="111">
        <f>+C69+C70+C71</f>
        <v>9875</v>
      </c>
      <c r="D72" s="112">
        <f t="shared" ref="D72" si="110">+D69+D70+D71</f>
        <v>9875</v>
      </c>
      <c r="E72" s="110">
        <f t="shared" ref="E72" si="111">+E69+E70+E71</f>
        <v>19750</v>
      </c>
      <c r="F72" s="111">
        <f t="shared" ref="F72" si="112">+F69+F70+F71</f>
        <v>11533</v>
      </c>
      <c r="G72" s="112">
        <f t="shared" ref="G72" si="113">+G69+G70+G71</f>
        <v>11522</v>
      </c>
      <c r="H72" s="112">
        <f t="shared" ref="H72" si="114">+H69+H70+H71</f>
        <v>23055</v>
      </c>
      <c r="I72" s="104">
        <f t="shared" si="108"/>
        <v>16.734177215189881</v>
      </c>
      <c r="J72" s="113"/>
      <c r="K72" s="114"/>
      <c r="L72" s="199" t="s">
        <v>60</v>
      </c>
      <c r="M72" s="147">
        <f>M71+M69+M70</f>
        <v>1390428</v>
      </c>
      <c r="N72" s="147">
        <f t="shared" ref="N72" si="115">N71+N69+N70</f>
        <v>1441954</v>
      </c>
      <c r="O72" s="148">
        <f t="shared" ref="O72" si="116">O71+O69+O70</f>
        <v>2832382</v>
      </c>
      <c r="P72" s="148">
        <f t="shared" ref="P72" si="117">P71+P69+P70</f>
        <v>3023</v>
      </c>
      <c r="Q72" s="148">
        <f t="shared" ref="Q72" si="118">Q71+Q69+Q70</f>
        <v>2835405</v>
      </c>
      <c r="R72" s="147">
        <f t="shared" ref="R72" si="119">R71+R69+R70</f>
        <v>1673894</v>
      </c>
      <c r="S72" s="147">
        <f t="shared" ref="S72" si="120">S71+S69+S70</f>
        <v>1732028</v>
      </c>
      <c r="T72" s="148">
        <f t="shared" ref="T72" si="121">T71+T69+T70</f>
        <v>3405922</v>
      </c>
      <c r="U72" s="148">
        <f t="shared" ref="U72" si="122">U71+U69+U70</f>
        <v>859</v>
      </c>
      <c r="V72" s="148">
        <f t="shared" ref="V72" si="123">V71+V69+V70</f>
        <v>3406781</v>
      </c>
      <c r="W72" s="149">
        <f t="shared" si="109"/>
        <v>20.15147747852599</v>
      </c>
    </row>
    <row r="73" spans="1:23" ht="13.5" thickTop="1">
      <c r="A73" s="94" t="str">
        <f t="shared" si="107"/>
        <v xml:space="preserve"> </v>
      </c>
      <c r="B73" s="221" t="s">
        <v>24</v>
      </c>
      <c r="C73" s="243">
        <f t="shared" ref="C73:D75" si="124">+C21+C47</f>
        <v>3431</v>
      </c>
      <c r="D73" s="247">
        <f t="shared" si="124"/>
        <v>3427</v>
      </c>
      <c r="E73" s="115">
        <f>+C73+D73</f>
        <v>6858</v>
      </c>
      <c r="F73" s="243">
        <f t="shared" ref="F73:G75" si="125">+F21+F47</f>
        <v>3961</v>
      </c>
      <c r="G73" s="247">
        <f t="shared" si="125"/>
        <v>3965</v>
      </c>
      <c r="H73" s="116">
        <f>+F73+G73</f>
        <v>7926</v>
      </c>
      <c r="I73" s="217">
        <f t="shared" si="108"/>
        <v>15.573053368328949</v>
      </c>
      <c r="L73" s="221" t="s">
        <v>24</v>
      </c>
      <c r="M73" s="243">
        <f t="shared" ref="M73:N75" si="126">+M21+M47</f>
        <v>533839</v>
      </c>
      <c r="N73" s="244">
        <f t="shared" si="126"/>
        <v>509082</v>
      </c>
      <c r="O73" s="138">
        <f>+M73+N73</f>
        <v>1042921</v>
      </c>
      <c r="P73" s="251">
        <f>+P21+P47</f>
        <v>399</v>
      </c>
      <c r="Q73" s="140">
        <f>+O73+P73</f>
        <v>1043320</v>
      </c>
      <c r="R73" s="243">
        <f t="shared" ref="R73:S75" si="127">+R21+R47</f>
        <v>648160</v>
      </c>
      <c r="S73" s="244">
        <f t="shared" si="127"/>
        <v>622360</v>
      </c>
      <c r="T73" s="138">
        <f>+R73+S73</f>
        <v>1270520</v>
      </c>
      <c r="U73" s="251">
        <f>+U21+U47</f>
        <v>353</v>
      </c>
      <c r="V73" s="142">
        <f>+T73+U73</f>
        <v>1270873</v>
      </c>
      <c r="W73" s="217">
        <f t="shared" si="109"/>
        <v>21.810470421347226</v>
      </c>
    </row>
    <row r="74" spans="1:23">
      <c r="A74" s="94" t="str">
        <f t="shared" ref="A74:A76" si="128">IF(ISERROR(F74/G74)," ",IF(F74/G74&gt;0.5,IF(F74/G74&lt;1.5," ","NOT OK"),"NOT OK"))</f>
        <v xml:space="preserve"> </v>
      </c>
      <c r="B74" s="221" t="s">
        <v>25</v>
      </c>
      <c r="C74" s="243">
        <f t="shared" si="124"/>
        <v>3508</v>
      </c>
      <c r="D74" s="247">
        <f t="shared" si="124"/>
        <v>3510</v>
      </c>
      <c r="E74" s="117">
        <f>+C74+D74</f>
        <v>7018</v>
      </c>
      <c r="F74" s="243">
        <f t="shared" si="125"/>
        <v>4041</v>
      </c>
      <c r="G74" s="247">
        <f t="shared" si="125"/>
        <v>4042</v>
      </c>
      <c r="H74" s="117">
        <f>+F74+G74</f>
        <v>8083</v>
      </c>
      <c r="I74" s="217">
        <f t="shared" si="108"/>
        <v>15.175263607865496</v>
      </c>
      <c r="L74" s="221" t="s">
        <v>25</v>
      </c>
      <c r="M74" s="243">
        <f t="shared" si="126"/>
        <v>554390</v>
      </c>
      <c r="N74" s="244">
        <f t="shared" si="126"/>
        <v>584049</v>
      </c>
      <c r="O74" s="138">
        <f>+M74+N74</f>
        <v>1138439</v>
      </c>
      <c r="P74" s="100">
        <f>+P22+P48</f>
        <v>763</v>
      </c>
      <c r="Q74" s="140">
        <f>+O74+P74</f>
        <v>1139202</v>
      </c>
      <c r="R74" s="243">
        <f t="shared" si="127"/>
        <v>648724</v>
      </c>
      <c r="S74" s="244">
        <f t="shared" si="127"/>
        <v>682458</v>
      </c>
      <c r="T74" s="138">
        <f>+R74+S74</f>
        <v>1331182</v>
      </c>
      <c r="U74" s="100">
        <f>+U22+U48</f>
        <v>721</v>
      </c>
      <c r="V74" s="142">
        <f>+T74+U74</f>
        <v>1331903</v>
      </c>
      <c r="W74" s="217">
        <f t="shared" si="109"/>
        <v>16.915437297336201</v>
      </c>
    </row>
    <row r="75" spans="1:23" ht="13.5" thickBot="1">
      <c r="A75" s="94" t="str">
        <f t="shared" si="128"/>
        <v xml:space="preserve"> </v>
      </c>
      <c r="B75" s="221" t="s">
        <v>26</v>
      </c>
      <c r="C75" s="243">
        <f t="shared" si="124"/>
        <v>3320</v>
      </c>
      <c r="D75" s="252">
        <f t="shared" si="124"/>
        <v>3321</v>
      </c>
      <c r="E75" s="118">
        <f>+C75+D75</f>
        <v>6641</v>
      </c>
      <c r="F75" s="243">
        <f t="shared" si="125"/>
        <v>3791</v>
      </c>
      <c r="G75" s="252">
        <f t="shared" si="125"/>
        <v>3789</v>
      </c>
      <c r="H75" s="118">
        <f>+F75+G75</f>
        <v>7580</v>
      </c>
      <c r="I75" s="218">
        <f>IF(E75=0,0,((H75/E75)-1)*100)</f>
        <v>14.139436831802431</v>
      </c>
      <c r="L75" s="221" t="s">
        <v>26</v>
      </c>
      <c r="M75" s="243">
        <f t="shared" si="126"/>
        <v>437510</v>
      </c>
      <c r="N75" s="244">
        <f t="shared" si="126"/>
        <v>422002</v>
      </c>
      <c r="O75" s="138">
        <f t="shared" ref="O75" si="129">+M75+N75</f>
        <v>859512</v>
      </c>
      <c r="P75" s="250">
        <f>+P23+P49</f>
        <v>807</v>
      </c>
      <c r="Q75" s="140">
        <f t="shared" ref="Q75" si="130">+O75+P75</f>
        <v>860319</v>
      </c>
      <c r="R75" s="243">
        <f t="shared" si="127"/>
        <v>533020</v>
      </c>
      <c r="S75" s="244">
        <f t="shared" si="127"/>
        <v>525088</v>
      </c>
      <c r="T75" s="138">
        <f t="shared" ref="T75" si="131">+R75+S75</f>
        <v>1058108</v>
      </c>
      <c r="U75" s="250">
        <f>+U23+U49</f>
        <v>150</v>
      </c>
      <c r="V75" s="142">
        <f t="shared" ref="V75" si="132">+T75+U75</f>
        <v>1058258</v>
      </c>
      <c r="W75" s="217">
        <f>IF(Q75=0,0,((V75/Q75)-1)*100)</f>
        <v>23.007628565683191</v>
      </c>
    </row>
    <row r="76" spans="1:23" ht="14.25" thickTop="1" thickBot="1">
      <c r="A76" s="94" t="str">
        <f t="shared" si="128"/>
        <v xml:space="preserve"> </v>
      </c>
      <c r="B76" s="205" t="s">
        <v>58</v>
      </c>
      <c r="C76" s="111">
        <f t="shared" ref="C76:H76" si="133">+C73+C74+C75</f>
        <v>10259</v>
      </c>
      <c r="D76" s="119">
        <f t="shared" si="133"/>
        <v>10258</v>
      </c>
      <c r="E76" s="111">
        <f t="shared" si="133"/>
        <v>20517</v>
      </c>
      <c r="F76" s="111">
        <f t="shared" si="133"/>
        <v>11793</v>
      </c>
      <c r="G76" s="119">
        <f t="shared" si="133"/>
        <v>11796</v>
      </c>
      <c r="H76" s="111">
        <f t="shared" si="133"/>
        <v>23589</v>
      </c>
      <c r="I76" s="104">
        <f t="shared" ref="I76" si="134">IF(E76=0,0,((H76/E76)-1)*100)</f>
        <v>14.972949261587942</v>
      </c>
      <c r="L76" s="198" t="s">
        <v>58</v>
      </c>
      <c r="M76" s="143">
        <f t="shared" ref="M76:V76" si="135">+M73+M74+M75</f>
        <v>1525739</v>
      </c>
      <c r="N76" s="144">
        <f t="shared" si="135"/>
        <v>1515133</v>
      </c>
      <c r="O76" s="143">
        <f t="shared" si="135"/>
        <v>3040872</v>
      </c>
      <c r="P76" s="143">
        <f t="shared" si="135"/>
        <v>1969</v>
      </c>
      <c r="Q76" s="143">
        <f t="shared" si="135"/>
        <v>3042841</v>
      </c>
      <c r="R76" s="143">
        <f t="shared" si="135"/>
        <v>1829904</v>
      </c>
      <c r="S76" s="144">
        <f t="shared" si="135"/>
        <v>1829906</v>
      </c>
      <c r="T76" s="143">
        <f t="shared" si="135"/>
        <v>3659810</v>
      </c>
      <c r="U76" s="143">
        <f t="shared" si="135"/>
        <v>1224</v>
      </c>
      <c r="V76" s="143">
        <f t="shared" si="135"/>
        <v>3661034</v>
      </c>
      <c r="W76" s="146">
        <f t="shared" ref="W76" si="136">IF(Q76=0,0,((V76/Q76)-1)*100)</f>
        <v>20.316309659295385</v>
      </c>
    </row>
    <row r="77" spans="1:23" ht="14.25" thickTop="1" thickBot="1">
      <c r="A77" s="266" t="str">
        <f>IF(ISERROR(F77/G77)," ",IF(F77/G77&gt;0.5,IF(F77/G77&lt;1.5," ","NOT OK"),"NOT OK"))</f>
        <v xml:space="preserve"> </v>
      </c>
      <c r="B77" s="205" t="s">
        <v>90</v>
      </c>
      <c r="C77" s="101">
        <f>+C68+C72+C76</f>
        <v>30852</v>
      </c>
      <c r="D77" s="102">
        <f t="shared" ref="D77" si="137">+D68+D72+D76</f>
        <v>30851</v>
      </c>
      <c r="E77" s="103">
        <f t="shared" ref="E77" si="138">+E68+E72+E76</f>
        <v>61703</v>
      </c>
      <c r="F77" s="101">
        <f t="shared" ref="F77" si="139">+F68+F72+F76</f>
        <v>35975</v>
      </c>
      <c r="G77" s="102">
        <f t="shared" ref="G77" si="140">+G68+G72+G76</f>
        <v>35959</v>
      </c>
      <c r="H77" s="103">
        <f t="shared" ref="H77" si="141">+H68+H72+H76</f>
        <v>71934</v>
      </c>
      <c r="I77" s="104">
        <f>IF(E77=0,0,((H77/E77)-1)*100)</f>
        <v>16.581041440448608</v>
      </c>
      <c r="L77" s="198" t="s">
        <v>90</v>
      </c>
      <c r="M77" s="143">
        <f t="shared" ref="M77" si="142">+M68+M72+M76</f>
        <v>4668033</v>
      </c>
      <c r="N77" s="144">
        <f t="shared" ref="N77" si="143">+N68+N72+N76</f>
        <v>4795539</v>
      </c>
      <c r="O77" s="143">
        <f t="shared" ref="O77" si="144">+O68+O72+O76</f>
        <v>9463572</v>
      </c>
      <c r="P77" s="143">
        <f t="shared" ref="P77" si="145">+P68+P72+P76</f>
        <v>9949</v>
      </c>
      <c r="Q77" s="143">
        <f t="shared" ref="Q77" si="146">+Q68+Q72+Q76</f>
        <v>9473521</v>
      </c>
      <c r="R77" s="143">
        <f t="shared" ref="R77" si="147">+R68+R72+R76</f>
        <v>5598395</v>
      </c>
      <c r="S77" s="144">
        <f t="shared" ref="S77" si="148">+S68+S72+S76</f>
        <v>5734729</v>
      </c>
      <c r="T77" s="143">
        <f t="shared" ref="T77" si="149">+T68+T72+T76</f>
        <v>11333124</v>
      </c>
      <c r="U77" s="143">
        <f t="shared" ref="U77" si="150">+U68+U72+U76</f>
        <v>3051</v>
      </c>
      <c r="V77" s="145">
        <f t="shared" ref="V77" si="151">+V68+V72+V76</f>
        <v>11336175</v>
      </c>
      <c r="W77" s="146">
        <f>IF(Q77=0,0,((V77/Q77)-1)*100)</f>
        <v>19.661686504943621</v>
      </c>
    </row>
    <row r="78" spans="1:23" ht="14.25" thickTop="1" thickBot="1">
      <c r="A78" s="266" t="str">
        <f>IF(ISERROR(F78/G78)," ",IF(F78/G78&gt;0.5,IF(F78/G78&lt;1.5," ","NOT OK"),"NOT OK"))</f>
        <v xml:space="preserve"> </v>
      </c>
      <c r="B78" s="205" t="s">
        <v>89</v>
      </c>
      <c r="C78" s="101">
        <f>+C64+C68+C72+C76</f>
        <v>40999</v>
      </c>
      <c r="D78" s="102">
        <f t="shared" ref="D78:H78" si="152">+D64+D68+D72+D76</f>
        <v>41001</v>
      </c>
      <c r="E78" s="103">
        <f t="shared" si="152"/>
        <v>82000</v>
      </c>
      <c r="F78" s="101">
        <f t="shared" si="152"/>
        <v>47506</v>
      </c>
      <c r="G78" s="102">
        <f t="shared" si="152"/>
        <v>47483</v>
      </c>
      <c r="H78" s="103">
        <f t="shared" si="152"/>
        <v>94989</v>
      </c>
      <c r="I78" s="104">
        <f t="shared" ref="I78" si="153">IF(E78=0,0,((H78/E78)-1)*100)</f>
        <v>15.840243902439033</v>
      </c>
      <c r="L78" s="198" t="s">
        <v>89</v>
      </c>
      <c r="M78" s="143">
        <f t="shared" ref="M78:V78" si="154">+M64+M68+M72+M76</f>
        <v>6252009</v>
      </c>
      <c r="N78" s="144">
        <f t="shared" si="154"/>
        <v>6273855</v>
      </c>
      <c r="O78" s="143">
        <f t="shared" si="154"/>
        <v>12525864</v>
      </c>
      <c r="P78" s="143">
        <f t="shared" si="154"/>
        <v>12178</v>
      </c>
      <c r="Q78" s="143">
        <f t="shared" si="154"/>
        <v>12538042</v>
      </c>
      <c r="R78" s="143">
        <f t="shared" si="154"/>
        <v>7351941</v>
      </c>
      <c r="S78" s="144">
        <f t="shared" si="154"/>
        <v>7365088</v>
      </c>
      <c r="T78" s="143">
        <f t="shared" si="154"/>
        <v>14717029</v>
      </c>
      <c r="U78" s="143">
        <f t="shared" si="154"/>
        <v>4981</v>
      </c>
      <c r="V78" s="145">
        <f t="shared" si="154"/>
        <v>14722010</v>
      </c>
      <c r="W78" s="146">
        <f t="shared" ref="W78" si="155">IF(Q78=0,0,((V78/Q78)-1)*100)</f>
        <v>17.418732526179138</v>
      </c>
    </row>
    <row r="79" spans="1:23" ht="14.25" thickTop="1" thickBot="1">
      <c r="B79" s="200" t="s">
        <v>59</v>
      </c>
      <c r="C79" s="94"/>
      <c r="D79" s="94"/>
      <c r="E79" s="94"/>
      <c r="F79" s="94"/>
      <c r="G79" s="94"/>
      <c r="H79" s="94"/>
      <c r="I79" s="95"/>
      <c r="L79" s="200" t="s">
        <v>59</v>
      </c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5"/>
    </row>
    <row r="80" spans="1:23" ht="13.5" thickTop="1">
      <c r="B80" s="197"/>
      <c r="C80" s="94"/>
      <c r="D80" s="94"/>
      <c r="E80" s="94"/>
      <c r="F80" s="94"/>
      <c r="G80" s="94"/>
      <c r="H80" s="94"/>
      <c r="I80" s="95"/>
      <c r="L80" s="306" t="s">
        <v>38</v>
      </c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8"/>
    </row>
    <row r="81" spans="1:26" ht="13.5" thickBot="1">
      <c r="B81" s="197"/>
      <c r="C81" s="94"/>
      <c r="D81" s="94"/>
      <c r="E81" s="94"/>
      <c r="F81" s="94"/>
      <c r="G81" s="94"/>
      <c r="H81" s="94"/>
      <c r="I81" s="95"/>
      <c r="L81" s="309" t="s">
        <v>39</v>
      </c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1"/>
    </row>
    <row r="82" spans="1:26" ht="14.25" thickTop="1" thickBot="1">
      <c r="B82" s="197"/>
      <c r="C82" s="94"/>
      <c r="D82" s="94"/>
      <c r="E82" s="94"/>
      <c r="F82" s="94"/>
      <c r="G82" s="94"/>
      <c r="H82" s="94"/>
      <c r="I82" s="95"/>
      <c r="L82" s="197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120" t="s">
        <v>40</v>
      </c>
    </row>
    <row r="83" spans="1:26" ht="14.25" thickTop="1" thickBot="1">
      <c r="B83" s="197"/>
      <c r="C83" s="94"/>
      <c r="D83" s="94"/>
      <c r="E83" s="94"/>
      <c r="F83" s="94"/>
      <c r="G83" s="94"/>
      <c r="H83" s="94"/>
      <c r="I83" s="95"/>
      <c r="L83" s="219"/>
      <c r="M83" s="303" t="s">
        <v>91</v>
      </c>
      <c r="N83" s="304"/>
      <c r="O83" s="304"/>
      <c r="P83" s="304"/>
      <c r="Q83" s="305"/>
      <c r="R83" s="303" t="s">
        <v>92</v>
      </c>
      <c r="S83" s="304"/>
      <c r="T83" s="304"/>
      <c r="U83" s="304"/>
      <c r="V83" s="305"/>
      <c r="W83" s="220" t="s">
        <v>4</v>
      </c>
    </row>
    <row r="84" spans="1:26" ht="13.5" thickTop="1">
      <c r="B84" s="197"/>
      <c r="C84" s="94"/>
      <c r="D84" s="94"/>
      <c r="E84" s="94"/>
      <c r="F84" s="94"/>
      <c r="G84" s="94"/>
      <c r="H84" s="94"/>
      <c r="I84" s="95"/>
      <c r="L84" s="221" t="s">
        <v>5</v>
      </c>
      <c r="M84" s="222"/>
      <c r="N84" s="225"/>
      <c r="O84" s="168"/>
      <c r="P84" s="226"/>
      <c r="Q84" s="169"/>
      <c r="R84" s="222"/>
      <c r="S84" s="225"/>
      <c r="T84" s="168"/>
      <c r="U84" s="226"/>
      <c r="V84" s="169"/>
      <c r="W84" s="224" t="s">
        <v>6</v>
      </c>
    </row>
    <row r="85" spans="1:26" ht="13.5" thickBot="1">
      <c r="B85" s="197"/>
      <c r="C85" s="94"/>
      <c r="D85" s="94"/>
      <c r="E85" s="94"/>
      <c r="F85" s="94"/>
      <c r="G85" s="94"/>
      <c r="H85" s="94"/>
      <c r="I85" s="95"/>
      <c r="L85" s="227"/>
      <c r="M85" s="231" t="s">
        <v>41</v>
      </c>
      <c r="N85" s="232" t="s">
        <v>42</v>
      </c>
      <c r="O85" s="170" t="s">
        <v>43</v>
      </c>
      <c r="P85" s="233" t="s">
        <v>13</v>
      </c>
      <c r="Q85" s="215" t="s">
        <v>9</v>
      </c>
      <c r="R85" s="231" t="s">
        <v>41</v>
      </c>
      <c r="S85" s="232" t="s">
        <v>42</v>
      </c>
      <c r="T85" s="170" t="s">
        <v>43</v>
      </c>
      <c r="U85" s="233" t="s">
        <v>13</v>
      </c>
      <c r="V85" s="215" t="s">
        <v>9</v>
      </c>
      <c r="W85" s="230"/>
    </row>
    <row r="86" spans="1:26" ht="4.5" customHeight="1" thickTop="1" thickBot="1">
      <c r="B86" s="197"/>
      <c r="C86" s="94"/>
      <c r="D86" s="94"/>
      <c r="E86" s="94"/>
      <c r="F86" s="94"/>
      <c r="G86" s="94"/>
      <c r="H86" s="94"/>
      <c r="I86" s="95"/>
      <c r="L86" s="221"/>
      <c r="M86" s="237"/>
      <c r="N86" s="238"/>
      <c r="O86" s="154"/>
      <c r="P86" s="239"/>
      <c r="Q86" s="157"/>
      <c r="R86" s="237"/>
      <c r="S86" s="238"/>
      <c r="T86" s="154"/>
      <c r="U86" s="239"/>
      <c r="V86" s="159"/>
      <c r="W86" s="240"/>
    </row>
    <row r="87" spans="1:26" ht="13.5" thickTop="1">
      <c r="A87" s="121"/>
      <c r="B87" s="207"/>
      <c r="C87" s="121"/>
      <c r="D87" s="121"/>
      <c r="E87" s="121"/>
      <c r="F87" s="121"/>
      <c r="G87" s="121"/>
      <c r="H87" s="121"/>
      <c r="I87" s="122"/>
      <c r="J87" s="121"/>
      <c r="L87" s="221" t="s">
        <v>14</v>
      </c>
      <c r="M87" s="243">
        <v>725</v>
      </c>
      <c r="N87" s="244">
        <v>976</v>
      </c>
      <c r="O87" s="155">
        <f>M87+N87</f>
        <v>1701</v>
      </c>
      <c r="P87" s="100">
        <v>0</v>
      </c>
      <c r="Q87" s="158">
        <f t="shared" ref="Q87:Q91" si="156">O87+P87</f>
        <v>1701</v>
      </c>
      <c r="R87" s="243">
        <v>910</v>
      </c>
      <c r="S87" s="244">
        <v>1366</v>
      </c>
      <c r="T87" s="155">
        <f>R87+S87</f>
        <v>2276</v>
      </c>
      <c r="U87" s="251">
        <v>0</v>
      </c>
      <c r="V87" s="160">
        <f>T87+U87</f>
        <v>2276</v>
      </c>
      <c r="W87" s="217">
        <f t="shared" ref="W87:W95" si="157">IF(Q87=0,0,((V87/Q87)-1)*100)</f>
        <v>33.803644914756028</v>
      </c>
      <c r="Y87" s="3"/>
      <c r="Z87" s="3"/>
    </row>
    <row r="88" spans="1:26">
      <c r="A88" s="121"/>
      <c r="B88" s="207"/>
      <c r="C88" s="121"/>
      <c r="D88" s="121"/>
      <c r="E88" s="121"/>
      <c r="F88" s="121"/>
      <c r="G88" s="121"/>
      <c r="H88" s="121"/>
      <c r="I88" s="122"/>
      <c r="J88" s="121"/>
      <c r="L88" s="221" t="s">
        <v>15</v>
      </c>
      <c r="M88" s="243">
        <v>1106</v>
      </c>
      <c r="N88" s="244">
        <v>1329</v>
      </c>
      <c r="O88" s="155">
        <f>M88+N88</f>
        <v>2435</v>
      </c>
      <c r="P88" s="100">
        <v>0</v>
      </c>
      <c r="Q88" s="158">
        <f t="shared" si="156"/>
        <v>2435</v>
      </c>
      <c r="R88" s="243">
        <v>1003</v>
      </c>
      <c r="S88" s="244">
        <v>1561</v>
      </c>
      <c r="T88" s="155">
        <f>R88+S88</f>
        <v>2564</v>
      </c>
      <c r="U88" s="100">
        <v>0</v>
      </c>
      <c r="V88" s="160">
        <f>T88+U88</f>
        <v>2564</v>
      </c>
      <c r="W88" s="217">
        <f t="shared" si="157"/>
        <v>5.297741273100609</v>
      </c>
      <c r="Y88" s="3"/>
      <c r="Z88" s="3"/>
    </row>
    <row r="89" spans="1:26" ht="13.5" thickBot="1">
      <c r="A89" s="121"/>
      <c r="B89" s="207"/>
      <c r="C89" s="121"/>
      <c r="D89" s="121"/>
      <c r="E89" s="121"/>
      <c r="F89" s="121"/>
      <c r="G89" s="121"/>
      <c r="H89" s="121"/>
      <c r="I89" s="122"/>
      <c r="J89" s="121"/>
      <c r="L89" s="227" t="s">
        <v>16</v>
      </c>
      <c r="M89" s="243">
        <v>830</v>
      </c>
      <c r="N89" s="244">
        <v>1653</v>
      </c>
      <c r="O89" s="155">
        <f>M89+N89</f>
        <v>2483</v>
      </c>
      <c r="P89" s="100">
        <v>0</v>
      </c>
      <c r="Q89" s="158">
        <f t="shared" si="156"/>
        <v>2483</v>
      </c>
      <c r="R89" s="243">
        <v>847</v>
      </c>
      <c r="S89" s="244">
        <v>1805</v>
      </c>
      <c r="T89" s="155">
        <f>R89+S89</f>
        <v>2652</v>
      </c>
      <c r="U89" s="100">
        <v>0</v>
      </c>
      <c r="V89" s="160">
        <f>T89+U89</f>
        <v>2652</v>
      </c>
      <c r="W89" s="217">
        <f t="shared" si="157"/>
        <v>6.8062827225130906</v>
      </c>
      <c r="Y89" s="3"/>
      <c r="Z89" s="3"/>
    </row>
    <row r="90" spans="1:26" ht="14.25" thickTop="1" thickBot="1">
      <c r="A90" s="121"/>
      <c r="B90" s="207"/>
      <c r="C90" s="121"/>
      <c r="D90" s="121"/>
      <c r="E90" s="121"/>
      <c r="F90" s="121"/>
      <c r="G90" s="121"/>
      <c r="H90" s="121"/>
      <c r="I90" s="122"/>
      <c r="J90" s="121"/>
      <c r="L90" s="201" t="s">
        <v>55</v>
      </c>
      <c r="M90" s="161">
        <f>+M87+M88+M89</f>
        <v>2661</v>
      </c>
      <c r="N90" s="162">
        <f>+N87+N88+N89</f>
        <v>3958</v>
      </c>
      <c r="O90" s="161">
        <f>+O87+O88+O89</f>
        <v>6619</v>
      </c>
      <c r="P90" s="161">
        <f>+P87+P88+P89</f>
        <v>0</v>
      </c>
      <c r="Q90" s="161">
        <f t="shared" si="156"/>
        <v>6619</v>
      </c>
      <c r="R90" s="161">
        <f>+R87+R88+R89</f>
        <v>2760</v>
      </c>
      <c r="S90" s="162">
        <f>+S87+S88+S89</f>
        <v>4732</v>
      </c>
      <c r="T90" s="161">
        <f>+T87+T88+T89</f>
        <v>7492</v>
      </c>
      <c r="U90" s="161">
        <f>+U87+U88+U89</f>
        <v>0</v>
      </c>
      <c r="V90" s="163">
        <f>+V87+V88+V89</f>
        <v>7492</v>
      </c>
      <c r="W90" s="164">
        <f t="shared" si="157"/>
        <v>13.189303520169204</v>
      </c>
      <c r="Y90" s="3"/>
      <c r="Z90" s="3"/>
    </row>
    <row r="91" spans="1:26" ht="13.5" thickTop="1">
      <c r="A91" s="121"/>
      <c r="B91" s="207"/>
      <c r="C91" s="121"/>
      <c r="D91" s="121"/>
      <c r="E91" s="121"/>
      <c r="F91" s="121"/>
      <c r="G91" s="121"/>
      <c r="H91" s="121"/>
      <c r="I91" s="122"/>
      <c r="J91" s="121"/>
      <c r="L91" s="221" t="s">
        <v>18</v>
      </c>
      <c r="M91" s="243">
        <v>627</v>
      </c>
      <c r="N91" s="244">
        <v>1495</v>
      </c>
      <c r="O91" s="155">
        <f>M91+N91</f>
        <v>2122</v>
      </c>
      <c r="P91" s="100">
        <v>0</v>
      </c>
      <c r="Q91" s="158">
        <f t="shared" si="156"/>
        <v>2122</v>
      </c>
      <c r="R91" s="243">
        <v>803</v>
      </c>
      <c r="S91" s="244">
        <v>1753</v>
      </c>
      <c r="T91" s="155">
        <f>R91+S91</f>
        <v>2556</v>
      </c>
      <c r="U91" s="100">
        <v>0</v>
      </c>
      <c r="V91" s="160">
        <f>T91+U91</f>
        <v>2556</v>
      </c>
      <c r="W91" s="217">
        <f t="shared" si="157"/>
        <v>20.452403393025453</v>
      </c>
      <c r="Y91" s="3"/>
      <c r="Z91" s="3"/>
    </row>
    <row r="92" spans="1:26">
      <c r="A92" s="121"/>
      <c r="B92" s="207"/>
      <c r="C92" s="121"/>
      <c r="D92" s="121"/>
      <c r="E92" s="121"/>
      <c r="F92" s="121"/>
      <c r="G92" s="121"/>
      <c r="H92" s="121"/>
      <c r="I92" s="122"/>
      <c r="J92" s="121"/>
      <c r="L92" s="221" t="s">
        <v>19</v>
      </c>
      <c r="M92" s="243">
        <v>797</v>
      </c>
      <c r="N92" s="244">
        <v>1561</v>
      </c>
      <c r="O92" s="155">
        <f>M92+N92</f>
        <v>2358</v>
      </c>
      <c r="P92" s="100">
        <v>0</v>
      </c>
      <c r="Q92" s="158">
        <f>O92+P92</f>
        <v>2358</v>
      </c>
      <c r="R92" s="243">
        <v>752</v>
      </c>
      <c r="S92" s="244">
        <v>1572</v>
      </c>
      <c r="T92" s="155">
        <f>R92+S92</f>
        <v>2324</v>
      </c>
      <c r="U92" s="100">
        <v>0</v>
      </c>
      <c r="V92" s="160">
        <f>T92+U92</f>
        <v>2324</v>
      </c>
      <c r="W92" s="217">
        <f>IF(Q92=0,0,((V92/Q92)-1)*100)</f>
        <v>-1.4418999151823542</v>
      </c>
      <c r="Y92" s="3"/>
      <c r="Z92" s="3"/>
    </row>
    <row r="93" spans="1:26" ht="13.5" thickBot="1">
      <c r="A93" s="121"/>
      <c r="B93" s="207"/>
      <c r="C93" s="121"/>
      <c r="D93" s="121"/>
      <c r="E93" s="121"/>
      <c r="F93" s="121"/>
      <c r="G93" s="121"/>
      <c r="H93" s="121"/>
      <c r="I93" s="122"/>
      <c r="J93" s="121"/>
      <c r="L93" s="221" t="s">
        <v>20</v>
      </c>
      <c r="M93" s="243">
        <v>710</v>
      </c>
      <c r="N93" s="244">
        <v>1460</v>
      </c>
      <c r="O93" s="155">
        <f>M93+N93</f>
        <v>2170</v>
      </c>
      <c r="P93" s="100">
        <v>0</v>
      </c>
      <c r="Q93" s="158">
        <f>O93+P93</f>
        <v>2170</v>
      </c>
      <c r="R93" s="243">
        <v>843</v>
      </c>
      <c r="S93" s="244">
        <v>1784</v>
      </c>
      <c r="T93" s="155">
        <f>R93+S93</f>
        <v>2627</v>
      </c>
      <c r="U93" s="100">
        <v>0</v>
      </c>
      <c r="V93" s="160">
        <f>T93+U93</f>
        <v>2627</v>
      </c>
      <c r="W93" s="217">
        <f>IF(Q93=0,0,((V93/Q93)-1)*100)</f>
        <v>21.059907834101388</v>
      </c>
      <c r="Y93" s="3"/>
      <c r="Z93" s="3"/>
    </row>
    <row r="94" spans="1:26" ht="14.25" thickTop="1" thickBot="1">
      <c r="A94" s="121"/>
      <c r="B94" s="207"/>
      <c r="C94" s="121"/>
      <c r="D94" s="121"/>
      <c r="E94" s="121"/>
      <c r="F94" s="121"/>
      <c r="G94" s="121"/>
      <c r="H94" s="121"/>
      <c r="I94" s="122"/>
      <c r="J94" s="121"/>
      <c r="L94" s="201" t="s">
        <v>87</v>
      </c>
      <c r="M94" s="161">
        <f>+M91+M92+M93</f>
        <v>2134</v>
      </c>
      <c r="N94" s="162">
        <f t="shared" ref="N94:V94" si="158">+N91+N92+N93</f>
        <v>4516</v>
      </c>
      <c r="O94" s="161">
        <f t="shared" si="158"/>
        <v>6650</v>
      </c>
      <c r="P94" s="161">
        <f t="shared" si="158"/>
        <v>0</v>
      </c>
      <c r="Q94" s="161">
        <f t="shared" si="158"/>
        <v>6650</v>
      </c>
      <c r="R94" s="161">
        <f t="shared" si="158"/>
        <v>2398</v>
      </c>
      <c r="S94" s="162">
        <f t="shared" si="158"/>
        <v>5109</v>
      </c>
      <c r="T94" s="161">
        <f t="shared" si="158"/>
        <v>7507</v>
      </c>
      <c r="U94" s="161">
        <f t="shared" si="158"/>
        <v>0</v>
      </c>
      <c r="V94" s="163">
        <f t="shared" si="158"/>
        <v>7507</v>
      </c>
      <c r="W94" s="164">
        <f t="shared" ref="W94" si="159">IF(Q94=0,0,((V94/Q94)-1)*100)</f>
        <v>12.887218045112792</v>
      </c>
      <c r="Y94" s="3"/>
      <c r="Z94" s="3"/>
    </row>
    <row r="95" spans="1:26" ht="13.5" thickTop="1">
      <c r="A95" s="121"/>
      <c r="B95" s="207"/>
      <c r="C95" s="121"/>
      <c r="D95" s="121"/>
      <c r="E95" s="121"/>
      <c r="F95" s="121"/>
      <c r="G95" s="121"/>
      <c r="H95" s="121"/>
      <c r="I95" s="122"/>
      <c r="J95" s="121"/>
      <c r="L95" s="221" t="s">
        <v>21</v>
      </c>
      <c r="M95" s="243">
        <v>386</v>
      </c>
      <c r="N95" s="244">
        <v>1291</v>
      </c>
      <c r="O95" s="155">
        <f>SUM(M95:N95)</f>
        <v>1677</v>
      </c>
      <c r="P95" s="100">
        <v>0</v>
      </c>
      <c r="Q95" s="158">
        <f>O95+P95</f>
        <v>1677</v>
      </c>
      <c r="R95" s="243">
        <v>618</v>
      </c>
      <c r="S95" s="244">
        <v>1469</v>
      </c>
      <c r="T95" s="155">
        <f>SUM(R95:S95)</f>
        <v>2087</v>
      </c>
      <c r="U95" s="100">
        <v>11</v>
      </c>
      <c r="V95" s="160">
        <f>SUM(T95:U95)</f>
        <v>2098</v>
      </c>
      <c r="W95" s="217">
        <f t="shared" si="157"/>
        <v>25.10435301132976</v>
      </c>
      <c r="Y95" s="3"/>
      <c r="Z95" s="3"/>
    </row>
    <row r="96" spans="1:26">
      <c r="A96" s="121"/>
      <c r="B96" s="207"/>
      <c r="C96" s="121"/>
      <c r="D96" s="121"/>
      <c r="E96" s="121"/>
      <c r="F96" s="121"/>
      <c r="G96" s="121"/>
      <c r="H96" s="121"/>
      <c r="I96" s="122"/>
      <c r="J96" s="121"/>
      <c r="L96" s="221" t="s">
        <v>88</v>
      </c>
      <c r="M96" s="243">
        <v>351</v>
      </c>
      <c r="N96" s="244">
        <v>1357</v>
      </c>
      <c r="O96" s="155">
        <f>SUM(M96:N96)</f>
        <v>1708</v>
      </c>
      <c r="P96" s="100">
        <v>0</v>
      </c>
      <c r="Q96" s="158">
        <f>O96+P96</f>
        <v>1708</v>
      </c>
      <c r="R96" s="243">
        <v>747</v>
      </c>
      <c r="S96" s="244">
        <v>1617</v>
      </c>
      <c r="T96" s="155">
        <f>SUM(R96:S96)</f>
        <v>2364</v>
      </c>
      <c r="U96" s="100">
        <v>0</v>
      </c>
      <c r="V96" s="160">
        <f>SUM(T96:U96)</f>
        <v>2364</v>
      </c>
      <c r="W96" s="217">
        <f t="shared" ref="W96:W100" si="160">IF(Q96=0,0,((V96/Q96)-1)*100)</f>
        <v>38.40749414519906</v>
      </c>
      <c r="Y96" s="3"/>
      <c r="Z96" s="3"/>
    </row>
    <row r="97" spans="1:26" ht="13.5" thickBot="1">
      <c r="A97" s="121"/>
      <c r="B97" s="207"/>
      <c r="C97" s="121"/>
      <c r="D97" s="121"/>
      <c r="E97" s="121"/>
      <c r="F97" s="121"/>
      <c r="G97" s="121"/>
      <c r="H97" s="121"/>
      <c r="I97" s="122"/>
      <c r="J97" s="121"/>
      <c r="L97" s="221" t="s">
        <v>22</v>
      </c>
      <c r="M97" s="243">
        <v>390</v>
      </c>
      <c r="N97" s="244">
        <v>1132</v>
      </c>
      <c r="O97" s="156">
        <f>SUM(M97:N97)</f>
        <v>1522</v>
      </c>
      <c r="P97" s="250">
        <v>0</v>
      </c>
      <c r="Q97" s="158">
        <f>O97+P97</f>
        <v>1522</v>
      </c>
      <c r="R97" s="243">
        <v>744</v>
      </c>
      <c r="S97" s="244">
        <v>1152</v>
      </c>
      <c r="T97" s="156">
        <f>SUM(R97:S97)</f>
        <v>1896</v>
      </c>
      <c r="U97" s="250">
        <v>0</v>
      </c>
      <c r="V97" s="160">
        <f>SUM(T97:U97)</f>
        <v>1896</v>
      </c>
      <c r="W97" s="217">
        <f t="shared" si="160"/>
        <v>24.57293035479633</v>
      </c>
      <c r="Y97" s="3"/>
      <c r="Z97" s="3"/>
    </row>
    <row r="98" spans="1:26" ht="14.25" thickTop="1" thickBot="1">
      <c r="A98" s="121"/>
      <c r="B98" s="207"/>
      <c r="C98" s="121"/>
      <c r="D98" s="121"/>
      <c r="E98" s="121"/>
      <c r="F98" s="121"/>
      <c r="G98" s="121"/>
      <c r="H98" s="121"/>
      <c r="I98" s="122"/>
      <c r="J98" s="121"/>
      <c r="L98" s="202" t="s">
        <v>60</v>
      </c>
      <c r="M98" s="165">
        <f>M97+M95+M96</f>
        <v>1127</v>
      </c>
      <c r="N98" s="165">
        <f t="shared" ref="N98:V98" si="161">N97+N95+N96</f>
        <v>3780</v>
      </c>
      <c r="O98" s="166">
        <f t="shared" si="161"/>
        <v>4907</v>
      </c>
      <c r="P98" s="166">
        <f t="shared" si="161"/>
        <v>0</v>
      </c>
      <c r="Q98" s="166">
        <f t="shared" si="161"/>
        <v>4907</v>
      </c>
      <c r="R98" s="165">
        <f t="shared" si="161"/>
        <v>2109</v>
      </c>
      <c r="S98" s="165">
        <f t="shared" si="161"/>
        <v>4238</v>
      </c>
      <c r="T98" s="166">
        <f t="shared" si="161"/>
        <v>6347</v>
      </c>
      <c r="U98" s="166">
        <f t="shared" si="161"/>
        <v>11</v>
      </c>
      <c r="V98" s="166">
        <f t="shared" si="161"/>
        <v>6358</v>
      </c>
      <c r="W98" s="167">
        <f t="shared" si="160"/>
        <v>29.570002037905031</v>
      </c>
      <c r="Y98" s="3"/>
      <c r="Z98" s="3"/>
    </row>
    <row r="99" spans="1:26" ht="13.5" thickTop="1">
      <c r="A99" s="121"/>
      <c r="B99" s="207"/>
      <c r="C99" s="121"/>
      <c r="D99" s="121"/>
      <c r="E99" s="121"/>
      <c r="F99" s="121"/>
      <c r="G99" s="121"/>
      <c r="H99" s="121"/>
      <c r="I99" s="122"/>
      <c r="J99" s="121"/>
      <c r="L99" s="221" t="s">
        <v>24</v>
      </c>
      <c r="M99" s="243">
        <v>349</v>
      </c>
      <c r="N99" s="244">
        <v>972</v>
      </c>
      <c r="O99" s="156">
        <f>SUM(M99:N99)</f>
        <v>1321</v>
      </c>
      <c r="P99" s="251">
        <v>0</v>
      </c>
      <c r="Q99" s="158">
        <f>O99+P99</f>
        <v>1321</v>
      </c>
      <c r="R99" s="243">
        <v>699</v>
      </c>
      <c r="S99" s="244">
        <v>1208</v>
      </c>
      <c r="T99" s="156">
        <f>SUM(R99:S99)</f>
        <v>1907</v>
      </c>
      <c r="U99" s="251">
        <v>0</v>
      </c>
      <c r="V99" s="160">
        <f>T99+U99</f>
        <v>1907</v>
      </c>
      <c r="W99" s="217">
        <f t="shared" si="160"/>
        <v>44.360333080999247</v>
      </c>
    </row>
    <row r="100" spans="1:26">
      <c r="A100" s="121"/>
      <c r="B100" s="207"/>
      <c r="C100" s="121"/>
      <c r="D100" s="121"/>
      <c r="E100" s="121"/>
      <c r="F100" s="121"/>
      <c r="G100" s="121"/>
      <c r="H100" s="121"/>
      <c r="I100" s="122"/>
      <c r="J100" s="121"/>
      <c r="L100" s="221" t="s">
        <v>25</v>
      </c>
      <c r="M100" s="243">
        <v>387</v>
      </c>
      <c r="N100" s="244">
        <v>978</v>
      </c>
      <c r="O100" s="156">
        <f>SUM(M100:N100)</f>
        <v>1365</v>
      </c>
      <c r="P100" s="100">
        <v>0</v>
      </c>
      <c r="Q100" s="158">
        <f>O100+P100</f>
        <v>1365</v>
      </c>
      <c r="R100" s="243">
        <v>609</v>
      </c>
      <c r="S100" s="244">
        <v>1087</v>
      </c>
      <c r="T100" s="156">
        <f>SUM(R100:S100)</f>
        <v>1696</v>
      </c>
      <c r="U100" s="100">
        <v>1</v>
      </c>
      <c r="V100" s="160">
        <f>T100+U100</f>
        <v>1697</v>
      </c>
      <c r="W100" s="217">
        <f t="shared" si="160"/>
        <v>24.322344322344325</v>
      </c>
    </row>
    <row r="101" spans="1:26" ht="13.5" thickBot="1">
      <c r="A101" s="96"/>
      <c r="B101" s="207"/>
      <c r="C101" s="121"/>
      <c r="D101" s="121"/>
      <c r="E101" s="121"/>
      <c r="F101" s="121"/>
      <c r="G101" s="121"/>
      <c r="H101" s="121"/>
      <c r="I101" s="122"/>
      <c r="J101" s="96"/>
      <c r="L101" s="221" t="s">
        <v>26</v>
      </c>
      <c r="M101" s="243">
        <v>652</v>
      </c>
      <c r="N101" s="244">
        <v>1308</v>
      </c>
      <c r="O101" s="156">
        <f>SUM(M101:N101)</f>
        <v>1960</v>
      </c>
      <c r="P101" s="100">
        <v>0</v>
      </c>
      <c r="Q101" s="158">
        <f>O101+P101</f>
        <v>1960</v>
      </c>
      <c r="R101" s="243">
        <v>805</v>
      </c>
      <c r="S101" s="244">
        <v>1217</v>
      </c>
      <c r="T101" s="156">
        <f>SUM(R101:S101)</f>
        <v>2022</v>
      </c>
      <c r="U101" s="100">
        <v>2</v>
      </c>
      <c r="V101" s="160">
        <f>T101+U101</f>
        <v>2024</v>
      </c>
      <c r="W101" s="217">
        <f>IF(Q101=0,0,((V101/Q101)-1)*100)</f>
        <v>3.2653061224489743</v>
      </c>
    </row>
    <row r="102" spans="1:26" ht="14.25" thickTop="1" thickBot="1">
      <c r="A102" s="121"/>
      <c r="B102" s="207"/>
      <c r="C102" s="121"/>
      <c r="D102" s="121"/>
      <c r="E102" s="121"/>
      <c r="F102" s="121"/>
      <c r="G102" s="121"/>
      <c r="H102" s="121"/>
      <c r="I102" s="122"/>
      <c r="J102" s="121"/>
      <c r="L102" s="201" t="s">
        <v>58</v>
      </c>
      <c r="M102" s="161">
        <f t="shared" ref="M102:V102" si="162">+M99+M100+M101</f>
        <v>1388</v>
      </c>
      <c r="N102" s="162">
        <f t="shared" si="162"/>
        <v>3258</v>
      </c>
      <c r="O102" s="161">
        <f t="shared" si="162"/>
        <v>4646</v>
      </c>
      <c r="P102" s="161">
        <f t="shared" si="162"/>
        <v>0</v>
      </c>
      <c r="Q102" s="161">
        <f t="shared" si="162"/>
        <v>4646</v>
      </c>
      <c r="R102" s="161">
        <f t="shared" si="162"/>
        <v>2113</v>
      </c>
      <c r="S102" s="162">
        <f t="shared" si="162"/>
        <v>3512</v>
      </c>
      <c r="T102" s="161">
        <f t="shared" si="162"/>
        <v>5625</v>
      </c>
      <c r="U102" s="161">
        <f t="shared" si="162"/>
        <v>3</v>
      </c>
      <c r="V102" s="161">
        <f t="shared" si="162"/>
        <v>5628</v>
      </c>
      <c r="W102" s="164">
        <f t="shared" ref="W102" si="163">IF(Q102=0,0,((V102/Q102)-1)*100)</f>
        <v>21.136461472234181</v>
      </c>
    </row>
    <row r="103" spans="1:26" ht="14.25" thickTop="1" thickBot="1">
      <c r="A103" s="121"/>
      <c r="B103" s="207"/>
      <c r="C103" s="121"/>
      <c r="D103" s="121"/>
      <c r="E103" s="121"/>
      <c r="F103" s="121"/>
      <c r="G103" s="121"/>
      <c r="H103" s="121"/>
      <c r="I103" s="122"/>
      <c r="J103" s="121"/>
      <c r="L103" s="201" t="s">
        <v>90</v>
      </c>
      <c r="M103" s="161">
        <f t="shared" ref="M103" si="164">+M94+M98+M102</f>
        <v>4649</v>
      </c>
      <c r="N103" s="162">
        <f t="shared" ref="N103" si="165">+N94+N98+N102</f>
        <v>11554</v>
      </c>
      <c r="O103" s="161">
        <f t="shared" ref="O103" si="166">+O94+O98+O102</f>
        <v>16203</v>
      </c>
      <c r="P103" s="161">
        <f t="shared" ref="P103" si="167">+P94+P98+P102</f>
        <v>0</v>
      </c>
      <c r="Q103" s="161">
        <f t="shared" ref="Q103" si="168">+Q94+Q98+Q102</f>
        <v>16203</v>
      </c>
      <c r="R103" s="161">
        <f t="shared" ref="R103" si="169">+R94+R98+R102</f>
        <v>6620</v>
      </c>
      <c r="S103" s="162">
        <f t="shared" ref="S103" si="170">+S94+S98+S102</f>
        <v>12859</v>
      </c>
      <c r="T103" s="161">
        <f t="shared" ref="T103" si="171">+T94+T98+T102</f>
        <v>19479</v>
      </c>
      <c r="U103" s="161">
        <f t="shared" ref="U103" si="172">+U94+U98+U102</f>
        <v>14</v>
      </c>
      <c r="V103" s="163">
        <f t="shared" ref="V103" si="173">+V94+V98+V102</f>
        <v>19493</v>
      </c>
      <c r="W103" s="164">
        <f>IF(Q103=0,0,((V103/Q103)-1)*100)</f>
        <v>20.304881812010112</v>
      </c>
      <c r="Y103" s="3"/>
      <c r="Z103" s="3"/>
    </row>
    <row r="104" spans="1:26" ht="14.25" thickTop="1" thickBot="1">
      <c r="A104" s="121"/>
      <c r="B104" s="207"/>
      <c r="C104" s="121"/>
      <c r="D104" s="121"/>
      <c r="E104" s="121"/>
      <c r="F104" s="121"/>
      <c r="G104" s="121"/>
      <c r="H104" s="121"/>
      <c r="I104" s="122"/>
      <c r="J104" s="121"/>
      <c r="L104" s="201" t="s">
        <v>89</v>
      </c>
      <c r="M104" s="161">
        <f t="shared" ref="M104:V104" si="174">+M90+M94+M98+M102</f>
        <v>7310</v>
      </c>
      <c r="N104" s="162">
        <f t="shared" si="174"/>
        <v>15512</v>
      </c>
      <c r="O104" s="161">
        <f t="shared" si="174"/>
        <v>22822</v>
      </c>
      <c r="P104" s="161">
        <f t="shared" si="174"/>
        <v>0</v>
      </c>
      <c r="Q104" s="161">
        <f t="shared" si="174"/>
        <v>22822</v>
      </c>
      <c r="R104" s="161">
        <f t="shared" si="174"/>
        <v>9380</v>
      </c>
      <c r="S104" s="162">
        <f t="shared" si="174"/>
        <v>17591</v>
      </c>
      <c r="T104" s="161">
        <f t="shared" si="174"/>
        <v>26971</v>
      </c>
      <c r="U104" s="161">
        <f t="shared" si="174"/>
        <v>14</v>
      </c>
      <c r="V104" s="163">
        <f t="shared" si="174"/>
        <v>26985</v>
      </c>
      <c r="W104" s="164">
        <f t="shared" ref="W104" si="175">IF(Q104=0,0,((V104/Q104)-1)*100)</f>
        <v>18.241170800105166</v>
      </c>
      <c r="Y104" s="3"/>
      <c r="Z104" s="3"/>
    </row>
    <row r="105" spans="1:26" ht="14.25" thickTop="1" thickBot="1">
      <c r="A105" s="121"/>
      <c r="B105" s="207"/>
      <c r="C105" s="121"/>
      <c r="D105" s="121"/>
      <c r="E105" s="121"/>
      <c r="F105" s="121"/>
      <c r="G105" s="121"/>
      <c r="H105" s="121"/>
      <c r="I105" s="122"/>
      <c r="J105" s="121"/>
      <c r="L105" s="200" t="s">
        <v>59</v>
      </c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5"/>
    </row>
    <row r="106" spans="1:26" ht="13.5" thickTop="1">
      <c r="B106" s="207"/>
      <c r="C106" s="121"/>
      <c r="D106" s="121"/>
      <c r="E106" s="121"/>
      <c r="F106" s="121"/>
      <c r="G106" s="121"/>
      <c r="H106" s="121"/>
      <c r="I106" s="122"/>
      <c r="L106" s="306" t="s">
        <v>44</v>
      </c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8"/>
    </row>
    <row r="107" spans="1:26" ht="13.5" thickBot="1">
      <c r="B107" s="207"/>
      <c r="C107" s="121"/>
      <c r="D107" s="121"/>
      <c r="E107" s="121"/>
      <c r="F107" s="121"/>
      <c r="G107" s="121"/>
      <c r="H107" s="121"/>
      <c r="I107" s="122"/>
      <c r="L107" s="309" t="s">
        <v>45</v>
      </c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1"/>
    </row>
    <row r="108" spans="1:26" ht="14.25" thickTop="1" thickBot="1">
      <c r="B108" s="207"/>
      <c r="C108" s="121"/>
      <c r="D108" s="121"/>
      <c r="E108" s="121"/>
      <c r="F108" s="121"/>
      <c r="G108" s="121"/>
      <c r="H108" s="121"/>
      <c r="I108" s="122"/>
      <c r="L108" s="197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120" t="s">
        <v>40</v>
      </c>
    </row>
    <row r="109" spans="1:26" ht="14.25" thickTop="1" thickBot="1">
      <c r="B109" s="207"/>
      <c r="C109" s="121"/>
      <c r="D109" s="121"/>
      <c r="E109" s="121"/>
      <c r="F109" s="121"/>
      <c r="G109" s="121"/>
      <c r="H109" s="121"/>
      <c r="I109" s="122"/>
      <c r="L109" s="219"/>
      <c r="M109" s="303" t="s">
        <v>91</v>
      </c>
      <c r="N109" s="304"/>
      <c r="O109" s="304"/>
      <c r="P109" s="304"/>
      <c r="Q109" s="305"/>
      <c r="R109" s="303" t="s">
        <v>92</v>
      </c>
      <c r="S109" s="304"/>
      <c r="T109" s="304"/>
      <c r="U109" s="304"/>
      <c r="V109" s="305"/>
      <c r="W109" s="220" t="s">
        <v>4</v>
      </c>
    </row>
    <row r="110" spans="1:26" ht="13.5" thickTop="1">
      <c r="B110" s="207"/>
      <c r="C110" s="121"/>
      <c r="D110" s="121"/>
      <c r="E110" s="121"/>
      <c r="F110" s="121"/>
      <c r="G110" s="121"/>
      <c r="H110" s="121"/>
      <c r="I110" s="122"/>
      <c r="L110" s="221" t="s">
        <v>5</v>
      </c>
      <c r="M110" s="222"/>
      <c r="N110" s="225"/>
      <c r="O110" s="168"/>
      <c r="P110" s="226"/>
      <c r="Q110" s="169"/>
      <c r="R110" s="222"/>
      <c r="S110" s="225"/>
      <c r="T110" s="168"/>
      <c r="U110" s="226"/>
      <c r="V110" s="169"/>
      <c r="W110" s="224" t="s">
        <v>6</v>
      </c>
    </row>
    <row r="111" spans="1:26" ht="13.5" thickBot="1">
      <c r="B111" s="207"/>
      <c r="C111" s="121"/>
      <c r="D111" s="121"/>
      <c r="E111" s="121"/>
      <c r="F111" s="121"/>
      <c r="G111" s="121"/>
      <c r="H111" s="121"/>
      <c r="I111" s="122"/>
      <c r="L111" s="227"/>
      <c r="M111" s="231" t="s">
        <v>41</v>
      </c>
      <c r="N111" s="232" t="s">
        <v>42</v>
      </c>
      <c r="O111" s="170" t="s">
        <v>43</v>
      </c>
      <c r="P111" s="233" t="s">
        <v>13</v>
      </c>
      <c r="Q111" s="215" t="s">
        <v>9</v>
      </c>
      <c r="R111" s="231" t="s">
        <v>41</v>
      </c>
      <c r="S111" s="232" t="s">
        <v>42</v>
      </c>
      <c r="T111" s="170" t="s">
        <v>43</v>
      </c>
      <c r="U111" s="233" t="s">
        <v>13</v>
      </c>
      <c r="V111" s="215" t="s">
        <v>9</v>
      </c>
      <c r="W111" s="230"/>
    </row>
    <row r="112" spans="1:26" ht="4.5" customHeight="1" thickTop="1">
      <c r="B112" s="207"/>
      <c r="C112" s="121"/>
      <c r="D112" s="121"/>
      <c r="E112" s="121"/>
      <c r="F112" s="121"/>
      <c r="G112" s="121"/>
      <c r="H112" s="121"/>
      <c r="I112" s="122"/>
      <c r="L112" s="221"/>
      <c r="M112" s="237"/>
      <c r="N112" s="238"/>
      <c r="O112" s="154"/>
      <c r="P112" s="239"/>
      <c r="Q112" s="157"/>
      <c r="R112" s="237"/>
      <c r="S112" s="238"/>
      <c r="T112" s="154"/>
      <c r="U112" s="239"/>
      <c r="V112" s="159"/>
      <c r="W112" s="240"/>
    </row>
    <row r="113" spans="1:26">
      <c r="B113" s="207"/>
      <c r="C113" s="121"/>
      <c r="D113" s="121"/>
      <c r="E113" s="121"/>
      <c r="F113" s="121"/>
      <c r="G113" s="121"/>
      <c r="H113" s="121"/>
      <c r="I113" s="122"/>
      <c r="L113" s="221" t="s">
        <v>14</v>
      </c>
      <c r="M113" s="243">
        <v>732</v>
      </c>
      <c r="N113" s="244">
        <v>518</v>
      </c>
      <c r="O113" s="155">
        <f>M113+N113</f>
        <v>1250</v>
      </c>
      <c r="P113" s="100">
        <v>0</v>
      </c>
      <c r="Q113" s="158">
        <f>O113+P113</f>
        <v>1250</v>
      </c>
      <c r="R113" s="243">
        <v>655</v>
      </c>
      <c r="S113" s="244">
        <v>455</v>
      </c>
      <c r="T113" s="155">
        <f>R113+S113</f>
        <v>1110</v>
      </c>
      <c r="U113" s="100">
        <v>0</v>
      </c>
      <c r="V113" s="160">
        <f>T113+U113</f>
        <v>1110</v>
      </c>
      <c r="W113" s="217">
        <f t="shared" ref="W113:W128" si="176">IF(Q113=0,0,((V113/Q113)-1)*100)</f>
        <v>-11.2</v>
      </c>
    </row>
    <row r="114" spans="1:26">
      <c r="B114" s="207"/>
      <c r="C114" s="121"/>
      <c r="D114" s="121"/>
      <c r="E114" s="121"/>
      <c r="F114" s="121"/>
      <c r="G114" s="121"/>
      <c r="H114" s="121"/>
      <c r="I114" s="122"/>
      <c r="L114" s="221" t="s">
        <v>15</v>
      </c>
      <c r="M114" s="243">
        <v>817</v>
      </c>
      <c r="N114" s="244">
        <v>734</v>
      </c>
      <c r="O114" s="155">
        <f>M114+N114</f>
        <v>1551</v>
      </c>
      <c r="P114" s="100">
        <v>0</v>
      </c>
      <c r="Q114" s="158">
        <f>O114+P114</f>
        <v>1551</v>
      </c>
      <c r="R114" s="243">
        <v>747</v>
      </c>
      <c r="S114" s="244">
        <v>555</v>
      </c>
      <c r="T114" s="155">
        <f>R114+S114</f>
        <v>1302</v>
      </c>
      <c r="U114" s="100">
        <v>0</v>
      </c>
      <c r="V114" s="160">
        <f>T114+U114</f>
        <v>1302</v>
      </c>
      <c r="W114" s="217">
        <f t="shared" si="176"/>
        <v>-16.0541586073501</v>
      </c>
      <c r="Y114" s="3"/>
      <c r="Z114" s="3"/>
    </row>
    <row r="115" spans="1:26" ht="13.5" thickBot="1">
      <c r="B115" s="207"/>
      <c r="C115" s="121"/>
      <c r="D115" s="121"/>
      <c r="E115" s="121"/>
      <c r="F115" s="121"/>
      <c r="G115" s="121"/>
      <c r="H115" s="121"/>
      <c r="I115" s="122"/>
      <c r="L115" s="227" t="s">
        <v>16</v>
      </c>
      <c r="M115" s="243">
        <v>847</v>
      </c>
      <c r="N115" s="244">
        <v>708</v>
      </c>
      <c r="O115" s="155">
        <f>M115+N115</f>
        <v>1555</v>
      </c>
      <c r="P115" s="100">
        <v>0</v>
      </c>
      <c r="Q115" s="158">
        <f>O115+P115</f>
        <v>1555</v>
      </c>
      <c r="R115" s="243">
        <v>803</v>
      </c>
      <c r="S115" s="244">
        <v>673</v>
      </c>
      <c r="T115" s="155">
        <f>R115+S115</f>
        <v>1476</v>
      </c>
      <c r="U115" s="100">
        <v>0</v>
      </c>
      <c r="V115" s="160">
        <f>T115+U115</f>
        <v>1476</v>
      </c>
      <c r="W115" s="217">
        <f t="shared" si="176"/>
        <v>-5.0803858520900302</v>
      </c>
      <c r="Y115" s="3"/>
      <c r="Z115" s="3"/>
    </row>
    <row r="116" spans="1:26" ht="14.25" thickTop="1" thickBot="1">
      <c r="B116" s="207"/>
      <c r="C116" s="121"/>
      <c r="D116" s="121"/>
      <c r="E116" s="121"/>
      <c r="F116" s="121"/>
      <c r="G116" s="121"/>
      <c r="H116" s="121"/>
      <c r="I116" s="122"/>
      <c r="L116" s="201" t="s">
        <v>55</v>
      </c>
      <c r="M116" s="161">
        <f t="shared" ref="M116:P116" si="177">+M113+M114+M115</f>
        <v>2396</v>
      </c>
      <c r="N116" s="162">
        <f t="shared" si="177"/>
        <v>1960</v>
      </c>
      <c r="O116" s="161">
        <f t="shared" si="177"/>
        <v>4356</v>
      </c>
      <c r="P116" s="161">
        <f t="shared" si="177"/>
        <v>0</v>
      </c>
      <c r="Q116" s="161">
        <f t="shared" ref="Q116:V116" si="178">+Q113+Q114+Q115</f>
        <v>4356</v>
      </c>
      <c r="R116" s="161">
        <f>+R113+R114+R115</f>
        <v>2205</v>
      </c>
      <c r="S116" s="162">
        <f>+S113+S114+S115</f>
        <v>1683</v>
      </c>
      <c r="T116" s="161">
        <f t="shared" si="178"/>
        <v>3888</v>
      </c>
      <c r="U116" s="161">
        <f t="shared" si="178"/>
        <v>0</v>
      </c>
      <c r="V116" s="163">
        <f t="shared" si="178"/>
        <v>3888</v>
      </c>
      <c r="W116" s="164">
        <f t="shared" si="176"/>
        <v>-10.743801652892559</v>
      </c>
      <c r="Y116" s="3"/>
      <c r="Z116" s="3"/>
    </row>
    <row r="117" spans="1:26" ht="13.5" thickTop="1">
      <c r="B117" s="207"/>
      <c r="C117" s="121"/>
      <c r="D117" s="121"/>
      <c r="E117" s="121"/>
      <c r="F117" s="121"/>
      <c r="G117" s="121"/>
      <c r="H117" s="121"/>
      <c r="I117" s="122"/>
      <c r="L117" s="221" t="s">
        <v>18</v>
      </c>
      <c r="M117" s="243">
        <v>736</v>
      </c>
      <c r="N117" s="244">
        <v>714</v>
      </c>
      <c r="O117" s="155">
        <f>M117+N117</f>
        <v>1450</v>
      </c>
      <c r="P117" s="100">
        <v>14</v>
      </c>
      <c r="Q117" s="158">
        <f>O117+P117</f>
        <v>1464</v>
      </c>
      <c r="R117" s="243">
        <v>667</v>
      </c>
      <c r="S117" s="244">
        <v>706</v>
      </c>
      <c r="T117" s="155">
        <f>R117+S117</f>
        <v>1373</v>
      </c>
      <c r="U117" s="100">
        <v>0</v>
      </c>
      <c r="V117" s="160">
        <f>T117+U117</f>
        <v>1373</v>
      </c>
      <c r="W117" s="217">
        <f t="shared" si="176"/>
        <v>-6.2158469945355233</v>
      </c>
      <c r="Y117" s="3"/>
      <c r="Z117" s="3"/>
    </row>
    <row r="118" spans="1:26">
      <c r="B118" s="207"/>
      <c r="C118" s="121"/>
      <c r="D118" s="121"/>
      <c r="E118" s="121"/>
      <c r="F118" s="121"/>
      <c r="G118" s="121"/>
      <c r="H118" s="121"/>
      <c r="I118" s="122"/>
      <c r="L118" s="221" t="s">
        <v>19</v>
      </c>
      <c r="M118" s="243">
        <v>761</v>
      </c>
      <c r="N118" s="244">
        <v>814</v>
      </c>
      <c r="O118" s="155">
        <f>M118+N118</f>
        <v>1575</v>
      </c>
      <c r="P118" s="100">
        <v>0</v>
      </c>
      <c r="Q118" s="158">
        <f>O118+P118</f>
        <v>1575</v>
      </c>
      <c r="R118" s="243">
        <v>726</v>
      </c>
      <c r="S118" s="244">
        <v>747</v>
      </c>
      <c r="T118" s="155">
        <f>R118+S118</f>
        <v>1473</v>
      </c>
      <c r="U118" s="100">
        <v>0</v>
      </c>
      <c r="V118" s="160">
        <f>T118+U118</f>
        <v>1473</v>
      </c>
      <c r="W118" s="217">
        <f>IF(Q118=0,0,((V118/Q118)-1)*100)</f>
        <v>-6.4761904761904798</v>
      </c>
      <c r="Y118" s="3"/>
      <c r="Z118" s="3"/>
    </row>
    <row r="119" spans="1:26" ht="13.5" thickBot="1">
      <c r="B119" s="207"/>
      <c r="C119" s="121"/>
      <c r="D119" s="121"/>
      <c r="E119" s="121"/>
      <c r="F119" s="121"/>
      <c r="G119" s="121"/>
      <c r="H119" s="121"/>
      <c r="I119" s="122"/>
      <c r="L119" s="221" t="s">
        <v>20</v>
      </c>
      <c r="M119" s="243">
        <v>892</v>
      </c>
      <c r="N119" s="244">
        <v>693</v>
      </c>
      <c r="O119" s="155">
        <f>M119+N119</f>
        <v>1585</v>
      </c>
      <c r="P119" s="100">
        <v>0</v>
      </c>
      <c r="Q119" s="158">
        <f>O119+P119</f>
        <v>1585</v>
      </c>
      <c r="R119" s="243">
        <v>728</v>
      </c>
      <c r="S119" s="244">
        <v>813</v>
      </c>
      <c r="T119" s="155">
        <f>R119+S119</f>
        <v>1541</v>
      </c>
      <c r="U119" s="100">
        <v>0</v>
      </c>
      <c r="V119" s="160">
        <f>T119+U119</f>
        <v>1541</v>
      </c>
      <c r="W119" s="217">
        <f>IF(Q119=0,0,((V119/Q119)-1)*100)</f>
        <v>-2.7760252365930604</v>
      </c>
      <c r="Y119" s="3"/>
      <c r="Z119" s="3"/>
    </row>
    <row r="120" spans="1:26" ht="14.25" thickTop="1" thickBot="1">
      <c r="B120" s="207"/>
      <c r="C120" s="121"/>
      <c r="D120" s="121"/>
      <c r="E120" s="121"/>
      <c r="F120" s="121"/>
      <c r="G120" s="121"/>
      <c r="H120" s="121"/>
      <c r="I120" s="122"/>
      <c r="L120" s="201" t="s">
        <v>87</v>
      </c>
      <c r="M120" s="161">
        <f>+M117+M118+M119</f>
        <v>2389</v>
      </c>
      <c r="N120" s="162">
        <f t="shared" ref="N120:V120" si="179">+N117+N118+N119</f>
        <v>2221</v>
      </c>
      <c r="O120" s="161">
        <f t="shared" si="179"/>
        <v>4610</v>
      </c>
      <c r="P120" s="161">
        <f t="shared" si="179"/>
        <v>14</v>
      </c>
      <c r="Q120" s="161">
        <f t="shared" si="179"/>
        <v>4624</v>
      </c>
      <c r="R120" s="161">
        <f t="shared" si="179"/>
        <v>2121</v>
      </c>
      <c r="S120" s="162">
        <f t="shared" si="179"/>
        <v>2266</v>
      </c>
      <c r="T120" s="161">
        <f t="shared" si="179"/>
        <v>4387</v>
      </c>
      <c r="U120" s="161">
        <f t="shared" si="179"/>
        <v>0</v>
      </c>
      <c r="V120" s="163">
        <f t="shared" si="179"/>
        <v>4387</v>
      </c>
      <c r="W120" s="164">
        <f t="shared" ref="W120" si="180">IF(Q120=0,0,((V120/Q120)-1)*100)</f>
        <v>-5.1254325259515561</v>
      </c>
      <c r="Y120" s="3"/>
      <c r="Z120" s="3"/>
    </row>
    <row r="121" spans="1:26" ht="13.5" thickTop="1">
      <c r="B121" s="207"/>
      <c r="C121" s="121"/>
      <c r="D121" s="121"/>
      <c r="E121" s="121"/>
      <c r="F121" s="121"/>
      <c r="G121" s="121"/>
      <c r="H121" s="121"/>
      <c r="I121" s="122"/>
      <c r="L121" s="221" t="s">
        <v>21</v>
      </c>
      <c r="M121" s="243">
        <v>679</v>
      </c>
      <c r="N121" s="244">
        <v>330</v>
      </c>
      <c r="O121" s="155">
        <f>SUM(M121:N121)</f>
        <v>1009</v>
      </c>
      <c r="P121" s="100">
        <v>0</v>
      </c>
      <c r="Q121" s="158">
        <f>O121+P121</f>
        <v>1009</v>
      </c>
      <c r="R121" s="243">
        <v>632</v>
      </c>
      <c r="S121" s="244">
        <v>495</v>
      </c>
      <c r="T121" s="155">
        <f>SUM(R121:S121)</f>
        <v>1127</v>
      </c>
      <c r="U121" s="100">
        <v>0</v>
      </c>
      <c r="V121" s="160">
        <f>SUM(T121:U121)</f>
        <v>1127</v>
      </c>
      <c r="W121" s="217">
        <f t="shared" si="176"/>
        <v>11.694747274529238</v>
      </c>
      <c r="Y121" s="3"/>
      <c r="Z121" s="3"/>
    </row>
    <row r="122" spans="1:26" ht="13.5" customHeight="1">
      <c r="B122" s="207"/>
      <c r="C122" s="121"/>
      <c r="D122" s="121"/>
      <c r="E122" s="121"/>
      <c r="F122" s="121"/>
      <c r="G122" s="121"/>
      <c r="H122" s="121"/>
      <c r="I122" s="122"/>
      <c r="L122" s="221" t="s">
        <v>88</v>
      </c>
      <c r="M122" s="243">
        <v>629</v>
      </c>
      <c r="N122" s="244">
        <v>369</v>
      </c>
      <c r="O122" s="155">
        <f>SUM(M122:N122)</f>
        <v>998</v>
      </c>
      <c r="P122" s="100">
        <v>0</v>
      </c>
      <c r="Q122" s="158">
        <f>O122+P122</f>
        <v>998</v>
      </c>
      <c r="R122" s="243">
        <v>643</v>
      </c>
      <c r="S122" s="244">
        <v>504</v>
      </c>
      <c r="T122" s="155">
        <f>SUM(R122:S122)</f>
        <v>1147</v>
      </c>
      <c r="U122" s="100">
        <v>0</v>
      </c>
      <c r="V122" s="160">
        <f>SUM(T122:U122)</f>
        <v>1147</v>
      </c>
      <c r="W122" s="217">
        <f>IF(Q122=0,0,((V122/Q122)-1)*100)</f>
        <v>14.929859719438877</v>
      </c>
      <c r="Y122" s="3"/>
      <c r="Z122" s="3"/>
    </row>
    <row r="123" spans="1:26" ht="13.5" thickBot="1">
      <c r="B123" s="207"/>
      <c r="C123" s="121"/>
      <c r="D123" s="121"/>
      <c r="E123" s="121"/>
      <c r="F123" s="121"/>
      <c r="G123" s="121"/>
      <c r="H123" s="121"/>
      <c r="I123" s="122"/>
      <c r="L123" s="221" t="s">
        <v>22</v>
      </c>
      <c r="M123" s="243">
        <v>596</v>
      </c>
      <c r="N123" s="244">
        <v>232</v>
      </c>
      <c r="O123" s="156">
        <f>SUM(M123:N123)</f>
        <v>828</v>
      </c>
      <c r="P123" s="250">
        <v>0</v>
      </c>
      <c r="Q123" s="158">
        <f>O123+P123</f>
        <v>828</v>
      </c>
      <c r="R123" s="243">
        <v>591</v>
      </c>
      <c r="S123" s="244">
        <v>519</v>
      </c>
      <c r="T123" s="156">
        <f>SUM(R123:S123)</f>
        <v>1110</v>
      </c>
      <c r="U123" s="250">
        <v>0</v>
      </c>
      <c r="V123" s="160">
        <f>SUM(T123:U123)</f>
        <v>1110</v>
      </c>
      <c r="W123" s="217">
        <f>IF(Q123=0,0,((V123/Q123)-1)*100)</f>
        <v>34.05797101449275</v>
      </c>
      <c r="Y123" s="3"/>
      <c r="Z123" s="3"/>
    </row>
    <row r="124" spans="1:26" ht="14.25" thickTop="1" thickBot="1">
      <c r="A124" s="121"/>
      <c r="B124" s="207"/>
      <c r="C124" s="121"/>
      <c r="D124" s="121"/>
      <c r="E124" s="121"/>
      <c r="F124" s="121"/>
      <c r="G124" s="121"/>
      <c r="H124" s="121"/>
      <c r="I124" s="122"/>
      <c r="J124" s="121"/>
      <c r="L124" s="202" t="s">
        <v>60</v>
      </c>
      <c r="M124" s="165">
        <f>M123+M121+M122</f>
        <v>1904</v>
      </c>
      <c r="N124" s="165">
        <f t="shared" ref="N124" si="181">N123+N121+N122</f>
        <v>931</v>
      </c>
      <c r="O124" s="166">
        <f t="shared" ref="O124" si="182">O123+O121+O122</f>
        <v>2835</v>
      </c>
      <c r="P124" s="166">
        <f t="shared" ref="P124" si="183">P123+P121+P122</f>
        <v>0</v>
      </c>
      <c r="Q124" s="166">
        <f t="shared" ref="Q124" si="184">Q123+Q121+Q122</f>
        <v>2835</v>
      </c>
      <c r="R124" s="165">
        <f t="shared" ref="R124" si="185">R123+R121+R122</f>
        <v>1866</v>
      </c>
      <c r="S124" s="165">
        <f t="shared" ref="S124" si="186">S123+S121+S122</f>
        <v>1518</v>
      </c>
      <c r="T124" s="166">
        <f t="shared" ref="T124" si="187">T123+T121+T122</f>
        <v>3384</v>
      </c>
      <c r="U124" s="166">
        <f t="shared" ref="U124" si="188">U123+U121+U122</f>
        <v>0</v>
      </c>
      <c r="V124" s="166">
        <f t="shared" ref="V124" si="189">V123+V121+V122</f>
        <v>3384</v>
      </c>
      <c r="W124" s="167">
        <f>IF(Q124=0,0,((V124/Q124)-1)*100)</f>
        <v>19.365079365079364</v>
      </c>
      <c r="Y124" s="3"/>
      <c r="Z124" s="3"/>
    </row>
    <row r="125" spans="1:26" ht="13.5" thickTop="1">
      <c r="A125" s="125"/>
      <c r="B125" s="208"/>
      <c r="C125" s="126"/>
      <c r="D125" s="126"/>
      <c r="E125" s="126"/>
      <c r="F125" s="126"/>
      <c r="G125" s="126"/>
      <c r="H125" s="126"/>
      <c r="I125" s="122"/>
      <c r="J125" s="125"/>
      <c r="K125" s="125"/>
      <c r="L125" s="221" t="s">
        <v>24</v>
      </c>
      <c r="M125" s="243">
        <v>632</v>
      </c>
      <c r="N125" s="244">
        <v>223</v>
      </c>
      <c r="O125" s="156">
        <f>SUM(M125:N125)</f>
        <v>855</v>
      </c>
      <c r="P125" s="251">
        <v>0</v>
      </c>
      <c r="Q125" s="158">
        <f>O125+P125</f>
        <v>855</v>
      </c>
      <c r="R125" s="243">
        <v>644</v>
      </c>
      <c r="S125" s="244">
        <v>421</v>
      </c>
      <c r="T125" s="156">
        <f>SUM(R125:S125)</f>
        <v>1065</v>
      </c>
      <c r="U125" s="251">
        <v>0</v>
      </c>
      <c r="V125" s="160">
        <f>T125+U125</f>
        <v>1065</v>
      </c>
      <c r="W125" s="217">
        <f>IF(Q125=0,0,((V125/Q125)-1)*100)</f>
        <v>24.561403508771939</v>
      </c>
    </row>
    <row r="126" spans="1:26" ht="12.75" customHeight="1">
      <c r="A126" s="125"/>
      <c r="B126" s="209"/>
      <c r="C126" s="128"/>
      <c r="D126" s="128"/>
      <c r="E126" s="128"/>
      <c r="F126" s="128"/>
      <c r="G126" s="128"/>
      <c r="H126" s="128"/>
      <c r="I126" s="122"/>
      <c r="J126" s="125"/>
      <c r="K126" s="125"/>
      <c r="L126" s="221" t="s">
        <v>25</v>
      </c>
      <c r="M126" s="243">
        <v>648</v>
      </c>
      <c r="N126" s="244">
        <v>301</v>
      </c>
      <c r="O126" s="156">
        <f>SUM(M126:N126)</f>
        <v>949</v>
      </c>
      <c r="P126" s="100">
        <v>0</v>
      </c>
      <c r="Q126" s="158">
        <f>O126+P126</f>
        <v>949</v>
      </c>
      <c r="R126" s="243">
        <v>630</v>
      </c>
      <c r="S126" s="244">
        <v>436</v>
      </c>
      <c r="T126" s="156">
        <f>SUM(R126:S126)</f>
        <v>1066</v>
      </c>
      <c r="U126" s="100">
        <v>0</v>
      </c>
      <c r="V126" s="160">
        <f>T126+U126</f>
        <v>1066</v>
      </c>
      <c r="W126" s="217">
        <f>IF(Q126=0,0,((V126/Q126)-1)*100)</f>
        <v>12.328767123287676</v>
      </c>
    </row>
    <row r="127" spans="1:26" ht="13.5" customHeight="1" thickBot="1">
      <c r="A127" s="125"/>
      <c r="B127" s="209"/>
      <c r="C127" s="128"/>
      <c r="D127" s="128"/>
      <c r="E127" s="128"/>
      <c r="F127" s="128"/>
      <c r="G127" s="128"/>
      <c r="H127" s="128"/>
      <c r="I127" s="122"/>
      <c r="J127" s="125"/>
      <c r="K127" s="125"/>
      <c r="L127" s="221" t="s">
        <v>26</v>
      </c>
      <c r="M127" s="243">
        <v>630</v>
      </c>
      <c r="N127" s="244">
        <v>303</v>
      </c>
      <c r="O127" s="156">
        <f>SUM(M127:N127)</f>
        <v>933</v>
      </c>
      <c r="P127" s="100">
        <v>0</v>
      </c>
      <c r="Q127" s="158">
        <f>O127+P127</f>
        <v>933</v>
      </c>
      <c r="R127" s="243">
        <v>606</v>
      </c>
      <c r="S127" s="244">
        <v>444</v>
      </c>
      <c r="T127" s="156">
        <f>SUM(R127:S127)</f>
        <v>1050</v>
      </c>
      <c r="U127" s="100">
        <v>0</v>
      </c>
      <c r="V127" s="160">
        <f>T127+U127</f>
        <v>1050</v>
      </c>
      <c r="W127" s="217">
        <f t="shared" si="176"/>
        <v>12.540192926045023</v>
      </c>
    </row>
    <row r="128" spans="1:26" ht="14.25" thickTop="1" thickBot="1">
      <c r="B128" s="207"/>
      <c r="C128" s="121"/>
      <c r="D128" s="121"/>
      <c r="E128" s="121"/>
      <c r="F128" s="121"/>
      <c r="G128" s="121"/>
      <c r="H128" s="121"/>
      <c r="I128" s="122"/>
      <c r="L128" s="201" t="s">
        <v>58</v>
      </c>
      <c r="M128" s="161">
        <f t="shared" ref="M128:V128" si="190">+M125+M126+M127</f>
        <v>1910</v>
      </c>
      <c r="N128" s="162">
        <f t="shared" si="190"/>
        <v>827</v>
      </c>
      <c r="O128" s="161">
        <f t="shared" si="190"/>
        <v>2737</v>
      </c>
      <c r="P128" s="161">
        <f t="shared" si="190"/>
        <v>0</v>
      </c>
      <c r="Q128" s="161">
        <f t="shared" si="190"/>
        <v>2737</v>
      </c>
      <c r="R128" s="161">
        <f t="shared" si="190"/>
        <v>1880</v>
      </c>
      <c r="S128" s="162">
        <f t="shared" si="190"/>
        <v>1301</v>
      </c>
      <c r="T128" s="161">
        <f t="shared" si="190"/>
        <v>3181</v>
      </c>
      <c r="U128" s="161">
        <f t="shared" si="190"/>
        <v>0</v>
      </c>
      <c r="V128" s="161">
        <f t="shared" si="190"/>
        <v>3181</v>
      </c>
      <c r="W128" s="164">
        <f t="shared" si="176"/>
        <v>16.222141030325176</v>
      </c>
    </row>
    <row r="129" spans="1:26" ht="14.25" thickTop="1" thickBot="1">
      <c r="A129" s="121"/>
      <c r="B129" s="207"/>
      <c r="C129" s="121"/>
      <c r="D129" s="121"/>
      <c r="E129" s="121"/>
      <c r="F129" s="121"/>
      <c r="G129" s="121"/>
      <c r="H129" s="121"/>
      <c r="I129" s="122"/>
      <c r="J129" s="121"/>
      <c r="L129" s="201" t="s">
        <v>90</v>
      </c>
      <c r="M129" s="161">
        <f t="shared" ref="M129" si="191">+M120+M124+M128</f>
        <v>6203</v>
      </c>
      <c r="N129" s="162">
        <f t="shared" ref="N129" si="192">+N120+N124+N128</f>
        <v>3979</v>
      </c>
      <c r="O129" s="161">
        <f t="shared" ref="O129" si="193">+O120+O124+O128</f>
        <v>10182</v>
      </c>
      <c r="P129" s="161">
        <f t="shared" ref="P129" si="194">+P120+P124+P128</f>
        <v>14</v>
      </c>
      <c r="Q129" s="161">
        <f t="shared" ref="Q129" si="195">+Q120+Q124+Q128</f>
        <v>10196</v>
      </c>
      <c r="R129" s="161">
        <f t="shared" ref="R129" si="196">+R120+R124+R128</f>
        <v>5867</v>
      </c>
      <c r="S129" s="162">
        <f t="shared" ref="S129" si="197">+S120+S124+S128</f>
        <v>5085</v>
      </c>
      <c r="T129" s="161">
        <f t="shared" ref="T129" si="198">+T120+T124+T128</f>
        <v>10952</v>
      </c>
      <c r="U129" s="161">
        <f t="shared" ref="U129" si="199">+U120+U124+U128</f>
        <v>0</v>
      </c>
      <c r="V129" s="163">
        <f t="shared" ref="V129" si="200">+V120+V124+V128</f>
        <v>10952</v>
      </c>
      <c r="W129" s="164">
        <f t="shared" ref="W129:W130" si="201">IF(Q129=0,0,((V129/Q129)-1)*100)</f>
        <v>7.4146724205570891</v>
      </c>
      <c r="Y129" s="3"/>
      <c r="Z129" s="3"/>
    </row>
    <row r="130" spans="1:26" ht="14.25" thickTop="1" thickBot="1">
      <c r="A130" s="121"/>
      <c r="B130" s="207"/>
      <c r="C130" s="121"/>
      <c r="D130" s="121"/>
      <c r="E130" s="121"/>
      <c r="F130" s="121"/>
      <c r="G130" s="121"/>
      <c r="H130" s="121"/>
      <c r="I130" s="122"/>
      <c r="J130" s="121"/>
      <c r="L130" s="201" t="s">
        <v>89</v>
      </c>
      <c r="M130" s="161">
        <f t="shared" ref="M130:V130" si="202">+M116+M120+M124+M128</f>
        <v>8599</v>
      </c>
      <c r="N130" s="162">
        <f t="shared" si="202"/>
        <v>5939</v>
      </c>
      <c r="O130" s="161">
        <f t="shared" si="202"/>
        <v>14538</v>
      </c>
      <c r="P130" s="161">
        <f t="shared" si="202"/>
        <v>14</v>
      </c>
      <c r="Q130" s="161">
        <f t="shared" si="202"/>
        <v>14552</v>
      </c>
      <c r="R130" s="161">
        <f t="shared" si="202"/>
        <v>8072</v>
      </c>
      <c r="S130" s="162">
        <f t="shared" si="202"/>
        <v>6768</v>
      </c>
      <c r="T130" s="161">
        <f t="shared" si="202"/>
        <v>14840</v>
      </c>
      <c r="U130" s="161">
        <f t="shared" si="202"/>
        <v>0</v>
      </c>
      <c r="V130" s="163">
        <f t="shared" si="202"/>
        <v>14840</v>
      </c>
      <c r="W130" s="164">
        <f t="shared" si="201"/>
        <v>1.979109400769663</v>
      </c>
      <c r="Y130" s="3"/>
      <c r="Z130" s="3"/>
    </row>
    <row r="131" spans="1:26" ht="14.25" thickTop="1" thickBot="1">
      <c r="B131" s="207"/>
      <c r="C131" s="121"/>
      <c r="D131" s="121"/>
      <c r="E131" s="121"/>
      <c r="F131" s="121"/>
      <c r="G131" s="121"/>
      <c r="H131" s="121"/>
      <c r="I131" s="122"/>
      <c r="L131" s="200" t="s">
        <v>59</v>
      </c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130"/>
    </row>
    <row r="132" spans="1:26" ht="13.5" thickTop="1">
      <c r="B132" s="207"/>
      <c r="C132" s="121"/>
      <c r="D132" s="121"/>
      <c r="E132" s="121"/>
      <c r="F132" s="121"/>
      <c r="G132" s="121"/>
      <c r="H132" s="121"/>
      <c r="I132" s="122"/>
      <c r="L132" s="306" t="s">
        <v>46</v>
      </c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8"/>
    </row>
    <row r="133" spans="1:26" ht="18" thickBot="1">
      <c r="B133" s="207"/>
      <c r="C133" s="121"/>
      <c r="D133" s="121"/>
      <c r="E133" s="121"/>
      <c r="F133" s="121"/>
      <c r="G133" s="121"/>
      <c r="H133" s="121"/>
      <c r="I133" s="122"/>
      <c r="L133" s="309" t="s">
        <v>56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1"/>
      <c r="Z133" s="270"/>
    </row>
    <row r="134" spans="1:26" ht="18.75" thickTop="1" thickBot="1">
      <c r="B134" s="207"/>
      <c r="C134" s="121"/>
      <c r="D134" s="121"/>
      <c r="E134" s="121"/>
      <c r="F134" s="121"/>
      <c r="G134" s="121"/>
      <c r="H134" s="121"/>
      <c r="I134" s="122"/>
      <c r="L134" s="197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120" t="s">
        <v>40</v>
      </c>
      <c r="Z134" s="271"/>
    </row>
    <row r="135" spans="1:26" ht="18.75" thickTop="1" thickBot="1">
      <c r="B135" s="207"/>
      <c r="C135" s="121"/>
      <c r="D135" s="121"/>
      <c r="E135" s="121"/>
      <c r="F135" s="121"/>
      <c r="G135" s="121"/>
      <c r="H135" s="121"/>
      <c r="I135" s="122"/>
      <c r="L135" s="219"/>
      <c r="M135" s="303" t="s">
        <v>91</v>
      </c>
      <c r="N135" s="304"/>
      <c r="O135" s="304"/>
      <c r="P135" s="304"/>
      <c r="Q135" s="305"/>
      <c r="R135" s="303" t="s">
        <v>92</v>
      </c>
      <c r="S135" s="304"/>
      <c r="T135" s="304"/>
      <c r="U135" s="304"/>
      <c r="V135" s="305"/>
      <c r="W135" s="220" t="s">
        <v>4</v>
      </c>
      <c r="Z135" s="270"/>
    </row>
    <row r="136" spans="1:26" ht="18" thickTop="1">
      <c r="B136" s="207"/>
      <c r="C136" s="121"/>
      <c r="D136" s="121"/>
      <c r="E136" s="121"/>
      <c r="F136" s="121"/>
      <c r="G136" s="121"/>
      <c r="H136" s="121"/>
      <c r="I136" s="122"/>
      <c r="L136" s="221" t="s">
        <v>5</v>
      </c>
      <c r="M136" s="222"/>
      <c r="N136" s="225"/>
      <c r="O136" s="168"/>
      <c r="P136" s="226"/>
      <c r="Q136" s="169"/>
      <c r="R136" s="222"/>
      <c r="S136" s="225"/>
      <c r="T136" s="168"/>
      <c r="U136" s="226"/>
      <c r="V136" s="169"/>
      <c r="W136" s="224" t="s">
        <v>6</v>
      </c>
      <c r="Z136" s="271"/>
    </row>
    <row r="137" spans="1:26" ht="13.5" thickBot="1">
      <c r="B137" s="207"/>
      <c r="C137" s="121"/>
      <c r="D137" s="121"/>
      <c r="E137" s="121"/>
      <c r="F137" s="121"/>
      <c r="G137" s="121"/>
      <c r="H137" s="121"/>
      <c r="I137" s="122"/>
      <c r="L137" s="227"/>
      <c r="M137" s="231" t="s">
        <v>41</v>
      </c>
      <c r="N137" s="232" t="s">
        <v>42</v>
      </c>
      <c r="O137" s="170" t="s">
        <v>43</v>
      </c>
      <c r="P137" s="233" t="s">
        <v>13</v>
      </c>
      <c r="Q137" s="215" t="s">
        <v>9</v>
      </c>
      <c r="R137" s="231" t="s">
        <v>41</v>
      </c>
      <c r="S137" s="232" t="s">
        <v>42</v>
      </c>
      <c r="T137" s="170" t="s">
        <v>43</v>
      </c>
      <c r="U137" s="233" t="s">
        <v>13</v>
      </c>
      <c r="V137" s="215" t="s">
        <v>9</v>
      </c>
      <c r="W137" s="230"/>
    </row>
    <row r="138" spans="1:26" ht="4.5" customHeight="1" thickTop="1">
      <c r="B138" s="207"/>
      <c r="C138" s="121"/>
      <c r="D138" s="121"/>
      <c r="E138" s="121"/>
      <c r="F138" s="121"/>
      <c r="G138" s="121"/>
      <c r="H138" s="121"/>
      <c r="I138" s="122"/>
      <c r="L138" s="221"/>
      <c r="M138" s="237"/>
      <c r="N138" s="238"/>
      <c r="O138" s="154"/>
      <c r="P138" s="239"/>
      <c r="Q138" s="157"/>
      <c r="R138" s="237"/>
      <c r="S138" s="238"/>
      <c r="T138" s="154"/>
      <c r="U138" s="239"/>
      <c r="V138" s="159"/>
      <c r="W138" s="240"/>
    </row>
    <row r="139" spans="1:26">
      <c r="B139" s="207"/>
      <c r="C139" s="121"/>
      <c r="D139" s="121"/>
      <c r="E139" s="121"/>
      <c r="F139" s="121"/>
      <c r="G139" s="121"/>
      <c r="H139" s="121"/>
      <c r="I139" s="122"/>
      <c r="L139" s="221" t="s">
        <v>14</v>
      </c>
      <c r="M139" s="243">
        <f t="shared" ref="M139:N141" si="203">+M87+M113</f>
        <v>1457</v>
      </c>
      <c r="N139" s="244">
        <f t="shared" si="203"/>
        <v>1494</v>
      </c>
      <c r="O139" s="155">
        <f>+M139+N139</f>
        <v>2951</v>
      </c>
      <c r="P139" s="100">
        <f>+P87+P113</f>
        <v>0</v>
      </c>
      <c r="Q139" s="158">
        <f>+O139+P139</f>
        <v>2951</v>
      </c>
      <c r="R139" s="243">
        <f t="shared" ref="R139:S141" si="204">+R87+R113</f>
        <v>1565</v>
      </c>
      <c r="S139" s="244">
        <f t="shared" si="204"/>
        <v>1821</v>
      </c>
      <c r="T139" s="155">
        <f>+R139+S139</f>
        <v>3386</v>
      </c>
      <c r="U139" s="100">
        <f>+U87+U113</f>
        <v>0</v>
      </c>
      <c r="V139" s="160">
        <f>+T139+U139</f>
        <v>3386</v>
      </c>
      <c r="W139" s="217">
        <f t="shared" ref="W139:W147" si="205">IF(Q139=0,0,((V139/Q139)-1)*100)</f>
        <v>14.740765842087434</v>
      </c>
      <c r="Z139" s="3"/>
    </row>
    <row r="140" spans="1:26">
      <c r="B140" s="207"/>
      <c r="C140" s="121"/>
      <c r="D140" s="121"/>
      <c r="E140" s="121"/>
      <c r="F140" s="121"/>
      <c r="G140" s="121"/>
      <c r="H140" s="121"/>
      <c r="I140" s="122"/>
      <c r="L140" s="221" t="s">
        <v>15</v>
      </c>
      <c r="M140" s="243">
        <f t="shared" si="203"/>
        <v>1923</v>
      </c>
      <c r="N140" s="244">
        <f t="shared" si="203"/>
        <v>2063</v>
      </c>
      <c r="O140" s="155">
        <f t="shared" ref="O140:O141" si="206">+M140+N140</f>
        <v>3986</v>
      </c>
      <c r="P140" s="100">
        <f>+P88+P114</f>
        <v>0</v>
      </c>
      <c r="Q140" s="158">
        <f t="shared" ref="Q140:Q141" si="207">+O140+P140</f>
        <v>3986</v>
      </c>
      <c r="R140" s="243">
        <f t="shared" si="204"/>
        <v>1750</v>
      </c>
      <c r="S140" s="244">
        <f t="shared" si="204"/>
        <v>2116</v>
      </c>
      <c r="T140" s="155">
        <f t="shared" ref="T140:T141" si="208">+R140+S140</f>
        <v>3866</v>
      </c>
      <c r="U140" s="100">
        <f>+U88+U114</f>
        <v>0</v>
      </c>
      <c r="V140" s="160">
        <f t="shared" ref="V140:V141" si="209">+T140+U140</f>
        <v>3866</v>
      </c>
      <c r="W140" s="217">
        <f t="shared" si="205"/>
        <v>-3.0105368790767639</v>
      </c>
      <c r="Z140" s="3"/>
    </row>
    <row r="141" spans="1:26" ht="13.5" thickBot="1">
      <c r="B141" s="207"/>
      <c r="C141" s="121"/>
      <c r="D141" s="121"/>
      <c r="E141" s="121"/>
      <c r="F141" s="121"/>
      <c r="G141" s="121"/>
      <c r="H141" s="121"/>
      <c r="I141" s="122"/>
      <c r="L141" s="227" t="s">
        <v>16</v>
      </c>
      <c r="M141" s="243">
        <f t="shared" si="203"/>
        <v>1677</v>
      </c>
      <c r="N141" s="244">
        <f t="shared" si="203"/>
        <v>2361</v>
      </c>
      <c r="O141" s="155">
        <f t="shared" si="206"/>
        <v>4038</v>
      </c>
      <c r="P141" s="100">
        <f>+P89+P115</f>
        <v>0</v>
      </c>
      <c r="Q141" s="158">
        <f t="shared" si="207"/>
        <v>4038</v>
      </c>
      <c r="R141" s="243">
        <f t="shared" si="204"/>
        <v>1650</v>
      </c>
      <c r="S141" s="244">
        <f t="shared" si="204"/>
        <v>2478</v>
      </c>
      <c r="T141" s="155">
        <f t="shared" si="208"/>
        <v>4128</v>
      </c>
      <c r="U141" s="100">
        <f>+U89+U115</f>
        <v>0</v>
      </c>
      <c r="V141" s="160">
        <f t="shared" si="209"/>
        <v>4128</v>
      </c>
      <c r="W141" s="217">
        <f t="shared" si="205"/>
        <v>2.2288261515601704</v>
      </c>
      <c r="Z141" s="3"/>
    </row>
    <row r="142" spans="1:26" ht="14.25" thickTop="1" thickBot="1">
      <c r="B142" s="207"/>
      <c r="C142" s="121"/>
      <c r="D142" s="121"/>
      <c r="E142" s="121"/>
      <c r="F142" s="121"/>
      <c r="G142" s="121"/>
      <c r="H142" s="121"/>
      <c r="I142" s="122"/>
      <c r="L142" s="201" t="s">
        <v>55</v>
      </c>
      <c r="M142" s="161">
        <f t="shared" ref="M142:V142" si="210">+M139+M140+M141</f>
        <v>5057</v>
      </c>
      <c r="N142" s="162">
        <f t="shared" si="210"/>
        <v>5918</v>
      </c>
      <c r="O142" s="161">
        <f t="shared" si="210"/>
        <v>10975</v>
      </c>
      <c r="P142" s="161">
        <f t="shared" si="210"/>
        <v>0</v>
      </c>
      <c r="Q142" s="161">
        <f t="shared" si="210"/>
        <v>10975</v>
      </c>
      <c r="R142" s="161">
        <f t="shared" si="210"/>
        <v>4965</v>
      </c>
      <c r="S142" s="162">
        <f t="shared" si="210"/>
        <v>6415</v>
      </c>
      <c r="T142" s="161">
        <f t="shared" si="210"/>
        <v>11380</v>
      </c>
      <c r="U142" s="161">
        <f t="shared" si="210"/>
        <v>0</v>
      </c>
      <c r="V142" s="163">
        <f t="shared" si="210"/>
        <v>11380</v>
      </c>
      <c r="W142" s="164">
        <f t="shared" si="205"/>
        <v>3.6902050113895246</v>
      </c>
      <c r="Y142" s="3"/>
      <c r="Z142" s="3"/>
    </row>
    <row r="143" spans="1:26" ht="13.5" thickTop="1">
      <c r="B143" s="207"/>
      <c r="C143" s="121"/>
      <c r="D143" s="121"/>
      <c r="E143" s="121"/>
      <c r="F143" s="121"/>
      <c r="G143" s="121"/>
      <c r="H143" s="121"/>
      <c r="I143" s="122"/>
      <c r="L143" s="221" t="s">
        <v>18</v>
      </c>
      <c r="M143" s="243">
        <f t="shared" ref="M143:N145" si="211">+M91+M117</f>
        <v>1363</v>
      </c>
      <c r="N143" s="244">
        <f t="shared" si="211"/>
        <v>2209</v>
      </c>
      <c r="O143" s="155">
        <f t="shared" ref="O143" si="212">+M143+N143</f>
        <v>3572</v>
      </c>
      <c r="P143" s="100">
        <f>+P91+P117</f>
        <v>14</v>
      </c>
      <c r="Q143" s="158">
        <f t="shared" ref="Q143" si="213">+O143+P143</f>
        <v>3586</v>
      </c>
      <c r="R143" s="243">
        <f t="shared" ref="R143:S145" si="214">+R91+R117</f>
        <v>1470</v>
      </c>
      <c r="S143" s="244">
        <f t="shared" si="214"/>
        <v>2459</v>
      </c>
      <c r="T143" s="155">
        <f t="shared" ref="T143" si="215">+R143+S143</f>
        <v>3929</v>
      </c>
      <c r="U143" s="100">
        <f>+U91+U117</f>
        <v>0</v>
      </c>
      <c r="V143" s="160">
        <f t="shared" ref="V143" si="216">+T143+U143</f>
        <v>3929</v>
      </c>
      <c r="W143" s="217">
        <f t="shared" si="205"/>
        <v>9.5649749023982054</v>
      </c>
      <c r="Y143" s="3"/>
      <c r="Z143" s="3"/>
    </row>
    <row r="144" spans="1:26">
      <c r="B144" s="207"/>
      <c r="C144" s="121"/>
      <c r="D144" s="121"/>
      <c r="E144" s="121"/>
      <c r="F144" s="121"/>
      <c r="G144" s="121"/>
      <c r="H144" s="121"/>
      <c r="I144" s="122"/>
      <c r="L144" s="221" t="s">
        <v>19</v>
      </c>
      <c r="M144" s="243">
        <f t="shared" si="211"/>
        <v>1558</v>
      </c>
      <c r="N144" s="244">
        <f t="shared" si="211"/>
        <v>2375</v>
      </c>
      <c r="O144" s="155">
        <f>+M144+N144</f>
        <v>3933</v>
      </c>
      <c r="P144" s="100">
        <f>+P92+P118</f>
        <v>0</v>
      </c>
      <c r="Q144" s="158">
        <f>+O144+P144</f>
        <v>3933</v>
      </c>
      <c r="R144" s="243">
        <f t="shared" si="214"/>
        <v>1478</v>
      </c>
      <c r="S144" s="244">
        <f t="shared" si="214"/>
        <v>2319</v>
      </c>
      <c r="T144" s="155">
        <f>+R144+S144</f>
        <v>3797</v>
      </c>
      <c r="U144" s="100">
        <f>+U92+U118</f>
        <v>0</v>
      </c>
      <c r="V144" s="160">
        <f>+T144+U144</f>
        <v>3797</v>
      </c>
      <c r="W144" s="217">
        <f>IF(Q144=0,0,((V144/Q144)-1)*100)</f>
        <v>-3.4579201627256584</v>
      </c>
      <c r="Y144" s="3"/>
      <c r="Z144" s="3"/>
    </row>
    <row r="145" spans="1:26" ht="13.5" thickBot="1">
      <c r="B145" s="207"/>
      <c r="C145" s="121"/>
      <c r="D145" s="121"/>
      <c r="E145" s="121"/>
      <c r="F145" s="121"/>
      <c r="G145" s="121"/>
      <c r="H145" s="121"/>
      <c r="I145" s="122"/>
      <c r="L145" s="221" t="s">
        <v>20</v>
      </c>
      <c r="M145" s="243">
        <f t="shared" si="211"/>
        <v>1602</v>
      </c>
      <c r="N145" s="244">
        <f t="shared" si="211"/>
        <v>2153</v>
      </c>
      <c r="O145" s="155">
        <f>+M145+N145</f>
        <v>3755</v>
      </c>
      <c r="P145" s="100">
        <f>+P93+P119</f>
        <v>0</v>
      </c>
      <c r="Q145" s="158">
        <f>+O145+P145</f>
        <v>3755</v>
      </c>
      <c r="R145" s="243">
        <f t="shared" si="214"/>
        <v>1571</v>
      </c>
      <c r="S145" s="244">
        <f t="shared" si="214"/>
        <v>2597</v>
      </c>
      <c r="T145" s="155">
        <f>+R145+S145</f>
        <v>4168</v>
      </c>
      <c r="U145" s="100">
        <f>+U93+U119</f>
        <v>0</v>
      </c>
      <c r="V145" s="160">
        <f>+T145+U145</f>
        <v>4168</v>
      </c>
      <c r="W145" s="217">
        <f>IF(Q145=0,0,((V145/Q145)-1)*100)</f>
        <v>10.99866844207722</v>
      </c>
      <c r="Y145" s="3"/>
      <c r="Z145" s="3"/>
    </row>
    <row r="146" spans="1:26" ht="14.25" thickTop="1" thickBot="1">
      <c r="B146" s="207"/>
      <c r="C146" s="121"/>
      <c r="D146" s="121"/>
      <c r="E146" s="121"/>
      <c r="F146" s="121"/>
      <c r="G146" s="121"/>
      <c r="H146" s="121"/>
      <c r="I146" s="122"/>
      <c r="L146" s="201" t="s">
        <v>87</v>
      </c>
      <c r="M146" s="161">
        <f>+M143+M144+M145</f>
        <v>4523</v>
      </c>
      <c r="N146" s="162">
        <f t="shared" ref="N146:V146" si="217">+N143+N144+N145</f>
        <v>6737</v>
      </c>
      <c r="O146" s="161">
        <f t="shared" si="217"/>
        <v>11260</v>
      </c>
      <c r="P146" s="161">
        <f t="shared" si="217"/>
        <v>14</v>
      </c>
      <c r="Q146" s="161">
        <f t="shared" si="217"/>
        <v>11274</v>
      </c>
      <c r="R146" s="161">
        <f t="shared" si="217"/>
        <v>4519</v>
      </c>
      <c r="S146" s="162">
        <f t="shared" si="217"/>
        <v>7375</v>
      </c>
      <c r="T146" s="161">
        <f t="shared" si="217"/>
        <v>11894</v>
      </c>
      <c r="U146" s="161">
        <f t="shared" si="217"/>
        <v>0</v>
      </c>
      <c r="V146" s="163">
        <f t="shared" si="217"/>
        <v>11894</v>
      </c>
      <c r="W146" s="164">
        <f>IF(Q146=0,0,((V146/Q146)-1)*100)</f>
        <v>5.499379102359403</v>
      </c>
      <c r="Y146" s="3"/>
      <c r="Z146" s="3"/>
    </row>
    <row r="147" spans="1:26" ht="13.5" thickTop="1">
      <c r="B147" s="207"/>
      <c r="C147" s="121"/>
      <c r="D147" s="121"/>
      <c r="E147" s="121"/>
      <c r="F147" s="121"/>
      <c r="G147" s="121"/>
      <c r="H147" s="121"/>
      <c r="I147" s="122"/>
      <c r="L147" s="221" t="s">
        <v>21</v>
      </c>
      <c r="M147" s="243">
        <f t="shared" ref="M147:N149" si="218">+M95+M121</f>
        <v>1065</v>
      </c>
      <c r="N147" s="244">
        <f t="shared" si="218"/>
        <v>1621</v>
      </c>
      <c r="O147" s="155">
        <f t="shared" ref="O147" si="219">+M147+N147</f>
        <v>2686</v>
      </c>
      <c r="P147" s="100">
        <f>+P95+P121</f>
        <v>0</v>
      </c>
      <c r="Q147" s="158">
        <f t="shared" ref="Q147" si="220">+O147+P147</f>
        <v>2686</v>
      </c>
      <c r="R147" s="243">
        <f t="shared" ref="R147:S149" si="221">+R95+R121</f>
        <v>1250</v>
      </c>
      <c r="S147" s="244">
        <f t="shared" si="221"/>
        <v>1964</v>
      </c>
      <c r="T147" s="155">
        <f t="shared" ref="T147" si="222">+R147+S147</f>
        <v>3214</v>
      </c>
      <c r="U147" s="100">
        <f>+U95+U121</f>
        <v>11</v>
      </c>
      <c r="V147" s="160">
        <f t="shared" ref="V147" si="223">+T147+U147</f>
        <v>3225</v>
      </c>
      <c r="W147" s="217">
        <f t="shared" si="205"/>
        <v>20.067014147431127</v>
      </c>
      <c r="Y147" s="3"/>
      <c r="Z147" s="3"/>
    </row>
    <row r="148" spans="1:26">
      <c r="B148" s="207"/>
      <c r="C148" s="121"/>
      <c r="D148" s="121"/>
      <c r="E148" s="121"/>
      <c r="F148" s="121"/>
      <c r="G148" s="121"/>
      <c r="H148" s="121"/>
      <c r="I148" s="122"/>
      <c r="L148" s="221" t="s">
        <v>88</v>
      </c>
      <c r="M148" s="243">
        <f t="shared" si="218"/>
        <v>980</v>
      </c>
      <c r="N148" s="244">
        <f t="shared" si="218"/>
        <v>1726</v>
      </c>
      <c r="O148" s="155">
        <f>+M148+N148</f>
        <v>2706</v>
      </c>
      <c r="P148" s="100">
        <f>+P96+P122</f>
        <v>0</v>
      </c>
      <c r="Q148" s="158">
        <f>+O148+P148</f>
        <v>2706</v>
      </c>
      <c r="R148" s="243">
        <f t="shared" si="221"/>
        <v>1390</v>
      </c>
      <c r="S148" s="244">
        <f t="shared" si="221"/>
        <v>2121</v>
      </c>
      <c r="T148" s="155">
        <f>+R148+S148</f>
        <v>3511</v>
      </c>
      <c r="U148" s="100">
        <f>+U96+U122</f>
        <v>0</v>
      </c>
      <c r="V148" s="160">
        <f>+T148+U148</f>
        <v>3511</v>
      </c>
      <c r="W148" s="217">
        <f t="shared" ref="W148:W154" si="224">IF(Q148=0,0,((V148/Q148)-1)*100)</f>
        <v>29.748706577974882</v>
      </c>
      <c r="Y148" s="3"/>
      <c r="Z148" s="3"/>
    </row>
    <row r="149" spans="1:26" ht="13.5" thickBot="1">
      <c r="B149" s="207"/>
      <c r="C149" s="121"/>
      <c r="D149" s="121"/>
      <c r="E149" s="121"/>
      <c r="F149" s="121"/>
      <c r="G149" s="121"/>
      <c r="H149" s="121"/>
      <c r="I149" s="122"/>
      <c r="L149" s="221" t="s">
        <v>22</v>
      </c>
      <c r="M149" s="243">
        <f t="shared" si="218"/>
        <v>986</v>
      </c>
      <c r="N149" s="244">
        <f t="shared" si="218"/>
        <v>1364</v>
      </c>
      <c r="O149" s="156">
        <f>+M149+N149</f>
        <v>2350</v>
      </c>
      <c r="P149" s="250">
        <f>+P97+P123</f>
        <v>0</v>
      </c>
      <c r="Q149" s="158">
        <f>+O149+P149</f>
        <v>2350</v>
      </c>
      <c r="R149" s="243">
        <f t="shared" si="221"/>
        <v>1335</v>
      </c>
      <c r="S149" s="244">
        <f t="shared" si="221"/>
        <v>1671</v>
      </c>
      <c r="T149" s="156">
        <f>+R149+S149</f>
        <v>3006</v>
      </c>
      <c r="U149" s="250">
        <f>+U97+U123</f>
        <v>0</v>
      </c>
      <c r="V149" s="160">
        <f>+T149+U149</f>
        <v>3006</v>
      </c>
      <c r="W149" s="217">
        <f t="shared" si="224"/>
        <v>27.914893617021285</v>
      </c>
      <c r="Y149" s="3"/>
      <c r="Z149" s="3"/>
    </row>
    <row r="150" spans="1:26" ht="14.25" thickTop="1" thickBot="1">
      <c r="A150" s="121"/>
      <c r="B150" s="207"/>
      <c r="C150" s="121"/>
      <c r="D150" s="121"/>
      <c r="E150" s="121"/>
      <c r="F150" s="121"/>
      <c r="G150" s="121"/>
      <c r="H150" s="121"/>
      <c r="I150" s="122"/>
      <c r="J150" s="121"/>
      <c r="L150" s="202" t="s">
        <v>60</v>
      </c>
      <c r="M150" s="165">
        <f>M149+M147+M148</f>
        <v>3031</v>
      </c>
      <c r="N150" s="165">
        <f t="shared" ref="N150" si="225">N149+N147+N148</f>
        <v>4711</v>
      </c>
      <c r="O150" s="166">
        <f t="shared" ref="O150" si="226">O149+O147+O148</f>
        <v>7742</v>
      </c>
      <c r="P150" s="166">
        <f t="shared" ref="P150" si="227">P149+P147+P148</f>
        <v>0</v>
      </c>
      <c r="Q150" s="166">
        <f t="shared" ref="Q150" si="228">Q149+Q147+Q148</f>
        <v>7742</v>
      </c>
      <c r="R150" s="165">
        <f t="shared" ref="R150" si="229">R149+R147+R148</f>
        <v>3975</v>
      </c>
      <c r="S150" s="165">
        <f t="shared" ref="S150" si="230">S149+S147+S148</f>
        <v>5756</v>
      </c>
      <c r="T150" s="166">
        <f t="shared" ref="T150" si="231">T149+T147+T148</f>
        <v>9731</v>
      </c>
      <c r="U150" s="166">
        <f t="shared" ref="U150" si="232">U149+U147+U148</f>
        <v>11</v>
      </c>
      <c r="V150" s="166">
        <f t="shared" ref="V150" si="233">V149+V147+V148</f>
        <v>9742</v>
      </c>
      <c r="W150" s="167">
        <f t="shared" si="224"/>
        <v>25.833118057349512</v>
      </c>
      <c r="Y150" s="3"/>
      <c r="Z150" s="3"/>
    </row>
    <row r="151" spans="1:26" ht="13.5" thickTop="1">
      <c r="A151" s="121"/>
      <c r="B151" s="207"/>
      <c r="C151" s="121"/>
      <c r="D151" s="121"/>
      <c r="E151" s="121"/>
      <c r="F151" s="121"/>
      <c r="G151" s="121"/>
      <c r="H151" s="121"/>
      <c r="I151" s="122"/>
      <c r="J151" s="121"/>
      <c r="L151" s="221" t="s">
        <v>24</v>
      </c>
      <c r="M151" s="243">
        <f t="shared" ref="M151:N153" si="234">+M99+M125</f>
        <v>981</v>
      </c>
      <c r="N151" s="244">
        <f t="shared" si="234"/>
        <v>1195</v>
      </c>
      <c r="O151" s="156">
        <f>+M151+N151</f>
        <v>2176</v>
      </c>
      <c r="P151" s="251">
        <f>+P99+P125</f>
        <v>0</v>
      </c>
      <c r="Q151" s="158">
        <f>+O151+P151</f>
        <v>2176</v>
      </c>
      <c r="R151" s="243">
        <f t="shared" ref="R151:S153" si="235">+R99+R125</f>
        <v>1343</v>
      </c>
      <c r="S151" s="244">
        <f t="shared" si="235"/>
        <v>1629</v>
      </c>
      <c r="T151" s="156">
        <f>+R151+S151</f>
        <v>2972</v>
      </c>
      <c r="U151" s="251">
        <f>+U99+U125</f>
        <v>0</v>
      </c>
      <c r="V151" s="160">
        <f>+T151+U151</f>
        <v>2972</v>
      </c>
      <c r="W151" s="217">
        <f t="shared" si="224"/>
        <v>36.580882352941167</v>
      </c>
    </row>
    <row r="152" spans="1:26">
      <c r="A152" s="121"/>
      <c r="B152" s="123"/>
      <c r="C152" s="131"/>
      <c r="D152" s="131"/>
      <c r="E152" s="124"/>
      <c r="F152" s="132"/>
      <c r="G152" s="132"/>
      <c r="H152" s="133"/>
      <c r="I152" s="134"/>
      <c r="J152" s="121"/>
      <c r="L152" s="221" t="s">
        <v>25</v>
      </c>
      <c r="M152" s="243">
        <f t="shared" si="234"/>
        <v>1035</v>
      </c>
      <c r="N152" s="244">
        <f t="shared" si="234"/>
        <v>1279</v>
      </c>
      <c r="O152" s="156">
        <f>+M152+N152</f>
        <v>2314</v>
      </c>
      <c r="P152" s="100">
        <f>+P100+P126</f>
        <v>0</v>
      </c>
      <c r="Q152" s="158">
        <f>+O152+P152</f>
        <v>2314</v>
      </c>
      <c r="R152" s="243">
        <f t="shared" si="235"/>
        <v>1239</v>
      </c>
      <c r="S152" s="244">
        <f t="shared" si="235"/>
        <v>1523</v>
      </c>
      <c r="T152" s="156">
        <f>+R152+S152</f>
        <v>2762</v>
      </c>
      <c r="U152" s="100">
        <f>+U100+U126</f>
        <v>1</v>
      </c>
      <c r="V152" s="160">
        <f>+T152+U152</f>
        <v>2763</v>
      </c>
      <c r="W152" s="217">
        <f t="shared" si="224"/>
        <v>19.403630077787383</v>
      </c>
    </row>
    <row r="153" spans="1:26" ht="13.5" customHeight="1" thickBot="1">
      <c r="A153" s="125"/>
      <c r="B153" s="209"/>
      <c r="C153" s="128"/>
      <c r="D153" s="128"/>
      <c r="E153" s="128"/>
      <c r="F153" s="128"/>
      <c r="G153" s="128"/>
      <c r="H153" s="128"/>
      <c r="I153" s="129"/>
      <c r="J153" s="125"/>
      <c r="K153" s="125"/>
      <c r="L153" s="221" t="s">
        <v>26</v>
      </c>
      <c r="M153" s="243">
        <f t="shared" si="234"/>
        <v>1282</v>
      </c>
      <c r="N153" s="244">
        <f t="shared" si="234"/>
        <v>1611</v>
      </c>
      <c r="O153" s="156">
        <f t="shared" ref="O153" si="236">+M153+N153</f>
        <v>2893</v>
      </c>
      <c r="P153" s="100">
        <f>+P101+P127</f>
        <v>0</v>
      </c>
      <c r="Q153" s="158">
        <f t="shared" ref="Q153" si="237">+O153+P153</f>
        <v>2893</v>
      </c>
      <c r="R153" s="243">
        <f t="shared" si="235"/>
        <v>1411</v>
      </c>
      <c r="S153" s="244">
        <f t="shared" si="235"/>
        <v>1661</v>
      </c>
      <c r="T153" s="156">
        <f t="shared" ref="T153" si="238">+R153+S153</f>
        <v>3072</v>
      </c>
      <c r="U153" s="100">
        <f>+U101+U127</f>
        <v>2</v>
      </c>
      <c r="V153" s="160">
        <f t="shared" ref="V153" si="239">+T153+U153</f>
        <v>3074</v>
      </c>
      <c r="W153" s="217">
        <f t="shared" si="224"/>
        <v>6.2564811614241211</v>
      </c>
    </row>
    <row r="154" spans="1:26" ht="13.5" customHeight="1" thickTop="1" thickBot="1">
      <c r="A154" s="125"/>
      <c r="B154" s="209"/>
      <c r="C154" s="128"/>
      <c r="D154" s="128"/>
      <c r="E154" s="128"/>
      <c r="F154" s="128"/>
      <c r="G154" s="128"/>
      <c r="H154" s="128"/>
      <c r="I154" s="129"/>
      <c r="J154" s="125"/>
      <c r="K154" s="125"/>
      <c r="L154" s="201" t="s">
        <v>58</v>
      </c>
      <c r="M154" s="161">
        <f t="shared" ref="M154:V154" si="240">+M151+M152+M153</f>
        <v>3298</v>
      </c>
      <c r="N154" s="162">
        <f t="shared" si="240"/>
        <v>4085</v>
      </c>
      <c r="O154" s="161">
        <f t="shared" si="240"/>
        <v>7383</v>
      </c>
      <c r="P154" s="161">
        <f t="shared" si="240"/>
        <v>0</v>
      </c>
      <c r="Q154" s="161">
        <f t="shared" si="240"/>
        <v>7383</v>
      </c>
      <c r="R154" s="161">
        <f t="shared" si="240"/>
        <v>3993</v>
      </c>
      <c r="S154" s="162">
        <f t="shared" si="240"/>
        <v>4813</v>
      </c>
      <c r="T154" s="161">
        <f t="shared" si="240"/>
        <v>8806</v>
      </c>
      <c r="U154" s="161">
        <f t="shared" si="240"/>
        <v>3</v>
      </c>
      <c r="V154" s="161">
        <f t="shared" si="240"/>
        <v>8809</v>
      </c>
      <c r="W154" s="164">
        <f t="shared" si="224"/>
        <v>19.31464174454829</v>
      </c>
    </row>
    <row r="155" spans="1:26" ht="14.25" thickTop="1" thickBot="1">
      <c r="A155" s="121"/>
      <c r="B155" s="207"/>
      <c r="C155" s="121"/>
      <c r="D155" s="121"/>
      <c r="E155" s="121"/>
      <c r="F155" s="121"/>
      <c r="G155" s="121"/>
      <c r="H155" s="121"/>
      <c r="I155" s="122"/>
      <c r="J155" s="121"/>
      <c r="L155" s="201" t="s">
        <v>90</v>
      </c>
      <c r="M155" s="161">
        <f t="shared" ref="M155" si="241">+M146+M150+M154</f>
        <v>10852</v>
      </c>
      <c r="N155" s="162">
        <f t="shared" ref="N155" si="242">+N146+N150+N154</f>
        <v>15533</v>
      </c>
      <c r="O155" s="161">
        <f t="shared" ref="O155" si="243">+O146+O150+O154</f>
        <v>26385</v>
      </c>
      <c r="P155" s="161">
        <f t="shared" ref="P155" si="244">+P146+P150+P154</f>
        <v>14</v>
      </c>
      <c r="Q155" s="161">
        <f t="shared" ref="Q155" si="245">+Q146+Q150+Q154</f>
        <v>26399</v>
      </c>
      <c r="R155" s="161">
        <f t="shared" ref="R155" si="246">+R146+R150+R154</f>
        <v>12487</v>
      </c>
      <c r="S155" s="162">
        <f t="shared" ref="S155" si="247">+S146+S150+S154</f>
        <v>17944</v>
      </c>
      <c r="T155" s="161">
        <f t="shared" ref="T155" si="248">+T146+T150+T154</f>
        <v>30431</v>
      </c>
      <c r="U155" s="161">
        <f t="shared" ref="U155" si="249">+U146+U150+U154</f>
        <v>14</v>
      </c>
      <c r="V155" s="163">
        <f t="shared" ref="V155" si="250">+V146+V150+V154</f>
        <v>30445</v>
      </c>
      <c r="W155" s="164">
        <f t="shared" ref="W155:W156" si="251">IF(Q155=0,0,((V155/Q155)-1)*100)</f>
        <v>15.326338118868144</v>
      </c>
      <c r="Y155" s="3"/>
      <c r="Z155" s="3"/>
    </row>
    <row r="156" spans="1:26" ht="14.25" thickTop="1" thickBot="1">
      <c r="A156" s="121"/>
      <c r="B156" s="207"/>
      <c r="C156" s="121"/>
      <c r="D156" s="121"/>
      <c r="E156" s="121"/>
      <c r="F156" s="121"/>
      <c r="G156" s="121"/>
      <c r="H156" s="121"/>
      <c r="I156" s="122"/>
      <c r="J156" s="121"/>
      <c r="L156" s="201" t="s">
        <v>89</v>
      </c>
      <c r="M156" s="161">
        <f t="shared" ref="M156:V156" si="252">+M142+M146+M150+M154</f>
        <v>15909</v>
      </c>
      <c r="N156" s="162">
        <f t="shared" si="252"/>
        <v>21451</v>
      </c>
      <c r="O156" s="161">
        <f t="shared" si="252"/>
        <v>37360</v>
      </c>
      <c r="P156" s="161">
        <f t="shared" si="252"/>
        <v>14</v>
      </c>
      <c r="Q156" s="161">
        <f t="shared" si="252"/>
        <v>37374</v>
      </c>
      <c r="R156" s="161">
        <f t="shared" si="252"/>
        <v>17452</v>
      </c>
      <c r="S156" s="162">
        <f t="shared" si="252"/>
        <v>24359</v>
      </c>
      <c r="T156" s="161">
        <f t="shared" si="252"/>
        <v>41811</v>
      </c>
      <c r="U156" s="161">
        <f t="shared" si="252"/>
        <v>14</v>
      </c>
      <c r="V156" s="163">
        <f t="shared" si="252"/>
        <v>41825</v>
      </c>
      <c r="W156" s="164">
        <f t="shared" si="251"/>
        <v>11.909348745116933</v>
      </c>
      <c r="Y156" s="3"/>
      <c r="Z156" s="3"/>
    </row>
    <row r="157" spans="1:26" ht="14.25" thickTop="1" thickBot="1">
      <c r="B157" s="207"/>
      <c r="C157" s="121"/>
      <c r="D157" s="121"/>
      <c r="E157" s="121"/>
      <c r="F157" s="121"/>
      <c r="G157" s="121"/>
      <c r="H157" s="121"/>
      <c r="I157" s="122"/>
      <c r="L157" s="200" t="s">
        <v>59</v>
      </c>
      <c r="M157" s="94"/>
      <c r="N157" s="94"/>
      <c r="O157" s="94"/>
      <c r="P157" s="94"/>
      <c r="Q157" s="94"/>
      <c r="R157" s="94"/>
      <c r="S157" s="94"/>
      <c r="T157" s="106"/>
      <c r="U157" s="94"/>
      <c r="V157" s="94"/>
      <c r="W157" s="95"/>
    </row>
    <row r="158" spans="1:26" ht="13.5" thickTop="1">
      <c r="B158" s="207"/>
      <c r="C158" s="121"/>
      <c r="D158" s="121"/>
      <c r="E158" s="121"/>
      <c r="F158" s="121"/>
      <c r="G158" s="121"/>
      <c r="H158" s="121"/>
      <c r="I158" s="122"/>
      <c r="L158" s="297" t="s">
        <v>48</v>
      </c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9"/>
    </row>
    <row r="159" spans="1:26" ht="13.5" thickBot="1">
      <c r="B159" s="207"/>
      <c r="C159" s="121"/>
      <c r="D159" s="121"/>
      <c r="E159" s="121"/>
      <c r="F159" s="121"/>
      <c r="G159" s="121"/>
      <c r="H159" s="121"/>
      <c r="I159" s="122"/>
      <c r="L159" s="300" t="s">
        <v>49</v>
      </c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2"/>
    </row>
    <row r="160" spans="1:26" ht="14.25" thickTop="1" thickBot="1">
      <c r="B160" s="207"/>
      <c r="C160" s="121"/>
      <c r="D160" s="121"/>
      <c r="E160" s="121"/>
      <c r="F160" s="121"/>
      <c r="G160" s="121"/>
      <c r="H160" s="121"/>
      <c r="I160" s="122"/>
      <c r="L160" s="197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120" t="s">
        <v>40</v>
      </c>
    </row>
    <row r="161" spans="2:23" ht="14.25" thickTop="1" thickBot="1">
      <c r="B161" s="207"/>
      <c r="C161" s="121"/>
      <c r="D161" s="121"/>
      <c r="E161" s="121"/>
      <c r="F161" s="121"/>
      <c r="G161" s="121"/>
      <c r="H161" s="121"/>
      <c r="I161" s="122"/>
      <c r="L161" s="219"/>
      <c r="M161" s="294" t="s">
        <v>91</v>
      </c>
      <c r="N161" s="295"/>
      <c r="O161" s="295"/>
      <c r="P161" s="295"/>
      <c r="Q161" s="296"/>
      <c r="R161" s="294" t="s">
        <v>92</v>
      </c>
      <c r="S161" s="295"/>
      <c r="T161" s="295"/>
      <c r="U161" s="295"/>
      <c r="V161" s="296"/>
      <c r="W161" s="220" t="s">
        <v>4</v>
      </c>
    </row>
    <row r="162" spans="2:23" ht="13.5" thickTop="1">
      <c r="B162" s="207"/>
      <c r="C162" s="121"/>
      <c r="D162" s="121"/>
      <c r="E162" s="121"/>
      <c r="F162" s="121"/>
      <c r="G162" s="121"/>
      <c r="H162" s="121"/>
      <c r="I162" s="122"/>
      <c r="L162" s="221" t="s">
        <v>5</v>
      </c>
      <c r="M162" s="222"/>
      <c r="N162" s="225"/>
      <c r="O162" s="194"/>
      <c r="P162" s="226"/>
      <c r="Q162" s="195"/>
      <c r="R162" s="222"/>
      <c r="S162" s="225"/>
      <c r="T162" s="194"/>
      <c r="U162" s="226"/>
      <c r="V162" s="195"/>
      <c r="W162" s="224" t="s">
        <v>6</v>
      </c>
    </row>
    <row r="163" spans="2:23" ht="13.5" thickBot="1">
      <c r="B163" s="207"/>
      <c r="C163" s="121"/>
      <c r="D163" s="121"/>
      <c r="E163" s="121"/>
      <c r="F163" s="121"/>
      <c r="G163" s="121"/>
      <c r="H163" s="121"/>
      <c r="I163" s="122"/>
      <c r="L163" s="227"/>
      <c r="M163" s="231" t="s">
        <v>41</v>
      </c>
      <c r="N163" s="232" t="s">
        <v>42</v>
      </c>
      <c r="O163" s="196" t="s">
        <v>43</v>
      </c>
      <c r="P163" s="233" t="s">
        <v>13</v>
      </c>
      <c r="Q163" s="216" t="s">
        <v>9</v>
      </c>
      <c r="R163" s="231" t="s">
        <v>41</v>
      </c>
      <c r="S163" s="232" t="s">
        <v>42</v>
      </c>
      <c r="T163" s="196" t="s">
        <v>43</v>
      </c>
      <c r="U163" s="233" t="s">
        <v>13</v>
      </c>
      <c r="V163" s="216" t="s">
        <v>9</v>
      </c>
      <c r="W163" s="230"/>
    </row>
    <row r="164" spans="2:23" ht="3.75" customHeight="1" thickTop="1" thickBot="1">
      <c r="B164" s="207"/>
      <c r="C164" s="121"/>
      <c r="D164" s="121"/>
      <c r="E164" s="121"/>
      <c r="F164" s="121"/>
      <c r="G164" s="121"/>
      <c r="H164" s="121"/>
      <c r="I164" s="122"/>
      <c r="L164" s="221"/>
      <c r="M164" s="237"/>
      <c r="N164" s="238"/>
      <c r="O164" s="171"/>
      <c r="P164" s="239"/>
      <c r="Q164" s="177"/>
      <c r="R164" s="237"/>
      <c r="S164" s="238"/>
      <c r="T164" s="171"/>
      <c r="U164" s="239"/>
      <c r="V164" s="181"/>
      <c r="W164" s="240"/>
    </row>
    <row r="165" spans="2:23" ht="13.5" thickTop="1">
      <c r="B165" s="207"/>
      <c r="C165" s="121"/>
      <c r="D165" s="121"/>
      <c r="E165" s="121"/>
      <c r="F165" s="121"/>
      <c r="G165" s="121"/>
      <c r="H165" s="121"/>
      <c r="I165" s="122"/>
      <c r="L165" s="221" t="s">
        <v>14</v>
      </c>
      <c r="M165" s="243">
        <v>0</v>
      </c>
      <c r="N165" s="244">
        <v>1</v>
      </c>
      <c r="O165" s="172">
        <f>+M165+N165</f>
        <v>1</v>
      </c>
      <c r="P165" s="100">
        <v>0</v>
      </c>
      <c r="Q165" s="178">
        <f>O165+P165</f>
        <v>1</v>
      </c>
      <c r="R165" s="256">
        <v>0</v>
      </c>
      <c r="S165" s="257">
        <v>0</v>
      </c>
      <c r="T165" s="172">
        <f>-R165+S165</f>
        <v>0</v>
      </c>
      <c r="U165" s="258">
        <v>0</v>
      </c>
      <c r="V165" s="182">
        <f>T165+U165</f>
        <v>0</v>
      </c>
      <c r="W165" s="217">
        <f t="shared" ref="W165:W180" si="253">IF(Q165=0,0,((V165/Q165)-1)*100)</f>
        <v>-100</v>
      </c>
    </row>
    <row r="166" spans="2:23">
      <c r="B166" s="207"/>
      <c r="C166" s="121"/>
      <c r="D166" s="121"/>
      <c r="E166" s="121"/>
      <c r="F166" s="121"/>
      <c r="G166" s="121"/>
      <c r="H166" s="121"/>
      <c r="I166" s="122"/>
      <c r="L166" s="221" t="s">
        <v>15</v>
      </c>
      <c r="M166" s="243">
        <v>1</v>
      </c>
      <c r="N166" s="244">
        <v>0</v>
      </c>
      <c r="O166" s="172">
        <f>+M166+N166</f>
        <v>1</v>
      </c>
      <c r="P166" s="100">
        <v>0</v>
      </c>
      <c r="Q166" s="178">
        <f>O166+P166</f>
        <v>1</v>
      </c>
      <c r="R166" s="256">
        <v>0</v>
      </c>
      <c r="S166" s="257">
        <v>0</v>
      </c>
      <c r="T166" s="172">
        <f>R166+S166</f>
        <v>0</v>
      </c>
      <c r="U166" s="260">
        <v>0</v>
      </c>
      <c r="V166" s="182">
        <f>T166+U166</f>
        <v>0</v>
      </c>
      <c r="W166" s="217">
        <f t="shared" si="253"/>
        <v>-100</v>
      </c>
    </row>
    <row r="167" spans="2:23" ht="13.5" thickBot="1">
      <c r="B167" s="207"/>
      <c r="C167" s="121"/>
      <c r="D167" s="121"/>
      <c r="E167" s="121"/>
      <c r="F167" s="121"/>
      <c r="G167" s="121"/>
      <c r="H167" s="121"/>
      <c r="I167" s="122"/>
      <c r="L167" s="227" t="s">
        <v>16</v>
      </c>
      <c r="M167" s="243">
        <v>3</v>
      </c>
      <c r="N167" s="244">
        <v>3</v>
      </c>
      <c r="O167" s="172">
        <f>+M167+N167</f>
        <v>6</v>
      </c>
      <c r="P167" s="100">
        <v>0</v>
      </c>
      <c r="Q167" s="178">
        <f>O167+P167</f>
        <v>6</v>
      </c>
      <c r="R167" s="256">
        <v>0</v>
      </c>
      <c r="S167" s="257">
        <v>4</v>
      </c>
      <c r="T167" s="172">
        <f>+R167+S167</f>
        <v>4</v>
      </c>
      <c r="U167" s="261">
        <v>0</v>
      </c>
      <c r="V167" s="182">
        <f>T167+U167</f>
        <v>4</v>
      </c>
      <c r="W167" s="217">
        <f t="shared" si="253"/>
        <v>-33.333333333333336</v>
      </c>
    </row>
    <row r="168" spans="2:23" ht="14.25" thickTop="1" thickBot="1">
      <c r="B168" s="207"/>
      <c r="C168" s="121"/>
      <c r="D168" s="121"/>
      <c r="E168" s="121"/>
      <c r="F168" s="121"/>
      <c r="G168" s="121"/>
      <c r="H168" s="121"/>
      <c r="I168" s="122"/>
      <c r="L168" s="203" t="s">
        <v>55</v>
      </c>
      <c r="M168" s="184">
        <f t="shared" ref="M168:P168" si="254">+M165+M166+M167</f>
        <v>4</v>
      </c>
      <c r="N168" s="185">
        <f t="shared" si="254"/>
        <v>4</v>
      </c>
      <c r="O168" s="184">
        <f>+O165+O166+O167</f>
        <v>8</v>
      </c>
      <c r="P168" s="184">
        <f t="shared" si="254"/>
        <v>0</v>
      </c>
      <c r="Q168" s="184">
        <f t="shared" ref="Q168:V168" si="255">+Q165+Q166+Q167</f>
        <v>8</v>
      </c>
      <c r="R168" s="184">
        <f t="shared" si="255"/>
        <v>0</v>
      </c>
      <c r="S168" s="185">
        <f t="shared" si="255"/>
        <v>4</v>
      </c>
      <c r="T168" s="184">
        <f t="shared" si="255"/>
        <v>4</v>
      </c>
      <c r="U168" s="184">
        <f t="shared" si="255"/>
        <v>0</v>
      </c>
      <c r="V168" s="186">
        <f t="shared" si="255"/>
        <v>4</v>
      </c>
      <c r="W168" s="187">
        <f t="shared" si="253"/>
        <v>-50</v>
      </c>
    </row>
    <row r="169" spans="2:23" ht="13.5" thickTop="1">
      <c r="B169" s="207"/>
      <c r="C169" s="121"/>
      <c r="D169" s="121"/>
      <c r="E169" s="121"/>
      <c r="F169" s="121"/>
      <c r="G169" s="121"/>
      <c r="H169" s="121"/>
      <c r="I169" s="122"/>
      <c r="L169" s="221" t="s">
        <v>18</v>
      </c>
      <c r="M169" s="253">
        <v>2</v>
      </c>
      <c r="N169" s="254">
        <v>7</v>
      </c>
      <c r="O169" s="173">
        <f>M169+N169</f>
        <v>9</v>
      </c>
      <c r="P169" s="100">
        <v>0</v>
      </c>
      <c r="Q169" s="179">
        <f>O169+P169</f>
        <v>9</v>
      </c>
      <c r="R169" s="253">
        <v>0</v>
      </c>
      <c r="S169" s="254">
        <v>5</v>
      </c>
      <c r="T169" s="173">
        <f>R169+S169</f>
        <v>5</v>
      </c>
      <c r="U169" s="100">
        <v>0</v>
      </c>
      <c r="V169" s="182">
        <f>T169+U169</f>
        <v>5</v>
      </c>
      <c r="W169" s="217">
        <f t="shared" si="253"/>
        <v>-44.444444444444443</v>
      </c>
    </row>
    <row r="170" spans="2:23">
      <c r="B170" s="207"/>
      <c r="C170" s="121"/>
      <c r="D170" s="121"/>
      <c r="E170" s="121"/>
      <c r="F170" s="121"/>
      <c r="G170" s="121"/>
      <c r="H170" s="121"/>
      <c r="I170" s="122"/>
      <c r="L170" s="221" t="s">
        <v>19</v>
      </c>
      <c r="M170" s="243">
        <v>5</v>
      </c>
      <c r="N170" s="244">
        <v>3</v>
      </c>
      <c r="O170" s="172">
        <f>M170+N170</f>
        <v>8</v>
      </c>
      <c r="P170" s="100">
        <v>0</v>
      </c>
      <c r="Q170" s="178">
        <f>O170+P170</f>
        <v>8</v>
      </c>
      <c r="R170" s="243">
        <v>0</v>
      </c>
      <c r="S170" s="244">
        <v>0</v>
      </c>
      <c r="T170" s="172">
        <f>R170+S170</f>
        <v>0</v>
      </c>
      <c r="U170" s="100">
        <v>0</v>
      </c>
      <c r="V170" s="182">
        <f>T170+U170</f>
        <v>0</v>
      </c>
      <c r="W170" s="217">
        <f>IF(Q170=0,0,((V170/Q170)-1)*100)</f>
        <v>-100</v>
      </c>
    </row>
    <row r="171" spans="2:23" ht="13.5" thickBot="1">
      <c r="B171" s="207"/>
      <c r="C171" s="121"/>
      <c r="D171" s="121"/>
      <c r="E171" s="121"/>
      <c r="F171" s="121"/>
      <c r="G171" s="121"/>
      <c r="H171" s="121"/>
      <c r="I171" s="122"/>
      <c r="L171" s="221" t="s">
        <v>20</v>
      </c>
      <c r="M171" s="243">
        <v>1</v>
      </c>
      <c r="N171" s="244">
        <v>13</v>
      </c>
      <c r="O171" s="172">
        <f>+N171+M171</f>
        <v>14</v>
      </c>
      <c r="P171" s="100">
        <v>0</v>
      </c>
      <c r="Q171" s="178">
        <f>O171+P171</f>
        <v>14</v>
      </c>
      <c r="R171" s="243">
        <v>0</v>
      </c>
      <c r="S171" s="244">
        <v>7</v>
      </c>
      <c r="T171" s="172">
        <f>+S171+R171</f>
        <v>7</v>
      </c>
      <c r="U171" s="100">
        <v>0</v>
      </c>
      <c r="V171" s="182">
        <f>+U171+T171</f>
        <v>7</v>
      </c>
      <c r="W171" s="217">
        <f>IF(Q171=0,0,((V171/Q171)-1)*100)</f>
        <v>-50</v>
      </c>
    </row>
    <row r="172" spans="2:23" ht="14.25" thickTop="1" thickBot="1">
      <c r="B172" s="207"/>
      <c r="C172" s="121"/>
      <c r="D172" s="121"/>
      <c r="E172" s="121"/>
      <c r="F172" s="121"/>
      <c r="G172" s="121"/>
      <c r="H172" s="121"/>
      <c r="I172" s="122"/>
      <c r="L172" s="203" t="s">
        <v>87</v>
      </c>
      <c r="M172" s="184">
        <f>+M169+M170+M171</f>
        <v>8</v>
      </c>
      <c r="N172" s="185">
        <f t="shared" ref="N172:V172" si="256">+N169+N170+N171</f>
        <v>23</v>
      </c>
      <c r="O172" s="184">
        <f t="shared" si="256"/>
        <v>31</v>
      </c>
      <c r="P172" s="184">
        <f t="shared" si="256"/>
        <v>0</v>
      </c>
      <c r="Q172" s="184">
        <f t="shared" si="256"/>
        <v>31</v>
      </c>
      <c r="R172" s="184">
        <f t="shared" si="256"/>
        <v>0</v>
      </c>
      <c r="S172" s="185">
        <f t="shared" si="256"/>
        <v>12</v>
      </c>
      <c r="T172" s="184">
        <f t="shared" si="256"/>
        <v>12</v>
      </c>
      <c r="U172" s="184">
        <f t="shared" si="256"/>
        <v>0</v>
      </c>
      <c r="V172" s="186">
        <f t="shared" si="256"/>
        <v>12</v>
      </c>
      <c r="W172" s="187">
        <f>IF(Q172=0,0,((V172/Q172)-1)*100)</f>
        <v>-61.29032258064516</v>
      </c>
    </row>
    <row r="173" spans="2:23" ht="13.5" thickTop="1">
      <c r="B173" s="207"/>
      <c r="C173" s="121"/>
      <c r="D173" s="121"/>
      <c r="E173" s="121"/>
      <c r="F173" s="121"/>
      <c r="G173" s="121"/>
      <c r="H173" s="121"/>
      <c r="I173" s="122"/>
      <c r="L173" s="221" t="s">
        <v>21</v>
      </c>
      <c r="M173" s="243">
        <v>0</v>
      </c>
      <c r="N173" s="244">
        <v>0</v>
      </c>
      <c r="O173" s="172">
        <f>+M173+N173</f>
        <v>0</v>
      </c>
      <c r="P173" s="100">
        <v>0</v>
      </c>
      <c r="Q173" s="178">
        <f>O173+P173</f>
        <v>0</v>
      </c>
      <c r="R173" s="243">
        <v>0</v>
      </c>
      <c r="S173" s="244">
        <v>0</v>
      </c>
      <c r="T173" s="172">
        <f>SUM(R173:S173)</f>
        <v>0</v>
      </c>
      <c r="U173" s="100">
        <v>0</v>
      </c>
      <c r="V173" s="182">
        <f>SUM(T173:U173)</f>
        <v>0</v>
      </c>
      <c r="W173" s="217">
        <f t="shared" si="253"/>
        <v>0</v>
      </c>
    </row>
    <row r="174" spans="2:23">
      <c r="B174" s="207"/>
      <c r="C174" s="121"/>
      <c r="D174" s="121"/>
      <c r="E174" s="121"/>
      <c r="F174" s="121"/>
      <c r="G174" s="121"/>
      <c r="H174" s="121"/>
      <c r="I174" s="122"/>
      <c r="L174" s="221" t="s">
        <v>88</v>
      </c>
      <c r="M174" s="243">
        <v>0</v>
      </c>
      <c r="N174" s="244">
        <v>1</v>
      </c>
      <c r="O174" s="172">
        <f>+M174+N174</f>
        <v>1</v>
      </c>
      <c r="P174" s="100">
        <v>0</v>
      </c>
      <c r="Q174" s="178">
        <f>O174+P174</f>
        <v>1</v>
      </c>
      <c r="R174" s="243">
        <v>0</v>
      </c>
      <c r="S174" s="244">
        <v>8</v>
      </c>
      <c r="T174" s="172">
        <f>SUM(R174:S174)</f>
        <v>8</v>
      </c>
      <c r="U174" s="100">
        <v>0</v>
      </c>
      <c r="V174" s="182">
        <f>SUM(T174:U174)</f>
        <v>8</v>
      </c>
      <c r="W174" s="217">
        <f t="shared" ref="W174:W178" si="257">IF(Q174=0,0,((V174/Q174)-1)*100)</f>
        <v>700</v>
      </c>
    </row>
    <row r="175" spans="2:23" ht="13.5" thickBot="1">
      <c r="B175" s="207"/>
      <c r="C175" s="121"/>
      <c r="D175" s="121"/>
      <c r="E175" s="121"/>
      <c r="F175" s="121"/>
      <c r="G175" s="121"/>
      <c r="H175" s="121"/>
      <c r="I175" s="122"/>
      <c r="L175" s="221" t="s">
        <v>22</v>
      </c>
      <c r="M175" s="243">
        <v>0</v>
      </c>
      <c r="N175" s="244">
        <v>2</v>
      </c>
      <c r="O175" s="174">
        <f>+M175+N175</f>
        <v>2</v>
      </c>
      <c r="P175" s="250">
        <v>0</v>
      </c>
      <c r="Q175" s="178">
        <f>O175+P175</f>
        <v>2</v>
      </c>
      <c r="R175" s="243">
        <v>0</v>
      </c>
      <c r="S175" s="244">
        <v>6</v>
      </c>
      <c r="T175" s="174">
        <f>R175+S175</f>
        <v>6</v>
      </c>
      <c r="U175" s="250">
        <v>0</v>
      </c>
      <c r="V175" s="182">
        <f>SUM(T175:U175)</f>
        <v>6</v>
      </c>
      <c r="W175" s="217">
        <f t="shared" si="257"/>
        <v>200</v>
      </c>
    </row>
    <row r="176" spans="2:23" ht="14.25" thickTop="1" thickBot="1">
      <c r="B176" s="207"/>
      <c r="C176" s="121"/>
      <c r="D176" s="121"/>
      <c r="E176" s="121"/>
      <c r="F176" s="121"/>
      <c r="G176" s="121"/>
      <c r="H176" s="121"/>
      <c r="I176" s="122"/>
      <c r="L176" s="204" t="s">
        <v>60</v>
      </c>
      <c r="M176" s="188">
        <f>M175+M173+M174</f>
        <v>0</v>
      </c>
      <c r="N176" s="188">
        <f t="shared" ref="N176:V176" si="258">N175+N173+N174</f>
        <v>3</v>
      </c>
      <c r="O176" s="192">
        <f t="shared" si="258"/>
        <v>3</v>
      </c>
      <c r="P176" s="192">
        <f t="shared" si="258"/>
        <v>0</v>
      </c>
      <c r="Q176" s="191">
        <f t="shared" si="258"/>
        <v>3</v>
      </c>
      <c r="R176" s="188">
        <f t="shared" si="258"/>
        <v>0</v>
      </c>
      <c r="S176" s="188">
        <f t="shared" si="258"/>
        <v>14</v>
      </c>
      <c r="T176" s="192">
        <f t="shared" si="258"/>
        <v>14</v>
      </c>
      <c r="U176" s="192">
        <f t="shared" si="258"/>
        <v>0</v>
      </c>
      <c r="V176" s="192">
        <f t="shared" si="258"/>
        <v>14</v>
      </c>
      <c r="W176" s="193">
        <f t="shared" si="257"/>
        <v>366.66666666666669</v>
      </c>
    </row>
    <row r="177" spans="1:25" ht="13.5" thickTop="1">
      <c r="A177" s="125"/>
      <c r="B177" s="208"/>
      <c r="C177" s="126"/>
      <c r="D177" s="126"/>
      <c r="E177" s="126"/>
      <c r="F177" s="126"/>
      <c r="G177" s="126"/>
      <c r="H177" s="126"/>
      <c r="I177" s="127"/>
      <c r="J177" s="125"/>
      <c r="L177" s="255" t="s">
        <v>24</v>
      </c>
      <c r="M177" s="256">
        <v>0</v>
      </c>
      <c r="N177" s="257">
        <v>0</v>
      </c>
      <c r="O177" s="175">
        <f>+M177+N177</f>
        <v>0</v>
      </c>
      <c r="P177" s="258">
        <v>0</v>
      </c>
      <c r="Q177" s="180">
        <f>O177+P177</f>
        <v>0</v>
      </c>
      <c r="R177" s="256">
        <v>1</v>
      </c>
      <c r="S177" s="257">
        <v>2</v>
      </c>
      <c r="T177" s="175">
        <f>SUM(R177:S177)</f>
        <v>3</v>
      </c>
      <c r="U177" s="258">
        <v>0</v>
      </c>
      <c r="V177" s="183">
        <f>T177+U177</f>
        <v>3</v>
      </c>
      <c r="W177" s="259">
        <f t="shared" si="257"/>
        <v>0</v>
      </c>
    </row>
    <row r="178" spans="1:25" ht="12.75" customHeight="1">
      <c r="A178" s="125"/>
      <c r="B178" s="209"/>
      <c r="C178" s="128"/>
      <c r="D178" s="128"/>
      <c r="E178" s="128"/>
      <c r="F178" s="128"/>
      <c r="G178" s="128"/>
      <c r="H178" s="128"/>
      <c r="I178" s="129"/>
      <c r="J178" s="125"/>
      <c r="L178" s="255" t="s">
        <v>25</v>
      </c>
      <c r="M178" s="256">
        <v>0</v>
      </c>
      <c r="N178" s="257">
        <v>0</v>
      </c>
      <c r="O178" s="175">
        <f t="shared" ref="O178:O179" si="259">+M178+N178</f>
        <v>0</v>
      </c>
      <c r="P178" s="260">
        <v>0</v>
      </c>
      <c r="Q178" s="180">
        <f>O178+P178</f>
        <v>0</v>
      </c>
      <c r="R178" s="256">
        <v>0</v>
      </c>
      <c r="S178" s="257">
        <v>0</v>
      </c>
      <c r="T178" s="175">
        <f>SUM(R178:S178)</f>
        <v>0</v>
      </c>
      <c r="U178" s="260">
        <v>0</v>
      </c>
      <c r="V178" s="175">
        <f>T178+U178</f>
        <v>0</v>
      </c>
      <c r="W178" s="259">
        <f t="shared" si="257"/>
        <v>0</v>
      </c>
    </row>
    <row r="179" spans="1:25" ht="12.75" customHeight="1" thickBot="1">
      <c r="A179" s="125"/>
      <c r="B179" s="209"/>
      <c r="C179" s="128"/>
      <c r="D179" s="128"/>
      <c r="E179" s="128"/>
      <c r="F179" s="128"/>
      <c r="G179" s="128"/>
      <c r="H179" s="128"/>
      <c r="I179" s="129"/>
      <c r="J179" s="125"/>
      <c r="L179" s="255" t="s">
        <v>26</v>
      </c>
      <c r="M179" s="256">
        <v>0</v>
      </c>
      <c r="N179" s="257">
        <v>0</v>
      </c>
      <c r="O179" s="175">
        <f t="shared" si="259"/>
        <v>0</v>
      </c>
      <c r="P179" s="261">
        <v>0</v>
      </c>
      <c r="Q179" s="180">
        <f>O179+P179</f>
        <v>0</v>
      </c>
      <c r="R179" s="256">
        <v>1</v>
      </c>
      <c r="S179" s="257">
        <v>1</v>
      </c>
      <c r="T179" s="175">
        <f>SUM(R179:S179)</f>
        <v>2</v>
      </c>
      <c r="U179" s="261">
        <v>0</v>
      </c>
      <c r="V179" s="183">
        <f>T179+U179</f>
        <v>2</v>
      </c>
      <c r="W179" s="259">
        <f t="shared" si="253"/>
        <v>0</v>
      </c>
    </row>
    <row r="180" spans="1:25" ht="14.25" thickTop="1" thickBot="1">
      <c r="B180" s="207"/>
      <c r="C180" s="121"/>
      <c r="D180" s="121"/>
      <c r="E180" s="121"/>
      <c r="F180" s="121"/>
      <c r="G180" s="121"/>
      <c r="H180" s="121"/>
      <c r="I180" s="122"/>
      <c r="L180" s="203" t="s">
        <v>58</v>
      </c>
      <c r="M180" s="184">
        <f t="shared" ref="M180:V180" si="260">+M177+M178+M179</f>
        <v>0</v>
      </c>
      <c r="N180" s="185">
        <f t="shared" si="260"/>
        <v>0</v>
      </c>
      <c r="O180" s="184">
        <f t="shared" si="260"/>
        <v>0</v>
      </c>
      <c r="P180" s="184">
        <f t="shared" si="260"/>
        <v>0</v>
      </c>
      <c r="Q180" s="190">
        <f t="shared" si="260"/>
        <v>0</v>
      </c>
      <c r="R180" s="184">
        <f t="shared" si="260"/>
        <v>2</v>
      </c>
      <c r="S180" s="185">
        <f t="shared" si="260"/>
        <v>3</v>
      </c>
      <c r="T180" s="184">
        <f t="shared" si="260"/>
        <v>5</v>
      </c>
      <c r="U180" s="184">
        <f t="shared" si="260"/>
        <v>0</v>
      </c>
      <c r="V180" s="190">
        <f t="shared" si="260"/>
        <v>5</v>
      </c>
      <c r="W180" s="187">
        <f t="shared" si="253"/>
        <v>0</v>
      </c>
      <c r="Y180" s="3"/>
    </row>
    <row r="181" spans="1:25" ht="14.25" thickTop="1" thickBot="1">
      <c r="B181" s="207"/>
      <c r="C181" s="121"/>
      <c r="D181" s="121"/>
      <c r="E181" s="121"/>
      <c r="F181" s="121"/>
      <c r="G181" s="121"/>
      <c r="H181" s="121"/>
      <c r="I181" s="122"/>
      <c r="L181" s="203" t="s">
        <v>90</v>
      </c>
      <c r="M181" s="184">
        <f t="shared" ref="M181" si="261">+M172+M176+M180</f>
        <v>8</v>
      </c>
      <c r="N181" s="185">
        <f t="shared" ref="N181" si="262">+N172+N176+N180</f>
        <v>26</v>
      </c>
      <c r="O181" s="184">
        <f t="shared" ref="O181" si="263">+O172+O176+O180</f>
        <v>34</v>
      </c>
      <c r="P181" s="184">
        <f t="shared" ref="P181" si="264">+P172+P176+P180</f>
        <v>0</v>
      </c>
      <c r="Q181" s="184">
        <f t="shared" ref="Q181" si="265">+Q172+Q176+Q180</f>
        <v>34</v>
      </c>
      <c r="R181" s="184">
        <f t="shared" ref="R181" si="266">+R172+R176+R180</f>
        <v>2</v>
      </c>
      <c r="S181" s="185">
        <f t="shared" ref="S181" si="267">+S172+S176+S180</f>
        <v>29</v>
      </c>
      <c r="T181" s="184">
        <f t="shared" ref="T181" si="268">+T172+T176+T180</f>
        <v>31</v>
      </c>
      <c r="U181" s="184">
        <f t="shared" ref="U181" si="269">+U172+U176+U180</f>
        <v>0</v>
      </c>
      <c r="V181" s="186">
        <f t="shared" ref="V181" si="270">+V172+V176+V180</f>
        <v>31</v>
      </c>
      <c r="W181" s="187">
        <f>IF(Q181=0,0,((V181/Q181)-1)*100)</f>
        <v>-8.8235294117647083</v>
      </c>
    </row>
    <row r="182" spans="1:25" ht="14.25" thickTop="1" thickBot="1">
      <c r="B182" s="207"/>
      <c r="C182" s="121"/>
      <c r="D182" s="121"/>
      <c r="E182" s="121"/>
      <c r="F182" s="121"/>
      <c r="G182" s="121"/>
      <c r="H182" s="121"/>
      <c r="I182" s="122"/>
      <c r="L182" s="203" t="s">
        <v>89</v>
      </c>
      <c r="M182" s="184">
        <f t="shared" ref="M182:V182" si="271">+M168+M172+M176+M180</f>
        <v>12</v>
      </c>
      <c r="N182" s="185">
        <f t="shared" si="271"/>
        <v>30</v>
      </c>
      <c r="O182" s="184">
        <f t="shared" si="271"/>
        <v>42</v>
      </c>
      <c r="P182" s="184">
        <f t="shared" si="271"/>
        <v>0</v>
      </c>
      <c r="Q182" s="184">
        <f t="shared" si="271"/>
        <v>42</v>
      </c>
      <c r="R182" s="184">
        <f t="shared" si="271"/>
        <v>2</v>
      </c>
      <c r="S182" s="185">
        <f t="shared" si="271"/>
        <v>33</v>
      </c>
      <c r="T182" s="184">
        <f t="shared" si="271"/>
        <v>35</v>
      </c>
      <c r="U182" s="184">
        <f t="shared" si="271"/>
        <v>0</v>
      </c>
      <c r="V182" s="186">
        <f t="shared" si="271"/>
        <v>35</v>
      </c>
      <c r="W182" s="187">
        <f>IF(Q182=0,0,((V182/Q182)-1)*100)</f>
        <v>-16.666666666666664</v>
      </c>
    </row>
    <row r="183" spans="1:25" ht="14.25" thickTop="1" thickBot="1">
      <c r="B183" s="207"/>
      <c r="C183" s="121"/>
      <c r="D183" s="121"/>
      <c r="E183" s="121"/>
      <c r="F183" s="121"/>
      <c r="G183" s="121"/>
      <c r="H183" s="121"/>
      <c r="I183" s="122"/>
      <c r="L183" s="200" t="s">
        <v>59</v>
      </c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5"/>
    </row>
    <row r="184" spans="1:25" ht="13.5" thickTop="1">
      <c r="B184" s="207"/>
      <c r="C184" s="121"/>
      <c r="D184" s="121"/>
      <c r="E184" s="121"/>
      <c r="F184" s="121"/>
      <c r="G184" s="121"/>
      <c r="H184" s="121"/>
      <c r="I184" s="122"/>
      <c r="L184" s="297" t="s">
        <v>50</v>
      </c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9"/>
    </row>
    <row r="185" spans="1:25" ht="13.5" thickBot="1">
      <c r="B185" s="207"/>
      <c r="C185" s="121"/>
      <c r="D185" s="121"/>
      <c r="E185" s="121"/>
      <c r="F185" s="121"/>
      <c r="G185" s="121"/>
      <c r="H185" s="121"/>
      <c r="I185" s="122"/>
      <c r="L185" s="300" t="s">
        <v>51</v>
      </c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2"/>
    </row>
    <row r="186" spans="1:25" ht="14.25" thickTop="1" thickBot="1">
      <c r="B186" s="207"/>
      <c r="C186" s="121"/>
      <c r="D186" s="121"/>
      <c r="E186" s="121"/>
      <c r="F186" s="121"/>
      <c r="G186" s="121"/>
      <c r="H186" s="121"/>
      <c r="I186" s="122"/>
      <c r="L186" s="197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120" t="s">
        <v>40</v>
      </c>
    </row>
    <row r="187" spans="1:25" ht="14.25" thickTop="1" thickBot="1">
      <c r="B187" s="207"/>
      <c r="C187" s="121"/>
      <c r="D187" s="121"/>
      <c r="E187" s="121"/>
      <c r="F187" s="121"/>
      <c r="G187" s="121"/>
      <c r="H187" s="121"/>
      <c r="I187" s="122"/>
      <c r="L187" s="219"/>
      <c r="M187" s="294" t="s">
        <v>91</v>
      </c>
      <c r="N187" s="295"/>
      <c r="O187" s="295"/>
      <c r="P187" s="295"/>
      <c r="Q187" s="296"/>
      <c r="R187" s="294" t="s">
        <v>92</v>
      </c>
      <c r="S187" s="295"/>
      <c r="T187" s="295"/>
      <c r="U187" s="295"/>
      <c r="V187" s="296"/>
      <c r="W187" s="220" t="s">
        <v>4</v>
      </c>
    </row>
    <row r="188" spans="1:25" ht="13.5" thickTop="1">
      <c r="B188" s="207"/>
      <c r="C188" s="121"/>
      <c r="D188" s="121"/>
      <c r="E188" s="121"/>
      <c r="F188" s="121"/>
      <c r="G188" s="121"/>
      <c r="H188" s="121"/>
      <c r="I188" s="122"/>
      <c r="L188" s="221" t="s">
        <v>5</v>
      </c>
      <c r="M188" s="222"/>
      <c r="N188" s="225"/>
      <c r="O188" s="194"/>
      <c r="P188" s="226"/>
      <c r="Q188" s="195"/>
      <c r="R188" s="222"/>
      <c r="S188" s="225"/>
      <c r="T188" s="194"/>
      <c r="U188" s="226"/>
      <c r="V188" s="195"/>
      <c r="W188" s="224" t="s">
        <v>6</v>
      </c>
    </row>
    <row r="189" spans="1:25" ht="13.5" thickBot="1">
      <c r="B189" s="207"/>
      <c r="C189" s="121"/>
      <c r="D189" s="121"/>
      <c r="E189" s="121"/>
      <c r="F189" s="121"/>
      <c r="G189" s="121"/>
      <c r="H189" s="121"/>
      <c r="I189" s="122"/>
      <c r="L189" s="227"/>
      <c r="M189" s="231" t="s">
        <v>41</v>
      </c>
      <c r="N189" s="232" t="s">
        <v>42</v>
      </c>
      <c r="O189" s="196" t="s">
        <v>43</v>
      </c>
      <c r="P189" s="233" t="s">
        <v>13</v>
      </c>
      <c r="Q189" s="216" t="s">
        <v>9</v>
      </c>
      <c r="R189" s="231" t="s">
        <v>41</v>
      </c>
      <c r="S189" s="232" t="s">
        <v>42</v>
      </c>
      <c r="T189" s="196" t="s">
        <v>43</v>
      </c>
      <c r="U189" s="233" t="s">
        <v>13</v>
      </c>
      <c r="V189" s="216" t="s">
        <v>9</v>
      </c>
      <c r="W189" s="230"/>
    </row>
    <row r="190" spans="1:25" ht="4.5" customHeight="1" thickTop="1" thickBot="1">
      <c r="B190" s="207"/>
      <c r="C190" s="121"/>
      <c r="D190" s="121"/>
      <c r="E190" s="121"/>
      <c r="F190" s="121"/>
      <c r="G190" s="121"/>
      <c r="H190" s="121"/>
      <c r="I190" s="122"/>
      <c r="L190" s="221"/>
      <c r="M190" s="237"/>
      <c r="N190" s="238"/>
      <c r="O190" s="171"/>
      <c r="P190" s="239"/>
      <c r="Q190" s="177"/>
      <c r="R190" s="237"/>
      <c r="S190" s="238"/>
      <c r="T190" s="171"/>
      <c r="U190" s="239"/>
      <c r="V190" s="181"/>
      <c r="W190" s="240"/>
    </row>
    <row r="191" spans="1:25" ht="13.5" thickTop="1">
      <c r="B191" s="207"/>
      <c r="C191" s="121"/>
      <c r="D191" s="121"/>
      <c r="E191" s="121"/>
      <c r="F191" s="121"/>
      <c r="G191" s="121"/>
      <c r="H191" s="121"/>
      <c r="I191" s="122"/>
      <c r="L191" s="221" t="s">
        <v>14</v>
      </c>
      <c r="M191" s="243">
        <v>4</v>
      </c>
      <c r="N191" s="244">
        <v>7</v>
      </c>
      <c r="O191" s="172">
        <f>M191+N191</f>
        <v>11</v>
      </c>
      <c r="P191" s="100">
        <v>0</v>
      </c>
      <c r="Q191" s="178">
        <f>O191+P191</f>
        <v>11</v>
      </c>
      <c r="R191" s="256">
        <v>0</v>
      </c>
      <c r="S191" s="257">
        <v>0</v>
      </c>
      <c r="T191" s="172">
        <f>R191+S191</f>
        <v>0</v>
      </c>
      <c r="U191" s="258">
        <v>0</v>
      </c>
      <c r="V191" s="182">
        <f>T191+U191</f>
        <v>0</v>
      </c>
      <c r="W191" s="217">
        <f t="shared" ref="W191:W199" si="272">IF(Q191=0,0,((V191/Q191)-1)*100)</f>
        <v>-100</v>
      </c>
      <c r="Y191" s="3"/>
    </row>
    <row r="192" spans="1:25">
      <c r="B192" s="207"/>
      <c r="C192" s="121"/>
      <c r="D192" s="121"/>
      <c r="E192" s="121"/>
      <c r="F192" s="121"/>
      <c r="G192" s="121"/>
      <c r="H192" s="121"/>
      <c r="I192" s="122"/>
      <c r="L192" s="221" t="s">
        <v>15</v>
      </c>
      <c r="M192" s="243">
        <v>1</v>
      </c>
      <c r="N192" s="244">
        <v>2</v>
      </c>
      <c r="O192" s="172">
        <f>M192+N192</f>
        <v>3</v>
      </c>
      <c r="P192" s="100">
        <v>0</v>
      </c>
      <c r="Q192" s="178">
        <f>O192+P192</f>
        <v>3</v>
      </c>
      <c r="R192" s="256">
        <v>0</v>
      </c>
      <c r="S192" s="257">
        <v>1</v>
      </c>
      <c r="T192" s="172">
        <f>R192+S192</f>
        <v>1</v>
      </c>
      <c r="U192" s="260">
        <v>0</v>
      </c>
      <c r="V192" s="182">
        <f>T192+U192</f>
        <v>1</v>
      </c>
      <c r="W192" s="217">
        <f t="shared" si="272"/>
        <v>-66.666666666666671</v>
      </c>
      <c r="Y192" s="3"/>
    </row>
    <row r="193" spans="1:25" ht="13.5" thickBot="1">
      <c r="B193" s="207"/>
      <c r="C193" s="121"/>
      <c r="D193" s="121"/>
      <c r="E193" s="121"/>
      <c r="F193" s="121"/>
      <c r="G193" s="121"/>
      <c r="H193" s="121"/>
      <c r="I193" s="122"/>
      <c r="L193" s="227" t="s">
        <v>16</v>
      </c>
      <c r="M193" s="243">
        <v>6</v>
      </c>
      <c r="N193" s="244">
        <v>8</v>
      </c>
      <c r="O193" s="172">
        <f>M193+N193</f>
        <v>14</v>
      </c>
      <c r="P193" s="100">
        <v>0</v>
      </c>
      <c r="Q193" s="178">
        <f>O193+P193</f>
        <v>14</v>
      </c>
      <c r="R193" s="256">
        <v>0</v>
      </c>
      <c r="S193" s="257">
        <v>1</v>
      </c>
      <c r="T193" s="172">
        <f>R193+S193</f>
        <v>1</v>
      </c>
      <c r="U193" s="261">
        <v>0</v>
      </c>
      <c r="V193" s="182">
        <f>T193+U193</f>
        <v>1</v>
      </c>
      <c r="W193" s="217">
        <f t="shared" si="272"/>
        <v>-92.857142857142861</v>
      </c>
      <c r="Y193" s="3"/>
    </row>
    <row r="194" spans="1:25" ht="14.25" thickTop="1" thickBot="1">
      <c r="B194" s="207"/>
      <c r="C194" s="121"/>
      <c r="D194" s="121"/>
      <c r="E194" s="121"/>
      <c r="F194" s="121"/>
      <c r="G194" s="121"/>
      <c r="H194" s="121"/>
      <c r="I194" s="122"/>
      <c r="L194" s="203" t="s">
        <v>55</v>
      </c>
      <c r="M194" s="184">
        <f t="shared" ref="M194:P194" si="273">+M191+M192+M193</f>
        <v>11</v>
      </c>
      <c r="N194" s="185">
        <f t="shared" si="273"/>
        <v>17</v>
      </c>
      <c r="O194" s="184">
        <f t="shared" si="273"/>
        <v>28</v>
      </c>
      <c r="P194" s="184">
        <f t="shared" si="273"/>
        <v>0</v>
      </c>
      <c r="Q194" s="184">
        <f t="shared" ref="Q194:V194" si="274">+Q191+Q192+Q193</f>
        <v>28</v>
      </c>
      <c r="R194" s="184">
        <f t="shared" si="274"/>
        <v>0</v>
      </c>
      <c r="S194" s="185">
        <f t="shared" si="274"/>
        <v>2</v>
      </c>
      <c r="T194" s="184">
        <f t="shared" si="274"/>
        <v>2</v>
      </c>
      <c r="U194" s="184">
        <f t="shared" si="274"/>
        <v>0</v>
      </c>
      <c r="V194" s="186">
        <f t="shared" si="274"/>
        <v>2</v>
      </c>
      <c r="W194" s="187">
        <f t="shared" si="272"/>
        <v>-92.857142857142861</v>
      </c>
      <c r="Y194" s="3"/>
    </row>
    <row r="195" spans="1:25" ht="13.5" thickTop="1">
      <c r="B195" s="207"/>
      <c r="C195" s="121"/>
      <c r="D195" s="121"/>
      <c r="E195" s="121"/>
      <c r="F195" s="121"/>
      <c r="G195" s="121"/>
      <c r="H195" s="121"/>
      <c r="I195" s="122"/>
      <c r="L195" s="221" t="s">
        <v>18</v>
      </c>
      <c r="M195" s="253">
        <v>6</v>
      </c>
      <c r="N195" s="254">
        <v>3</v>
      </c>
      <c r="O195" s="173">
        <f>M195+N195</f>
        <v>9</v>
      </c>
      <c r="P195" s="100">
        <v>0</v>
      </c>
      <c r="Q195" s="179">
        <f>O195+P195</f>
        <v>9</v>
      </c>
      <c r="R195" s="253">
        <v>0</v>
      </c>
      <c r="S195" s="254">
        <v>0</v>
      </c>
      <c r="T195" s="173">
        <f>R195+S195</f>
        <v>0</v>
      </c>
      <c r="U195" s="100">
        <v>0</v>
      </c>
      <c r="V195" s="182">
        <f>T195+U195</f>
        <v>0</v>
      </c>
      <c r="W195" s="217">
        <f t="shared" si="272"/>
        <v>-100</v>
      </c>
      <c r="Y195" s="3"/>
    </row>
    <row r="196" spans="1:25">
      <c r="B196" s="207"/>
      <c r="C196" s="121"/>
      <c r="D196" s="121"/>
      <c r="E196" s="121"/>
      <c r="F196" s="121"/>
      <c r="G196" s="121"/>
      <c r="H196" s="121"/>
      <c r="I196" s="122"/>
      <c r="L196" s="221" t="s">
        <v>19</v>
      </c>
      <c r="M196" s="243">
        <v>6</v>
      </c>
      <c r="N196" s="244">
        <v>6</v>
      </c>
      <c r="O196" s="172">
        <f>M196+N196</f>
        <v>12</v>
      </c>
      <c r="P196" s="100">
        <v>0</v>
      </c>
      <c r="Q196" s="178">
        <f>O196+P196</f>
        <v>12</v>
      </c>
      <c r="R196" s="243">
        <v>0</v>
      </c>
      <c r="S196" s="244">
        <v>1</v>
      </c>
      <c r="T196" s="172">
        <f>R196+S196</f>
        <v>1</v>
      </c>
      <c r="U196" s="100">
        <v>0</v>
      </c>
      <c r="V196" s="182">
        <f>T196+U196</f>
        <v>1</v>
      </c>
      <c r="W196" s="217">
        <f>IF(Q196=0,0,((V196/Q196)-1)*100)</f>
        <v>-91.666666666666657</v>
      </c>
      <c r="Y196" s="3"/>
    </row>
    <row r="197" spans="1:25" ht="13.5" thickBot="1">
      <c r="B197" s="207"/>
      <c r="C197" s="121"/>
      <c r="D197" s="121"/>
      <c r="E197" s="121"/>
      <c r="F197" s="121"/>
      <c r="G197" s="121"/>
      <c r="H197" s="121"/>
      <c r="I197" s="122"/>
      <c r="L197" s="221" t="s">
        <v>20</v>
      </c>
      <c r="M197" s="243">
        <v>6</v>
      </c>
      <c r="N197" s="244">
        <v>6</v>
      </c>
      <c r="O197" s="172">
        <f>M197+N197</f>
        <v>12</v>
      </c>
      <c r="P197" s="100">
        <v>0</v>
      </c>
      <c r="Q197" s="178">
        <f>O197+P197</f>
        <v>12</v>
      </c>
      <c r="R197" s="243">
        <v>0</v>
      </c>
      <c r="S197" s="244">
        <v>0</v>
      </c>
      <c r="T197" s="172">
        <f>R197+S197</f>
        <v>0</v>
      </c>
      <c r="U197" s="100">
        <v>0</v>
      </c>
      <c r="V197" s="182">
        <f>T197+U197</f>
        <v>0</v>
      </c>
      <c r="W197" s="217">
        <f>IF(Q197=0,0,((V197/Q197)-1)*100)</f>
        <v>-100</v>
      </c>
      <c r="Y197" s="3"/>
    </row>
    <row r="198" spans="1:25" ht="14.25" thickTop="1" thickBot="1">
      <c r="B198" s="207"/>
      <c r="C198" s="121"/>
      <c r="D198" s="121"/>
      <c r="E198" s="121"/>
      <c r="F198" s="121"/>
      <c r="G198" s="121"/>
      <c r="H198" s="121"/>
      <c r="I198" s="122"/>
      <c r="L198" s="203" t="s">
        <v>87</v>
      </c>
      <c r="M198" s="184">
        <f>+M195+M196+M197</f>
        <v>18</v>
      </c>
      <c r="N198" s="185">
        <f t="shared" ref="N198:V198" si="275">+N195+N196+N197</f>
        <v>15</v>
      </c>
      <c r="O198" s="184">
        <f t="shared" si="275"/>
        <v>33</v>
      </c>
      <c r="P198" s="184">
        <f t="shared" si="275"/>
        <v>0</v>
      </c>
      <c r="Q198" s="184">
        <f t="shared" si="275"/>
        <v>33</v>
      </c>
      <c r="R198" s="184">
        <f t="shared" si="275"/>
        <v>0</v>
      </c>
      <c r="S198" s="185">
        <f t="shared" si="275"/>
        <v>1</v>
      </c>
      <c r="T198" s="184">
        <f t="shared" si="275"/>
        <v>1</v>
      </c>
      <c r="U198" s="184">
        <f t="shared" si="275"/>
        <v>0</v>
      </c>
      <c r="V198" s="186">
        <f t="shared" si="275"/>
        <v>1</v>
      </c>
      <c r="W198" s="187">
        <f t="shared" ref="W198" si="276">IF(Q198=0,0,((V198/Q198)-1)*100)</f>
        <v>-96.969696969696969</v>
      </c>
      <c r="Y198" s="3"/>
    </row>
    <row r="199" spans="1:25" ht="13.5" thickTop="1">
      <c r="B199" s="207"/>
      <c r="C199" s="121"/>
      <c r="D199" s="121"/>
      <c r="E199" s="121"/>
      <c r="F199" s="121"/>
      <c r="G199" s="121"/>
      <c r="H199" s="121"/>
      <c r="I199" s="122"/>
      <c r="L199" s="221" t="s">
        <v>21</v>
      </c>
      <c r="M199" s="243">
        <v>1</v>
      </c>
      <c r="N199" s="244">
        <v>2</v>
      </c>
      <c r="O199" s="172">
        <f>SUM(M199:N199)</f>
        <v>3</v>
      </c>
      <c r="P199" s="100">
        <v>0</v>
      </c>
      <c r="Q199" s="178">
        <f>O199+P199</f>
        <v>3</v>
      </c>
      <c r="R199" s="243">
        <v>1</v>
      </c>
      <c r="S199" s="244">
        <v>0</v>
      </c>
      <c r="T199" s="172">
        <f>SUM(R199:S199)</f>
        <v>1</v>
      </c>
      <c r="U199" s="100">
        <v>0</v>
      </c>
      <c r="V199" s="182">
        <f>SUM(T199:U199)</f>
        <v>1</v>
      </c>
      <c r="W199" s="217">
        <f t="shared" si="272"/>
        <v>-66.666666666666671</v>
      </c>
      <c r="Y199" s="3"/>
    </row>
    <row r="200" spans="1:25">
      <c r="B200" s="207"/>
      <c r="C200" s="121"/>
      <c r="D200" s="121"/>
      <c r="E200" s="121"/>
      <c r="F200" s="121"/>
      <c r="G200" s="121"/>
      <c r="H200" s="121"/>
      <c r="I200" s="122"/>
      <c r="L200" s="221" t="s">
        <v>88</v>
      </c>
      <c r="M200" s="243">
        <v>1</v>
      </c>
      <c r="N200" s="244">
        <v>2</v>
      </c>
      <c r="O200" s="172">
        <f>SUM(M200:N200)</f>
        <v>3</v>
      </c>
      <c r="P200" s="100">
        <v>0</v>
      </c>
      <c r="Q200" s="178">
        <f>O200+P200</f>
        <v>3</v>
      </c>
      <c r="R200" s="243">
        <v>1</v>
      </c>
      <c r="S200" s="244">
        <v>0</v>
      </c>
      <c r="T200" s="172">
        <f>SUM(R200:S200)</f>
        <v>1</v>
      </c>
      <c r="U200" s="100">
        <v>0</v>
      </c>
      <c r="V200" s="182">
        <f>SUM(T200:U200)</f>
        <v>1</v>
      </c>
      <c r="W200" s="217">
        <f t="shared" ref="W200:W204" si="277">IF(Q200=0,0,((V200/Q200)-1)*100)</f>
        <v>-66.666666666666671</v>
      </c>
      <c r="Y200" s="3"/>
    </row>
    <row r="201" spans="1:25" ht="13.5" thickBot="1">
      <c r="B201" s="207"/>
      <c r="C201" s="121"/>
      <c r="D201" s="121"/>
      <c r="E201" s="121"/>
      <c r="F201" s="121"/>
      <c r="G201" s="121"/>
      <c r="H201" s="121"/>
      <c r="I201" s="122"/>
      <c r="L201" s="221" t="s">
        <v>22</v>
      </c>
      <c r="M201" s="243">
        <v>1</v>
      </c>
      <c r="N201" s="244">
        <v>3</v>
      </c>
      <c r="O201" s="174">
        <f>SUM(M201:N201)</f>
        <v>4</v>
      </c>
      <c r="P201" s="250">
        <v>0</v>
      </c>
      <c r="Q201" s="178">
        <f>O201+P201</f>
        <v>4</v>
      </c>
      <c r="R201" s="243">
        <v>1</v>
      </c>
      <c r="S201" s="244">
        <v>0</v>
      </c>
      <c r="T201" s="174">
        <f>SUM(R201:S201)</f>
        <v>1</v>
      </c>
      <c r="U201" s="250">
        <v>0</v>
      </c>
      <c r="V201" s="182">
        <f>SUM(T201:U201)</f>
        <v>1</v>
      </c>
      <c r="W201" s="217">
        <f t="shared" si="277"/>
        <v>-75</v>
      </c>
      <c r="Y201" s="3"/>
    </row>
    <row r="202" spans="1:25" ht="14.25" thickTop="1" thickBot="1">
      <c r="B202" s="207"/>
      <c r="C202" s="121"/>
      <c r="D202" s="121"/>
      <c r="E202" s="121"/>
      <c r="F202" s="121"/>
      <c r="G202" s="121"/>
      <c r="H202" s="121"/>
      <c r="I202" s="122"/>
      <c r="L202" s="204" t="s">
        <v>60</v>
      </c>
      <c r="M202" s="188">
        <f>M201+M199+M200</f>
        <v>3</v>
      </c>
      <c r="N202" s="188">
        <f t="shared" ref="N202" si="278">N201+N199+N200</f>
        <v>7</v>
      </c>
      <c r="O202" s="192">
        <f t="shared" ref="O202" si="279">O201+O199+O200</f>
        <v>10</v>
      </c>
      <c r="P202" s="192">
        <f t="shared" ref="P202" si="280">P201+P199+P200</f>
        <v>0</v>
      </c>
      <c r="Q202" s="191">
        <f t="shared" ref="Q202" si="281">Q201+Q199+Q200</f>
        <v>10</v>
      </c>
      <c r="R202" s="188">
        <f t="shared" ref="R202" si="282">R201+R199+R200</f>
        <v>3</v>
      </c>
      <c r="S202" s="188">
        <f t="shared" ref="S202" si="283">S201+S199+S200</f>
        <v>0</v>
      </c>
      <c r="T202" s="192">
        <f t="shared" ref="T202" si="284">T201+T199+T200</f>
        <v>3</v>
      </c>
      <c r="U202" s="192">
        <f t="shared" ref="U202" si="285">U201+U199+U200</f>
        <v>0</v>
      </c>
      <c r="V202" s="192">
        <f t="shared" ref="V202" si="286">V201+V199+V200</f>
        <v>3</v>
      </c>
      <c r="W202" s="193">
        <f t="shared" si="277"/>
        <v>-70</v>
      </c>
    </row>
    <row r="203" spans="1:25" ht="13.5" thickTop="1">
      <c r="A203" s="125"/>
      <c r="B203" s="208"/>
      <c r="C203" s="126"/>
      <c r="D203" s="126"/>
      <c r="E203" s="126"/>
      <c r="F203" s="126"/>
      <c r="G203" s="126"/>
      <c r="H203" s="126"/>
      <c r="I203" s="127"/>
      <c r="J203" s="125"/>
      <c r="K203" s="125"/>
      <c r="L203" s="255" t="s">
        <v>24</v>
      </c>
      <c r="M203" s="256">
        <v>0</v>
      </c>
      <c r="N203" s="257">
        <v>3</v>
      </c>
      <c r="O203" s="175">
        <f>SUM(M203:N203)</f>
        <v>3</v>
      </c>
      <c r="P203" s="258">
        <v>0</v>
      </c>
      <c r="Q203" s="180">
        <f>O203+P203</f>
        <v>3</v>
      </c>
      <c r="R203" s="256">
        <v>1</v>
      </c>
      <c r="S203" s="257">
        <v>1</v>
      </c>
      <c r="T203" s="175">
        <f>SUM(R203:S203)</f>
        <v>2</v>
      </c>
      <c r="U203" s="258">
        <v>0</v>
      </c>
      <c r="V203" s="183">
        <f>SUM(T203:U203)</f>
        <v>2</v>
      </c>
      <c r="W203" s="259">
        <f t="shared" si="277"/>
        <v>-33.333333333333336</v>
      </c>
      <c r="Y203" s="3"/>
    </row>
    <row r="204" spans="1:25" ht="13.5" customHeight="1">
      <c r="A204" s="125"/>
      <c r="B204" s="209"/>
      <c r="C204" s="128"/>
      <c r="D204" s="128"/>
      <c r="E204" s="128"/>
      <c r="F204" s="128"/>
      <c r="G204" s="128"/>
      <c r="H204" s="128"/>
      <c r="I204" s="129"/>
      <c r="J204" s="125"/>
      <c r="K204" s="125"/>
      <c r="L204" s="255" t="s">
        <v>25</v>
      </c>
      <c r="M204" s="256">
        <v>2</v>
      </c>
      <c r="N204" s="257">
        <v>3</v>
      </c>
      <c r="O204" s="175">
        <f>SUM(M204:N204)</f>
        <v>5</v>
      </c>
      <c r="P204" s="260">
        <v>0</v>
      </c>
      <c r="Q204" s="180">
        <f>O204+P204</f>
        <v>5</v>
      </c>
      <c r="R204" s="256">
        <v>0</v>
      </c>
      <c r="S204" s="257">
        <v>1</v>
      </c>
      <c r="T204" s="175">
        <f>SUM(R204:S204)</f>
        <v>1</v>
      </c>
      <c r="U204" s="260">
        <v>0</v>
      </c>
      <c r="V204" s="175">
        <f>SUM(T204:U204)</f>
        <v>1</v>
      </c>
      <c r="W204" s="259">
        <f t="shared" si="277"/>
        <v>-80</v>
      </c>
      <c r="Y204" s="3"/>
    </row>
    <row r="205" spans="1:25" ht="12.75" customHeight="1" thickBot="1">
      <c r="A205" s="125"/>
      <c r="B205" s="209"/>
      <c r="C205" s="128"/>
      <c r="D205" s="128"/>
      <c r="E205" s="128"/>
      <c r="F205" s="128"/>
      <c r="G205" s="128"/>
      <c r="H205" s="128"/>
      <c r="I205" s="129"/>
      <c r="J205" s="125"/>
      <c r="K205" s="125"/>
      <c r="L205" s="255" t="s">
        <v>26</v>
      </c>
      <c r="M205" s="256">
        <v>0</v>
      </c>
      <c r="N205" s="257">
        <v>3</v>
      </c>
      <c r="O205" s="175">
        <f>SUM(M205:N205)</f>
        <v>3</v>
      </c>
      <c r="P205" s="261">
        <v>0</v>
      </c>
      <c r="Q205" s="180">
        <f>O205+P205</f>
        <v>3</v>
      </c>
      <c r="R205" s="256">
        <v>2</v>
      </c>
      <c r="S205" s="257">
        <v>1</v>
      </c>
      <c r="T205" s="175">
        <f>SUM(R205:S205)</f>
        <v>3</v>
      </c>
      <c r="U205" s="261">
        <v>0</v>
      </c>
      <c r="V205" s="183">
        <f>T205+U205</f>
        <v>3</v>
      </c>
      <c r="W205" s="259">
        <f t="shared" ref="W205:W206" si="287">IF(Q205=0,0,((V205/Q205)-1)*100)</f>
        <v>0</v>
      </c>
      <c r="Y205" s="3"/>
    </row>
    <row r="206" spans="1:25" ht="12.75" customHeight="1" thickTop="1" thickBot="1">
      <c r="A206" s="125"/>
      <c r="B206" s="209"/>
      <c r="C206" s="128"/>
      <c r="D206" s="128"/>
      <c r="E206" s="128"/>
      <c r="F206" s="128"/>
      <c r="G206" s="128"/>
      <c r="H206" s="128"/>
      <c r="I206" s="129"/>
      <c r="J206" s="125"/>
      <c r="K206" s="125"/>
      <c r="L206" s="203" t="s">
        <v>58</v>
      </c>
      <c r="M206" s="184">
        <f t="shared" ref="M206:V206" si="288">+M203+M204+M205</f>
        <v>2</v>
      </c>
      <c r="N206" s="185">
        <f t="shared" si="288"/>
        <v>9</v>
      </c>
      <c r="O206" s="184">
        <f t="shared" si="288"/>
        <v>11</v>
      </c>
      <c r="P206" s="184">
        <f t="shared" si="288"/>
        <v>0</v>
      </c>
      <c r="Q206" s="190">
        <f t="shared" si="288"/>
        <v>11</v>
      </c>
      <c r="R206" s="184">
        <f t="shared" si="288"/>
        <v>3</v>
      </c>
      <c r="S206" s="185">
        <f t="shared" si="288"/>
        <v>3</v>
      </c>
      <c r="T206" s="184">
        <f t="shared" si="288"/>
        <v>6</v>
      </c>
      <c r="U206" s="184">
        <f t="shared" si="288"/>
        <v>0</v>
      </c>
      <c r="V206" s="190">
        <f t="shared" si="288"/>
        <v>6</v>
      </c>
      <c r="W206" s="187">
        <f t="shared" si="287"/>
        <v>-45.45454545454546</v>
      </c>
      <c r="Y206" s="3"/>
    </row>
    <row r="207" spans="1:25" ht="14.25" thickTop="1" thickBot="1">
      <c r="B207" s="207"/>
      <c r="C207" s="121"/>
      <c r="D207" s="121"/>
      <c r="E207" s="121"/>
      <c r="F207" s="121"/>
      <c r="G207" s="121"/>
      <c r="H207" s="121"/>
      <c r="I207" s="122"/>
      <c r="L207" s="203" t="s">
        <v>90</v>
      </c>
      <c r="M207" s="184">
        <f t="shared" ref="M207" si="289">+M198+M202+M206</f>
        <v>23</v>
      </c>
      <c r="N207" s="185">
        <f t="shared" ref="N207" si="290">+N198+N202+N206</f>
        <v>31</v>
      </c>
      <c r="O207" s="184">
        <f t="shared" ref="O207" si="291">+O198+O202+O206</f>
        <v>54</v>
      </c>
      <c r="P207" s="184">
        <f t="shared" ref="P207" si="292">+P198+P202+P206</f>
        <v>0</v>
      </c>
      <c r="Q207" s="184">
        <f t="shared" ref="Q207" si="293">+Q198+Q202+Q206</f>
        <v>54</v>
      </c>
      <c r="R207" s="184">
        <f t="shared" ref="R207" si="294">+R198+R202+R206</f>
        <v>6</v>
      </c>
      <c r="S207" s="185">
        <f t="shared" ref="S207" si="295">+S198+S202+S206</f>
        <v>4</v>
      </c>
      <c r="T207" s="184">
        <f t="shared" ref="T207" si="296">+T198+T202+T206</f>
        <v>10</v>
      </c>
      <c r="U207" s="184">
        <f t="shared" ref="U207" si="297">+U198+U202+U206</f>
        <v>0</v>
      </c>
      <c r="V207" s="186">
        <f t="shared" ref="V207" si="298">+V198+V202+V206</f>
        <v>10</v>
      </c>
      <c r="W207" s="187">
        <f>IF(Q207=0,0,((V207/Q207)-1)*100)</f>
        <v>-81.481481481481495</v>
      </c>
    </row>
    <row r="208" spans="1:25" ht="14.25" thickTop="1" thickBot="1">
      <c r="B208" s="207"/>
      <c r="C208" s="121"/>
      <c r="D208" s="121"/>
      <c r="E208" s="121"/>
      <c r="F208" s="121"/>
      <c r="G208" s="121"/>
      <c r="H208" s="121"/>
      <c r="I208" s="122"/>
      <c r="L208" s="203" t="s">
        <v>89</v>
      </c>
      <c r="M208" s="184">
        <f t="shared" ref="M208:V208" si="299">+M194+M198+M202+M206</f>
        <v>34</v>
      </c>
      <c r="N208" s="185">
        <f t="shared" si="299"/>
        <v>48</v>
      </c>
      <c r="O208" s="184">
        <f t="shared" si="299"/>
        <v>82</v>
      </c>
      <c r="P208" s="184">
        <f t="shared" si="299"/>
        <v>0</v>
      </c>
      <c r="Q208" s="184">
        <f t="shared" si="299"/>
        <v>82</v>
      </c>
      <c r="R208" s="184">
        <f t="shared" si="299"/>
        <v>6</v>
      </c>
      <c r="S208" s="185">
        <f t="shared" si="299"/>
        <v>6</v>
      </c>
      <c r="T208" s="184">
        <f t="shared" si="299"/>
        <v>12</v>
      </c>
      <c r="U208" s="184">
        <f t="shared" si="299"/>
        <v>0</v>
      </c>
      <c r="V208" s="186">
        <f t="shared" si="299"/>
        <v>12</v>
      </c>
      <c r="W208" s="187">
        <f>IF(Q208=0,0,((V208/Q208)-1)*100)</f>
        <v>-85.365853658536579</v>
      </c>
    </row>
    <row r="209" spans="2:25" ht="14.25" thickTop="1" thickBot="1">
      <c r="B209" s="207"/>
      <c r="C209" s="121"/>
      <c r="D209" s="121"/>
      <c r="E209" s="121"/>
      <c r="F209" s="121"/>
      <c r="G209" s="121"/>
      <c r="H209" s="121"/>
      <c r="I209" s="122"/>
      <c r="L209" s="200" t="s">
        <v>59</v>
      </c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5"/>
    </row>
    <row r="210" spans="2:25" ht="13.5" thickTop="1">
      <c r="B210" s="207"/>
      <c r="C210" s="121"/>
      <c r="D210" s="121"/>
      <c r="E210" s="121"/>
      <c r="F210" s="121"/>
      <c r="G210" s="121"/>
      <c r="H210" s="121"/>
      <c r="I210" s="122"/>
      <c r="L210" s="297" t="s">
        <v>52</v>
      </c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9"/>
    </row>
    <row r="211" spans="2:25" ht="13.5" thickBot="1">
      <c r="B211" s="207"/>
      <c r="C211" s="121"/>
      <c r="D211" s="121"/>
      <c r="E211" s="121"/>
      <c r="F211" s="121"/>
      <c r="G211" s="121"/>
      <c r="H211" s="121"/>
      <c r="I211" s="122"/>
      <c r="L211" s="300" t="s">
        <v>57</v>
      </c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2"/>
    </row>
    <row r="212" spans="2:25" ht="14.25" thickTop="1" thickBot="1">
      <c r="B212" s="207"/>
      <c r="C212" s="121"/>
      <c r="D212" s="121"/>
      <c r="E212" s="121"/>
      <c r="F212" s="121"/>
      <c r="G212" s="121"/>
      <c r="H212" s="121"/>
      <c r="I212" s="122"/>
      <c r="L212" s="197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120" t="s">
        <v>40</v>
      </c>
    </row>
    <row r="213" spans="2:25" ht="14.25" thickTop="1" thickBot="1">
      <c r="B213" s="207"/>
      <c r="C213" s="121"/>
      <c r="D213" s="121"/>
      <c r="E213" s="121"/>
      <c r="F213" s="121"/>
      <c r="G213" s="121"/>
      <c r="H213" s="121"/>
      <c r="I213" s="122"/>
      <c r="L213" s="219"/>
      <c r="M213" s="294" t="s">
        <v>91</v>
      </c>
      <c r="N213" s="295"/>
      <c r="O213" s="295"/>
      <c r="P213" s="295"/>
      <c r="Q213" s="296"/>
      <c r="R213" s="294" t="s">
        <v>92</v>
      </c>
      <c r="S213" s="295"/>
      <c r="T213" s="295"/>
      <c r="U213" s="295"/>
      <c r="V213" s="296"/>
      <c r="W213" s="220" t="s">
        <v>4</v>
      </c>
    </row>
    <row r="214" spans="2:25" ht="13.5" thickTop="1">
      <c r="B214" s="207"/>
      <c r="C214" s="121"/>
      <c r="D214" s="121"/>
      <c r="E214" s="121"/>
      <c r="F214" s="121"/>
      <c r="G214" s="121"/>
      <c r="H214" s="121"/>
      <c r="I214" s="122"/>
      <c r="L214" s="221" t="s">
        <v>5</v>
      </c>
      <c r="M214" s="222"/>
      <c r="N214" s="225"/>
      <c r="O214" s="194"/>
      <c r="P214" s="226"/>
      <c r="Q214" s="195"/>
      <c r="R214" s="222"/>
      <c r="S214" s="225"/>
      <c r="T214" s="194"/>
      <c r="U214" s="226"/>
      <c r="V214" s="195"/>
      <c r="W214" s="224" t="s">
        <v>6</v>
      </c>
    </row>
    <row r="215" spans="2:25" ht="13.5" thickBot="1">
      <c r="B215" s="207"/>
      <c r="C215" s="121"/>
      <c r="D215" s="121"/>
      <c r="E215" s="121"/>
      <c r="F215" s="121"/>
      <c r="G215" s="121"/>
      <c r="H215" s="121"/>
      <c r="I215" s="122"/>
      <c r="L215" s="227"/>
      <c r="M215" s="231" t="s">
        <v>41</v>
      </c>
      <c r="N215" s="232" t="s">
        <v>42</v>
      </c>
      <c r="O215" s="196" t="s">
        <v>54</v>
      </c>
      <c r="P215" s="233" t="s">
        <v>13</v>
      </c>
      <c r="Q215" s="216" t="s">
        <v>9</v>
      </c>
      <c r="R215" s="231" t="s">
        <v>41</v>
      </c>
      <c r="S215" s="232" t="s">
        <v>42</v>
      </c>
      <c r="T215" s="196" t="s">
        <v>54</v>
      </c>
      <c r="U215" s="233" t="s">
        <v>13</v>
      </c>
      <c r="V215" s="216" t="s">
        <v>9</v>
      </c>
      <c r="W215" s="230"/>
    </row>
    <row r="216" spans="2:25" ht="5.25" customHeight="1" thickTop="1">
      <c r="B216" s="207"/>
      <c r="C216" s="121"/>
      <c r="D216" s="121"/>
      <c r="E216" s="121"/>
      <c r="F216" s="121"/>
      <c r="G216" s="121"/>
      <c r="H216" s="121"/>
      <c r="I216" s="122"/>
      <c r="L216" s="221"/>
      <c r="M216" s="237"/>
      <c r="N216" s="238"/>
      <c r="O216" s="171"/>
      <c r="P216" s="239"/>
      <c r="Q216" s="177"/>
      <c r="R216" s="237"/>
      <c r="S216" s="238"/>
      <c r="T216" s="171"/>
      <c r="U216" s="239"/>
      <c r="V216" s="181"/>
      <c r="W216" s="240"/>
    </row>
    <row r="217" spans="2:25">
      <c r="B217" s="207"/>
      <c r="C217" s="121"/>
      <c r="D217" s="121"/>
      <c r="E217" s="121"/>
      <c r="F217" s="121"/>
      <c r="G217" s="121"/>
      <c r="H217" s="121"/>
      <c r="I217" s="122"/>
      <c r="L217" s="221" t="s">
        <v>14</v>
      </c>
      <c r="M217" s="243">
        <f t="shared" ref="M217:N219" si="300">+M165+M191</f>
        <v>4</v>
      </c>
      <c r="N217" s="244">
        <f t="shared" si="300"/>
        <v>8</v>
      </c>
      <c r="O217" s="172">
        <f>+M217+N217</f>
        <v>12</v>
      </c>
      <c r="P217" s="100">
        <f>+P165+P191</f>
        <v>0</v>
      </c>
      <c r="Q217" s="178">
        <f>+O217+P217</f>
        <v>12</v>
      </c>
      <c r="R217" s="243">
        <f t="shared" ref="R217:S219" si="301">+R165+R191</f>
        <v>0</v>
      </c>
      <c r="S217" s="244">
        <f t="shared" si="301"/>
        <v>0</v>
      </c>
      <c r="T217" s="172">
        <f>+R217+S217</f>
        <v>0</v>
      </c>
      <c r="U217" s="100">
        <f>+U165+U191</f>
        <v>0</v>
      </c>
      <c r="V217" s="182">
        <f>+T217+U217</f>
        <v>0</v>
      </c>
      <c r="W217" s="217">
        <f t="shared" ref="W217:W225" si="302">IF(Q217=0,0,((V217/Q217)-1)*100)</f>
        <v>-100</v>
      </c>
      <c r="Y217" s="3"/>
    </row>
    <row r="218" spans="2:25">
      <c r="B218" s="207"/>
      <c r="C218" s="121"/>
      <c r="D218" s="121"/>
      <c r="E218" s="121"/>
      <c r="F218" s="121"/>
      <c r="G218" s="121"/>
      <c r="H218" s="121"/>
      <c r="I218" s="122"/>
      <c r="L218" s="221" t="s">
        <v>15</v>
      </c>
      <c r="M218" s="243">
        <f t="shared" si="300"/>
        <v>2</v>
      </c>
      <c r="N218" s="244">
        <f t="shared" si="300"/>
        <v>2</v>
      </c>
      <c r="O218" s="172">
        <f t="shared" ref="O218:O219" si="303">+M218+N218</f>
        <v>4</v>
      </c>
      <c r="P218" s="100">
        <f>+P166+P192</f>
        <v>0</v>
      </c>
      <c r="Q218" s="178">
        <f t="shared" ref="Q218:Q219" si="304">+O218+P218</f>
        <v>4</v>
      </c>
      <c r="R218" s="243">
        <f t="shared" si="301"/>
        <v>0</v>
      </c>
      <c r="S218" s="244">
        <f t="shared" si="301"/>
        <v>1</v>
      </c>
      <c r="T218" s="172">
        <f t="shared" ref="T218:T219" si="305">+R218+S218</f>
        <v>1</v>
      </c>
      <c r="U218" s="100">
        <f>+U166+U192</f>
        <v>0</v>
      </c>
      <c r="V218" s="182">
        <f t="shared" ref="V218:V219" si="306">+T218+U218</f>
        <v>1</v>
      </c>
      <c r="W218" s="217">
        <f t="shared" si="302"/>
        <v>-75</v>
      </c>
      <c r="Y218" s="3"/>
    </row>
    <row r="219" spans="2:25" ht="13.5" thickBot="1">
      <c r="B219" s="207"/>
      <c r="C219" s="121"/>
      <c r="D219" s="121"/>
      <c r="E219" s="121"/>
      <c r="F219" s="121"/>
      <c r="G219" s="121"/>
      <c r="H219" s="121"/>
      <c r="I219" s="122"/>
      <c r="L219" s="227" t="s">
        <v>16</v>
      </c>
      <c r="M219" s="243">
        <f t="shared" si="300"/>
        <v>9</v>
      </c>
      <c r="N219" s="244">
        <f t="shared" si="300"/>
        <v>11</v>
      </c>
      <c r="O219" s="172">
        <f t="shared" si="303"/>
        <v>20</v>
      </c>
      <c r="P219" s="100">
        <f>+P167+P193</f>
        <v>0</v>
      </c>
      <c r="Q219" s="178">
        <f t="shared" si="304"/>
        <v>20</v>
      </c>
      <c r="R219" s="243">
        <f t="shared" si="301"/>
        <v>0</v>
      </c>
      <c r="S219" s="244">
        <f t="shared" si="301"/>
        <v>5</v>
      </c>
      <c r="T219" s="172">
        <f t="shared" si="305"/>
        <v>5</v>
      </c>
      <c r="U219" s="100">
        <f>+U167+U193</f>
        <v>0</v>
      </c>
      <c r="V219" s="182">
        <f t="shared" si="306"/>
        <v>5</v>
      </c>
      <c r="W219" s="217">
        <f t="shared" si="302"/>
        <v>-75</v>
      </c>
      <c r="Y219" s="3"/>
    </row>
    <row r="220" spans="2:25" ht="14.25" thickTop="1" thickBot="1">
      <c r="B220" s="207"/>
      <c r="C220" s="121"/>
      <c r="D220" s="121"/>
      <c r="E220" s="121"/>
      <c r="F220" s="121"/>
      <c r="G220" s="121"/>
      <c r="H220" s="121"/>
      <c r="I220" s="122"/>
      <c r="L220" s="203" t="s">
        <v>55</v>
      </c>
      <c r="M220" s="184">
        <f t="shared" ref="M220:V220" si="307">+M217+M218+M219</f>
        <v>15</v>
      </c>
      <c r="N220" s="185">
        <f t="shared" si="307"/>
        <v>21</v>
      </c>
      <c r="O220" s="184">
        <f t="shared" si="307"/>
        <v>36</v>
      </c>
      <c r="P220" s="184">
        <f t="shared" si="307"/>
        <v>0</v>
      </c>
      <c r="Q220" s="184">
        <f t="shared" si="307"/>
        <v>36</v>
      </c>
      <c r="R220" s="184">
        <f t="shared" si="307"/>
        <v>0</v>
      </c>
      <c r="S220" s="185">
        <f t="shared" si="307"/>
        <v>6</v>
      </c>
      <c r="T220" s="184">
        <f t="shared" si="307"/>
        <v>6</v>
      </c>
      <c r="U220" s="184">
        <f t="shared" si="307"/>
        <v>0</v>
      </c>
      <c r="V220" s="186">
        <f t="shared" si="307"/>
        <v>6</v>
      </c>
      <c r="W220" s="187">
        <f t="shared" si="302"/>
        <v>-83.333333333333343</v>
      </c>
      <c r="Y220" s="3"/>
    </row>
    <row r="221" spans="2:25" ht="13.5" thickTop="1">
      <c r="B221" s="207"/>
      <c r="C221" s="121"/>
      <c r="D221" s="121"/>
      <c r="E221" s="121"/>
      <c r="F221" s="121"/>
      <c r="G221" s="121"/>
      <c r="H221" s="121"/>
      <c r="I221" s="122"/>
      <c r="L221" s="221" t="s">
        <v>18</v>
      </c>
      <c r="M221" s="253">
        <f t="shared" ref="M221:N223" si="308">+M169+M195</f>
        <v>8</v>
      </c>
      <c r="N221" s="254">
        <f t="shared" si="308"/>
        <v>10</v>
      </c>
      <c r="O221" s="173">
        <f t="shared" ref="O221" si="309">+M221+N221</f>
        <v>18</v>
      </c>
      <c r="P221" s="100">
        <f>+P169+P195</f>
        <v>0</v>
      </c>
      <c r="Q221" s="179">
        <f t="shared" ref="Q221" si="310">+O221+P221</f>
        <v>18</v>
      </c>
      <c r="R221" s="253">
        <f t="shared" ref="R221:S223" si="311">+R169+R195</f>
        <v>0</v>
      </c>
      <c r="S221" s="254">
        <f t="shared" si="311"/>
        <v>5</v>
      </c>
      <c r="T221" s="173">
        <f t="shared" ref="T221" si="312">+R221+S221</f>
        <v>5</v>
      </c>
      <c r="U221" s="100">
        <f>+U169+U195</f>
        <v>0</v>
      </c>
      <c r="V221" s="182">
        <f t="shared" ref="V221" si="313">+T221+U221</f>
        <v>5</v>
      </c>
      <c r="W221" s="217">
        <f t="shared" si="302"/>
        <v>-72.222222222222214</v>
      </c>
    </row>
    <row r="222" spans="2:25">
      <c r="B222" s="207"/>
      <c r="C222" s="121"/>
      <c r="D222" s="121"/>
      <c r="E222" s="121"/>
      <c r="F222" s="121"/>
      <c r="G222" s="121"/>
      <c r="H222" s="121"/>
      <c r="I222" s="122"/>
      <c r="L222" s="221" t="s">
        <v>19</v>
      </c>
      <c r="M222" s="243">
        <f t="shared" si="308"/>
        <v>11</v>
      </c>
      <c r="N222" s="244">
        <f t="shared" si="308"/>
        <v>9</v>
      </c>
      <c r="O222" s="172">
        <f>+M222+N222</f>
        <v>20</v>
      </c>
      <c r="P222" s="100">
        <f>+P170+P196</f>
        <v>0</v>
      </c>
      <c r="Q222" s="178">
        <f>+O222+P222</f>
        <v>20</v>
      </c>
      <c r="R222" s="243">
        <f t="shared" si="311"/>
        <v>0</v>
      </c>
      <c r="S222" s="244">
        <f t="shared" si="311"/>
        <v>1</v>
      </c>
      <c r="T222" s="172">
        <f>+R222+S222</f>
        <v>1</v>
      </c>
      <c r="U222" s="100">
        <f>+U170+U196</f>
        <v>0</v>
      </c>
      <c r="V222" s="182">
        <f>+T222+U222</f>
        <v>1</v>
      </c>
      <c r="W222" s="217">
        <f>IF(Q222=0,0,((V222/Q222)-1)*100)</f>
        <v>-95</v>
      </c>
    </row>
    <row r="223" spans="2:25" ht="13.5" thickBot="1">
      <c r="B223" s="207"/>
      <c r="C223" s="121"/>
      <c r="D223" s="121"/>
      <c r="E223" s="121"/>
      <c r="F223" s="121"/>
      <c r="G223" s="121"/>
      <c r="H223" s="121"/>
      <c r="I223" s="122"/>
      <c r="L223" s="221" t="s">
        <v>20</v>
      </c>
      <c r="M223" s="243">
        <f t="shared" si="308"/>
        <v>7</v>
      </c>
      <c r="N223" s="244">
        <f t="shared" si="308"/>
        <v>19</v>
      </c>
      <c r="O223" s="172">
        <f>+M223+N223</f>
        <v>26</v>
      </c>
      <c r="P223" s="100">
        <f>+P171+P197</f>
        <v>0</v>
      </c>
      <c r="Q223" s="178">
        <f>+O223+P223</f>
        <v>26</v>
      </c>
      <c r="R223" s="243">
        <f t="shared" si="311"/>
        <v>0</v>
      </c>
      <c r="S223" s="244">
        <f t="shared" si="311"/>
        <v>7</v>
      </c>
      <c r="T223" s="172">
        <f>+R223+S223</f>
        <v>7</v>
      </c>
      <c r="U223" s="100">
        <f>+U171+U197</f>
        <v>0</v>
      </c>
      <c r="V223" s="182">
        <f>+T223+U223</f>
        <v>7</v>
      </c>
      <c r="W223" s="217">
        <f>IF(Q223=0,0,((V223/Q223)-1)*100)</f>
        <v>-73.07692307692308</v>
      </c>
    </row>
    <row r="224" spans="2:25" ht="14.25" thickTop="1" thickBot="1">
      <c r="B224" s="207"/>
      <c r="C224" s="121"/>
      <c r="D224" s="121"/>
      <c r="E224" s="121"/>
      <c r="F224" s="121"/>
      <c r="G224" s="121"/>
      <c r="H224" s="121"/>
      <c r="I224" s="122"/>
      <c r="L224" s="203" t="s">
        <v>87</v>
      </c>
      <c r="M224" s="184">
        <f>+M221+M222+M223</f>
        <v>26</v>
      </c>
      <c r="N224" s="185">
        <f t="shared" ref="N224:V224" si="314">+N221+N222+N223</f>
        <v>38</v>
      </c>
      <c r="O224" s="184">
        <f t="shared" si="314"/>
        <v>64</v>
      </c>
      <c r="P224" s="184">
        <f t="shared" si="314"/>
        <v>0</v>
      </c>
      <c r="Q224" s="184">
        <f t="shared" si="314"/>
        <v>64</v>
      </c>
      <c r="R224" s="184">
        <f t="shared" si="314"/>
        <v>0</v>
      </c>
      <c r="S224" s="185">
        <f t="shared" si="314"/>
        <v>13</v>
      </c>
      <c r="T224" s="184">
        <f t="shared" si="314"/>
        <v>13</v>
      </c>
      <c r="U224" s="184">
        <f t="shared" si="314"/>
        <v>0</v>
      </c>
      <c r="V224" s="186">
        <f t="shared" si="314"/>
        <v>13</v>
      </c>
      <c r="W224" s="187">
        <f t="shared" ref="W224" si="315">IF(Q224=0,0,((V224/Q224)-1)*100)</f>
        <v>-79.6875</v>
      </c>
      <c r="Y224" s="3"/>
    </row>
    <row r="225" spans="1:25" ht="13.5" thickTop="1">
      <c r="B225" s="207"/>
      <c r="C225" s="121"/>
      <c r="D225" s="121"/>
      <c r="E225" s="121"/>
      <c r="F225" s="121"/>
      <c r="G225" s="121"/>
      <c r="H225" s="121"/>
      <c r="I225" s="122"/>
      <c r="L225" s="221" t="s">
        <v>21</v>
      </c>
      <c r="M225" s="243">
        <f t="shared" ref="M225:N227" si="316">+M173+M199</f>
        <v>1</v>
      </c>
      <c r="N225" s="244">
        <f t="shared" si="316"/>
        <v>2</v>
      </c>
      <c r="O225" s="172">
        <f t="shared" ref="O225" si="317">+M225+N225</f>
        <v>3</v>
      </c>
      <c r="P225" s="100">
        <f>+P173+P199</f>
        <v>0</v>
      </c>
      <c r="Q225" s="178">
        <f t="shared" ref="Q225" si="318">+O225+P225</f>
        <v>3</v>
      </c>
      <c r="R225" s="243">
        <f t="shared" ref="R225:S227" si="319">+R173+R199</f>
        <v>1</v>
      </c>
      <c r="S225" s="244">
        <f t="shared" si="319"/>
        <v>0</v>
      </c>
      <c r="T225" s="172">
        <f t="shared" ref="T225" si="320">+R225+S225</f>
        <v>1</v>
      </c>
      <c r="U225" s="100">
        <f>+U173+U199</f>
        <v>0</v>
      </c>
      <c r="V225" s="182">
        <f t="shared" ref="V225" si="321">+T225+U225</f>
        <v>1</v>
      </c>
      <c r="W225" s="217">
        <f t="shared" si="302"/>
        <v>-66.666666666666671</v>
      </c>
      <c r="Y225" s="3"/>
    </row>
    <row r="226" spans="1:25">
      <c r="B226" s="207"/>
      <c r="C226" s="121"/>
      <c r="D226" s="121"/>
      <c r="E226" s="121"/>
      <c r="F226" s="121"/>
      <c r="G226" s="121"/>
      <c r="H226" s="121"/>
      <c r="I226" s="122"/>
      <c r="L226" s="221" t="s">
        <v>88</v>
      </c>
      <c r="M226" s="243">
        <f t="shared" si="316"/>
        <v>1</v>
      </c>
      <c r="N226" s="244">
        <f t="shared" si="316"/>
        <v>3</v>
      </c>
      <c r="O226" s="172">
        <f>+M226+N226</f>
        <v>4</v>
      </c>
      <c r="P226" s="100">
        <f>+P174+P200</f>
        <v>0</v>
      </c>
      <c r="Q226" s="178">
        <f>+O226+P226</f>
        <v>4</v>
      </c>
      <c r="R226" s="243">
        <f t="shared" si="319"/>
        <v>1</v>
      </c>
      <c r="S226" s="244">
        <f t="shared" si="319"/>
        <v>8</v>
      </c>
      <c r="T226" s="172">
        <f>+R226+S226</f>
        <v>9</v>
      </c>
      <c r="U226" s="100">
        <f>+U174+U200</f>
        <v>0</v>
      </c>
      <c r="V226" s="182">
        <f>+T226+U226</f>
        <v>9</v>
      </c>
      <c r="W226" s="217">
        <f t="shared" ref="W226:W230" si="322">IF(Q226=0,0,((V226/Q226)-1)*100)</f>
        <v>125</v>
      </c>
      <c r="Y226" s="3"/>
    </row>
    <row r="227" spans="1:25" ht="13.5" thickBot="1">
      <c r="B227" s="207"/>
      <c r="C227" s="121"/>
      <c r="D227" s="121"/>
      <c r="E227" s="121"/>
      <c r="F227" s="121"/>
      <c r="G227" s="121"/>
      <c r="H227" s="121"/>
      <c r="I227" s="122"/>
      <c r="L227" s="221" t="s">
        <v>22</v>
      </c>
      <c r="M227" s="243">
        <f t="shared" si="316"/>
        <v>1</v>
      </c>
      <c r="N227" s="244">
        <f t="shared" si="316"/>
        <v>5</v>
      </c>
      <c r="O227" s="174">
        <f>+M227+N227</f>
        <v>6</v>
      </c>
      <c r="P227" s="250">
        <f>+P175+P201</f>
        <v>0</v>
      </c>
      <c r="Q227" s="178">
        <f>+O227+P227</f>
        <v>6</v>
      </c>
      <c r="R227" s="243">
        <f t="shared" si="319"/>
        <v>1</v>
      </c>
      <c r="S227" s="244">
        <f t="shared" si="319"/>
        <v>6</v>
      </c>
      <c r="T227" s="174">
        <f>+R227+S227</f>
        <v>7</v>
      </c>
      <c r="U227" s="250">
        <f>+U175+U201</f>
        <v>0</v>
      </c>
      <c r="V227" s="182">
        <f>+T227+U227</f>
        <v>7</v>
      </c>
      <c r="W227" s="217">
        <f t="shared" si="322"/>
        <v>16.666666666666675</v>
      </c>
      <c r="Y227" s="3"/>
    </row>
    <row r="228" spans="1:25" ht="14.25" thickTop="1" thickBot="1">
      <c r="B228" s="207"/>
      <c r="C228" s="121"/>
      <c r="D228" s="121"/>
      <c r="E228" s="121"/>
      <c r="F228" s="121"/>
      <c r="G228" s="121"/>
      <c r="H228" s="121"/>
      <c r="I228" s="122"/>
      <c r="L228" s="204" t="s">
        <v>60</v>
      </c>
      <c r="M228" s="188">
        <f>M227+M225+M226</f>
        <v>3</v>
      </c>
      <c r="N228" s="188">
        <f t="shared" ref="N228" si="323">N227+N225+N226</f>
        <v>10</v>
      </c>
      <c r="O228" s="192">
        <f t="shared" ref="O228" si="324">O227+O225+O226</f>
        <v>13</v>
      </c>
      <c r="P228" s="192">
        <f t="shared" ref="P228" si="325">P227+P225+P226</f>
        <v>0</v>
      </c>
      <c r="Q228" s="191">
        <f t="shared" ref="Q228" si="326">Q227+Q225+Q226</f>
        <v>13</v>
      </c>
      <c r="R228" s="188">
        <f t="shared" ref="R228" si="327">R227+R225+R226</f>
        <v>3</v>
      </c>
      <c r="S228" s="188">
        <f t="shared" ref="S228" si="328">S227+S225+S226</f>
        <v>14</v>
      </c>
      <c r="T228" s="192">
        <f t="shared" ref="T228" si="329">T227+T225+T226</f>
        <v>17</v>
      </c>
      <c r="U228" s="192">
        <f t="shared" ref="U228" si="330">U227+U225+U226</f>
        <v>0</v>
      </c>
      <c r="V228" s="192">
        <f t="shared" ref="V228" si="331">V227+V225+V226</f>
        <v>17</v>
      </c>
      <c r="W228" s="193">
        <f t="shared" si="322"/>
        <v>30.76923076923077</v>
      </c>
    </row>
    <row r="229" spans="1:25" ht="13.5" thickTop="1">
      <c r="A229" s="125"/>
      <c r="B229" s="208"/>
      <c r="C229" s="126"/>
      <c r="D229" s="126"/>
      <c r="E229" s="126"/>
      <c r="F229" s="126"/>
      <c r="G229" s="126"/>
      <c r="H229" s="126"/>
      <c r="I229" s="127"/>
      <c r="J229" s="125"/>
      <c r="K229" s="125"/>
      <c r="L229" s="255" t="s">
        <v>24</v>
      </c>
      <c r="M229" s="256">
        <f t="shared" ref="M229:N231" si="332">+M177+M203</f>
        <v>0</v>
      </c>
      <c r="N229" s="257">
        <f t="shared" si="332"/>
        <v>3</v>
      </c>
      <c r="O229" s="175">
        <f>+M229+N229</f>
        <v>3</v>
      </c>
      <c r="P229" s="258">
        <f>+P177+P203</f>
        <v>0</v>
      </c>
      <c r="Q229" s="180">
        <f>+O229+P229</f>
        <v>3</v>
      </c>
      <c r="R229" s="256">
        <f t="shared" ref="R229:S231" si="333">+R177+R203</f>
        <v>2</v>
      </c>
      <c r="S229" s="257">
        <f t="shared" si="333"/>
        <v>3</v>
      </c>
      <c r="T229" s="175">
        <f>+R229+S229</f>
        <v>5</v>
      </c>
      <c r="U229" s="258">
        <f>+U177+U203</f>
        <v>0</v>
      </c>
      <c r="V229" s="183">
        <f>+T229+U229</f>
        <v>5</v>
      </c>
      <c r="W229" s="259">
        <f t="shared" si="322"/>
        <v>66.666666666666671</v>
      </c>
    </row>
    <row r="230" spans="1:25" ht="12" customHeight="1">
      <c r="A230" s="125"/>
      <c r="B230" s="209"/>
      <c r="C230" s="128"/>
      <c r="D230" s="128"/>
      <c r="E230" s="128"/>
      <c r="F230" s="128"/>
      <c r="G230" s="128"/>
      <c r="H230" s="128"/>
      <c r="I230" s="129"/>
      <c r="J230" s="125"/>
      <c r="K230" s="125"/>
      <c r="L230" s="255" t="s">
        <v>25</v>
      </c>
      <c r="M230" s="256">
        <f t="shared" si="332"/>
        <v>2</v>
      </c>
      <c r="N230" s="257">
        <f t="shared" si="332"/>
        <v>3</v>
      </c>
      <c r="O230" s="175">
        <f>+M230+N230</f>
        <v>5</v>
      </c>
      <c r="P230" s="260">
        <f>+P178+P204</f>
        <v>0</v>
      </c>
      <c r="Q230" s="180">
        <f>+O230+P230</f>
        <v>5</v>
      </c>
      <c r="R230" s="256">
        <f t="shared" si="333"/>
        <v>0</v>
      </c>
      <c r="S230" s="257">
        <f t="shared" si="333"/>
        <v>1</v>
      </c>
      <c r="T230" s="175">
        <f>+R230+S230</f>
        <v>1</v>
      </c>
      <c r="U230" s="260">
        <f>+U178+U204</f>
        <v>0</v>
      </c>
      <c r="V230" s="175">
        <f>+T230+U230</f>
        <v>1</v>
      </c>
      <c r="W230" s="259">
        <f t="shared" si="322"/>
        <v>-80</v>
      </c>
    </row>
    <row r="231" spans="1:25" ht="13.5" customHeight="1" thickBot="1">
      <c r="A231" s="125"/>
      <c r="B231" s="209"/>
      <c r="C231" s="128"/>
      <c r="D231" s="128"/>
      <c r="E231" s="128"/>
      <c r="F231" s="128"/>
      <c r="G231" s="128"/>
      <c r="H231" s="128"/>
      <c r="I231" s="129"/>
      <c r="J231" s="125"/>
      <c r="K231" s="125"/>
      <c r="L231" s="255" t="s">
        <v>26</v>
      </c>
      <c r="M231" s="256">
        <f t="shared" si="332"/>
        <v>0</v>
      </c>
      <c r="N231" s="257">
        <f t="shared" si="332"/>
        <v>3</v>
      </c>
      <c r="O231" s="176">
        <f t="shared" ref="O231" si="334">+M231+N231</f>
        <v>3</v>
      </c>
      <c r="P231" s="261">
        <f>+P179+P205</f>
        <v>0</v>
      </c>
      <c r="Q231" s="180">
        <f t="shared" ref="Q231" si="335">+O231+P231</f>
        <v>3</v>
      </c>
      <c r="R231" s="256">
        <f t="shared" si="333"/>
        <v>3</v>
      </c>
      <c r="S231" s="257">
        <f t="shared" si="333"/>
        <v>2</v>
      </c>
      <c r="T231" s="175">
        <f t="shared" ref="T231" si="336">+R231+S231</f>
        <v>5</v>
      </c>
      <c r="U231" s="261">
        <f>+U179+U205</f>
        <v>0</v>
      </c>
      <c r="V231" s="183">
        <f t="shared" ref="V231" si="337">+T231+U231</f>
        <v>5</v>
      </c>
      <c r="W231" s="259">
        <f t="shared" ref="W231:W232" si="338">IF(Q231=0,0,((V231/Q231)-1)*100)</f>
        <v>66.666666666666671</v>
      </c>
    </row>
    <row r="232" spans="1:25" ht="14.25" thickTop="1" thickBot="1">
      <c r="B232" s="207"/>
      <c r="C232" s="121"/>
      <c r="D232" s="121"/>
      <c r="E232" s="121"/>
      <c r="F232" s="121"/>
      <c r="G232" s="121"/>
      <c r="H232" s="121"/>
      <c r="I232" s="122"/>
      <c r="L232" s="203" t="s">
        <v>58</v>
      </c>
      <c r="M232" s="184">
        <f t="shared" ref="M232:V232" si="339">+M229+M230+M231</f>
        <v>2</v>
      </c>
      <c r="N232" s="185">
        <f t="shared" si="339"/>
        <v>9</v>
      </c>
      <c r="O232" s="184">
        <f t="shared" si="339"/>
        <v>11</v>
      </c>
      <c r="P232" s="184">
        <f t="shared" si="339"/>
        <v>0</v>
      </c>
      <c r="Q232" s="190">
        <f t="shared" si="339"/>
        <v>11</v>
      </c>
      <c r="R232" s="184">
        <f t="shared" si="339"/>
        <v>5</v>
      </c>
      <c r="S232" s="185">
        <f t="shared" si="339"/>
        <v>6</v>
      </c>
      <c r="T232" s="184">
        <f t="shared" si="339"/>
        <v>11</v>
      </c>
      <c r="U232" s="184">
        <f t="shared" si="339"/>
        <v>0</v>
      </c>
      <c r="V232" s="190">
        <f t="shared" si="339"/>
        <v>11</v>
      </c>
      <c r="W232" s="187">
        <f t="shared" si="338"/>
        <v>0</v>
      </c>
      <c r="Y232" s="3"/>
    </row>
    <row r="233" spans="1:25" ht="14.25" thickTop="1" thickBot="1">
      <c r="B233" s="207"/>
      <c r="C233" s="121"/>
      <c r="D233" s="121"/>
      <c r="E233" s="121"/>
      <c r="F233" s="121"/>
      <c r="G233" s="121"/>
      <c r="H233" s="121"/>
      <c r="I233" s="122"/>
      <c r="L233" s="203" t="s">
        <v>90</v>
      </c>
      <c r="M233" s="184">
        <f t="shared" ref="M233" si="340">+M224+M228+M232</f>
        <v>31</v>
      </c>
      <c r="N233" s="185">
        <f t="shared" ref="N233" si="341">+N224+N228+N232</f>
        <v>57</v>
      </c>
      <c r="O233" s="184">
        <f t="shared" ref="O233" si="342">+O224+O228+O232</f>
        <v>88</v>
      </c>
      <c r="P233" s="184">
        <f t="shared" ref="P233" si="343">+P224+P228+P232</f>
        <v>0</v>
      </c>
      <c r="Q233" s="184">
        <f t="shared" ref="Q233" si="344">+Q224+Q228+Q232</f>
        <v>88</v>
      </c>
      <c r="R233" s="184">
        <f t="shared" ref="R233" si="345">+R224+R228+R232</f>
        <v>8</v>
      </c>
      <c r="S233" s="185">
        <f t="shared" ref="S233" si="346">+S224+S228+S232</f>
        <v>33</v>
      </c>
      <c r="T233" s="184">
        <f t="shared" ref="T233" si="347">+T224+T228+T232</f>
        <v>41</v>
      </c>
      <c r="U233" s="184">
        <f t="shared" ref="U233" si="348">+U224+U228+U232</f>
        <v>0</v>
      </c>
      <c r="V233" s="186">
        <f t="shared" ref="V233" si="349">+V224+V228+V232</f>
        <v>41</v>
      </c>
      <c r="W233" s="187">
        <f>IF(Q233=0,0,((V233/Q233)-1)*100)</f>
        <v>-53.409090909090921</v>
      </c>
    </row>
    <row r="234" spans="1:25" ht="14.25" thickTop="1" thickBot="1">
      <c r="B234" s="207"/>
      <c r="C234" s="121"/>
      <c r="D234" s="121"/>
      <c r="E234" s="121"/>
      <c r="F234" s="121"/>
      <c r="G234" s="121"/>
      <c r="H234" s="121"/>
      <c r="I234" s="122"/>
      <c r="L234" s="203" t="s">
        <v>89</v>
      </c>
      <c r="M234" s="184">
        <f t="shared" ref="M234:V234" si="350">+M220+M224+M228+M232</f>
        <v>46</v>
      </c>
      <c r="N234" s="185">
        <f t="shared" si="350"/>
        <v>78</v>
      </c>
      <c r="O234" s="184">
        <f t="shared" si="350"/>
        <v>124</v>
      </c>
      <c r="P234" s="184">
        <f t="shared" si="350"/>
        <v>0</v>
      </c>
      <c r="Q234" s="184">
        <f t="shared" si="350"/>
        <v>124</v>
      </c>
      <c r="R234" s="184">
        <f t="shared" si="350"/>
        <v>8</v>
      </c>
      <c r="S234" s="185">
        <f t="shared" si="350"/>
        <v>39</v>
      </c>
      <c r="T234" s="184">
        <f t="shared" si="350"/>
        <v>47</v>
      </c>
      <c r="U234" s="184">
        <f t="shared" si="350"/>
        <v>0</v>
      </c>
      <c r="V234" s="186">
        <f t="shared" si="350"/>
        <v>47</v>
      </c>
      <c r="W234" s="187">
        <f>IF(Q234=0,0,((V234/Q234)-1)*100)</f>
        <v>-62.096774193548384</v>
      </c>
    </row>
    <row r="235" spans="1:25" ht="13.5" thickTop="1">
      <c r="B235" s="197"/>
      <c r="C235" s="94"/>
      <c r="D235" s="94"/>
      <c r="E235" s="94"/>
      <c r="F235" s="94"/>
      <c r="G235" s="94"/>
      <c r="H235" s="94"/>
      <c r="I235" s="95"/>
      <c r="L235" s="200" t="s">
        <v>59</v>
      </c>
      <c r="M235" s="94"/>
      <c r="N235" s="94"/>
      <c r="O235" s="94"/>
      <c r="P235" s="94"/>
      <c r="Q235" s="94"/>
      <c r="R235" s="94"/>
      <c r="S235" s="94"/>
      <c r="T235" s="106"/>
      <c r="U235" s="94"/>
      <c r="V235" s="94"/>
      <c r="W235" s="95"/>
    </row>
  </sheetData>
  <sheetProtection password="CF53" sheet="1" objects="1" scenarios="1"/>
  <customSheetViews>
    <customSheetView guid="{ED529B84-E379-4C9B-A677-BE1D384436B0}" fitToPage="1" topLeftCell="H215">
      <selection activeCell="Y209" sqref="Y209"/>
      <pageMargins left="0.74803149606299213" right="0.74803149606299213" top="0.98425196850393704" bottom="0.98425196850393704" header="0.51181102362204722" footer="0.51181102362204722"/>
      <printOptions horizontalCentered="1"/>
      <pageSetup paperSize="9" orientation="portrait" horizontalDpi="300" verticalDpi="300" r:id="rId1"/>
      <headerFooter alignWithMargins="0">
        <oddHeader>&amp;LMonthly Air Transport Statistics : Phuket International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2" priority="2" operator="containsText" text="NOT OK">
      <formula>NOT(ISERROR(SEARCH("NOT OK",A1)))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2"/>
  <headerFooter alignWithMargins="0">
    <oddHeader>&amp;LMonthly Air Transport Statistics : Phuket International Airport</oddHeader>
    <oddFooter>&amp;LAir Transport Information Division, Corporate Strategy Department&amp;C&amp;D&amp;R&amp;T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A235"/>
  <sheetViews>
    <sheetView topLeftCell="F1" zoomScaleNormal="100" workbookViewId="0">
      <selection activeCell="Q25" sqref="Q25"/>
    </sheetView>
  </sheetViews>
  <sheetFormatPr defaultColWidth="7" defaultRowHeight="12.75"/>
  <cols>
    <col min="1" max="1" width="7" style="94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6" customWidth="1"/>
    <col min="10" max="11" width="7" style="94"/>
    <col min="12" max="12" width="13" style="1" customWidth="1"/>
    <col min="13" max="14" width="12.28515625" style="1" customWidth="1"/>
    <col min="15" max="15" width="14.140625" style="1" bestFit="1" customWidth="1"/>
    <col min="16" max="19" width="12.28515625" style="1" customWidth="1"/>
    <col min="20" max="20" width="14.140625" style="1" bestFit="1" customWidth="1"/>
    <col min="21" max="22" width="12.28515625" style="1" customWidth="1"/>
    <col min="23" max="23" width="12.140625" style="6" bestFit="1" customWidth="1"/>
    <col min="24" max="24" width="7" style="6" bestFit="1" customWidth="1"/>
    <col min="25" max="26" width="6" style="1" bestFit="1" customWidth="1"/>
    <col min="27" max="27" width="7" style="274"/>
    <col min="28" max="16384" width="7" style="1"/>
  </cols>
  <sheetData>
    <row r="1" spans="1:23" ht="13.5" thickBot="1"/>
    <row r="2" spans="1:23" ht="13.5" thickTop="1">
      <c r="B2" s="327" t="s">
        <v>0</v>
      </c>
      <c r="C2" s="328"/>
      <c r="D2" s="328"/>
      <c r="E2" s="328"/>
      <c r="F2" s="328"/>
      <c r="G2" s="328"/>
      <c r="H2" s="328"/>
      <c r="I2" s="329"/>
      <c r="L2" s="330" t="s">
        <v>1</v>
      </c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2"/>
    </row>
    <row r="3" spans="1:23" ht="13.5" thickBot="1">
      <c r="B3" s="318" t="s">
        <v>2</v>
      </c>
      <c r="C3" s="319"/>
      <c r="D3" s="319"/>
      <c r="E3" s="319"/>
      <c r="F3" s="319"/>
      <c r="G3" s="319"/>
      <c r="H3" s="319"/>
      <c r="I3" s="320"/>
      <c r="L3" s="321" t="s">
        <v>3</v>
      </c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3"/>
    </row>
    <row r="4" spans="1:23" ht="14.25" thickTop="1" thickBot="1">
      <c r="B4" s="197"/>
      <c r="C4" s="94"/>
      <c r="D4" s="94"/>
      <c r="E4" s="94"/>
      <c r="F4" s="94"/>
      <c r="G4" s="94"/>
      <c r="H4" s="94"/>
      <c r="I4" s="95"/>
      <c r="L4" s="197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</row>
    <row r="5" spans="1:23" ht="14.25" thickTop="1" thickBot="1">
      <c r="B5" s="219"/>
      <c r="C5" s="312" t="s">
        <v>91</v>
      </c>
      <c r="D5" s="313"/>
      <c r="E5" s="314"/>
      <c r="F5" s="315" t="s">
        <v>92</v>
      </c>
      <c r="G5" s="316"/>
      <c r="H5" s="317"/>
      <c r="I5" s="220" t="s">
        <v>4</v>
      </c>
      <c r="L5" s="219"/>
      <c r="M5" s="324" t="s">
        <v>91</v>
      </c>
      <c r="N5" s="325"/>
      <c r="O5" s="325"/>
      <c r="P5" s="325"/>
      <c r="Q5" s="326"/>
      <c r="R5" s="324" t="s">
        <v>92</v>
      </c>
      <c r="S5" s="325"/>
      <c r="T5" s="325"/>
      <c r="U5" s="325"/>
      <c r="V5" s="326"/>
      <c r="W5" s="220" t="s">
        <v>4</v>
      </c>
    </row>
    <row r="6" spans="1:23" ht="13.5" thickTop="1">
      <c r="B6" s="221" t="s">
        <v>5</v>
      </c>
      <c r="C6" s="222"/>
      <c r="D6" s="223"/>
      <c r="E6" s="153"/>
      <c r="F6" s="222"/>
      <c r="G6" s="223"/>
      <c r="H6" s="153"/>
      <c r="I6" s="224" t="s">
        <v>6</v>
      </c>
      <c r="L6" s="221" t="s">
        <v>5</v>
      </c>
      <c r="M6" s="222"/>
      <c r="N6" s="225"/>
      <c r="O6" s="150"/>
      <c r="P6" s="226"/>
      <c r="Q6" s="151"/>
      <c r="R6" s="222"/>
      <c r="S6" s="225"/>
      <c r="T6" s="150"/>
      <c r="U6" s="226"/>
      <c r="V6" s="150"/>
      <c r="W6" s="224" t="s">
        <v>6</v>
      </c>
    </row>
    <row r="7" spans="1:23" ht="13.5" thickBot="1">
      <c r="B7" s="227"/>
      <c r="C7" s="228" t="s">
        <v>7</v>
      </c>
      <c r="D7" s="229" t="s">
        <v>8</v>
      </c>
      <c r="E7" s="213" t="s">
        <v>9</v>
      </c>
      <c r="F7" s="228" t="s">
        <v>7</v>
      </c>
      <c r="G7" s="229" t="s">
        <v>8</v>
      </c>
      <c r="H7" s="213" t="s">
        <v>9</v>
      </c>
      <c r="I7" s="230"/>
      <c r="L7" s="227"/>
      <c r="M7" s="231" t="s">
        <v>10</v>
      </c>
      <c r="N7" s="232" t="s">
        <v>11</v>
      </c>
      <c r="O7" s="152" t="s">
        <v>12</v>
      </c>
      <c r="P7" s="233" t="s">
        <v>13</v>
      </c>
      <c r="Q7" s="214" t="s">
        <v>9</v>
      </c>
      <c r="R7" s="231" t="s">
        <v>10</v>
      </c>
      <c r="S7" s="232" t="s">
        <v>11</v>
      </c>
      <c r="T7" s="152" t="s">
        <v>12</v>
      </c>
      <c r="U7" s="233" t="s">
        <v>13</v>
      </c>
      <c r="V7" s="152" t="s">
        <v>9</v>
      </c>
      <c r="W7" s="230"/>
    </row>
    <row r="8" spans="1:23" ht="6" customHeight="1" thickTop="1">
      <c r="B8" s="221"/>
      <c r="C8" s="234"/>
      <c r="D8" s="235"/>
      <c r="E8" s="97"/>
      <c r="F8" s="234"/>
      <c r="G8" s="235"/>
      <c r="H8" s="97"/>
      <c r="I8" s="236"/>
      <c r="L8" s="221"/>
      <c r="M8" s="237"/>
      <c r="N8" s="238"/>
      <c r="O8" s="136"/>
      <c r="P8" s="239"/>
      <c r="Q8" s="139"/>
      <c r="R8" s="237"/>
      <c r="S8" s="238"/>
      <c r="T8" s="136"/>
      <c r="U8" s="239"/>
      <c r="V8" s="141"/>
      <c r="W8" s="240"/>
    </row>
    <row r="9" spans="1:23">
      <c r="A9" s="266" t="str">
        <f>IF(ISERROR(F9/G9)," ",IF(F9/G9&gt;0.5,IF(F9/G9&lt;1.5," ","NOT OK"),"NOT OK"))</f>
        <v xml:space="preserve"> </v>
      </c>
      <c r="B9" s="221" t="s">
        <v>14</v>
      </c>
      <c r="C9" s="241">
        <v>20</v>
      </c>
      <c r="D9" s="242">
        <v>19</v>
      </c>
      <c r="E9" s="98">
        <f>+C9+D9</f>
        <v>39</v>
      </c>
      <c r="F9" s="243">
        <v>22</v>
      </c>
      <c r="G9" s="247">
        <v>21</v>
      </c>
      <c r="H9" s="98">
        <f>F9+G9</f>
        <v>43</v>
      </c>
      <c r="I9" s="217">
        <f t="shared" ref="I9:I17" si="0">IF(E9=0,0,((H9/E9)-1)*100)</f>
        <v>10.256410256410264</v>
      </c>
      <c r="L9" s="221" t="s">
        <v>14</v>
      </c>
      <c r="M9" s="243">
        <v>1115</v>
      </c>
      <c r="N9" s="244">
        <v>1064</v>
      </c>
      <c r="O9" s="137">
        <f>+N9+M9</f>
        <v>2179</v>
      </c>
      <c r="P9" s="100">
        <v>0</v>
      </c>
      <c r="Q9" s="140">
        <f>+P9+O9</f>
        <v>2179</v>
      </c>
      <c r="R9" s="243">
        <v>966</v>
      </c>
      <c r="S9" s="244">
        <v>892</v>
      </c>
      <c r="T9" s="137">
        <f>+S9+R9</f>
        <v>1858</v>
      </c>
      <c r="U9" s="100">
        <v>0</v>
      </c>
      <c r="V9" s="142">
        <f>T9+U9</f>
        <v>1858</v>
      </c>
      <c r="W9" s="217">
        <f t="shared" ref="W9:W17" si="1">IF(Q9=0,0,((V9/Q9)-1)*100)</f>
        <v>-14.731528223955948</v>
      </c>
    </row>
    <row r="10" spans="1:23">
      <c r="A10" s="266" t="str">
        <f t="shared" ref="A10:A69" si="2">IF(ISERROR(F10/G10)," ",IF(F10/G10&gt;0.5,IF(F10/G10&lt;1.5," ","NOT OK"),"NOT OK"))</f>
        <v xml:space="preserve"> </v>
      </c>
      <c r="B10" s="221" t="s">
        <v>15</v>
      </c>
      <c r="C10" s="241">
        <v>17</v>
      </c>
      <c r="D10" s="242">
        <v>19</v>
      </c>
      <c r="E10" s="98">
        <f>+C10+D10</f>
        <v>36</v>
      </c>
      <c r="F10" s="243">
        <v>20</v>
      </c>
      <c r="G10" s="247">
        <v>21</v>
      </c>
      <c r="H10" s="98">
        <f>F10+G10</f>
        <v>41</v>
      </c>
      <c r="I10" s="217">
        <f t="shared" si="0"/>
        <v>13.888888888888884</v>
      </c>
      <c r="K10" s="99"/>
      <c r="L10" s="221" t="s">
        <v>15</v>
      </c>
      <c r="M10" s="243">
        <v>1082</v>
      </c>
      <c r="N10" s="244">
        <v>997</v>
      </c>
      <c r="O10" s="137">
        <f>+N10+M10</f>
        <v>2079</v>
      </c>
      <c r="P10" s="100">
        <v>0</v>
      </c>
      <c r="Q10" s="140">
        <f>+P10+O10</f>
        <v>2079</v>
      </c>
      <c r="R10" s="243">
        <v>900</v>
      </c>
      <c r="S10" s="244">
        <v>866</v>
      </c>
      <c r="T10" s="137">
        <f>+S10+R10</f>
        <v>1766</v>
      </c>
      <c r="U10" s="100">
        <v>0</v>
      </c>
      <c r="V10" s="142">
        <f>T10+U10</f>
        <v>1766</v>
      </c>
      <c r="W10" s="217">
        <f t="shared" si="1"/>
        <v>-15.055315055315056</v>
      </c>
    </row>
    <row r="11" spans="1:23" ht="13.5" thickBot="1">
      <c r="A11" s="266" t="str">
        <f t="shared" si="2"/>
        <v xml:space="preserve"> </v>
      </c>
      <c r="B11" s="227" t="s">
        <v>16</v>
      </c>
      <c r="C11" s="245">
        <v>30</v>
      </c>
      <c r="D11" s="246">
        <v>28</v>
      </c>
      <c r="E11" s="98">
        <f>+C11+D11</f>
        <v>58</v>
      </c>
      <c r="F11" s="243">
        <v>29</v>
      </c>
      <c r="G11" s="252">
        <v>29</v>
      </c>
      <c r="H11" s="98">
        <f>F11+G11</f>
        <v>58</v>
      </c>
      <c r="I11" s="217">
        <f t="shared" si="0"/>
        <v>0</v>
      </c>
      <c r="K11" s="99"/>
      <c r="L11" s="227" t="s">
        <v>16</v>
      </c>
      <c r="M11" s="243">
        <v>2060</v>
      </c>
      <c r="N11" s="244">
        <v>2071</v>
      </c>
      <c r="O11" s="137">
        <f>+N11+M11</f>
        <v>4131</v>
      </c>
      <c r="P11" s="100">
        <v>6</v>
      </c>
      <c r="Q11" s="140">
        <f>+P11+O11</f>
        <v>4137</v>
      </c>
      <c r="R11" s="243">
        <v>1960</v>
      </c>
      <c r="S11" s="244">
        <v>1923</v>
      </c>
      <c r="T11" s="137">
        <f>+S11+R11</f>
        <v>3883</v>
      </c>
      <c r="U11" s="250">
        <v>0</v>
      </c>
      <c r="V11" s="142">
        <f>T11+U11</f>
        <v>3883</v>
      </c>
      <c r="W11" s="217">
        <f t="shared" si="1"/>
        <v>-6.1397147691563898</v>
      </c>
    </row>
    <row r="12" spans="1:23" ht="14.25" thickTop="1" thickBot="1">
      <c r="A12" s="266" t="str">
        <f>IF(ISERROR(F12/G12)," ",IF(F12/G12&gt;0.5,IF(F12/G12&lt;1.5," ","NOT OK"),"NOT OK"))</f>
        <v xml:space="preserve"> </v>
      </c>
      <c r="B12" s="205" t="s">
        <v>17</v>
      </c>
      <c r="C12" s="101">
        <f t="shared" ref="C12:D12" si="3">+C9+C10+C11</f>
        <v>67</v>
      </c>
      <c r="D12" s="102">
        <f t="shared" si="3"/>
        <v>66</v>
      </c>
      <c r="E12" s="103">
        <f t="shared" ref="E12:H12" si="4">+E9+E10+E11</f>
        <v>133</v>
      </c>
      <c r="F12" s="101">
        <f t="shared" si="4"/>
        <v>71</v>
      </c>
      <c r="G12" s="102">
        <f t="shared" si="4"/>
        <v>71</v>
      </c>
      <c r="H12" s="103">
        <f t="shared" si="4"/>
        <v>142</v>
      </c>
      <c r="I12" s="104">
        <f t="shared" si="0"/>
        <v>6.7669172932330879</v>
      </c>
      <c r="L12" s="198" t="s">
        <v>17</v>
      </c>
      <c r="M12" s="143">
        <f t="shared" ref="M12:P12" si="5">M9+M10+M11</f>
        <v>4257</v>
      </c>
      <c r="N12" s="144">
        <f t="shared" si="5"/>
        <v>4132</v>
      </c>
      <c r="O12" s="143">
        <f t="shared" si="5"/>
        <v>8389</v>
      </c>
      <c r="P12" s="143">
        <f t="shared" si="5"/>
        <v>6</v>
      </c>
      <c r="Q12" s="143">
        <f t="shared" ref="Q12:V12" si="6">Q9+Q10+Q11</f>
        <v>8395</v>
      </c>
      <c r="R12" s="143">
        <f t="shared" si="6"/>
        <v>3826</v>
      </c>
      <c r="S12" s="144">
        <f t="shared" si="6"/>
        <v>3681</v>
      </c>
      <c r="T12" s="143">
        <f t="shared" si="6"/>
        <v>7507</v>
      </c>
      <c r="U12" s="143">
        <f t="shared" si="6"/>
        <v>0</v>
      </c>
      <c r="V12" s="145">
        <f t="shared" si="6"/>
        <v>7507</v>
      </c>
      <c r="W12" s="146">
        <f t="shared" si="1"/>
        <v>-10.577724836212033</v>
      </c>
    </row>
    <row r="13" spans="1:23" ht="13.5" thickTop="1">
      <c r="A13" s="266" t="str">
        <f t="shared" si="2"/>
        <v xml:space="preserve"> </v>
      </c>
      <c r="B13" s="221" t="s">
        <v>18</v>
      </c>
      <c r="C13" s="241">
        <v>24</v>
      </c>
      <c r="D13" s="242">
        <v>27</v>
      </c>
      <c r="E13" s="98">
        <f>C13+D13</f>
        <v>51</v>
      </c>
      <c r="F13" s="241">
        <v>18</v>
      </c>
      <c r="G13" s="242">
        <v>18</v>
      </c>
      <c r="H13" s="98">
        <f>F13+G13</f>
        <v>36</v>
      </c>
      <c r="I13" s="217">
        <f t="shared" si="0"/>
        <v>-29.411764705882348</v>
      </c>
      <c r="L13" s="221" t="s">
        <v>18</v>
      </c>
      <c r="M13" s="243">
        <v>1156</v>
      </c>
      <c r="N13" s="244">
        <v>1051</v>
      </c>
      <c r="O13" s="137">
        <f>+M13+N13</f>
        <v>2207</v>
      </c>
      <c r="P13" s="100">
        <v>0</v>
      </c>
      <c r="Q13" s="140">
        <f>O13+P13</f>
        <v>2207</v>
      </c>
      <c r="R13" s="243">
        <v>1331</v>
      </c>
      <c r="S13" s="244">
        <v>960</v>
      </c>
      <c r="T13" s="137">
        <f>+R13+S13</f>
        <v>2291</v>
      </c>
      <c r="U13" s="100">
        <v>0</v>
      </c>
      <c r="V13" s="142">
        <f>T13+U13</f>
        <v>2291</v>
      </c>
      <c r="W13" s="217">
        <f t="shared" si="1"/>
        <v>3.8060715903942111</v>
      </c>
    </row>
    <row r="14" spans="1:23">
      <c r="A14" s="266" t="str">
        <f>IF(ISERROR(F14/G14)," ",IF(F14/G14&gt;0.5,IF(F14/G14&lt;1.5," ","NOT OK"),"NOT OK"))</f>
        <v xml:space="preserve"> </v>
      </c>
      <c r="B14" s="221" t="s">
        <v>19</v>
      </c>
      <c r="C14" s="243">
        <v>19</v>
      </c>
      <c r="D14" s="247">
        <v>20</v>
      </c>
      <c r="E14" s="98">
        <f>+D14+C14</f>
        <v>39</v>
      </c>
      <c r="F14" s="243">
        <v>21</v>
      </c>
      <c r="G14" s="247">
        <v>19</v>
      </c>
      <c r="H14" s="105">
        <f>F14+G14</f>
        <v>40</v>
      </c>
      <c r="I14" s="217">
        <f>IF(E14=0,0,((H14/E14)-1)*100)</f>
        <v>2.564102564102555</v>
      </c>
      <c r="L14" s="221" t="s">
        <v>19</v>
      </c>
      <c r="M14" s="243">
        <v>1180</v>
      </c>
      <c r="N14" s="244">
        <v>1173</v>
      </c>
      <c r="O14" s="137">
        <f>+N14+M14</f>
        <v>2353</v>
      </c>
      <c r="P14" s="100">
        <v>0</v>
      </c>
      <c r="Q14" s="140">
        <f>O14+P14</f>
        <v>2353</v>
      </c>
      <c r="R14" s="243">
        <v>1414</v>
      </c>
      <c r="S14" s="244">
        <v>1285</v>
      </c>
      <c r="T14" s="137">
        <f>+S14+R14</f>
        <v>2699</v>
      </c>
      <c r="U14" s="100">
        <v>0</v>
      </c>
      <c r="V14" s="142">
        <f>T14+U14</f>
        <v>2699</v>
      </c>
      <c r="W14" s="217">
        <f>IF(Q14=0,0,((V14/Q14)-1)*100)</f>
        <v>14.704632384190397</v>
      </c>
    </row>
    <row r="15" spans="1:23" ht="13.5" thickBot="1">
      <c r="A15" s="267" t="str">
        <f>IF(ISERROR(F15/G15)," ",IF(F15/G15&gt;0.5,IF(F15/G15&lt;1.5," ","NOT OK"),"NOT OK"))</f>
        <v xml:space="preserve"> </v>
      </c>
      <c r="B15" s="221" t="s">
        <v>20</v>
      </c>
      <c r="C15" s="243">
        <v>28</v>
      </c>
      <c r="D15" s="247">
        <v>28</v>
      </c>
      <c r="E15" s="98">
        <f>+D15+C15</f>
        <v>56</v>
      </c>
      <c r="F15" s="243">
        <v>22</v>
      </c>
      <c r="G15" s="247">
        <v>24</v>
      </c>
      <c r="H15" s="105">
        <f>F15+G15</f>
        <v>46</v>
      </c>
      <c r="I15" s="217">
        <f>IF(E15=0,0,((H15/E15)-1)*100)</f>
        <v>-17.857142857142861</v>
      </c>
      <c r="J15" s="106"/>
      <c r="L15" s="221" t="s">
        <v>20</v>
      </c>
      <c r="M15" s="243">
        <v>1028</v>
      </c>
      <c r="N15" s="244">
        <v>928</v>
      </c>
      <c r="O15" s="137">
        <f>+N15+M15</f>
        <v>1956</v>
      </c>
      <c r="P15" s="100">
        <v>287</v>
      </c>
      <c r="Q15" s="140">
        <f>O15+P15</f>
        <v>2243</v>
      </c>
      <c r="R15" s="243">
        <v>1310</v>
      </c>
      <c r="S15" s="244">
        <v>989</v>
      </c>
      <c r="T15" s="137">
        <f>+S15+R15</f>
        <v>2299</v>
      </c>
      <c r="U15" s="100">
        <v>0</v>
      </c>
      <c r="V15" s="142">
        <f>T15+U15</f>
        <v>2299</v>
      </c>
      <c r="W15" s="217">
        <f>IF(Q15=0,0,((V15/Q15)-1)*100)</f>
        <v>2.4966562639322287</v>
      </c>
    </row>
    <row r="16" spans="1:23" ht="14.25" thickTop="1" thickBot="1">
      <c r="A16" s="266" t="str">
        <f>IF(ISERROR(F16/G16)," ",IF(F16/G16&gt;0.5,IF(F16/G16&lt;1.5," ","NOT OK"),"NOT OK"))</f>
        <v xml:space="preserve"> </v>
      </c>
      <c r="B16" s="205" t="s">
        <v>87</v>
      </c>
      <c r="C16" s="101">
        <f>+C13+C14+C15</f>
        <v>71</v>
      </c>
      <c r="D16" s="102">
        <f t="shared" ref="D16:H16" si="7">+D13+D14+D15</f>
        <v>75</v>
      </c>
      <c r="E16" s="103">
        <f t="shared" si="7"/>
        <v>146</v>
      </c>
      <c r="F16" s="101">
        <f t="shared" si="7"/>
        <v>61</v>
      </c>
      <c r="G16" s="102">
        <f t="shared" si="7"/>
        <v>61</v>
      </c>
      <c r="H16" s="103">
        <f t="shared" si="7"/>
        <v>122</v>
      </c>
      <c r="I16" s="104">
        <f>IF(E16=0,0,((H16/E16)-1)*100)</f>
        <v>-16.43835616438356</v>
      </c>
      <c r="L16" s="198" t="s">
        <v>87</v>
      </c>
      <c r="M16" s="143">
        <f>+M13+M14+M15</f>
        <v>3364</v>
      </c>
      <c r="N16" s="144">
        <f t="shared" ref="N16:V16" si="8">+N13+N14+N15</f>
        <v>3152</v>
      </c>
      <c r="O16" s="143">
        <f t="shared" si="8"/>
        <v>6516</v>
      </c>
      <c r="P16" s="143">
        <f t="shared" si="8"/>
        <v>287</v>
      </c>
      <c r="Q16" s="143">
        <f t="shared" si="8"/>
        <v>6803</v>
      </c>
      <c r="R16" s="143">
        <f t="shared" si="8"/>
        <v>4055</v>
      </c>
      <c r="S16" s="144">
        <f t="shared" si="8"/>
        <v>3234</v>
      </c>
      <c r="T16" s="143">
        <f t="shared" si="8"/>
        <v>7289</v>
      </c>
      <c r="U16" s="143">
        <f t="shared" si="8"/>
        <v>0</v>
      </c>
      <c r="V16" s="145">
        <f t="shared" si="8"/>
        <v>7289</v>
      </c>
      <c r="W16" s="146">
        <f>IF(Q16=0,0,((V16/Q16)-1)*100)</f>
        <v>7.1439070998088994</v>
      </c>
    </row>
    <row r="17" spans="1:23" ht="13.5" thickTop="1">
      <c r="A17" s="266" t="str">
        <f t="shared" si="2"/>
        <v xml:space="preserve"> </v>
      </c>
      <c r="B17" s="221" t="s">
        <v>21</v>
      </c>
      <c r="C17" s="248">
        <v>24</v>
      </c>
      <c r="D17" s="249">
        <v>24</v>
      </c>
      <c r="E17" s="98">
        <f>+C17+D17</f>
        <v>48</v>
      </c>
      <c r="F17" s="248">
        <v>23</v>
      </c>
      <c r="G17" s="249">
        <v>24</v>
      </c>
      <c r="H17" s="105">
        <f>F17+G17</f>
        <v>47</v>
      </c>
      <c r="I17" s="217">
        <f t="shared" si="0"/>
        <v>-2.083333333333337</v>
      </c>
      <c r="L17" s="221" t="s">
        <v>21</v>
      </c>
      <c r="M17" s="243">
        <v>1058</v>
      </c>
      <c r="N17" s="244">
        <v>863</v>
      </c>
      <c r="O17" s="137">
        <f>+M17+N17</f>
        <v>1921</v>
      </c>
      <c r="P17" s="100">
        <v>0</v>
      </c>
      <c r="Q17" s="140">
        <f>+O17+P17</f>
        <v>1921</v>
      </c>
      <c r="R17" s="243">
        <v>1286</v>
      </c>
      <c r="S17" s="244">
        <v>961</v>
      </c>
      <c r="T17" s="137">
        <f>+R17+S17</f>
        <v>2247</v>
      </c>
      <c r="U17" s="100">
        <v>0</v>
      </c>
      <c r="V17" s="142">
        <f>+T17+U17</f>
        <v>2247</v>
      </c>
      <c r="W17" s="217">
        <f t="shared" si="1"/>
        <v>16.970327954190534</v>
      </c>
    </row>
    <row r="18" spans="1:23">
      <c r="A18" s="266" t="str">
        <f t="shared" ref="A18:A21" si="9">IF(ISERROR(F18/G18)," ",IF(F18/G18&gt;0.5,IF(F18/G18&lt;1.5," ","NOT OK"),"NOT OK"))</f>
        <v xml:space="preserve"> </v>
      </c>
      <c r="B18" s="221" t="s">
        <v>88</v>
      </c>
      <c r="C18" s="248">
        <v>24</v>
      </c>
      <c r="D18" s="249">
        <v>23</v>
      </c>
      <c r="E18" s="98">
        <f>+C18+D18</f>
        <v>47</v>
      </c>
      <c r="F18" s="248">
        <v>19</v>
      </c>
      <c r="G18" s="249">
        <v>18</v>
      </c>
      <c r="H18" s="105">
        <f>F18+G18</f>
        <v>37</v>
      </c>
      <c r="I18" s="217">
        <f t="shared" ref="I18:I22" si="10">IF(E18=0,0,((H18/E18)-1)*100)</f>
        <v>-21.276595744680847</v>
      </c>
      <c r="L18" s="221" t="s">
        <v>88</v>
      </c>
      <c r="M18" s="243">
        <v>1068</v>
      </c>
      <c r="N18" s="244">
        <v>935</v>
      </c>
      <c r="O18" s="137">
        <f>+M18+N18</f>
        <v>2003</v>
      </c>
      <c r="P18" s="100">
        <v>0</v>
      </c>
      <c r="Q18" s="140">
        <f>+O18+P18</f>
        <v>2003</v>
      </c>
      <c r="R18" s="243">
        <v>953</v>
      </c>
      <c r="S18" s="244">
        <v>842</v>
      </c>
      <c r="T18" s="137">
        <f>+R18+S18</f>
        <v>1795</v>
      </c>
      <c r="U18" s="100">
        <v>0</v>
      </c>
      <c r="V18" s="142">
        <f>+T18+U18</f>
        <v>1795</v>
      </c>
      <c r="W18" s="217">
        <f t="shared" ref="W18:W22" si="11">IF(Q18=0,0,((V18/Q18)-1)*100)</f>
        <v>-10.384423364952566</v>
      </c>
    </row>
    <row r="19" spans="1:23" ht="13.5" thickBot="1">
      <c r="A19" s="268" t="str">
        <f t="shared" si="9"/>
        <v xml:space="preserve"> </v>
      </c>
      <c r="B19" s="221" t="s">
        <v>22</v>
      </c>
      <c r="C19" s="248">
        <v>17</v>
      </c>
      <c r="D19" s="249">
        <v>18</v>
      </c>
      <c r="E19" s="98">
        <f>+C19+D19</f>
        <v>35</v>
      </c>
      <c r="F19" s="248">
        <v>19</v>
      </c>
      <c r="G19" s="249">
        <v>20</v>
      </c>
      <c r="H19" s="105">
        <f>F19+G19</f>
        <v>39</v>
      </c>
      <c r="I19" s="217">
        <f t="shared" si="10"/>
        <v>11.428571428571432</v>
      </c>
      <c r="J19" s="107"/>
      <c r="L19" s="221" t="s">
        <v>22</v>
      </c>
      <c r="M19" s="243">
        <v>850</v>
      </c>
      <c r="N19" s="244">
        <v>862</v>
      </c>
      <c r="O19" s="138">
        <f>+M19+N19</f>
        <v>1712</v>
      </c>
      <c r="P19" s="250">
        <v>0</v>
      </c>
      <c r="Q19" s="140">
        <f>+O19+P19</f>
        <v>1712</v>
      </c>
      <c r="R19" s="243">
        <v>1142</v>
      </c>
      <c r="S19" s="244">
        <v>920</v>
      </c>
      <c r="T19" s="138">
        <f>+R19+S19</f>
        <v>2062</v>
      </c>
      <c r="U19" s="250">
        <v>0</v>
      </c>
      <c r="V19" s="142">
        <f>+T19+U19</f>
        <v>2062</v>
      </c>
      <c r="W19" s="217">
        <f t="shared" si="11"/>
        <v>20.443925233644865</v>
      </c>
    </row>
    <row r="20" spans="1:23" ht="14.25" customHeight="1" thickTop="1" thickBot="1">
      <c r="A20" s="113" t="str">
        <f t="shared" si="9"/>
        <v xml:space="preserve"> </v>
      </c>
      <c r="B20" s="206" t="s">
        <v>60</v>
      </c>
      <c r="C20" s="111">
        <f>+C17+C18+C19</f>
        <v>65</v>
      </c>
      <c r="D20" s="112">
        <f t="shared" ref="D20:H20" si="12">+D17+D18+D19</f>
        <v>65</v>
      </c>
      <c r="E20" s="110">
        <f t="shared" si="12"/>
        <v>130</v>
      </c>
      <c r="F20" s="111">
        <f t="shared" si="12"/>
        <v>61</v>
      </c>
      <c r="G20" s="112">
        <f t="shared" si="12"/>
        <v>62</v>
      </c>
      <c r="H20" s="112">
        <f t="shared" si="12"/>
        <v>123</v>
      </c>
      <c r="I20" s="104">
        <f t="shared" si="10"/>
        <v>-5.3846153846153877</v>
      </c>
      <c r="J20" s="113"/>
      <c r="K20" s="114"/>
      <c r="L20" s="199" t="s">
        <v>60</v>
      </c>
      <c r="M20" s="147">
        <f>M17+M18+M19</f>
        <v>2976</v>
      </c>
      <c r="N20" s="147">
        <f t="shared" ref="N20:V20" si="13">N17+N18+N19</f>
        <v>2660</v>
      </c>
      <c r="O20" s="148">
        <f t="shared" si="13"/>
        <v>5636</v>
      </c>
      <c r="P20" s="148">
        <f t="shared" si="13"/>
        <v>0</v>
      </c>
      <c r="Q20" s="148">
        <f t="shared" si="13"/>
        <v>5636</v>
      </c>
      <c r="R20" s="147">
        <f t="shared" si="13"/>
        <v>3381</v>
      </c>
      <c r="S20" s="147">
        <f t="shared" si="13"/>
        <v>2723</v>
      </c>
      <c r="T20" s="148">
        <f t="shared" si="13"/>
        <v>6104</v>
      </c>
      <c r="U20" s="148">
        <f t="shared" si="13"/>
        <v>0</v>
      </c>
      <c r="V20" s="148">
        <f t="shared" si="13"/>
        <v>6104</v>
      </c>
      <c r="W20" s="149">
        <f t="shared" si="11"/>
        <v>8.3037615330021186</v>
      </c>
    </row>
    <row r="21" spans="1:23" ht="13.5" thickTop="1">
      <c r="A21" s="266" t="str">
        <f t="shared" si="9"/>
        <v xml:space="preserve"> </v>
      </c>
      <c r="B21" s="221" t="s">
        <v>23</v>
      </c>
      <c r="C21" s="243">
        <v>23</v>
      </c>
      <c r="D21" s="247">
        <v>22</v>
      </c>
      <c r="E21" s="115">
        <f>+C21+D21</f>
        <v>45</v>
      </c>
      <c r="F21" s="243">
        <v>20</v>
      </c>
      <c r="G21" s="247">
        <v>20</v>
      </c>
      <c r="H21" s="116">
        <f>F21+G21</f>
        <v>40</v>
      </c>
      <c r="I21" s="217">
        <f t="shared" si="10"/>
        <v>-11.111111111111116</v>
      </c>
      <c r="L21" s="221" t="s">
        <v>24</v>
      </c>
      <c r="M21" s="243">
        <v>1432</v>
      </c>
      <c r="N21" s="244">
        <v>1035</v>
      </c>
      <c r="O21" s="138">
        <f>+M21+N21</f>
        <v>2467</v>
      </c>
      <c r="P21" s="251">
        <v>0</v>
      </c>
      <c r="Q21" s="140">
        <f>+O21+P21</f>
        <v>2467</v>
      </c>
      <c r="R21" s="243">
        <v>1230</v>
      </c>
      <c r="S21" s="244">
        <v>867</v>
      </c>
      <c r="T21" s="138">
        <f>+R21+S21</f>
        <v>2097</v>
      </c>
      <c r="U21" s="251">
        <v>1</v>
      </c>
      <c r="V21" s="142">
        <f>+T21+U21</f>
        <v>2098</v>
      </c>
      <c r="W21" s="217">
        <f t="shared" si="11"/>
        <v>-14.957438184029181</v>
      </c>
    </row>
    <row r="22" spans="1:23">
      <c r="A22" s="266" t="str">
        <f t="shared" si="2"/>
        <v xml:space="preserve"> </v>
      </c>
      <c r="B22" s="221" t="s">
        <v>25</v>
      </c>
      <c r="C22" s="243">
        <v>20</v>
      </c>
      <c r="D22" s="247">
        <v>20</v>
      </c>
      <c r="E22" s="117">
        <f>+C22+D22</f>
        <v>40</v>
      </c>
      <c r="F22" s="243">
        <v>15</v>
      </c>
      <c r="G22" s="247">
        <v>16</v>
      </c>
      <c r="H22" s="117">
        <f>F22+G22</f>
        <v>31</v>
      </c>
      <c r="I22" s="217">
        <f t="shared" si="10"/>
        <v>-22.499999999999996</v>
      </c>
      <c r="L22" s="221" t="s">
        <v>25</v>
      </c>
      <c r="M22" s="243">
        <v>1230</v>
      </c>
      <c r="N22" s="244">
        <v>1350</v>
      </c>
      <c r="O22" s="138">
        <f>+M22+N22</f>
        <v>2580</v>
      </c>
      <c r="P22" s="100">
        <v>0</v>
      </c>
      <c r="Q22" s="140">
        <f>+O22+P22</f>
        <v>2580</v>
      </c>
      <c r="R22" s="243">
        <v>1366</v>
      </c>
      <c r="S22" s="244">
        <v>1035</v>
      </c>
      <c r="T22" s="138">
        <f>+R22+S22</f>
        <v>2401</v>
      </c>
      <c r="U22" s="100">
        <v>0</v>
      </c>
      <c r="V22" s="142">
        <f>+T22+U22</f>
        <v>2401</v>
      </c>
      <c r="W22" s="217">
        <f t="shared" si="11"/>
        <v>-6.9379844961240273</v>
      </c>
    </row>
    <row r="23" spans="1:23" ht="13.5" thickBot="1">
      <c r="A23" s="266" t="str">
        <f t="shared" si="2"/>
        <v xml:space="preserve"> </v>
      </c>
      <c r="B23" s="221" t="s">
        <v>26</v>
      </c>
      <c r="C23" s="243">
        <v>15</v>
      </c>
      <c r="D23" s="252">
        <v>16</v>
      </c>
      <c r="E23" s="118">
        <f>+C23+D23</f>
        <v>31</v>
      </c>
      <c r="F23" s="243">
        <v>17</v>
      </c>
      <c r="G23" s="252">
        <v>17</v>
      </c>
      <c r="H23" s="118">
        <f>F23+G23</f>
        <v>34</v>
      </c>
      <c r="I23" s="218">
        <f>IF(E23=0,0,((H23/E23)-1)*100)</f>
        <v>9.6774193548387011</v>
      </c>
      <c r="L23" s="221" t="s">
        <v>26</v>
      </c>
      <c r="M23" s="243">
        <v>965</v>
      </c>
      <c r="N23" s="244">
        <v>757</v>
      </c>
      <c r="O23" s="138">
        <f>+M23+N23</f>
        <v>1722</v>
      </c>
      <c r="P23" s="250">
        <v>0</v>
      </c>
      <c r="Q23" s="140">
        <f>+O23+P23</f>
        <v>1722</v>
      </c>
      <c r="R23" s="243">
        <v>1104</v>
      </c>
      <c r="S23" s="244">
        <v>857</v>
      </c>
      <c r="T23" s="138">
        <f>+R23+S23</f>
        <v>1961</v>
      </c>
      <c r="U23" s="250"/>
      <c r="V23" s="142">
        <f>+T23+U23</f>
        <v>1961</v>
      </c>
      <c r="W23" s="217">
        <f>IF(Q23=0,0,((V23/Q23)-1)*100)</f>
        <v>13.879210220673643</v>
      </c>
    </row>
    <row r="24" spans="1:23" ht="14.25" thickTop="1" thickBot="1">
      <c r="A24" s="266" t="str">
        <f t="shared" si="2"/>
        <v xml:space="preserve"> </v>
      </c>
      <c r="B24" s="205" t="s">
        <v>27</v>
      </c>
      <c r="C24" s="111">
        <f t="shared" ref="C24:H24" si="14">+C21+C22+C23</f>
        <v>58</v>
      </c>
      <c r="D24" s="119">
        <f t="shared" si="14"/>
        <v>58</v>
      </c>
      <c r="E24" s="111">
        <f t="shared" si="14"/>
        <v>116</v>
      </c>
      <c r="F24" s="111">
        <f t="shared" si="14"/>
        <v>52</v>
      </c>
      <c r="G24" s="119">
        <f t="shared" si="14"/>
        <v>53</v>
      </c>
      <c r="H24" s="111">
        <f t="shared" si="14"/>
        <v>105</v>
      </c>
      <c r="I24" s="104">
        <f t="shared" ref="I24" si="15">IF(E24=0,0,((H24/E24)-1)*100)</f>
        <v>-9.4827586206896584</v>
      </c>
      <c r="L24" s="198" t="s">
        <v>27</v>
      </c>
      <c r="M24" s="143">
        <f t="shared" ref="M24:V24" si="16">+M21+M22+M23</f>
        <v>3627</v>
      </c>
      <c r="N24" s="144">
        <f t="shared" si="16"/>
        <v>3142</v>
      </c>
      <c r="O24" s="143">
        <f t="shared" si="16"/>
        <v>6769</v>
      </c>
      <c r="P24" s="143">
        <f t="shared" si="16"/>
        <v>0</v>
      </c>
      <c r="Q24" s="143">
        <f t="shared" si="16"/>
        <v>6769</v>
      </c>
      <c r="R24" s="143">
        <f t="shared" si="16"/>
        <v>3700</v>
      </c>
      <c r="S24" s="144">
        <f t="shared" si="16"/>
        <v>2759</v>
      </c>
      <c r="T24" s="143">
        <f t="shared" si="16"/>
        <v>6459</v>
      </c>
      <c r="U24" s="143">
        <f t="shared" si="16"/>
        <v>1</v>
      </c>
      <c r="V24" s="143">
        <f t="shared" si="16"/>
        <v>6460</v>
      </c>
      <c r="W24" s="146">
        <f t="shared" ref="W24" si="17">IF(Q24=0,0,((V24/Q24)-1)*100)</f>
        <v>-4.5649283498301108</v>
      </c>
    </row>
    <row r="25" spans="1:23" ht="14.25" thickTop="1" thickBot="1">
      <c r="A25" s="266" t="str">
        <f>IF(ISERROR(F25/G25)," ",IF(F25/G25&gt;0.5,IF(F25/G25&lt;1.5," ","NOT OK"),"NOT OK"))</f>
        <v xml:space="preserve"> </v>
      </c>
      <c r="B25" s="205" t="s">
        <v>90</v>
      </c>
      <c r="C25" s="101">
        <f>+C16+C20+C24</f>
        <v>194</v>
      </c>
      <c r="D25" s="102">
        <f t="shared" ref="D25:H25" si="18">+D16+D20+D24</f>
        <v>198</v>
      </c>
      <c r="E25" s="103">
        <f t="shared" si="18"/>
        <v>392</v>
      </c>
      <c r="F25" s="101">
        <f t="shared" si="18"/>
        <v>174</v>
      </c>
      <c r="G25" s="102">
        <f t="shared" si="18"/>
        <v>176</v>
      </c>
      <c r="H25" s="103">
        <f t="shared" si="18"/>
        <v>350</v>
      </c>
      <c r="I25" s="104">
        <f>IF(E25=0,0,((H25/E25)-1)*100)</f>
        <v>-10.71428571428571</v>
      </c>
      <c r="L25" s="198" t="s">
        <v>90</v>
      </c>
      <c r="M25" s="143">
        <f t="shared" ref="M25:V25" si="19">+M16+M20+M24</f>
        <v>9967</v>
      </c>
      <c r="N25" s="144">
        <f t="shared" si="19"/>
        <v>8954</v>
      </c>
      <c r="O25" s="143">
        <f t="shared" si="19"/>
        <v>18921</v>
      </c>
      <c r="P25" s="143">
        <f t="shared" si="19"/>
        <v>287</v>
      </c>
      <c r="Q25" s="143">
        <f t="shared" si="19"/>
        <v>19208</v>
      </c>
      <c r="R25" s="143">
        <f t="shared" si="19"/>
        <v>11136</v>
      </c>
      <c r="S25" s="144">
        <f t="shared" si="19"/>
        <v>8716</v>
      </c>
      <c r="T25" s="143">
        <f t="shared" si="19"/>
        <v>19852</v>
      </c>
      <c r="U25" s="143">
        <f t="shared" si="19"/>
        <v>1</v>
      </c>
      <c r="V25" s="145">
        <f t="shared" si="19"/>
        <v>19853</v>
      </c>
      <c r="W25" s="146">
        <f>IF(Q25=0,0,((V25/Q25)-1)*100)</f>
        <v>3.3579758433985862</v>
      </c>
    </row>
    <row r="26" spans="1:23" ht="14.25" thickTop="1" thickBot="1">
      <c r="A26" s="266" t="str">
        <f>IF(ISERROR(F26/G26)," ",IF(F26/G26&gt;0.5,IF(F26/G26&lt;1.5," ","NOT OK"),"NOT OK"))</f>
        <v xml:space="preserve"> </v>
      </c>
      <c r="B26" s="205" t="s">
        <v>89</v>
      </c>
      <c r="C26" s="101">
        <f>+C12+C16+C20+C24</f>
        <v>261</v>
      </c>
      <c r="D26" s="102">
        <f t="shared" ref="D26:H26" si="20">+D12+D16+D20+D24</f>
        <v>264</v>
      </c>
      <c r="E26" s="103">
        <f t="shared" si="20"/>
        <v>525</v>
      </c>
      <c r="F26" s="101">
        <f t="shared" si="20"/>
        <v>245</v>
      </c>
      <c r="G26" s="102">
        <f t="shared" si="20"/>
        <v>247</v>
      </c>
      <c r="H26" s="103">
        <f t="shared" si="20"/>
        <v>492</v>
      </c>
      <c r="I26" s="104">
        <f t="shared" ref="I26" si="21">IF(E26=0,0,((H26/E26)-1)*100)</f>
        <v>-6.2857142857142829</v>
      </c>
      <c r="L26" s="198" t="s">
        <v>89</v>
      </c>
      <c r="M26" s="143">
        <f t="shared" ref="M26:V26" si="22">+M12+M16+M20+M24</f>
        <v>14224</v>
      </c>
      <c r="N26" s="144">
        <f t="shared" si="22"/>
        <v>13086</v>
      </c>
      <c r="O26" s="143">
        <f t="shared" si="22"/>
        <v>27310</v>
      </c>
      <c r="P26" s="143">
        <f t="shared" si="22"/>
        <v>293</v>
      </c>
      <c r="Q26" s="143">
        <f t="shared" si="22"/>
        <v>27603</v>
      </c>
      <c r="R26" s="143">
        <f t="shared" si="22"/>
        <v>14962</v>
      </c>
      <c r="S26" s="144">
        <f t="shared" si="22"/>
        <v>12397</v>
      </c>
      <c r="T26" s="143">
        <f t="shared" si="22"/>
        <v>27359</v>
      </c>
      <c r="U26" s="143">
        <f t="shared" si="22"/>
        <v>1</v>
      </c>
      <c r="V26" s="145">
        <f t="shared" si="22"/>
        <v>27360</v>
      </c>
      <c r="W26" s="146">
        <f t="shared" ref="W26" si="23">IF(Q26=0,0,((V26/Q26)-1)*100)</f>
        <v>-0.88033909357678741</v>
      </c>
    </row>
    <row r="27" spans="1:23" ht="14.25" thickTop="1" thickBot="1">
      <c r="B27" s="200" t="s">
        <v>59</v>
      </c>
      <c r="C27" s="94"/>
      <c r="D27" s="94"/>
      <c r="E27" s="94"/>
      <c r="F27" s="94"/>
      <c r="G27" s="94"/>
      <c r="H27" s="94"/>
      <c r="I27" s="95"/>
      <c r="L27" s="200" t="s">
        <v>59</v>
      </c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5"/>
    </row>
    <row r="28" spans="1:23" ht="13.5" thickTop="1">
      <c r="B28" s="327" t="s">
        <v>28</v>
      </c>
      <c r="C28" s="328"/>
      <c r="D28" s="328"/>
      <c r="E28" s="328"/>
      <c r="F28" s="328"/>
      <c r="G28" s="328"/>
      <c r="H28" s="328"/>
      <c r="I28" s="329"/>
      <c r="L28" s="330" t="s">
        <v>29</v>
      </c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2"/>
    </row>
    <row r="29" spans="1:23" ht="13.5" thickBot="1">
      <c r="B29" s="318" t="s">
        <v>30</v>
      </c>
      <c r="C29" s="319"/>
      <c r="D29" s="319"/>
      <c r="E29" s="319"/>
      <c r="F29" s="319"/>
      <c r="G29" s="319"/>
      <c r="H29" s="319"/>
      <c r="I29" s="320"/>
      <c r="L29" s="321" t="s">
        <v>31</v>
      </c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3"/>
    </row>
    <row r="30" spans="1:23" ht="14.25" thickTop="1" thickBot="1">
      <c r="B30" s="197"/>
      <c r="C30" s="94"/>
      <c r="D30" s="94"/>
      <c r="E30" s="94"/>
      <c r="F30" s="94"/>
      <c r="G30" s="94"/>
      <c r="H30" s="94"/>
      <c r="I30" s="95"/>
      <c r="L30" s="197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5"/>
    </row>
    <row r="31" spans="1:23" ht="14.25" thickTop="1" thickBot="1">
      <c r="B31" s="219"/>
      <c r="C31" s="312" t="s">
        <v>91</v>
      </c>
      <c r="D31" s="313"/>
      <c r="E31" s="314"/>
      <c r="F31" s="315" t="s">
        <v>92</v>
      </c>
      <c r="G31" s="316"/>
      <c r="H31" s="317"/>
      <c r="I31" s="220" t="s">
        <v>4</v>
      </c>
      <c r="L31" s="219"/>
      <c r="M31" s="324" t="s">
        <v>91</v>
      </c>
      <c r="N31" s="325"/>
      <c r="O31" s="325"/>
      <c r="P31" s="325"/>
      <c r="Q31" s="326"/>
      <c r="R31" s="324" t="s">
        <v>92</v>
      </c>
      <c r="S31" s="325"/>
      <c r="T31" s="325"/>
      <c r="U31" s="325"/>
      <c r="V31" s="326"/>
      <c r="W31" s="220" t="s">
        <v>4</v>
      </c>
    </row>
    <row r="32" spans="1:23" ht="13.5" thickTop="1">
      <c r="B32" s="221" t="s">
        <v>5</v>
      </c>
      <c r="C32" s="222"/>
      <c r="D32" s="223"/>
      <c r="E32" s="153"/>
      <c r="F32" s="222"/>
      <c r="G32" s="223"/>
      <c r="H32" s="153"/>
      <c r="I32" s="224" t="s">
        <v>6</v>
      </c>
      <c r="L32" s="221" t="s">
        <v>5</v>
      </c>
      <c r="M32" s="222"/>
      <c r="N32" s="225"/>
      <c r="O32" s="150"/>
      <c r="P32" s="226"/>
      <c r="Q32" s="151"/>
      <c r="R32" s="222"/>
      <c r="S32" s="225"/>
      <c r="T32" s="150"/>
      <c r="U32" s="226"/>
      <c r="V32" s="150"/>
      <c r="W32" s="224" t="s">
        <v>6</v>
      </c>
    </row>
    <row r="33" spans="1:23" ht="13.5" thickBot="1">
      <c r="B33" s="227"/>
      <c r="C33" s="228" t="s">
        <v>7</v>
      </c>
      <c r="D33" s="229" t="s">
        <v>8</v>
      </c>
      <c r="E33" s="213" t="s">
        <v>9</v>
      </c>
      <c r="F33" s="228" t="s">
        <v>7</v>
      </c>
      <c r="G33" s="229" t="s">
        <v>8</v>
      </c>
      <c r="H33" s="213" t="s">
        <v>9</v>
      </c>
      <c r="I33" s="230"/>
      <c r="L33" s="227"/>
      <c r="M33" s="231" t="s">
        <v>10</v>
      </c>
      <c r="N33" s="232" t="s">
        <v>11</v>
      </c>
      <c r="O33" s="152" t="s">
        <v>12</v>
      </c>
      <c r="P33" s="233" t="s">
        <v>13</v>
      </c>
      <c r="Q33" s="214" t="s">
        <v>9</v>
      </c>
      <c r="R33" s="231" t="s">
        <v>10</v>
      </c>
      <c r="S33" s="232" t="s">
        <v>11</v>
      </c>
      <c r="T33" s="152" t="s">
        <v>12</v>
      </c>
      <c r="U33" s="233" t="s">
        <v>13</v>
      </c>
      <c r="V33" s="152" t="s">
        <v>9</v>
      </c>
      <c r="W33" s="230"/>
    </row>
    <row r="34" spans="1:23" ht="5.25" customHeight="1" thickTop="1">
      <c r="B34" s="221"/>
      <c r="C34" s="234"/>
      <c r="D34" s="235"/>
      <c r="E34" s="97"/>
      <c r="F34" s="234"/>
      <c r="G34" s="235"/>
      <c r="H34" s="97"/>
      <c r="I34" s="236"/>
      <c r="L34" s="221"/>
      <c r="M34" s="237"/>
      <c r="N34" s="238"/>
      <c r="O34" s="136"/>
      <c r="P34" s="239"/>
      <c r="Q34" s="139"/>
      <c r="R34" s="237"/>
      <c r="S34" s="238"/>
      <c r="T34" s="276"/>
      <c r="U34" s="240"/>
      <c r="V34" s="141"/>
      <c r="W34" s="240"/>
    </row>
    <row r="35" spans="1:23">
      <c r="A35" s="94" t="str">
        <f t="shared" si="2"/>
        <v xml:space="preserve"> </v>
      </c>
      <c r="B35" s="221" t="s">
        <v>14</v>
      </c>
      <c r="C35" s="241">
        <v>470</v>
      </c>
      <c r="D35" s="242">
        <v>469</v>
      </c>
      <c r="E35" s="98">
        <f>C35+D35</f>
        <v>939</v>
      </c>
      <c r="F35" s="243">
        <v>555</v>
      </c>
      <c r="G35" s="247">
        <v>553</v>
      </c>
      <c r="H35" s="98">
        <f>F35+G35</f>
        <v>1108</v>
      </c>
      <c r="I35" s="217">
        <f t="shared" ref="I35:I43" si="24">IF(E35=0,0,((H35/E35)-1)*100)</f>
        <v>17.997870074547386</v>
      </c>
      <c r="K35" s="99"/>
      <c r="L35" s="221" t="s">
        <v>14</v>
      </c>
      <c r="M35" s="243">
        <v>65338</v>
      </c>
      <c r="N35" s="244">
        <v>60778</v>
      </c>
      <c r="O35" s="137">
        <f>+M35+N35</f>
        <v>126116</v>
      </c>
      <c r="P35" s="100">
        <v>0</v>
      </c>
      <c r="Q35" s="140">
        <f>O35+P35</f>
        <v>126116</v>
      </c>
      <c r="R35" s="243">
        <v>80944</v>
      </c>
      <c r="S35" s="244">
        <v>77726</v>
      </c>
      <c r="T35" s="137">
        <f>+R35+S35</f>
        <v>158670</v>
      </c>
      <c r="U35" s="100">
        <v>0</v>
      </c>
      <c r="V35" s="142">
        <f>T35+U35</f>
        <v>158670</v>
      </c>
      <c r="W35" s="217">
        <f t="shared" ref="W35:W43" si="25">IF(Q35=0,0,((V35/Q35)-1)*100)</f>
        <v>25.812743823146931</v>
      </c>
    </row>
    <row r="36" spans="1:23">
      <c r="A36" s="94" t="str">
        <f t="shared" si="2"/>
        <v xml:space="preserve"> </v>
      </c>
      <c r="B36" s="221" t="s">
        <v>15</v>
      </c>
      <c r="C36" s="241">
        <v>468</v>
      </c>
      <c r="D36" s="242">
        <v>468</v>
      </c>
      <c r="E36" s="98">
        <f>C36+D36</f>
        <v>936</v>
      </c>
      <c r="F36" s="243">
        <v>631</v>
      </c>
      <c r="G36" s="247">
        <v>632</v>
      </c>
      <c r="H36" s="98">
        <f>F36+G36</f>
        <v>1263</v>
      </c>
      <c r="I36" s="217">
        <f t="shared" si="24"/>
        <v>34.935897435897445</v>
      </c>
      <c r="K36" s="99"/>
      <c r="L36" s="221" t="s">
        <v>15</v>
      </c>
      <c r="M36" s="243">
        <v>65213</v>
      </c>
      <c r="N36" s="244">
        <v>62056</v>
      </c>
      <c r="O36" s="137">
        <f>+M36+N36</f>
        <v>127269</v>
      </c>
      <c r="P36" s="100">
        <v>0</v>
      </c>
      <c r="Q36" s="140">
        <f>O36+P36</f>
        <v>127269</v>
      </c>
      <c r="R36" s="243">
        <v>86011</v>
      </c>
      <c r="S36" s="244">
        <v>82392</v>
      </c>
      <c r="T36" s="137">
        <f>+R36+S36</f>
        <v>168403</v>
      </c>
      <c r="U36" s="100">
        <v>0</v>
      </c>
      <c r="V36" s="142">
        <f>T36+U36</f>
        <v>168403</v>
      </c>
      <c r="W36" s="217">
        <f t="shared" si="25"/>
        <v>32.32051795802591</v>
      </c>
    </row>
    <row r="37" spans="1:23" ht="13.5" thickBot="1">
      <c r="A37" s="94" t="str">
        <f t="shared" si="2"/>
        <v xml:space="preserve"> </v>
      </c>
      <c r="B37" s="227" t="s">
        <v>16</v>
      </c>
      <c r="C37" s="245">
        <v>569</v>
      </c>
      <c r="D37" s="246">
        <v>570</v>
      </c>
      <c r="E37" s="98">
        <f>C37+D37</f>
        <v>1139</v>
      </c>
      <c r="F37" s="243">
        <v>619</v>
      </c>
      <c r="G37" s="252">
        <v>618</v>
      </c>
      <c r="H37" s="98">
        <f>F37+G37</f>
        <v>1237</v>
      </c>
      <c r="I37" s="217">
        <f t="shared" si="24"/>
        <v>8.6040386303775307</v>
      </c>
      <c r="K37" s="99"/>
      <c r="L37" s="227" t="s">
        <v>16</v>
      </c>
      <c r="M37" s="243">
        <v>78219</v>
      </c>
      <c r="N37" s="244">
        <v>69866</v>
      </c>
      <c r="O37" s="137">
        <f>+M37+N37</f>
        <v>148085</v>
      </c>
      <c r="P37" s="100">
        <v>0</v>
      </c>
      <c r="Q37" s="140">
        <f>O37+P37</f>
        <v>148085</v>
      </c>
      <c r="R37" s="243">
        <v>94116</v>
      </c>
      <c r="S37" s="244">
        <v>86405</v>
      </c>
      <c r="T37" s="137">
        <f>+R37+S37</f>
        <v>180521</v>
      </c>
      <c r="U37" s="250">
        <v>0</v>
      </c>
      <c r="V37" s="142">
        <f>T37+U37</f>
        <v>180521</v>
      </c>
      <c r="W37" s="217">
        <f t="shared" si="25"/>
        <v>21.903636425026175</v>
      </c>
    </row>
    <row r="38" spans="1:23" ht="14.25" thickTop="1" thickBot="1">
      <c r="A38" s="94" t="str">
        <f>IF(ISERROR(F38/G38)," ",IF(F38/G38&gt;0.5,IF(F38/G38&lt;1.5," ","NOT OK"),"NOT OK"))</f>
        <v xml:space="preserve"> </v>
      </c>
      <c r="B38" s="205" t="s">
        <v>17</v>
      </c>
      <c r="C38" s="101">
        <f t="shared" ref="C38:D38" si="26">C35+C36+C37</f>
        <v>1507</v>
      </c>
      <c r="D38" s="102">
        <f t="shared" si="26"/>
        <v>1507</v>
      </c>
      <c r="E38" s="103">
        <f t="shared" ref="E38:H38" si="27">E35+E36+E37</f>
        <v>3014</v>
      </c>
      <c r="F38" s="101">
        <f t="shared" si="27"/>
        <v>1805</v>
      </c>
      <c r="G38" s="102">
        <f t="shared" si="27"/>
        <v>1803</v>
      </c>
      <c r="H38" s="103">
        <f t="shared" si="27"/>
        <v>3608</v>
      </c>
      <c r="I38" s="104">
        <f t="shared" si="24"/>
        <v>19.7080291970803</v>
      </c>
      <c r="L38" s="198" t="s">
        <v>17</v>
      </c>
      <c r="M38" s="143">
        <f t="shared" ref="M38:P38" si="28">M35+M36+M37</f>
        <v>208770</v>
      </c>
      <c r="N38" s="144">
        <f t="shared" si="28"/>
        <v>192700</v>
      </c>
      <c r="O38" s="143">
        <f t="shared" si="28"/>
        <v>401470</v>
      </c>
      <c r="P38" s="143">
        <f t="shared" si="28"/>
        <v>0</v>
      </c>
      <c r="Q38" s="143">
        <f t="shared" ref="Q38:V38" si="29">Q35+Q36+Q37</f>
        <v>401470</v>
      </c>
      <c r="R38" s="143">
        <f t="shared" si="29"/>
        <v>261071</v>
      </c>
      <c r="S38" s="144">
        <f t="shared" si="29"/>
        <v>246523</v>
      </c>
      <c r="T38" s="143">
        <f t="shared" si="29"/>
        <v>507594</v>
      </c>
      <c r="U38" s="143">
        <f t="shared" si="29"/>
        <v>0</v>
      </c>
      <c r="V38" s="145">
        <f t="shared" si="29"/>
        <v>507594</v>
      </c>
      <c r="W38" s="146">
        <f t="shared" si="25"/>
        <v>26.433855580740783</v>
      </c>
    </row>
    <row r="39" spans="1:23" ht="13.5" thickTop="1">
      <c r="A39" s="94" t="str">
        <f t="shared" si="2"/>
        <v xml:space="preserve"> </v>
      </c>
      <c r="B39" s="221" t="s">
        <v>18</v>
      </c>
      <c r="C39" s="241">
        <v>600</v>
      </c>
      <c r="D39" s="242">
        <v>598</v>
      </c>
      <c r="E39" s="98">
        <f>C39+D39</f>
        <v>1198</v>
      </c>
      <c r="F39" s="241">
        <v>613</v>
      </c>
      <c r="G39" s="242">
        <v>613</v>
      </c>
      <c r="H39" s="98">
        <f>F39+G39</f>
        <v>1226</v>
      </c>
      <c r="I39" s="217">
        <f t="shared" si="24"/>
        <v>2.3372287145241977</v>
      </c>
      <c r="L39" s="221" t="s">
        <v>18</v>
      </c>
      <c r="M39" s="243">
        <v>79920</v>
      </c>
      <c r="N39" s="244">
        <v>80523</v>
      </c>
      <c r="O39" s="137">
        <f>+M39+N39</f>
        <v>160443</v>
      </c>
      <c r="P39" s="100">
        <v>0</v>
      </c>
      <c r="Q39" s="140">
        <f>O39+P39</f>
        <v>160443</v>
      </c>
      <c r="R39" s="243">
        <v>90674</v>
      </c>
      <c r="S39" s="244">
        <v>94241</v>
      </c>
      <c r="T39" s="137">
        <f>+R39+S39</f>
        <v>184915</v>
      </c>
      <c r="U39" s="100">
        <v>521</v>
      </c>
      <c r="V39" s="142">
        <f>T39+U39</f>
        <v>185436</v>
      </c>
      <c r="W39" s="217">
        <f t="shared" si="25"/>
        <v>15.577494811241376</v>
      </c>
    </row>
    <row r="40" spans="1:23">
      <c r="A40" s="94" t="str">
        <f>IF(ISERROR(F40/G40)," ",IF(F40/G40&gt;0.5,IF(F40/G40&lt;1.5," ","NOT OK"),"NOT OK"))</f>
        <v xml:space="preserve"> </v>
      </c>
      <c r="B40" s="221" t="s">
        <v>19</v>
      </c>
      <c r="C40" s="243">
        <v>571</v>
      </c>
      <c r="D40" s="247">
        <v>571</v>
      </c>
      <c r="E40" s="98">
        <f>+C40+D40</f>
        <v>1142</v>
      </c>
      <c r="F40" s="243">
        <v>592</v>
      </c>
      <c r="G40" s="247">
        <v>593</v>
      </c>
      <c r="H40" s="105">
        <f>F40+G40</f>
        <v>1185</v>
      </c>
      <c r="I40" s="217">
        <f>IF(E40=0,0,((H40/E40)-1)*100)</f>
        <v>3.7653239929947402</v>
      </c>
      <c r="L40" s="221" t="s">
        <v>19</v>
      </c>
      <c r="M40" s="243">
        <v>67204</v>
      </c>
      <c r="N40" s="244">
        <v>67676</v>
      </c>
      <c r="O40" s="137">
        <f>+M40+N40</f>
        <v>134880</v>
      </c>
      <c r="P40" s="100">
        <v>0</v>
      </c>
      <c r="Q40" s="140">
        <f>O40+P40</f>
        <v>134880</v>
      </c>
      <c r="R40" s="243">
        <v>84798</v>
      </c>
      <c r="S40" s="244">
        <v>84959</v>
      </c>
      <c r="T40" s="137">
        <f>+R40+S40</f>
        <v>169757</v>
      </c>
      <c r="U40" s="100">
        <v>0</v>
      </c>
      <c r="V40" s="142">
        <f>T40+U40</f>
        <v>169757</v>
      </c>
      <c r="W40" s="217">
        <f>IF(Q40=0,0,((V40/Q40)-1)*100)</f>
        <v>25.857799525504156</v>
      </c>
    </row>
    <row r="41" spans="1:23" ht="13.5" thickBot="1">
      <c r="A41" s="94" t="str">
        <f>IF(ISERROR(F41/G41)," ",IF(F41/G41&gt;0.5,IF(F41/G41&lt;1.5," ","NOT OK"),"NOT OK"))</f>
        <v xml:space="preserve"> </v>
      </c>
      <c r="B41" s="221" t="s">
        <v>20</v>
      </c>
      <c r="C41" s="243">
        <v>565</v>
      </c>
      <c r="D41" s="247">
        <v>564</v>
      </c>
      <c r="E41" s="98">
        <f>+C41+D41</f>
        <v>1129</v>
      </c>
      <c r="F41" s="243">
        <v>549</v>
      </c>
      <c r="G41" s="247">
        <v>549</v>
      </c>
      <c r="H41" s="105">
        <f>F41+G41</f>
        <v>1098</v>
      </c>
      <c r="I41" s="217">
        <f>IF(E41=0,0,((H41/E41)-1)*100)</f>
        <v>-2.7457927369353374</v>
      </c>
      <c r="L41" s="221" t="s">
        <v>20</v>
      </c>
      <c r="M41" s="243">
        <v>66105</v>
      </c>
      <c r="N41" s="244">
        <v>66740</v>
      </c>
      <c r="O41" s="137">
        <f>+M41+N41</f>
        <v>132845</v>
      </c>
      <c r="P41" s="100">
        <v>210</v>
      </c>
      <c r="Q41" s="140">
        <f>O41+P41</f>
        <v>133055</v>
      </c>
      <c r="R41" s="243">
        <v>77184</v>
      </c>
      <c r="S41" s="244">
        <v>77199</v>
      </c>
      <c r="T41" s="137">
        <f>+R41+S41</f>
        <v>154383</v>
      </c>
      <c r="U41" s="100">
        <v>0</v>
      </c>
      <c r="V41" s="142">
        <f>T41+U41</f>
        <v>154383</v>
      </c>
      <c r="W41" s="217">
        <f>IF(Q41=0,0,((V41/Q41)-1)*100)</f>
        <v>16.029461500883091</v>
      </c>
    </row>
    <row r="42" spans="1:23" ht="14.25" thickTop="1" thickBot="1">
      <c r="A42" s="94" t="str">
        <f>IF(ISERROR(F42/G42)," ",IF(F42/G42&gt;0.5,IF(F42/G42&lt;1.5," ","NOT OK"),"NOT OK"))</f>
        <v xml:space="preserve"> </v>
      </c>
      <c r="B42" s="205" t="s">
        <v>87</v>
      </c>
      <c r="C42" s="101">
        <f>+C39+C40+C41</f>
        <v>1736</v>
      </c>
      <c r="D42" s="102">
        <f t="shared" ref="D42:H42" si="30">+D39+D40+D41</f>
        <v>1733</v>
      </c>
      <c r="E42" s="103">
        <f t="shared" si="30"/>
        <v>3469</v>
      </c>
      <c r="F42" s="101">
        <f t="shared" si="30"/>
        <v>1754</v>
      </c>
      <c r="G42" s="102">
        <f t="shared" si="30"/>
        <v>1755</v>
      </c>
      <c r="H42" s="103">
        <f t="shared" si="30"/>
        <v>3509</v>
      </c>
      <c r="I42" s="104">
        <f t="shared" ref="I42" si="31">IF(E42=0,0,((H42/E42)-1)*100)</f>
        <v>1.1530700490054668</v>
      </c>
      <c r="L42" s="198" t="s">
        <v>87</v>
      </c>
      <c r="M42" s="143">
        <f>+M39+M40+M41</f>
        <v>213229</v>
      </c>
      <c r="N42" s="144">
        <f t="shared" ref="N42:V42" si="32">+N39+N40+N41</f>
        <v>214939</v>
      </c>
      <c r="O42" s="143">
        <f t="shared" si="32"/>
        <v>428168</v>
      </c>
      <c r="P42" s="143">
        <f t="shared" si="32"/>
        <v>210</v>
      </c>
      <c r="Q42" s="143">
        <f t="shared" si="32"/>
        <v>428378</v>
      </c>
      <c r="R42" s="143">
        <f t="shared" si="32"/>
        <v>252656</v>
      </c>
      <c r="S42" s="144">
        <f t="shared" si="32"/>
        <v>256399</v>
      </c>
      <c r="T42" s="143">
        <f t="shared" si="32"/>
        <v>509055</v>
      </c>
      <c r="U42" s="143">
        <f t="shared" si="32"/>
        <v>521</v>
      </c>
      <c r="V42" s="145">
        <f t="shared" si="32"/>
        <v>509576</v>
      </c>
      <c r="W42" s="146">
        <f t="shared" ref="W42" si="33">IF(Q42=0,0,((V42/Q42)-1)*100)</f>
        <v>18.954754912717277</v>
      </c>
    </row>
    <row r="43" spans="1:23" ht="13.5" thickTop="1">
      <c r="A43" s="94" t="str">
        <f t="shared" si="2"/>
        <v xml:space="preserve"> </v>
      </c>
      <c r="B43" s="221" t="s">
        <v>32</v>
      </c>
      <c r="C43" s="248">
        <v>512</v>
      </c>
      <c r="D43" s="249">
        <v>513</v>
      </c>
      <c r="E43" s="98">
        <f>+C43+D43</f>
        <v>1025</v>
      </c>
      <c r="F43" s="248">
        <v>615</v>
      </c>
      <c r="G43" s="249">
        <v>613</v>
      </c>
      <c r="H43" s="105">
        <f>F43+G43</f>
        <v>1228</v>
      </c>
      <c r="I43" s="217">
        <f t="shared" si="24"/>
        <v>19.804878048780484</v>
      </c>
      <c r="L43" s="221" t="s">
        <v>21</v>
      </c>
      <c r="M43" s="243">
        <v>69203</v>
      </c>
      <c r="N43" s="244">
        <v>69215</v>
      </c>
      <c r="O43" s="137">
        <f>+N43+M43</f>
        <v>138418</v>
      </c>
      <c r="P43" s="100">
        <v>0</v>
      </c>
      <c r="Q43" s="140">
        <f>+O43+P43</f>
        <v>138418</v>
      </c>
      <c r="R43" s="243">
        <v>84274</v>
      </c>
      <c r="S43" s="244">
        <v>85854</v>
      </c>
      <c r="T43" s="137">
        <f>+S43+R43</f>
        <v>170128</v>
      </c>
      <c r="U43" s="100">
        <v>0</v>
      </c>
      <c r="V43" s="142">
        <f>+T43+U43</f>
        <v>170128</v>
      </c>
      <c r="W43" s="217">
        <f t="shared" si="25"/>
        <v>22.908870233640144</v>
      </c>
    </row>
    <row r="44" spans="1:23">
      <c r="A44" s="94" t="str">
        <f t="shared" ref="A44:A47" si="34">IF(ISERROR(F44/G44)," ",IF(F44/G44&gt;0.5,IF(F44/G44&lt;1.5," ","NOT OK"),"NOT OK"))</f>
        <v xml:space="preserve"> </v>
      </c>
      <c r="B44" s="221" t="s">
        <v>88</v>
      </c>
      <c r="C44" s="248">
        <v>514</v>
      </c>
      <c r="D44" s="249">
        <v>514</v>
      </c>
      <c r="E44" s="98">
        <f>+C44+D44</f>
        <v>1028</v>
      </c>
      <c r="F44" s="248">
        <v>552</v>
      </c>
      <c r="G44" s="249">
        <v>553</v>
      </c>
      <c r="H44" s="105">
        <f>F44+G44</f>
        <v>1105</v>
      </c>
      <c r="I44" s="217">
        <f t="shared" ref="I44:I48" si="35">IF(E44=0,0,((H44/E44)-1)*100)</f>
        <v>7.4902723735408516</v>
      </c>
      <c r="L44" s="221" t="s">
        <v>88</v>
      </c>
      <c r="M44" s="243">
        <v>65431</v>
      </c>
      <c r="N44" s="244">
        <v>65537</v>
      </c>
      <c r="O44" s="137">
        <f>+N44+M44</f>
        <v>130968</v>
      </c>
      <c r="P44" s="100">
        <v>0</v>
      </c>
      <c r="Q44" s="140">
        <f>+O44+P44</f>
        <v>130968</v>
      </c>
      <c r="R44" s="243">
        <v>77277</v>
      </c>
      <c r="S44" s="244">
        <v>78481</v>
      </c>
      <c r="T44" s="137">
        <f>+S44+R44</f>
        <v>155758</v>
      </c>
      <c r="U44" s="100">
        <v>0</v>
      </c>
      <c r="V44" s="142">
        <f>+T44+U44</f>
        <v>155758</v>
      </c>
      <c r="W44" s="217">
        <f t="shared" ref="W44:W48" si="36">IF(Q44=0,0,((V44/Q44)-1)*100)</f>
        <v>18.928287826033841</v>
      </c>
    </row>
    <row r="45" spans="1:23" ht="13.5" thickBot="1">
      <c r="A45" s="94" t="str">
        <f t="shared" si="34"/>
        <v xml:space="preserve"> </v>
      </c>
      <c r="B45" s="221" t="s">
        <v>22</v>
      </c>
      <c r="C45" s="248">
        <v>458</v>
      </c>
      <c r="D45" s="249">
        <v>458</v>
      </c>
      <c r="E45" s="98">
        <f>+C45+D45</f>
        <v>916</v>
      </c>
      <c r="F45" s="248">
        <v>486</v>
      </c>
      <c r="G45" s="249">
        <v>486</v>
      </c>
      <c r="H45" s="105">
        <f>F45+G45</f>
        <v>972</v>
      </c>
      <c r="I45" s="217">
        <f t="shared" si="35"/>
        <v>6.1135371179039222</v>
      </c>
      <c r="L45" s="221" t="s">
        <v>22</v>
      </c>
      <c r="M45" s="243">
        <v>59565</v>
      </c>
      <c r="N45" s="244">
        <v>60143</v>
      </c>
      <c r="O45" s="138">
        <f>+N45+M45</f>
        <v>119708</v>
      </c>
      <c r="P45" s="250">
        <v>0</v>
      </c>
      <c r="Q45" s="140">
        <f>+O45+P45</f>
        <v>119708</v>
      </c>
      <c r="R45" s="243">
        <v>68041</v>
      </c>
      <c r="S45" s="244">
        <v>67210</v>
      </c>
      <c r="T45" s="138">
        <f>+S45+R45</f>
        <v>135251</v>
      </c>
      <c r="U45" s="250">
        <v>3</v>
      </c>
      <c r="V45" s="142">
        <f>+T45+U45</f>
        <v>135254</v>
      </c>
      <c r="W45" s="217">
        <f t="shared" si="36"/>
        <v>12.986600728439202</v>
      </c>
    </row>
    <row r="46" spans="1:23" ht="14.25" customHeight="1" thickTop="1" thickBot="1">
      <c r="A46" s="113" t="str">
        <f t="shared" si="34"/>
        <v xml:space="preserve"> </v>
      </c>
      <c r="B46" s="206" t="s">
        <v>60</v>
      </c>
      <c r="C46" s="111">
        <f>+C43+C44+C45</f>
        <v>1484</v>
      </c>
      <c r="D46" s="112">
        <f t="shared" ref="D46" si="37">+D43+D44+D45</f>
        <v>1485</v>
      </c>
      <c r="E46" s="110">
        <f t="shared" ref="E46" si="38">+E43+E44+E45</f>
        <v>2969</v>
      </c>
      <c r="F46" s="111">
        <f t="shared" ref="F46" si="39">+F43+F44+F45</f>
        <v>1653</v>
      </c>
      <c r="G46" s="112">
        <f t="shared" ref="G46" si="40">+G43+G44+G45</f>
        <v>1652</v>
      </c>
      <c r="H46" s="112">
        <f t="shared" ref="H46" si="41">+H43+H44+H45</f>
        <v>3305</v>
      </c>
      <c r="I46" s="104">
        <f t="shared" si="35"/>
        <v>11.316941731222641</v>
      </c>
      <c r="J46" s="113"/>
      <c r="K46" s="114"/>
      <c r="L46" s="199" t="s">
        <v>60</v>
      </c>
      <c r="M46" s="147">
        <f>M43+M44+M45</f>
        <v>194199</v>
      </c>
      <c r="N46" s="147">
        <f t="shared" ref="N46" si="42">N43+N44+N45</f>
        <v>194895</v>
      </c>
      <c r="O46" s="148">
        <f t="shared" ref="O46" si="43">O43+O44+O45</f>
        <v>389094</v>
      </c>
      <c r="P46" s="148">
        <f t="shared" ref="P46" si="44">P43+P44+P45</f>
        <v>0</v>
      </c>
      <c r="Q46" s="148">
        <f t="shared" ref="Q46" si="45">Q43+Q44+Q45</f>
        <v>389094</v>
      </c>
      <c r="R46" s="147">
        <f t="shared" ref="R46" si="46">R43+R44+R45</f>
        <v>229592</v>
      </c>
      <c r="S46" s="147">
        <f t="shared" ref="S46" si="47">S43+S44+S45</f>
        <v>231545</v>
      </c>
      <c r="T46" s="148">
        <f t="shared" ref="T46" si="48">T43+T44+T45</f>
        <v>461137</v>
      </c>
      <c r="U46" s="148">
        <f t="shared" ref="U46" si="49">U43+U44+U45</f>
        <v>3</v>
      </c>
      <c r="V46" s="148">
        <f t="shared" ref="V46" si="50">V43+V44+V45</f>
        <v>461140</v>
      </c>
      <c r="W46" s="149">
        <f t="shared" si="36"/>
        <v>18.516348234616832</v>
      </c>
    </row>
    <row r="47" spans="1:23" ht="13.5" thickTop="1">
      <c r="A47" s="94" t="str">
        <f t="shared" si="34"/>
        <v xml:space="preserve"> </v>
      </c>
      <c r="B47" s="221" t="s">
        <v>23</v>
      </c>
      <c r="C47" s="243">
        <v>471</v>
      </c>
      <c r="D47" s="247">
        <v>471</v>
      </c>
      <c r="E47" s="115">
        <f>+C47+D47</f>
        <v>942</v>
      </c>
      <c r="F47" s="243">
        <v>525</v>
      </c>
      <c r="G47" s="247">
        <v>524</v>
      </c>
      <c r="H47" s="116">
        <f t="shared" ref="H47" si="51">F47+G47</f>
        <v>1049</v>
      </c>
      <c r="I47" s="217">
        <f t="shared" si="35"/>
        <v>11.358811040339711</v>
      </c>
      <c r="L47" s="221" t="s">
        <v>24</v>
      </c>
      <c r="M47" s="243">
        <v>69325</v>
      </c>
      <c r="N47" s="244">
        <v>65212</v>
      </c>
      <c r="O47" s="138">
        <f>+N47+M47</f>
        <v>134537</v>
      </c>
      <c r="P47" s="251">
        <v>0</v>
      </c>
      <c r="Q47" s="140">
        <f>+O47+P47</f>
        <v>134537</v>
      </c>
      <c r="R47" s="243">
        <v>78188</v>
      </c>
      <c r="S47" s="244">
        <v>76851</v>
      </c>
      <c r="T47" s="138">
        <f>+S47+R47</f>
        <v>155039</v>
      </c>
      <c r="U47" s="251">
        <v>0</v>
      </c>
      <c r="V47" s="142">
        <f>+T47+U47</f>
        <v>155039</v>
      </c>
      <c r="W47" s="217">
        <f t="shared" si="36"/>
        <v>15.238930554419984</v>
      </c>
    </row>
    <row r="48" spans="1:23">
      <c r="A48" s="94" t="str">
        <f t="shared" si="2"/>
        <v xml:space="preserve"> </v>
      </c>
      <c r="B48" s="221" t="s">
        <v>25</v>
      </c>
      <c r="C48" s="243">
        <v>484</v>
      </c>
      <c r="D48" s="247">
        <v>484</v>
      </c>
      <c r="E48" s="117">
        <f>+C48+D48</f>
        <v>968</v>
      </c>
      <c r="F48" s="243">
        <v>535</v>
      </c>
      <c r="G48" s="247">
        <v>535</v>
      </c>
      <c r="H48" s="117">
        <f>F48+G48</f>
        <v>1070</v>
      </c>
      <c r="I48" s="217">
        <f t="shared" si="35"/>
        <v>10.537190082644621</v>
      </c>
      <c r="L48" s="221" t="s">
        <v>25</v>
      </c>
      <c r="M48" s="243">
        <v>69235</v>
      </c>
      <c r="N48" s="244">
        <v>69067</v>
      </c>
      <c r="O48" s="138">
        <f>+N48+M48</f>
        <v>138302</v>
      </c>
      <c r="P48" s="100">
        <v>0</v>
      </c>
      <c r="Q48" s="140">
        <f>+O48+P48</f>
        <v>138302</v>
      </c>
      <c r="R48" s="243">
        <v>78409</v>
      </c>
      <c r="S48" s="244">
        <v>77523</v>
      </c>
      <c r="T48" s="138">
        <f>+S48+R48</f>
        <v>155932</v>
      </c>
      <c r="U48" s="100">
        <v>0</v>
      </c>
      <c r="V48" s="142">
        <f>+T48+U48</f>
        <v>155932</v>
      </c>
      <c r="W48" s="217">
        <f t="shared" si="36"/>
        <v>12.747465691023985</v>
      </c>
    </row>
    <row r="49" spans="1:23" ht="13.5" thickBot="1">
      <c r="A49" s="94" t="str">
        <f t="shared" si="2"/>
        <v xml:space="preserve"> </v>
      </c>
      <c r="B49" s="221" t="s">
        <v>26</v>
      </c>
      <c r="C49" s="243">
        <v>456</v>
      </c>
      <c r="D49" s="252">
        <v>456</v>
      </c>
      <c r="E49" s="118">
        <f>+C49+D49</f>
        <v>912</v>
      </c>
      <c r="F49" s="243">
        <v>520</v>
      </c>
      <c r="G49" s="252">
        <v>520</v>
      </c>
      <c r="H49" s="118">
        <f>F49+G49</f>
        <v>1040</v>
      </c>
      <c r="I49" s="218">
        <f>IF(E49=0,0,((H49/E49)-1)*100)</f>
        <v>14.035087719298245</v>
      </c>
      <c r="L49" s="221" t="s">
        <v>26</v>
      </c>
      <c r="M49" s="243">
        <v>61120</v>
      </c>
      <c r="N49" s="244">
        <v>59828</v>
      </c>
      <c r="O49" s="138">
        <f>+N49+M49</f>
        <v>120948</v>
      </c>
      <c r="P49" s="250">
        <v>0</v>
      </c>
      <c r="Q49" s="140">
        <f>+O49+P49</f>
        <v>120948</v>
      </c>
      <c r="R49" s="243">
        <v>71904</v>
      </c>
      <c r="S49" s="244">
        <v>70808</v>
      </c>
      <c r="T49" s="138">
        <f>+S49+R49</f>
        <v>142712</v>
      </c>
      <c r="U49" s="250">
        <v>0</v>
      </c>
      <c r="V49" s="142">
        <f>+T49+U49</f>
        <v>142712</v>
      </c>
      <c r="W49" s="217">
        <f>IF(Q49=0,0,((V49/Q49)-1)*100)</f>
        <v>17.994510037371427</v>
      </c>
    </row>
    <row r="50" spans="1:23" ht="14.25" thickTop="1" thickBot="1">
      <c r="A50" s="94" t="str">
        <f t="shared" si="2"/>
        <v xml:space="preserve"> </v>
      </c>
      <c r="B50" s="205" t="s">
        <v>27</v>
      </c>
      <c r="C50" s="111">
        <f t="shared" ref="C50:H50" si="52">+C47+C48+C49</f>
        <v>1411</v>
      </c>
      <c r="D50" s="119">
        <f t="shared" si="52"/>
        <v>1411</v>
      </c>
      <c r="E50" s="111">
        <f t="shared" si="52"/>
        <v>2822</v>
      </c>
      <c r="F50" s="111">
        <f t="shared" si="52"/>
        <v>1580</v>
      </c>
      <c r="G50" s="119">
        <f t="shared" si="52"/>
        <v>1579</v>
      </c>
      <c r="H50" s="111">
        <f t="shared" si="52"/>
        <v>3159</v>
      </c>
      <c r="I50" s="104">
        <f>IF(E50=0,0,((H50/E50)-1)*100)</f>
        <v>11.941885187810053</v>
      </c>
      <c r="L50" s="198" t="s">
        <v>27</v>
      </c>
      <c r="M50" s="143">
        <f t="shared" ref="M50:V50" si="53">+M47+M48+M49</f>
        <v>199680</v>
      </c>
      <c r="N50" s="144">
        <f t="shared" si="53"/>
        <v>194107</v>
      </c>
      <c r="O50" s="143">
        <f t="shared" si="53"/>
        <v>393787</v>
      </c>
      <c r="P50" s="143">
        <f t="shared" si="53"/>
        <v>0</v>
      </c>
      <c r="Q50" s="143">
        <f t="shared" si="53"/>
        <v>393787</v>
      </c>
      <c r="R50" s="143">
        <f t="shared" si="53"/>
        <v>228501</v>
      </c>
      <c r="S50" s="144">
        <f t="shared" si="53"/>
        <v>225182</v>
      </c>
      <c r="T50" s="143">
        <f t="shared" si="53"/>
        <v>453683</v>
      </c>
      <c r="U50" s="143">
        <f t="shared" si="53"/>
        <v>0</v>
      </c>
      <c r="V50" s="143">
        <f t="shared" si="53"/>
        <v>453683</v>
      </c>
      <c r="W50" s="146">
        <f t="shared" ref="W50" si="54">IF(Q50=0,0,((V50/Q50)-1)*100)</f>
        <v>15.210253258741391</v>
      </c>
    </row>
    <row r="51" spans="1:23" ht="14.25" thickTop="1" thickBot="1">
      <c r="A51" s="266" t="str">
        <f>IF(ISERROR(F51/G51)," ",IF(F51/G51&gt;0.5,IF(F51/G51&lt;1.5," ","NOT OK"),"NOT OK"))</f>
        <v xml:space="preserve"> </v>
      </c>
      <c r="B51" s="205" t="s">
        <v>90</v>
      </c>
      <c r="C51" s="101">
        <f>+C42+C46+C50</f>
        <v>4631</v>
      </c>
      <c r="D51" s="102">
        <f t="shared" ref="D51" si="55">+D42+D46+D50</f>
        <v>4629</v>
      </c>
      <c r="E51" s="103">
        <f t="shared" ref="E51" si="56">+E42+E46+E50</f>
        <v>9260</v>
      </c>
      <c r="F51" s="101">
        <f t="shared" ref="F51" si="57">+F42+F46+F50</f>
        <v>4987</v>
      </c>
      <c r="G51" s="102">
        <f t="shared" ref="G51" si="58">+G42+G46+G50</f>
        <v>4986</v>
      </c>
      <c r="H51" s="103">
        <f t="shared" ref="H51" si="59">+H42+H46+H50</f>
        <v>9973</v>
      </c>
      <c r="I51" s="104">
        <f>IF(E51=0,0,((H51/E51)-1)*100)</f>
        <v>7.6997840172786214</v>
      </c>
      <c r="L51" s="198" t="s">
        <v>90</v>
      </c>
      <c r="M51" s="143">
        <f t="shared" ref="M51" si="60">+M42+M46+M50</f>
        <v>607108</v>
      </c>
      <c r="N51" s="144">
        <f t="shared" ref="N51" si="61">+N42+N46+N50</f>
        <v>603941</v>
      </c>
      <c r="O51" s="143">
        <f t="shared" ref="O51" si="62">+O42+O46+O50</f>
        <v>1211049</v>
      </c>
      <c r="P51" s="143">
        <f t="shared" ref="P51" si="63">+P42+P46+P50</f>
        <v>210</v>
      </c>
      <c r="Q51" s="143">
        <f t="shared" ref="Q51" si="64">+Q42+Q46+Q50</f>
        <v>1211259</v>
      </c>
      <c r="R51" s="143">
        <f t="shared" ref="R51" si="65">+R42+R46+R50</f>
        <v>710749</v>
      </c>
      <c r="S51" s="144">
        <f t="shared" ref="S51" si="66">+S42+S46+S50</f>
        <v>713126</v>
      </c>
      <c r="T51" s="143">
        <f t="shared" ref="T51" si="67">+T42+T46+T50</f>
        <v>1423875</v>
      </c>
      <c r="U51" s="143">
        <f t="shared" ref="U51" si="68">+U42+U46+U50</f>
        <v>524</v>
      </c>
      <c r="V51" s="145">
        <f t="shared" ref="V51" si="69">+V42+V46+V50</f>
        <v>1424399</v>
      </c>
      <c r="W51" s="146">
        <f>IF(Q51=0,0,((V51/Q51)-1)*100)</f>
        <v>17.59656687793445</v>
      </c>
    </row>
    <row r="52" spans="1:23" ht="14.25" thickTop="1" thickBot="1">
      <c r="A52" s="266" t="str">
        <f>IF(ISERROR(F52/G52)," ",IF(F52/G52&gt;0.5,IF(F52/G52&lt;1.5," ","NOT OK"),"NOT OK"))</f>
        <v xml:space="preserve"> </v>
      </c>
      <c r="B52" s="205" t="s">
        <v>89</v>
      </c>
      <c r="C52" s="101">
        <f>+C38+C42+C46+C50</f>
        <v>6138</v>
      </c>
      <c r="D52" s="102">
        <f t="shared" ref="D52:H52" si="70">+D38+D42+D46+D50</f>
        <v>6136</v>
      </c>
      <c r="E52" s="103">
        <f t="shared" si="70"/>
        <v>12274</v>
      </c>
      <c r="F52" s="101">
        <f t="shared" si="70"/>
        <v>6792</v>
      </c>
      <c r="G52" s="102">
        <f t="shared" si="70"/>
        <v>6789</v>
      </c>
      <c r="H52" s="103">
        <f t="shared" si="70"/>
        <v>13581</v>
      </c>
      <c r="I52" s="104">
        <f t="shared" ref="I52" si="71">IF(E52=0,0,((H52/E52)-1)*100)</f>
        <v>10.648525338113091</v>
      </c>
      <c r="L52" s="198" t="s">
        <v>89</v>
      </c>
      <c r="M52" s="143">
        <f t="shared" ref="M52:V52" si="72">+M38+M42+M46+M50</f>
        <v>815878</v>
      </c>
      <c r="N52" s="144">
        <f t="shared" si="72"/>
        <v>796641</v>
      </c>
      <c r="O52" s="143">
        <f t="shared" si="72"/>
        <v>1612519</v>
      </c>
      <c r="P52" s="143">
        <f t="shared" si="72"/>
        <v>210</v>
      </c>
      <c r="Q52" s="143">
        <f t="shared" si="72"/>
        <v>1612729</v>
      </c>
      <c r="R52" s="143">
        <f t="shared" si="72"/>
        <v>971820</v>
      </c>
      <c r="S52" s="144">
        <f t="shared" si="72"/>
        <v>959649</v>
      </c>
      <c r="T52" s="143">
        <f t="shared" si="72"/>
        <v>1931469</v>
      </c>
      <c r="U52" s="143">
        <f t="shared" si="72"/>
        <v>524</v>
      </c>
      <c r="V52" s="145">
        <f t="shared" si="72"/>
        <v>1931993</v>
      </c>
      <c r="W52" s="146">
        <f t="shared" ref="W52" si="73">IF(Q52=0,0,((V52/Q52)-1)*100)</f>
        <v>19.796506418623338</v>
      </c>
    </row>
    <row r="53" spans="1:23" ht="14.25" thickTop="1" thickBot="1">
      <c r="B53" s="200" t="s">
        <v>59</v>
      </c>
      <c r="C53" s="94"/>
      <c r="D53" s="94"/>
      <c r="E53" s="94"/>
      <c r="F53" s="94"/>
      <c r="G53" s="94"/>
      <c r="H53" s="94"/>
      <c r="I53" s="95"/>
      <c r="L53" s="200" t="s">
        <v>59</v>
      </c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5"/>
    </row>
    <row r="54" spans="1:23" ht="13.5" thickTop="1">
      <c r="B54" s="327" t="s">
        <v>33</v>
      </c>
      <c r="C54" s="328"/>
      <c r="D54" s="328"/>
      <c r="E54" s="328"/>
      <c r="F54" s="328"/>
      <c r="G54" s="328"/>
      <c r="H54" s="328"/>
      <c r="I54" s="329"/>
      <c r="L54" s="330" t="s">
        <v>34</v>
      </c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2"/>
    </row>
    <row r="55" spans="1:23" ht="13.5" thickBot="1">
      <c r="B55" s="318" t="s">
        <v>35</v>
      </c>
      <c r="C55" s="319"/>
      <c r="D55" s="319"/>
      <c r="E55" s="319"/>
      <c r="F55" s="319"/>
      <c r="G55" s="319"/>
      <c r="H55" s="319"/>
      <c r="I55" s="320"/>
      <c r="L55" s="321" t="s">
        <v>36</v>
      </c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3"/>
    </row>
    <row r="56" spans="1:23" ht="14.25" thickTop="1" thickBot="1">
      <c r="B56" s="197"/>
      <c r="C56" s="94"/>
      <c r="D56" s="94"/>
      <c r="E56" s="94"/>
      <c r="F56" s="94"/>
      <c r="G56" s="94"/>
      <c r="H56" s="94"/>
      <c r="I56" s="95"/>
      <c r="L56" s="197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5"/>
    </row>
    <row r="57" spans="1:23" ht="14.25" thickTop="1" thickBot="1">
      <c r="B57" s="219"/>
      <c r="C57" s="312" t="s">
        <v>91</v>
      </c>
      <c r="D57" s="313"/>
      <c r="E57" s="314"/>
      <c r="F57" s="315" t="s">
        <v>92</v>
      </c>
      <c r="G57" s="316"/>
      <c r="H57" s="317"/>
      <c r="I57" s="220" t="s">
        <v>4</v>
      </c>
      <c r="L57" s="219"/>
      <c r="M57" s="324" t="s">
        <v>91</v>
      </c>
      <c r="N57" s="325"/>
      <c r="O57" s="325"/>
      <c r="P57" s="325"/>
      <c r="Q57" s="326"/>
      <c r="R57" s="324" t="s">
        <v>92</v>
      </c>
      <c r="S57" s="325"/>
      <c r="T57" s="325"/>
      <c r="U57" s="325"/>
      <c r="V57" s="326"/>
      <c r="W57" s="220" t="s">
        <v>4</v>
      </c>
    </row>
    <row r="58" spans="1:23" ht="13.5" thickTop="1">
      <c r="B58" s="221" t="s">
        <v>5</v>
      </c>
      <c r="C58" s="222"/>
      <c r="D58" s="223"/>
      <c r="E58" s="153"/>
      <c r="F58" s="222"/>
      <c r="G58" s="223"/>
      <c r="H58" s="153"/>
      <c r="I58" s="224" t="s">
        <v>6</v>
      </c>
      <c r="L58" s="221" t="s">
        <v>5</v>
      </c>
      <c r="M58" s="222"/>
      <c r="N58" s="225"/>
      <c r="O58" s="150"/>
      <c r="P58" s="226"/>
      <c r="Q58" s="151"/>
      <c r="R58" s="222"/>
      <c r="S58" s="225"/>
      <c r="T58" s="150"/>
      <c r="U58" s="226"/>
      <c r="V58" s="150"/>
      <c r="W58" s="224" t="s">
        <v>6</v>
      </c>
    </row>
    <row r="59" spans="1:23" ht="13.5" thickBot="1">
      <c r="B59" s="227" t="s">
        <v>37</v>
      </c>
      <c r="C59" s="228" t="s">
        <v>7</v>
      </c>
      <c r="D59" s="229" t="s">
        <v>8</v>
      </c>
      <c r="E59" s="213" t="s">
        <v>9</v>
      </c>
      <c r="F59" s="228" t="s">
        <v>7</v>
      </c>
      <c r="G59" s="229" t="s">
        <v>8</v>
      </c>
      <c r="H59" s="213" t="s">
        <v>9</v>
      </c>
      <c r="I59" s="230"/>
      <c r="L59" s="227"/>
      <c r="M59" s="231" t="s">
        <v>10</v>
      </c>
      <c r="N59" s="232" t="s">
        <v>11</v>
      </c>
      <c r="O59" s="152" t="s">
        <v>12</v>
      </c>
      <c r="P59" s="233" t="s">
        <v>13</v>
      </c>
      <c r="Q59" s="214" t="s">
        <v>9</v>
      </c>
      <c r="R59" s="231" t="s">
        <v>10</v>
      </c>
      <c r="S59" s="232" t="s">
        <v>11</v>
      </c>
      <c r="T59" s="152" t="s">
        <v>12</v>
      </c>
      <c r="U59" s="233" t="s">
        <v>13</v>
      </c>
      <c r="V59" s="152" t="s">
        <v>9</v>
      </c>
      <c r="W59" s="230"/>
    </row>
    <row r="60" spans="1:23" ht="5.25" customHeight="1" thickTop="1">
      <c r="B60" s="221"/>
      <c r="C60" s="234"/>
      <c r="D60" s="235"/>
      <c r="E60" s="97"/>
      <c r="F60" s="234"/>
      <c r="G60" s="235"/>
      <c r="H60" s="97"/>
      <c r="I60" s="236"/>
      <c r="L60" s="221"/>
      <c r="M60" s="237"/>
      <c r="N60" s="238"/>
      <c r="O60" s="136"/>
      <c r="P60" s="239"/>
      <c r="Q60" s="139"/>
      <c r="R60" s="237"/>
      <c r="S60" s="238"/>
      <c r="T60" s="136"/>
      <c r="U60" s="239"/>
      <c r="V60" s="141"/>
      <c r="W60" s="240"/>
    </row>
    <row r="61" spans="1:23">
      <c r="A61" s="94" t="str">
        <f t="shared" si="2"/>
        <v xml:space="preserve"> </v>
      </c>
      <c r="B61" s="221" t="s">
        <v>14</v>
      </c>
      <c r="C61" s="241">
        <f t="shared" ref="C61:D63" si="74">+C9+C35</f>
        <v>490</v>
      </c>
      <c r="D61" s="242">
        <f t="shared" si="74"/>
        <v>488</v>
      </c>
      <c r="E61" s="98">
        <f>+C61+D61</f>
        <v>978</v>
      </c>
      <c r="F61" s="241">
        <f t="shared" ref="F61:G63" si="75">+F9+F35</f>
        <v>577</v>
      </c>
      <c r="G61" s="242">
        <f t="shared" si="75"/>
        <v>574</v>
      </c>
      <c r="H61" s="98">
        <f>+F61+G61</f>
        <v>1151</v>
      </c>
      <c r="I61" s="217">
        <f t="shared" ref="I61:I69" si="76">IF(E61=0,0,((H61/E61)-1)*100)</f>
        <v>17.689161554192225</v>
      </c>
      <c r="K61" s="99"/>
      <c r="L61" s="221" t="s">
        <v>14</v>
      </c>
      <c r="M61" s="243">
        <f t="shared" ref="M61:N63" si="77">+M9+M35</f>
        <v>66453</v>
      </c>
      <c r="N61" s="244">
        <f t="shared" si="77"/>
        <v>61842</v>
      </c>
      <c r="O61" s="137">
        <f>+M61+N61</f>
        <v>128295</v>
      </c>
      <c r="P61" s="100">
        <f>+P9+P35</f>
        <v>0</v>
      </c>
      <c r="Q61" s="140">
        <f>+O61+P61</f>
        <v>128295</v>
      </c>
      <c r="R61" s="243">
        <f t="shared" ref="R61:S67" si="78">+R9+R35</f>
        <v>81910</v>
      </c>
      <c r="S61" s="244">
        <f t="shared" si="78"/>
        <v>78618</v>
      </c>
      <c r="T61" s="137">
        <f>+R61+S61</f>
        <v>160528</v>
      </c>
      <c r="U61" s="100">
        <f t="shared" ref="U61:U67" si="79">+U9+U35</f>
        <v>0</v>
      </c>
      <c r="V61" s="142">
        <f>+T61+U61</f>
        <v>160528</v>
      </c>
      <c r="W61" s="217">
        <f t="shared" ref="W61:W69" si="80">IF(Q61=0,0,((V61/Q61)-1)*100)</f>
        <v>25.124127986281607</v>
      </c>
    </row>
    <row r="62" spans="1:23">
      <c r="A62" s="94" t="str">
        <f t="shared" si="2"/>
        <v xml:space="preserve"> </v>
      </c>
      <c r="B62" s="221" t="s">
        <v>15</v>
      </c>
      <c r="C62" s="241">
        <f t="shared" si="74"/>
        <v>485</v>
      </c>
      <c r="D62" s="242">
        <f t="shared" si="74"/>
        <v>487</v>
      </c>
      <c r="E62" s="98">
        <f>+C62+D62</f>
        <v>972</v>
      </c>
      <c r="F62" s="241">
        <f t="shared" si="75"/>
        <v>651</v>
      </c>
      <c r="G62" s="242">
        <f t="shared" si="75"/>
        <v>653</v>
      </c>
      <c r="H62" s="98">
        <f>+F62+G62</f>
        <v>1304</v>
      </c>
      <c r="I62" s="217">
        <f t="shared" si="76"/>
        <v>34.156378600823054</v>
      </c>
      <c r="K62" s="99"/>
      <c r="L62" s="221" t="s">
        <v>15</v>
      </c>
      <c r="M62" s="243">
        <f t="shared" si="77"/>
        <v>66295</v>
      </c>
      <c r="N62" s="244">
        <f t="shared" si="77"/>
        <v>63053</v>
      </c>
      <c r="O62" s="137">
        <f t="shared" ref="O62:O63" si="81">+M62+N62</f>
        <v>129348</v>
      </c>
      <c r="P62" s="100">
        <f>+P10+P36</f>
        <v>0</v>
      </c>
      <c r="Q62" s="140">
        <f t="shared" ref="Q62:Q63" si="82">+O62+P62</f>
        <v>129348</v>
      </c>
      <c r="R62" s="243">
        <f t="shared" si="78"/>
        <v>86911</v>
      </c>
      <c r="S62" s="244">
        <f t="shared" si="78"/>
        <v>83258</v>
      </c>
      <c r="T62" s="137">
        <f t="shared" ref="T62:T63" si="83">+R62+S62</f>
        <v>170169</v>
      </c>
      <c r="U62" s="100">
        <f t="shared" si="79"/>
        <v>0</v>
      </c>
      <c r="V62" s="142">
        <f t="shared" ref="V62:V63" si="84">+T62+U62</f>
        <v>170169</v>
      </c>
      <c r="W62" s="217">
        <f t="shared" si="80"/>
        <v>31.559050004638657</v>
      </c>
    </row>
    <row r="63" spans="1:23" ht="13.5" thickBot="1">
      <c r="A63" s="94" t="str">
        <f t="shared" si="2"/>
        <v xml:space="preserve"> </v>
      </c>
      <c r="B63" s="227" t="s">
        <v>16</v>
      </c>
      <c r="C63" s="245">
        <f t="shared" si="74"/>
        <v>599</v>
      </c>
      <c r="D63" s="246">
        <f t="shared" si="74"/>
        <v>598</v>
      </c>
      <c r="E63" s="98">
        <f>+C63+D63</f>
        <v>1197</v>
      </c>
      <c r="F63" s="245">
        <f t="shared" si="75"/>
        <v>648</v>
      </c>
      <c r="G63" s="246">
        <f t="shared" si="75"/>
        <v>647</v>
      </c>
      <c r="H63" s="98">
        <f>+F63+G63</f>
        <v>1295</v>
      </c>
      <c r="I63" s="217">
        <f t="shared" si="76"/>
        <v>8.1871345029239873</v>
      </c>
      <c r="K63" s="99"/>
      <c r="L63" s="227" t="s">
        <v>16</v>
      </c>
      <c r="M63" s="243">
        <f t="shared" si="77"/>
        <v>80279</v>
      </c>
      <c r="N63" s="244">
        <f t="shared" si="77"/>
        <v>71937</v>
      </c>
      <c r="O63" s="137">
        <f t="shared" si="81"/>
        <v>152216</v>
      </c>
      <c r="P63" s="100">
        <f>+P11+P37</f>
        <v>6</v>
      </c>
      <c r="Q63" s="140">
        <f t="shared" si="82"/>
        <v>152222</v>
      </c>
      <c r="R63" s="243">
        <f t="shared" si="78"/>
        <v>96076</v>
      </c>
      <c r="S63" s="244">
        <f t="shared" si="78"/>
        <v>88328</v>
      </c>
      <c r="T63" s="137">
        <f t="shared" si="83"/>
        <v>184404</v>
      </c>
      <c r="U63" s="100">
        <f t="shared" si="79"/>
        <v>0</v>
      </c>
      <c r="V63" s="142">
        <f t="shared" si="84"/>
        <v>184404</v>
      </c>
      <c r="W63" s="217">
        <f t="shared" si="80"/>
        <v>21.141490717504709</v>
      </c>
    </row>
    <row r="64" spans="1:23" ht="14.25" thickTop="1" thickBot="1">
      <c r="A64" s="94" t="str">
        <f t="shared" si="2"/>
        <v xml:space="preserve"> </v>
      </c>
      <c r="B64" s="205" t="s">
        <v>17</v>
      </c>
      <c r="C64" s="101">
        <f t="shared" ref="C64:G64" si="85">C61+C62+C63</f>
        <v>1574</v>
      </c>
      <c r="D64" s="102">
        <f t="shared" si="85"/>
        <v>1573</v>
      </c>
      <c r="E64" s="103">
        <f t="shared" si="85"/>
        <v>3147</v>
      </c>
      <c r="F64" s="101">
        <f t="shared" si="85"/>
        <v>1876</v>
      </c>
      <c r="G64" s="102">
        <f t="shared" si="85"/>
        <v>1874</v>
      </c>
      <c r="H64" s="103">
        <f t="shared" ref="H64" si="86">H61+H62+H63</f>
        <v>3750</v>
      </c>
      <c r="I64" s="104">
        <f>IF(E64=0,0,((H64/E64)-1)*100)</f>
        <v>19.161105815061962</v>
      </c>
      <c r="L64" s="198" t="s">
        <v>17</v>
      </c>
      <c r="M64" s="143">
        <f>+M61+M62+M63</f>
        <v>213027</v>
      </c>
      <c r="N64" s="144">
        <f>+N61+N62+N63</f>
        <v>196832</v>
      </c>
      <c r="O64" s="143">
        <f>+O61+O62+O63</f>
        <v>409859</v>
      </c>
      <c r="P64" s="143">
        <f>+P61+P62+P63</f>
        <v>6</v>
      </c>
      <c r="Q64" s="143">
        <f>+Q61+Q62+Q63</f>
        <v>409865</v>
      </c>
      <c r="R64" s="143">
        <f t="shared" si="78"/>
        <v>264897</v>
      </c>
      <c r="S64" s="144">
        <f t="shared" si="78"/>
        <v>250204</v>
      </c>
      <c r="T64" s="143">
        <f>+T61+T62+T63</f>
        <v>515101</v>
      </c>
      <c r="U64" s="143">
        <f t="shared" si="79"/>
        <v>0</v>
      </c>
      <c r="V64" s="145">
        <f>+V61+V62+V63</f>
        <v>515101</v>
      </c>
      <c r="W64" s="146">
        <f>IF(Q64=0,0,((V64/Q64)-1)*100)</f>
        <v>25.675771290546876</v>
      </c>
    </row>
    <row r="65" spans="1:23" ht="13.5" thickTop="1">
      <c r="A65" s="94" t="str">
        <f t="shared" si="2"/>
        <v xml:space="preserve"> </v>
      </c>
      <c r="B65" s="221" t="s">
        <v>18</v>
      </c>
      <c r="C65" s="241">
        <f t="shared" ref="C65:D67" si="87">+C13+C39</f>
        <v>624</v>
      </c>
      <c r="D65" s="242">
        <f t="shared" si="87"/>
        <v>625</v>
      </c>
      <c r="E65" s="98">
        <f>+C65+D65</f>
        <v>1249</v>
      </c>
      <c r="F65" s="241">
        <f t="shared" ref="F65:G67" si="88">+F13+F39</f>
        <v>631</v>
      </c>
      <c r="G65" s="242">
        <f t="shared" si="88"/>
        <v>631</v>
      </c>
      <c r="H65" s="98">
        <f>+F65+G65</f>
        <v>1262</v>
      </c>
      <c r="I65" s="217">
        <f t="shared" si="76"/>
        <v>1.040832666132907</v>
      </c>
      <c r="L65" s="221" t="s">
        <v>18</v>
      </c>
      <c r="M65" s="243">
        <f t="shared" ref="M65:N67" si="89">+M13+M39</f>
        <v>81076</v>
      </c>
      <c r="N65" s="244">
        <f t="shared" si="89"/>
        <v>81574</v>
      </c>
      <c r="O65" s="137">
        <f t="shared" ref="O65" si="90">+M65+N65</f>
        <v>162650</v>
      </c>
      <c r="P65" s="100">
        <f>+P13+P39</f>
        <v>0</v>
      </c>
      <c r="Q65" s="140">
        <f t="shared" ref="Q65" si="91">+O65+P65</f>
        <v>162650</v>
      </c>
      <c r="R65" s="243">
        <f t="shared" si="78"/>
        <v>92005</v>
      </c>
      <c r="S65" s="244">
        <f t="shared" si="78"/>
        <v>95201</v>
      </c>
      <c r="T65" s="137">
        <f t="shared" ref="T65" si="92">+R65+S65</f>
        <v>187206</v>
      </c>
      <c r="U65" s="100">
        <f t="shared" si="79"/>
        <v>521</v>
      </c>
      <c r="V65" s="142">
        <f t="shared" ref="V65" si="93">+T65+U65</f>
        <v>187727</v>
      </c>
      <c r="W65" s="217">
        <f t="shared" si="80"/>
        <v>15.41776821395635</v>
      </c>
    </row>
    <row r="66" spans="1:23">
      <c r="A66" s="94" t="str">
        <f>IF(ISERROR(F66/G66)," ",IF(F66/G66&gt;0.5,IF(F66/G66&lt;1.5," ","NOT OK"),"NOT OK"))</f>
        <v xml:space="preserve"> </v>
      </c>
      <c r="B66" s="221" t="s">
        <v>19</v>
      </c>
      <c r="C66" s="243">
        <f t="shared" si="87"/>
        <v>590</v>
      </c>
      <c r="D66" s="247">
        <f t="shared" si="87"/>
        <v>591</v>
      </c>
      <c r="E66" s="98">
        <f>+C66+D66</f>
        <v>1181</v>
      </c>
      <c r="F66" s="243">
        <f t="shared" si="88"/>
        <v>613</v>
      </c>
      <c r="G66" s="247">
        <f t="shared" si="88"/>
        <v>612</v>
      </c>
      <c r="H66" s="105">
        <f>+F66+G66</f>
        <v>1225</v>
      </c>
      <c r="I66" s="217">
        <f>IF(E66=0,0,((H66/E66)-1)*100)</f>
        <v>3.7256562235393753</v>
      </c>
      <c r="L66" s="221" t="s">
        <v>19</v>
      </c>
      <c r="M66" s="243">
        <f t="shared" si="89"/>
        <v>68384</v>
      </c>
      <c r="N66" s="244">
        <f t="shared" si="89"/>
        <v>68849</v>
      </c>
      <c r="O66" s="137">
        <f>+M66+N66</f>
        <v>137233</v>
      </c>
      <c r="P66" s="100">
        <f>+P14+P40</f>
        <v>0</v>
      </c>
      <c r="Q66" s="140">
        <f>+O66+P66</f>
        <v>137233</v>
      </c>
      <c r="R66" s="243">
        <f t="shared" si="78"/>
        <v>86212</v>
      </c>
      <c r="S66" s="244">
        <f t="shared" si="78"/>
        <v>86244</v>
      </c>
      <c r="T66" s="137">
        <f>+R66+S66</f>
        <v>172456</v>
      </c>
      <c r="U66" s="100">
        <f t="shared" si="79"/>
        <v>0</v>
      </c>
      <c r="V66" s="142">
        <f>+T66+U66</f>
        <v>172456</v>
      </c>
      <c r="W66" s="217">
        <f>IF(Q66=0,0,((V66/Q66)-1)*100)</f>
        <v>25.666567079346802</v>
      </c>
    </row>
    <row r="67" spans="1:23" ht="13.5" thickBot="1">
      <c r="A67" s="94" t="str">
        <f>IF(ISERROR(F67/G67)," ",IF(F67/G67&gt;0.5,IF(F67/G67&lt;1.5," ","NOT OK"),"NOT OK"))</f>
        <v xml:space="preserve"> </v>
      </c>
      <c r="B67" s="221" t="s">
        <v>20</v>
      </c>
      <c r="C67" s="243">
        <f t="shared" si="87"/>
        <v>593</v>
      </c>
      <c r="D67" s="247">
        <f t="shared" si="87"/>
        <v>592</v>
      </c>
      <c r="E67" s="98">
        <f>+C67+D67</f>
        <v>1185</v>
      </c>
      <c r="F67" s="243">
        <f t="shared" si="88"/>
        <v>571</v>
      </c>
      <c r="G67" s="247">
        <f t="shared" si="88"/>
        <v>573</v>
      </c>
      <c r="H67" s="105">
        <f>+F67+G67</f>
        <v>1144</v>
      </c>
      <c r="I67" s="217">
        <f>IF(E67=0,0,((H67/E67)-1)*100)</f>
        <v>-3.4599156118143459</v>
      </c>
      <c r="L67" s="221" t="s">
        <v>20</v>
      </c>
      <c r="M67" s="243">
        <f t="shared" si="89"/>
        <v>67133</v>
      </c>
      <c r="N67" s="244">
        <f t="shared" si="89"/>
        <v>67668</v>
      </c>
      <c r="O67" s="137">
        <f>+M67+N67</f>
        <v>134801</v>
      </c>
      <c r="P67" s="100">
        <f>+P15+P41</f>
        <v>497</v>
      </c>
      <c r="Q67" s="140">
        <f>+O67+P67</f>
        <v>135298</v>
      </c>
      <c r="R67" s="243">
        <f t="shared" si="78"/>
        <v>78494</v>
      </c>
      <c r="S67" s="244">
        <f t="shared" si="78"/>
        <v>78188</v>
      </c>
      <c r="T67" s="137">
        <f>+R67+S67</f>
        <v>156682</v>
      </c>
      <c r="U67" s="100">
        <f t="shared" si="79"/>
        <v>0</v>
      </c>
      <c r="V67" s="142">
        <f>+T67+U67</f>
        <v>156682</v>
      </c>
      <c r="W67" s="217">
        <f>IF(Q67=0,0,((V67/Q67)-1)*100)</f>
        <v>15.805111679403971</v>
      </c>
    </row>
    <row r="68" spans="1:23" ht="14.25" thickTop="1" thickBot="1">
      <c r="A68" s="94" t="str">
        <f t="shared" ref="A68" si="94">IF(ISERROR(F68/G68)," ",IF(F68/G68&gt;0.5,IF(F68/G68&lt;1.5," ","NOT OK"),"NOT OK"))</f>
        <v xml:space="preserve"> </v>
      </c>
      <c r="B68" s="205" t="s">
        <v>87</v>
      </c>
      <c r="C68" s="101">
        <f>+C65+C66+C67</f>
        <v>1807</v>
      </c>
      <c r="D68" s="102">
        <f t="shared" ref="D68:H68" si="95">+D65+D66+D67</f>
        <v>1808</v>
      </c>
      <c r="E68" s="103">
        <f t="shared" si="95"/>
        <v>3615</v>
      </c>
      <c r="F68" s="101">
        <f t="shared" si="95"/>
        <v>1815</v>
      </c>
      <c r="G68" s="102">
        <f t="shared" si="95"/>
        <v>1816</v>
      </c>
      <c r="H68" s="103">
        <f t="shared" si="95"/>
        <v>3631</v>
      </c>
      <c r="I68" s="104">
        <f>IF(E68=0,0,((H68/E68)-1)*100)</f>
        <v>0.44260027662517132</v>
      </c>
      <c r="L68" s="198" t="s">
        <v>87</v>
      </c>
      <c r="M68" s="143">
        <f>+M65+M66+M67</f>
        <v>216593</v>
      </c>
      <c r="N68" s="144">
        <f t="shared" ref="N68:V68" si="96">+N65+N66+N67</f>
        <v>218091</v>
      </c>
      <c r="O68" s="143">
        <f t="shared" si="96"/>
        <v>434684</v>
      </c>
      <c r="P68" s="143">
        <f t="shared" si="96"/>
        <v>497</v>
      </c>
      <c r="Q68" s="143">
        <f t="shared" si="96"/>
        <v>435181</v>
      </c>
      <c r="R68" s="143">
        <f t="shared" si="96"/>
        <v>256711</v>
      </c>
      <c r="S68" s="144">
        <f t="shared" si="96"/>
        <v>259633</v>
      </c>
      <c r="T68" s="143">
        <f t="shared" si="96"/>
        <v>516344</v>
      </c>
      <c r="U68" s="143">
        <f t="shared" si="96"/>
        <v>521</v>
      </c>
      <c r="V68" s="145">
        <f t="shared" si="96"/>
        <v>516865</v>
      </c>
      <c r="W68" s="146">
        <f>IF(Q68=0,0,((V68/Q68)-1)*100)</f>
        <v>18.770120938184331</v>
      </c>
    </row>
    <row r="69" spans="1:23" ht="13.5" thickTop="1">
      <c r="A69" s="94" t="str">
        <f t="shared" si="2"/>
        <v xml:space="preserve"> </v>
      </c>
      <c r="B69" s="221" t="s">
        <v>21</v>
      </c>
      <c r="C69" s="248">
        <f t="shared" ref="C69:D71" si="97">+C17+C43</f>
        <v>536</v>
      </c>
      <c r="D69" s="249">
        <f t="shared" si="97"/>
        <v>537</v>
      </c>
      <c r="E69" s="98">
        <f>+C69+D69</f>
        <v>1073</v>
      </c>
      <c r="F69" s="248">
        <f>+F17+F43</f>
        <v>638</v>
      </c>
      <c r="G69" s="249">
        <f>+G17+G43</f>
        <v>637</v>
      </c>
      <c r="H69" s="105">
        <f>+F69+G69</f>
        <v>1275</v>
      </c>
      <c r="I69" s="217">
        <f t="shared" si="76"/>
        <v>18.825722273998146</v>
      </c>
      <c r="L69" s="221" t="s">
        <v>21</v>
      </c>
      <c r="M69" s="243">
        <f t="shared" ref="M69:N71" si="98">+M17+M43</f>
        <v>70261</v>
      </c>
      <c r="N69" s="244">
        <f t="shared" si="98"/>
        <v>70078</v>
      </c>
      <c r="O69" s="137">
        <f t="shared" ref="O69" si="99">+M69+N69</f>
        <v>140339</v>
      </c>
      <c r="P69" s="100">
        <f>+P17+P43</f>
        <v>0</v>
      </c>
      <c r="Q69" s="140">
        <f t="shared" ref="Q69" si="100">+O69+P69</f>
        <v>140339</v>
      </c>
      <c r="R69" s="243">
        <f>+R17+R43</f>
        <v>85560</v>
      </c>
      <c r="S69" s="244">
        <f>+S17+S43</f>
        <v>86815</v>
      </c>
      <c r="T69" s="137">
        <f t="shared" ref="T69" si="101">+R69+S69</f>
        <v>172375</v>
      </c>
      <c r="U69" s="100">
        <f>+U17+U43</f>
        <v>0</v>
      </c>
      <c r="V69" s="142">
        <f t="shared" ref="V69" si="102">+T69+U69</f>
        <v>172375</v>
      </c>
      <c r="W69" s="217">
        <f t="shared" si="80"/>
        <v>22.827581784108485</v>
      </c>
    </row>
    <row r="70" spans="1:23">
      <c r="A70" s="94" t="str">
        <f t="shared" ref="A70:A73" si="103">IF(ISERROR(F70/G70)," ",IF(F70/G70&gt;0.5,IF(F70/G70&lt;1.5," ","NOT OK"),"NOT OK"))</f>
        <v xml:space="preserve"> </v>
      </c>
      <c r="B70" s="221" t="s">
        <v>88</v>
      </c>
      <c r="C70" s="248">
        <f t="shared" si="97"/>
        <v>538</v>
      </c>
      <c r="D70" s="249">
        <f t="shared" si="97"/>
        <v>537</v>
      </c>
      <c r="E70" s="98">
        <f>+C70+D70</f>
        <v>1075</v>
      </c>
      <c r="F70" s="248">
        <f>+F44+F18</f>
        <v>571</v>
      </c>
      <c r="G70" s="249">
        <f>+G44+G18</f>
        <v>571</v>
      </c>
      <c r="H70" s="105">
        <f>+F70+G70</f>
        <v>1142</v>
      </c>
      <c r="I70" s="217">
        <f t="shared" ref="I70:I74" si="104">IF(E70=0,0,((H70/E70)-1)*100)</f>
        <v>6.2325581395348939</v>
      </c>
      <c r="L70" s="221" t="s">
        <v>88</v>
      </c>
      <c r="M70" s="243">
        <f t="shared" si="98"/>
        <v>66499</v>
      </c>
      <c r="N70" s="244">
        <f t="shared" si="98"/>
        <v>66472</v>
      </c>
      <c r="O70" s="137">
        <f>+M70+N70</f>
        <v>132971</v>
      </c>
      <c r="P70" s="100">
        <f>+P18+P44</f>
        <v>0</v>
      </c>
      <c r="Q70" s="140">
        <f>+O70+P70</f>
        <v>132971</v>
      </c>
      <c r="R70" s="243">
        <f>+R44+R18</f>
        <v>78230</v>
      </c>
      <c r="S70" s="244">
        <f>+S44+S18</f>
        <v>79323</v>
      </c>
      <c r="T70" s="137">
        <f>+R70+S70</f>
        <v>157553</v>
      </c>
      <c r="U70" s="100">
        <f>+U18+U44</f>
        <v>0</v>
      </c>
      <c r="V70" s="142">
        <f>+T70+U70</f>
        <v>157553</v>
      </c>
      <c r="W70" s="217">
        <f t="shared" ref="W70:W74" si="105">IF(Q70=0,0,((V70/Q70)-1)*100)</f>
        <v>18.486737709726174</v>
      </c>
    </row>
    <row r="71" spans="1:23" ht="13.5" thickBot="1">
      <c r="A71" s="94" t="str">
        <f t="shared" si="103"/>
        <v xml:space="preserve"> </v>
      </c>
      <c r="B71" s="221" t="s">
        <v>22</v>
      </c>
      <c r="C71" s="248">
        <f t="shared" si="97"/>
        <v>475</v>
      </c>
      <c r="D71" s="249">
        <f t="shared" si="97"/>
        <v>476</v>
      </c>
      <c r="E71" s="98">
        <f>+C71+D71</f>
        <v>951</v>
      </c>
      <c r="F71" s="248">
        <f>+F19+F45</f>
        <v>505</v>
      </c>
      <c r="G71" s="249">
        <f>+G19+G45</f>
        <v>506</v>
      </c>
      <c r="H71" s="105">
        <f>+F71+G71</f>
        <v>1011</v>
      </c>
      <c r="I71" s="217">
        <f t="shared" si="104"/>
        <v>6.3091482649842323</v>
      </c>
      <c r="L71" s="221" t="s">
        <v>22</v>
      </c>
      <c r="M71" s="243">
        <f t="shared" si="98"/>
        <v>60415</v>
      </c>
      <c r="N71" s="244">
        <f t="shared" si="98"/>
        <v>61005</v>
      </c>
      <c r="O71" s="138">
        <f>+M71+N71</f>
        <v>121420</v>
      </c>
      <c r="P71" s="250">
        <f>+P19+P45</f>
        <v>0</v>
      </c>
      <c r="Q71" s="140">
        <f>+O71+P71</f>
        <v>121420</v>
      </c>
      <c r="R71" s="243">
        <f>+R19+R45</f>
        <v>69183</v>
      </c>
      <c r="S71" s="244">
        <f>+S19+S45</f>
        <v>68130</v>
      </c>
      <c r="T71" s="138">
        <f>+R71+S71</f>
        <v>137313</v>
      </c>
      <c r="U71" s="250">
        <f>+U19+U45</f>
        <v>3</v>
      </c>
      <c r="V71" s="142">
        <f>+T71+U71</f>
        <v>137316</v>
      </c>
      <c r="W71" s="217">
        <f t="shared" si="105"/>
        <v>13.091747652775499</v>
      </c>
    </row>
    <row r="72" spans="1:23" ht="14.25" customHeight="1" thickTop="1" thickBot="1">
      <c r="A72" s="113" t="str">
        <f t="shared" si="103"/>
        <v xml:space="preserve"> </v>
      </c>
      <c r="B72" s="206" t="s">
        <v>60</v>
      </c>
      <c r="C72" s="111">
        <f>+C69+C70+C71</f>
        <v>1549</v>
      </c>
      <c r="D72" s="112">
        <f t="shared" ref="D72" si="106">+D69+D70+D71</f>
        <v>1550</v>
      </c>
      <c r="E72" s="110">
        <f t="shared" ref="E72" si="107">+E69+E70+E71</f>
        <v>3099</v>
      </c>
      <c r="F72" s="111">
        <f t="shared" ref="F72" si="108">+F69+F70+F71</f>
        <v>1714</v>
      </c>
      <c r="G72" s="112">
        <f t="shared" ref="G72" si="109">+G69+G70+G71</f>
        <v>1714</v>
      </c>
      <c r="H72" s="112">
        <f t="shared" ref="H72" si="110">+H69+H70+H71</f>
        <v>3428</v>
      </c>
      <c r="I72" s="104">
        <f t="shared" si="104"/>
        <v>10.616327847692798</v>
      </c>
      <c r="J72" s="113"/>
      <c r="K72" s="114"/>
      <c r="L72" s="199" t="s">
        <v>60</v>
      </c>
      <c r="M72" s="147">
        <f>M69+M70+M71</f>
        <v>197175</v>
      </c>
      <c r="N72" s="147">
        <f t="shared" ref="N72" si="111">N69+N70+N71</f>
        <v>197555</v>
      </c>
      <c r="O72" s="148">
        <f t="shared" ref="O72" si="112">O69+O70+O71</f>
        <v>394730</v>
      </c>
      <c r="P72" s="148">
        <f t="shared" ref="P72" si="113">P69+P70+P71</f>
        <v>0</v>
      </c>
      <c r="Q72" s="148">
        <f t="shared" ref="Q72" si="114">Q69+Q70+Q71</f>
        <v>394730</v>
      </c>
      <c r="R72" s="147">
        <f t="shared" ref="R72" si="115">R69+R70+R71</f>
        <v>232973</v>
      </c>
      <c r="S72" s="147">
        <f t="shared" ref="S72" si="116">S69+S70+S71</f>
        <v>234268</v>
      </c>
      <c r="T72" s="148">
        <f t="shared" ref="T72" si="117">T69+T70+T71</f>
        <v>467241</v>
      </c>
      <c r="U72" s="148">
        <f t="shared" ref="U72" si="118">U69+U70+U71</f>
        <v>3</v>
      </c>
      <c r="V72" s="148">
        <f t="shared" ref="V72" si="119">V69+V70+V71</f>
        <v>467244</v>
      </c>
      <c r="W72" s="149">
        <f t="shared" si="105"/>
        <v>18.370531755883768</v>
      </c>
    </row>
    <row r="73" spans="1:23" ht="13.5" thickTop="1">
      <c r="A73" s="94" t="str">
        <f t="shared" si="103"/>
        <v xml:space="preserve"> </v>
      </c>
      <c r="B73" s="221" t="s">
        <v>24</v>
      </c>
      <c r="C73" s="243">
        <f t="shared" ref="C73:D75" si="120">+C21+C47</f>
        <v>494</v>
      </c>
      <c r="D73" s="247">
        <f t="shared" si="120"/>
        <v>493</v>
      </c>
      <c r="E73" s="115">
        <f>+C73+D73</f>
        <v>987</v>
      </c>
      <c r="F73" s="243">
        <f t="shared" ref="F73:G75" si="121">+F21+F47</f>
        <v>545</v>
      </c>
      <c r="G73" s="247">
        <f t="shared" si="121"/>
        <v>544</v>
      </c>
      <c r="H73" s="116">
        <f>+F73+G73</f>
        <v>1089</v>
      </c>
      <c r="I73" s="217">
        <f t="shared" si="104"/>
        <v>10.334346504559267</v>
      </c>
      <c r="L73" s="221" t="s">
        <v>24</v>
      </c>
      <c r="M73" s="243">
        <f t="shared" ref="M73:N75" si="122">+M21+M47</f>
        <v>70757</v>
      </c>
      <c r="N73" s="244">
        <f t="shared" si="122"/>
        <v>66247</v>
      </c>
      <c r="O73" s="138">
        <f>+M73+N73</f>
        <v>137004</v>
      </c>
      <c r="P73" s="251">
        <f>+P21+P47</f>
        <v>0</v>
      </c>
      <c r="Q73" s="140">
        <f>+O73+P73</f>
        <v>137004</v>
      </c>
      <c r="R73" s="243">
        <f t="shared" ref="R73:S75" si="123">+R21+R47</f>
        <v>79418</v>
      </c>
      <c r="S73" s="244">
        <f t="shared" si="123"/>
        <v>77718</v>
      </c>
      <c r="T73" s="138">
        <f>+R73+S73</f>
        <v>157136</v>
      </c>
      <c r="U73" s="251">
        <f>+U21+U47</f>
        <v>1</v>
      </c>
      <c r="V73" s="142">
        <f>+T73+U73</f>
        <v>157137</v>
      </c>
      <c r="W73" s="217">
        <f t="shared" si="105"/>
        <v>14.695191381273531</v>
      </c>
    </row>
    <row r="74" spans="1:23">
      <c r="A74" s="94" t="str">
        <f t="shared" ref="A74:A76" si="124">IF(ISERROR(F74/G74)," ",IF(F74/G74&gt;0.5,IF(F74/G74&lt;1.5," ","NOT OK"),"NOT OK"))</f>
        <v xml:space="preserve"> </v>
      </c>
      <c r="B74" s="221" t="s">
        <v>25</v>
      </c>
      <c r="C74" s="243">
        <f t="shared" si="120"/>
        <v>504</v>
      </c>
      <c r="D74" s="247">
        <f t="shared" si="120"/>
        <v>504</v>
      </c>
      <c r="E74" s="117">
        <f>+C74+D74</f>
        <v>1008</v>
      </c>
      <c r="F74" s="243">
        <f t="shared" si="121"/>
        <v>550</v>
      </c>
      <c r="G74" s="247">
        <f t="shared" si="121"/>
        <v>551</v>
      </c>
      <c r="H74" s="117">
        <f>+F74+G74</f>
        <v>1101</v>
      </c>
      <c r="I74" s="217">
        <f t="shared" si="104"/>
        <v>9.2261904761904656</v>
      </c>
      <c r="L74" s="221" t="s">
        <v>25</v>
      </c>
      <c r="M74" s="243">
        <f t="shared" si="122"/>
        <v>70465</v>
      </c>
      <c r="N74" s="244">
        <f t="shared" si="122"/>
        <v>70417</v>
      </c>
      <c r="O74" s="138">
        <f>+M74+N74</f>
        <v>140882</v>
      </c>
      <c r="P74" s="100">
        <f>+P22+P48</f>
        <v>0</v>
      </c>
      <c r="Q74" s="140">
        <f>+O74+P74</f>
        <v>140882</v>
      </c>
      <c r="R74" s="243">
        <f t="shared" si="123"/>
        <v>79775</v>
      </c>
      <c r="S74" s="244">
        <f t="shared" si="123"/>
        <v>78558</v>
      </c>
      <c r="T74" s="138">
        <f>+R74+S74</f>
        <v>158333</v>
      </c>
      <c r="U74" s="100">
        <f>+U22+U48</f>
        <v>0</v>
      </c>
      <c r="V74" s="142">
        <f>+T74+U74</f>
        <v>158333</v>
      </c>
      <c r="W74" s="217">
        <f t="shared" si="105"/>
        <v>12.386962138527281</v>
      </c>
    </row>
    <row r="75" spans="1:23" ht="13.5" thickBot="1">
      <c r="A75" s="94" t="str">
        <f t="shared" si="124"/>
        <v xml:space="preserve"> </v>
      </c>
      <c r="B75" s="221" t="s">
        <v>26</v>
      </c>
      <c r="C75" s="243">
        <f t="shared" si="120"/>
        <v>471</v>
      </c>
      <c r="D75" s="252">
        <f t="shared" si="120"/>
        <v>472</v>
      </c>
      <c r="E75" s="118">
        <f>+C75+D75</f>
        <v>943</v>
      </c>
      <c r="F75" s="243">
        <f t="shared" si="121"/>
        <v>537</v>
      </c>
      <c r="G75" s="252">
        <f t="shared" si="121"/>
        <v>537</v>
      </c>
      <c r="H75" s="118">
        <f>+F75+G75</f>
        <v>1074</v>
      </c>
      <c r="I75" s="218">
        <f>IF(E75=0,0,((H75/E75)-1)*100)</f>
        <v>13.891834570519613</v>
      </c>
      <c r="L75" s="221" t="s">
        <v>26</v>
      </c>
      <c r="M75" s="243">
        <f t="shared" si="122"/>
        <v>62085</v>
      </c>
      <c r="N75" s="244">
        <f t="shared" si="122"/>
        <v>60585</v>
      </c>
      <c r="O75" s="138">
        <f t="shared" ref="O75" si="125">+M75+N75</f>
        <v>122670</v>
      </c>
      <c r="P75" s="250">
        <f>+P23+P49</f>
        <v>0</v>
      </c>
      <c r="Q75" s="140">
        <f t="shared" ref="Q75" si="126">+O75+P75</f>
        <v>122670</v>
      </c>
      <c r="R75" s="243">
        <f t="shared" si="123"/>
        <v>73008</v>
      </c>
      <c r="S75" s="244">
        <f t="shared" si="123"/>
        <v>71665</v>
      </c>
      <c r="T75" s="138">
        <f t="shared" ref="T75" si="127">+R75+S75</f>
        <v>144673</v>
      </c>
      <c r="U75" s="250">
        <f>+U23+U49</f>
        <v>0</v>
      </c>
      <c r="V75" s="142">
        <f t="shared" ref="V75" si="128">+T75+U75</f>
        <v>144673</v>
      </c>
      <c r="W75" s="217">
        <f>IF(Q75=0,0,((V75/Q75)-1)*100)</f>
        <v>17.936740849433441</v>
      </c>
    </row>
    <row r="76" spans="1:23" ht="14.25" thickTop="1" thickBot="1">
      <c r="A76" s="94" t="str">
        <f t="shared" si="124"/>
        <v xml:space="preserve"> </v>
      </c>
      <c r="B76" s="205" t="s">
        <v>27</v>
      </c>
      <c r="C76" s="111">
        <f t="shared" ref="C76:H76" si="129">+C73+C74+C75</f>
        <v>1469</v>
      </c>
      <c r="D76" s="119">
        <f t="shared" si="129"/>
        <v>1469</v>
      </c>
      <c r="E76" s="111">
        <f t="shared" si="129"/>
        <v>2938</v>
      </c>
      <c r="F76" s="111">
        <f t="shared" si="129"/>
        <v>1632</v>
      </c>
      <c r="G76" s="119">
        <f t="shared" si="129"/>
        <v>1632</v>
      </c>
      <c r="H76" s="111">
        <f t="shared" si="129"/>
        <v>3264</v>
      </c>
      <c r="I76" s="104">
        <f t="shared" ref="I76" si="130">IF(E76=0,0,((H76/E76)-1)*100)</f>
        <v>11.095983662355335</v>
      </c>
      <c r="L76" s="198" t="s">
        <v>27</v>
      </c>
      <c r="M76" s="143">
        <f t="shared" ref="M76:V76" si="131">+M73+M74+M75</f>
        <v>203307</v>
      </c>
      <c r="N76" s="144">
        <f t="shared" si="131"/>
        <v>197249</v>
      </c>
      <c r="O76" s="143">
        <f t="shared" si="131"/>
        <v>400556</v>
      </c>
      <c r="P76" s="143">
        <f t="shared" si="131"/>
        <v>0</v>
      </c>
      <c r="Q76" s="143">
        <f t="shared" si="131"/>
        <v>400556</v>
      </c>
      <c r="R76" s="143">
        <f t="shared" si="131"/>
        <v>232201</v>
      </c>
      <c r="S76" s="144">
        <f t="shared" si="131"/>
        <v>227941</v>
      </c>
      <c r="T76" s="143">
        <f t="shared" si="131"/>
        <v>460142</v>
      </c>
      <c r="U76" s="143">
        <f t="shared" si="131"/>
        <v>1</v>
      </c>
      <c r="V76" s="143">
        <f t="shared" si="131"/>
        <v>460143</v>
      </c>
      <c r="W76" s="146">
        <f t="shared" ref="W76" si="132">IF(Q76=0,0,((V76/Q76)-1)*100)</f>
        <v>14.876072259559203</v>
      </c>
    </row>
    <row r="77" spans="1:23" ht="14.25" thickTop="1" thickBot="1">
      <c r="A77" s="266" t="str">
        <f>IF(ISERROR(F77/G77)," ",IF(F77/G77&gt;0.5,IF(F77/G77&lt;1.5," ","NOT OK"),"NOT OK"))</f>
        <v xml:space="preserve"> </v>
      </c>
      <c r="B77" s="205" t="s">
        <v>90</v>
      </c>
      <c r="C77" s="101">
        <f>+C68+C72+C76</f>
        <v>4825</v>
      </c>
      <c r="D77" s="102">
        <f t="shared" ref="D77" si="133">+D68+D72+D76</f>
        <v>4827</v>
      </c>
      <c r="E77" s="103">
        <f t="shared" ref="E77" si="134">+E68+E72+E76</f>
        <v>9652</v>
      </c>
      <c r="F77" s="101">
        <f t="shared" ref="F77" si="135">+F68+F72+F76</f>
        <v>5161</v>
      </c>
      <c r="G77" s="102">
        <f t="shared" ref="G77" si="136">+G68+G72+G76</f>
        <v>5162</v>
      </c>
      <c r="H77" s="103">
        <f t="shared" ref="H77" si="137">+H68+H72+H76</f>
        <v>10323</v>
      </c>
      <c r="I77" s="104">
        <f>IF(E77=0,0,((H77/E77)-1)*100)</f>
        <v>6.9519270617488527</v>
      </c>
      <c r="L77" s="198" t="s">
        <v>90</v>
      </c>
      <c r="M77" s="143">
        <f t="shared" ref="M77" si="138">+M68+M72+M76</f>
        <v>617075</v>
      </c>
      <c r="N77" s="144">
        <f t="shared" ref="N77" si="139">+N68+N72+N76</f>
        <v>612895</v>
      </c>
      <c r="O77" s="143">
        <f t="shared" ref="O77" si="140">+O68+O72+O76</f>
        <v>1229970</v>
      </c>
      <c r="P77" s="143">
        <f t="shared" ref="P77" si="141">+P68+P72+P76</f>
        <v>497</v>
      </c>
      <c r="Q77" s="143">
        <f t="shared" ref="Q77" si="142">+Q68+Q72+Q76</f>
        <v>1230467</v>
      </c>
      <c r="R77" s="143">
        <f t="shared" ref="R77" si="143">+R68+R72+R76</f>
        <v>721885</v>
      </c>
      <c r="S77" s="144">
        <f t="shared" ref="S77" si="144">+S68+S72+S76</f>
        <v>721842</v>
      </c>
      <c r="T77" s="143">
        <f t="shared" ref="T77" si="145">+T68+T72+T76</f>
        <v>1443727</v>
      </c>
      <c r="U77" s="143">
        <f t="shared" ref="U77" si="146">+U68+U72+U76</f>
        <v>525</v>
      </c>
      <c r="V77" s="145">
        <f t="shared" ref="V77" si="147">+V68+V72+V76</f>
        <v>1444252</v>
      </c>
      <c r="W77" s="146">
        <f>IF(Q77=0,0,((V77/Q77)-1)*100)</f>
        <v>17.374297725985333</v>
      </c>
    </row>
    <row r="78" spans="1:23" ht="14.25" thickTop="1" thickBot="1">
      <c r="A78" s="266" t="str">
        <f>IF(ISERROR(F78/G78)," ",IF(F78/G78&gt;0.5,IF(F78/G78&lt;1.5," ","NOT OK"),"NOT OK"))</f>
        <v xml:space="preserve"> </v>
      </c>
      <c r="B78" s="205" t="s">
        <v>89</v>
      </c>
      <c r="C78" s="101">
        <f>+C64+C68+C72+C76</f>
        <v>6399</v>
      </c>
      <c r="D78" s="102">
        <f t="shared" ref="D78:H78" si="148">+D64+D68+D72+D76</f>
        <v>6400</v>
      </c>
      <c r="E78" s="103">
        <f t="shared" si="148"/>
        <v>12799</v>
      </c>
      <c r="F78" s="101">
        <f t="shared" si="148"/>
        <v>7037</v>
      </c>
      <c r="G78" s="102">
        <f t="shared" si="148"/>
        <v>7036</v>
      </c>
      <c r="H78" s="103">
        <f t="shared" si="148"/>
        <v>14073</v>
      </c>
      <c r="I78" s="104">
        <f t="shared" ref="I78" si="149">IF(E78=0,0,((H78/E78)-1)*100)</f>
        <v>9.9539026486444193</v>
      </c>
      <c r="L78" s="198" t="s">
        <v>89</v>
      </c>
      <c r="M78" s="143">
        <f t="shared" ref="M78:V78" si="150">+M64+M68+M72+M76</f>
        <v>830102</v>
      </c>
      <c r="N78" s="144">
        <f t="shared" si="150"/>
        <v>809727</v>
      </c>
      <c r="O78" s="143">
        <f t="shared" si="150"/>
        <v>1639829</v>
      </c>
      <c r="P78" s="143">
        <f t="shared" si="150"/>
        <v>503</v>
      </c>
      <c r="Q78" s="143">
        <f t="shared" si="150"/>
        <v>1640332</v>
      </c>
      <c r="R78" s="143">
        <f t="shared" si="150"/>
        <v>986782</v>
      </c>
      <c r="S78" s="144">
        <f t="shared" si="150"/>
        <v>972046</v>
      </c>
      <c r="T78" s="143">
        <f t="shared" si="150"/>
        <v>1958828</v>
      </c>
      <c r="U78" s="143">
        <f t="shared" si="150"/>
        <v>525</v>
      </c>
      <c r="V78" s="145">
        <f t="shared" si="150"/>
        <v>1959353</v>
      </c>
      <c r="W78" s="146">
        <f t="shared" ref="W78" si="151">IF(Q78=0,0,((V78/Q78)-1)*100)</f>
        <v>19.448562851910456</v>
      </c>
    </row>
    <row r="79" spans="1:23" ht="14.25" thickTop="1" thickBot="1">
      <c r="B79" s="200" t="s">
        <v>59</v>
      </c>
      <c r="C79" s="94"/>
      <c r="D79" s="94"/>
      <c r="E79" s="94"/>
      <c r="F79" s="94"/>
      <c r="G79" s="94"/>
      <c r="H79" s="94"/>
      <c r="I79" s="95"/>
      <c r="L79" s="200" t="s">
        <v>59</v>
      </c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5"/>
    </row>
    <row r="80" spans="1:23" ht="13.5" thickTop="1">
      <c r="B80" s="197"/>
      <c r="C80" s="94"/>
      <c r="D80" s="94"/>
      <c r="E80" s="94"/>
      <c r="F80" s="94"/>
      <c r="G80" s="94"/>
      <c r="H80" s="94"/>
      <c r="I80" s="95"/>
      <c r="L80" s="306" t="s">
        <v>38</v>
      </c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8"/>
    </row>
    <row r="81" spans="1:26" ht="13.5" thickBot="1">
      <c r="B81" s="197"/>
      <c r="C81" s="94"/>
      <c r="D81" s="94"/>
      <c r="E81" s="94"/>
      <c r="F81" s="94"/>
      <c r="G81" s="94"/>
      <c r="H81" s="94"/>
      <c r="I81" s="95"/>
      <c r="L81" s="309" t="s">
        <v>39</v>
      </c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1"/>
    </row>
    <row r="82" spans="1:26" ht="14.25" thickTop="1" thickBot="1">
      <c r="B82" s="197"/>
      <c r="C82" s="94"/>
      <c r="D82" s="94"/>
      <c r="E82" s="94"/>
      <c r="F82" s="94"/>
      <c r="G82" s="94"/>
      <c r="H82" s="94"/>
      <c r="I82" s="95"/>
      <c r="L82" s="197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120" t="s">
        <v>40</v>
      </c>
    </row>
    <row r="83" spans="1:26" ht="14.25" thickTop="1" thickBot="1">
      <c r="B83" s="197"/>
      <c r="C83" s="94"/>
      <c r="D83" s="94"/>
      <c r="E83" s="94"/>
      <c r="F83" s="94"/>
      <c r="G83" s="94"/>
      <c r="H83" s="94"/>
      <c r="I83" s="95"/>
      <c r="L83" s="219"/>
      <c r="M83" s="303" t="s">
        <v>91</v>
      </c>
      <c r="N83" s="304"/>
      <c r="O83" s="304"/>
      <c r="P83" s="304"/>
      <c r="Q83" s="305"/>
      <c r="R83" s="303" t="s">
        <v>92</v>
      </c>
      <c r="S83" s="304"/>
      <c r="T83" s="304"/>
      <c r="U83" s="304"/>
      <c r="V83" s="305"/>
      <c r="W83" s="220" t="s">
        <v>4</v>
      </c>
    </row>
    <row r="84" spans="1:26" ht="13.5" thickTop="1">
      <c r="B84" s="197"/>
      <c r="C84" s="94"/>
      <c r="D84" s="94"/>
      <c r="E84" s="94"/>
      <c r="F84" s="94"/>
      <c r="G84" s="94"/>
      <c r="H84" s="94"/>
      <c r="I84" s="95"/>
      <c r="L84" s="221" t="s">
        <v>5</v>
      </c>
      <c r="M84" s="222"/>
      <c r="N84" s="225"/>
      <c r="O84" s="168"/>
      <c r="P84" s="226"/>
      <c r="Q84" s="169"/>
      <c r="R84" s="222"/>
      <c r="S84" s="225"/>
      <c r="T84" s="168"/>
      <c r="U84" s="226"/>
      <c r="V84" s="169"/>
      <c r="W84" s="224" t="s">
        <v>6</v>
      </c>
    </row>
    <row r="85" spans="1:26" ht="13.5" thickBot="1">
      <c r="B85" s="197"/>
      <c r="C85" s="94"/>
      <c r="D85" s="94"/>
      <c r="E85" s="94"/>
      <c r="F85" s="94"/>
      <c r="G85" s="94"/>
      <c r="H85" s="94"/>
      <c r="I85" s="95"/>
      <c r="L85" s="227"/>
      <c r="M85" s="231" t="s">
        <v>41</v>
      </c>
      <c r="N85" s="232" t="s">
        <v>42</v>
      </c>
      <c r="O85" s="170" t="s">
        <v>43</v>
      </c>
      <c r="P85" s="233" t="s">
        <v>13</v>
      </c>
      <c r="Q85" s="215" t="s">
        <v>9</v>
      </c>
      <c r="R85" s="231" t="s">
        <v>41</v>
      </c>
      <c r="S85" s="232" t="s">
        <v>42</v>
      </c>
      <c r="T85" s="170" t="s">
        <v>43</v>
      </c>
      <c r="U85" s="233" t="s">
        <v>13</v>
      </c>
      <c r="V85" s="215" t="s">
        <v>9</v>
      </c>
      <c r="W85" s="230"/>
    </row>
    <row r="86" spans="1:26" ht="4.5" customHeight="1" thickTop="1" thickBot="1">
      <c r="B86" s="197"/>
      <c r="C86" s="94"/>
      <c r="D86" s="94"/>
      <c r="E86" s="94"/>
      <c r="F86" s="94"/>
      <c r="G86" s="94"/>
      <c r="H86" s="94"/>
      <c r="I86" s="95"/>
      <c r="L86" s="221"/>
      <c r="M86" s="237"/>
      <c r="N86" s="238"/>
      <c r="O86" s="154"/>
      <c r="P86" s="239"/>
      <c r="Q86" s="157"/>
      <c r="R86" s="237"/>
      <c r="S86" s="238"/>
      <c r="T86" s="154"/>
      <c r="U86" s="239"/>
      <c r="V86" s="159"/>
      <c r="W86" s="240"/>
    </row>
    <row r="87" spans="1:26" ht="13.5" thickTop="1">
      <c r="A87" s="121"/>
      <c r="B87" s="207"/>
      <c r="C87" s="121"/>
      <c r="D87" s="121"/>
      <c r="E87" s="121"/>
      <c r="F87" s="121"/>
      <c r="G87" s="121"/>
      <c r="H87" s="121"/>
      <c r="I87" s="122"/>
      <c r="J87" s="121"/>
      <c r="L87" s="221" t="s">
        <v>14</v>
      </c>
      <c r="M87" s="243">
        <v>0</v>
      </c>
      <c r="N87" s="244">
        <v>0</v>
      </c>
      <c r="O87" s="155">
        <f>M87+N87</f>
        <v>0</v>
      </c>
      <c r="P87" s="100">
        <v>0</v>
      </c>
      <c r="Q87" s="158">
        <f>O87+P87</f>
        <v>0</v>
      </c>
      <c r="R87" s="243">
        <v>0</v>
      </c>
      <c r="S87" s="244">
        <v>0</v>
      </c>
      <c r="T87" s="155">
        <f>R87+S87</f>
        <v>0</v>
      </c>
      <c r="U87" s="251">
        <v>0</v>
      </c>
      <c r="V87" s="160">
        <f>T87+U87</f>
        <v>0</v>
      </c>
      <c r="W87" s="217">
        <f t="shared" ref="W87:W102" si="152">IF(Q87=0,0,((V87/Q87)-1)*100)</f>
        <v>0</v>
      </c>
      <c r="Y87" s="3"/>
      <c r="Z87" s="3"/>
    </row>
    <row r="88" spans="1:26">
      <c r="A88" s="121"/>
      <c r="B88" s="207"/>
      <c r="C88" s="121"/>
      <c r="D88" s="121"/>
      <c r="E88" s="121"/>
      <c r="F88" s="121"/>
      <c r="G88" s="121"/>
      <c r="H88" s="121"/>
      <c r="I88" s="122"/>
      <c r="J88" s="121"/>
      <c r="L88" s="221" t="s">
        <v>15</v>
      </c>
      <c r="M88" s="243">
        <v>0</v>
      </c>
      <c r="N88" s="244">
        <v>0</v>
      </c>
      <c r="O88" s="155">
        <f>M88+N88</f>
        <v>0</v>
      </c>
      <c r="P88" s="100">
        <v>0</v>
      </c>
      <c r="Q88" s="158">
        <f>O88+P88</f>
        <v>0</v>
      </c>
      <c r="R88" s="243">
        <v>0</v>
      </c>
      <c r="S88" s="244">
        <v>0</v>
      </c>
      <c r="T88" s="155">
        <f>R88+S88</f>
        <v>0</v>
      </c>
      <c r="U88" s="100">
        <v>0</v>
      </c>
      <c r="V88" s="160">
        <f>T88+U88</f>
        <v>0</v>
      </c>
      <c r="W88" s="217">
        <f t="shared" si="152"/>
        <v>0</v>
      </c>
      <c r="Y88" s="3"/>
      <c r="Z88" s="3"/>
    </row>
    <row r="89" spans="1:26" ht="13.5" thickBot="1">
      <c r="A89" s="121"/>
      <c r="B89" s="207"/>
      <c r="C89" s="121"/>
      <c r="D89" s="121"/>
      <c r="E89" s="121"/>
      <c r="F89" s="121"/>
      <c r="G89" s="121"/>
      <c r="H89" s="121"/>
      <c r="I89" s="122"/>
      <c r="J89" s="121"/>
      <c r="L89" s="227" t="s">
        <v>16</v>
      </c>
      <c r="M89" s="243">
        <v>0</v>
      </c>
      <c r="N89" s="244">
        <v>0</v>
      </c>
      <c r="O89" s="155">
        <f>M89+N89</f>
        <v>0</v>
      </c>
      <c r="P89" s="100">
        <v>0</v>
      </c>
      <c r="Q89" s="158">
        <f>O89+P89</f>
        <v>0</v>
      </c>
      <c r="R89" s="243">
        <v>0</v>
      </c>
      <c r="S89" s="244">
        <v>0</v>
      </c>
      <c r="T89" s="155">
        <f>R89+S89</f>
        <v>0</v>
      </c>
      <c r="U89" s="100">
        <v>0</v>
      </c>
      <c r="V89" s="160">
        <f>T89+U89</f>
        <v>0</v>
      </c>
      <c r="W89" s="217">
        <f t="shared" si="152"/>
        <v>0</v>
      </c>
      <c r="Y89" s="3"/>
      <c r="Z89" s="3"/>
    </row>
    <row r="90" spans="1:26" ht="14.25" thickTop="1" thickBot="1">
      <c r="A90" s="121"/>
      <c r="B90" s="207"/>
      <c r="C90" s="121"/>
      <c r="D90" s="121"/>
      <c r="E90" s="121"/>
      <c r="F90" s="121"/>
      <c r="G90" s="121"/>
      <c r="H90" s="121"/>
      <c r="I90" s="122"/>
      <c r="J90" s="121"/>
      <c r="L90" s="201" t="s">
        <v>17</v>
      </c>
      <c r="M90" s="161">
        <v>0</v>
      </c>
      <c r="N90" s="162">
        <v>0</v>
      </c>
      <c r="O90" s="161">
        <v>0</v>
      </c>
      <c r="P90" s="161">
        <v>0</v>
      </c>
      <c r="Q90" s="161">
        <f>Q87+Q88+Q89</f>
        <v>0</v>
      </c>
      <c r="R90" s="161">
        <v>0</v>
      </c>
      <c r="S90" s="162">
        <v>0</v>
      </c>
      <c r="T90" s="161">
        <v>0</v>
      </c>
      <c r="U90" s="161">
        <v>0</v>
      </c>
      <c r="V90" s="163">
        <v>0</v>
      </c>
      <c r="W90" s="164">
        <f t="shared" si="152"/>
        <v>0</v>
      </c>
      <c r="Y90" s="3"/>
      <c r="Z90" s="3"/>
    </row>
    <row r="91" spans="1:26" ht="13.5" thickTop="1">
      <c r="A91" s="121"/>
      <c r="B91" s="207"/>
      <c r="C91" s="121"/>
      <c r="D91" s="121"/>
      <c r="E91" s="121"/>
      <c r="F91" s="121"/>
      <c r="G91" s="121"/>
      <c r="H91" s="121"/>
      <c r="I91" s="122"/>
      <c r="J91" s="121"/>
      <c r="L91" s="221" t="s">
        <v>18</v>
      </c>
      <c r="M91" s="243">
        <v>0</v>
      </c>
      <c r="N91" s="244">
        <v>0</v>
      </c>
      <c r="O91" s="155">
        <f>M91+N91</f>
        <v>0</v>
      </c>
      <c r="P91" s="100">
        <v>0</v>
      </c>
      <c r="Q91" s="158">
        <f>O91+P91</f>
        <v>0</v>
      </c>
      <c r="R91" s="243">
        <v>0</v>
      </c>
      <c r="S91" s="244">
        <v>0</v>
      </c>
      <c r="T91" s="155">
        <f>R91+S91</f>
        <v>0</v>
      </c>
      <c r="U91" s="100">
        <v>0</v>
      </c>
      <c r="V91" s="160">
        <f>T91+U91</f>
        <v>0</v>
      </c>
      <c r="W91" s="217">
        <f t="shared" si="152"/>
        <v>0</v>
      </c>
      <c r="Y91" s="3"/>
      <c r="Z91" s="3"/>
    </row>
    <row r="92" spans="1:26">
      <c r="A92" s="121"/>
      <c r="B92" s="207"/>
      <c r="C92" s="121"/>
      <c r="D92" s="121"/>
      <c r="E92" s="121"/>
      <c r="F92" s="121"/>
      <c r="G92" s="121"/>
      <c r="H92" s="121"/>
      <c r="I92" s="122"/>
      <c r="J92" s="121"/>
      <c r="L92" s="221" t="s">
        <v>19</v>
      </c>
      <c r="M92" s="243">
        <v>0</v>
      </c>
      <c r="N92" s="244">
        <v>0</v>
      </c>
      <c r="O92" s="155">
        <f>M92+N92</f>
        <v>0</v>
      </c>
      <c r="P92" s="100">
        <v>0</v>
      </c>
      <c r="Q92" s="158">
        <f>O92+P92</f>
        <v>0</v>
      </c>
      <c r="R92" s="243">
        <v>0</v>
      </c>
      <c r="S92" s="244">
        <v>0</v>
      </c>
      <c r="T92" s="155">
        <f>R92+S92</f>
        <v>0</v>
      </c>
      <c r="U92" s="100">
        <v>0</v>
      </c>
      <c r="V92" s="160">
        <f>T92+U92</f>
        <v>0</v>
      </c>
      <c r="W92" s="217">
        <f t="shared" si="152"/>
        <v>0</v>
      </c>
      <c r="Y92" s="3"/>
      <c r="Z92" s="3"/>
    </row>
    <row r="93" spans="1:26" ht="13.5" thickBot="1">
      <c r="A93" s="121"/>
      <c r="B93" s="207"/>
      <c r="C93" s="121"/>
      <c r="D93" s="121"/>
      <c r="E93" s="121"/>
      <c r="F93" s="121"/>
      <c r="G93" s="121"/>
      <c r="H93" s="121"/>
      <c r="I93" s="122"/>
      <c r="J93" s="121"/>
      <c r="L93" s="221" t="s">
        <v>20</v>
      </c>
      <c r="M93" s="243">
        <v>0</v>
      </c>
      <c r="N93" s="244">
        <v>0</v>
      </c>
      <c r="O93" s="155">
        <f>M93+N93</f>
        <v>0</v>
      </c>
      <c r="P93" s="100">
        <v>0</v>
      </c>
      <c r="Q93" s="158">
        <f>O93+P93</f>
        <v>0</v>
      </c>
      <c r="R93" s="243">
        <v>0</v>
      </c>
      <c r="S93" s="244">
        <v>0</v>
      </c>
      <c r="T93" s="155">
        <f>R93+S93</f>
        <v>0</v>
      </c>
      <c r="U93" s="100">
        <v>0</v>
      </c>
      <c r="V93" s="160">
        <f>T93+U93</f>
        <v>0</v>
      </c>
      <c r="W93" s="217">
        <f t="shared" si="152"/>
        <v>0</v>
      </c>
      <c r="Y93" s="3"/>
      <c r="Z93" s="3"/>
    </row>
    <row r="94" spans="1:26" ht="14.25" thickTop="1" thickBot="1">
      <c r="A94" s="121"/>
      <c r="B94" s="207"/>
      <c r="C94" s="121"/>
      <c r="D94" s="121"/>
      <c r="E94" s="121"/>
      <c r="F94" s="121"/>
      <c r="G94" s="121"/>
      <c r="H94" s="121"/>
      <c r="I94" s="122"/>
      <c r="J94" s="121"/>
      <c r="L94" s="201" t="s">
        <v>87</v>
      </c>
      <c r="M94" s="161">
        <f>+M91+M92+M93</f>
        <v>0</v>
      </c>
      <c r="N94" s="162">
        <f t="shared" ref="N94:V94" si="153">+N91+N92+N93</f>
        <v>0</v>
      </c>
      <c r="O94" s="161">
        <f t="shared" si="153"/>
        <v>0</v>
      </c>
      <c r="P94" s="161">
        <f t="shared" si="153"/>
        <v>0</v>
      </c>
      <c r="Q94" s="161">
        <f t="shared" si="153"/>
        <v>0</v>
      </c>
      <c r="R94" s="161">
        <f t="shared" si="153"/>
        <v>0</v>
      </c>
      <c r="S94" s="162">
        <f t="shared" si="153"/>
        <v>0</v>
      </c>
      <c r="T94" s="161">
        <f t="shared" si="153"/>
        <v>0</v>
      </c>
      <c r="U94" s="161">
        <f t="shared" si="153"/>
        <v>0</v>
      </c>
      <c r="V94" s="163">
        <f t="shared" si="153"/>
        <v>0</v>
      </c>
      <c r="W94" s="164">
        <f t="shared" si="152"/>
        <v>0</v>
      </c>
      <c r="Y94" s="3"/>
      <c r="Z94" s="3"/>
    </row>
    <row r="95" spans="1:26" ht="13.5" thickTop="1">
      <c r="A95" s="121"/>
      <c r="B95" s="207"/>
      <c r="C95" s="121"/>
      <c r="D95" s="121"/>
      <c r="E95" s="121"/>
      <c r="F95" s="121"/>
      <c r="G95" s="121"/>
      <c r="H95" s="121"/>
      <c r="I95" s="122"/>
      <c r="J95" s="121"/>
      <c r="L95" s="221" t="s">
        <v>21</v>
      </c>
      <c r="M95" s="243">
        <v>0</v>
      </c>
      <c r="N95" s="244">
        <v>0</v>
      </c>
      <c r="O95" s="155">
        <v>0</v>
      </c>
      <c r="P95" s="100">
        <v>0</v>
      </c>
      <c r="Q95" s="158">
        <f>O95+P95</f>
        <v>0</v>
      </c>
      <c r="R95" s="243">
        <v>0</v>
      </c>
      <c r="S95" s="244">
        <v>0</v>
      </c>
      <c r="T95" s="155">
        <v>0</v>
      </c>
      <c r="U95" s="100">
        <v>0</v>
      </c>
      <c r="V95" s="160">
        <v>0</v>
      </c>
      <c r="W95" s="217">
        <f t="shared" si="152"/>
        <v>0</v>
      </c>
      <c r="Y95" s="3"/>
      <c r="Z95" s="3"/>
    </row>
    <row r="96" spans="1:26">
      <c r="A96" s="121"/>
      <c r="B96" s="207"/>
      <c r="C96" s="121"/>
      <c r="D96" s="121"/>
      <c r="E96" s="121"/>
      <c r="F96" s="121"/>
      <c r="G96" s="121"/>
      <c r="H96" s="121"/>
      <c r="I96" s="122"/>
      <c r="J96" s="121"/>
      <c r="L96" s="221" t="s">
        <v>88</v>
      </c>
      <c r="M96" s="243">
        <v>0</v>
      </c>
      <c r="N96" s="244">
        <v>0</v>
      </c>
      <c r="O96" s="155">
        <v>0</v>
      </c>
      <c r="P96" s="100">
        <v>0</v>
      </c>
      <c r="Q96" s="158">
        <f>O96+P96</f>
        <v>0</v>
      </c>
      <c r="R96" s="243">
        <v>0</v>
      </c>
      <c r="S96" s="244">
        <v>0</v>
      </c>
      <c r="T96" s="155">
        <v>0</v>
      </c>
      <c r="U96" s="100">
        <v>0</v>
      </c>
      <c r="V96" s="160">
        <v>0</v>
      </c>
      <c r="W96" s="217">
        <f t="shared" si="152"/>
        <v>0</v>
      </c>
      <c r="Y96" s="3"/>
      <c r="Z96" s="3"/>
    </row>
    <row r="97" spans="1:26" ht="13.5" thickBot="1">
      <c r="A97" s="121"/>
      <c r="B97" s="207"/>
      <c r="C97" s="121"/>
      <c r="D97" s="121"/>
      <c r="E97" s="121"/>
      <c r="F97" s="121"/>
      <c r="G97" s="121"/>
      <c r="H97" s="121"/>
      <c r="I97" s="122"/>
      <c r="J97" s="121"/>
      <c r="L97" s="221" t="s">
        <v>22</v>
      </c>
      <c r="M97" s="243">
        <v>0</v>
      </c>
      <c r="N97" s="244">
        <v>0</v>
      </c>
      <c r="O97" s="156">
        <v>0</v>
      </c>
      <c r="P97" s="250">
        <v>0</v>
      </c>
      <c r="Q97" s="158">
        <f>O97+P97</f>
        <v>0</v>
      </c>
      <c r="R97" s="243">
        <v>0</v>
      </c>
      <c r="S97" s="244">
        <v>0</v>
      </c>
      <c r="T97" s="156">
        <v>0</v>
      </c>
      <c r="U97" s="250">
        <v>0</v>
      </c>
      <c r="V97" s="160">
        <v>0</v>
      </c>
      <c r="W97" s="217">
        <f t="shared" si="152"/>
        <v>0</v>
      </c>
      <c r="Y97" s="3"/>
      <c r="Z97" s="3"/>
    </row>
    <row r="98" spans="1:26" ht="14.25" thickTop="1" thickBot="1">
      <c r="A98" s="121"/>
      <c r="B98" s="207"/>
      <c r="C98" s="121"/>
      <c r="D98" s="121"/>
      <c r="E98" s="121"/>
      <c r="F98" s="121"/>
      <c r="G98" s="121"/>
      <c r="H98" s="121"/>
      <c r="I98" s="122"/>
      <c r="J98" s="121"/>
      <c r="L98" s="202" t="s">
        <v>60</v>
      </c>
      <c r="M98" s="165">
        <f>M95+M96+M97</f>
        <v>0</v>
      </c>
      <c r="N98" s="165">
        <f t="shared" ref="N98:V98" si="154">N95+N96+N97</f>
        <v>0</v>
      </c>
      <c r="O98" s="166">
        <f t="shared" si="154"/>
        <v>0</v>
      </c>
      <c r="P98" s="166">
        <f t="shared" si="154"/>
        <v>0</v>
      </c>
      <c r="Q98" s="166">
        <f t="shared" si="154"/>
        <v>0</v>
      </c>
      <c r="R98" s="165">
        <f t="shared" si="154"/>
        <v>0</v>
      </c>
      <c r="S98" s="165">
        <f t="shared" si="154"/>
        <v>0</v>
      </c>
      <c r="T98" s="166">
        <f t="shared" si="154"/>
        <v>0</v>
      </c>
      <c r="U98" s="166">
        <f t="shared" si="154"/>
        <v>0</v>
      </c>
      <c r="V98" s="166">
        <f t="shared" si="154"/>
        <v>0</v>
      </c>
      <c r="W98" s="167">
        <f t="shared" si="152"/>
        <v>0</v>
      </c>
      <c r="Y98" s="3"/>
      <c r="Z98" s="3"/>
    </row>
    <row r="99" spans="1:26" ht="13.5" thickTop="1">
      <c r="A99" s="121"/>
      <c r="B99" s="207"/>
      <c r="C99" s="121"/>
      <c r="D99" s="121"/>
      <c r="E99" s="121"/>
      <c r="F99" s="121"/>
      <c r="G99" s="121"/>
      <c r="H99" s="121"/>
      <c r="I99" s="122"/>
      <c r="J99" s="121"/>
      <c r="L99" s="221" t="s">
        <v>24</v>
      </c>
      <c r="M99" s="243">
        <v>0</v>
      </c>
      <c r="N99" s="244">
        <v>0</v>
      </c>
      <c r="O99" s="156">
        <v>0</v>
      </c>
      <c r="P99" s="251">
        <v>0</v>
      </c>
      <c r="Q99" s="158">
        <f>O99+P99</f>
        <v>0</v>
      </c>
      <c r="R99" s="243">
        <v>0</v>
      </c>
      <c r="S99" s="244">
        <v>0</v>
      </c>
      <c r="T99" s="156">
        <v>0</v>
      </c>
      <c r="U99" s="251">
        <v>0</v>
      </c>
      <c r="V99" s="160">
        <v>0</v>
      </c>
      <c r="W99" s="217">
        <f>IF(Q99=0,0,((V99/Q99)-1)*100)</f>
        <v>0</v>
      </c>
    </row>
    <row r="100" spans="1:26">
      <c r="A100" s="121"/>
      <c r="B100" s="207"/>
      <c r="C100" s="121"/>
      <c r="D100" s="121"/>
      <c r="E100" s="121"/>
      <c r="F100" s="121"/>
      <c r="G100" s="121"/>
      <c r="H100" s="121"/>
      <c r="I100" s="122"/>
      <c r="J100" s="121"/>
      <c r="L100" s="221" t="s">
        <v>25</v>
      </c>
      <c r="M100" s="243">
        <v>0</v>
      </c>
      <c r="N100" s="244">
        <v>0</v>
      </c>
      <c r="O100" s="156">
        <v>0</v>
      </c>
      <c r="P100" s="100">
        <v>0</v>
      </c>
      <c r="Q100" s="158">
        <f>O100+P100</f>
        <v>0</v>
      </c>
      <c r="R100" s="243">
        <v>0</v>
      </c>
      <c r="S100" s="244">
        <v>0</v>
      </c>
      <c r="T100" s="156">
        <v>0</v>
      </c>
      <c r="U100" s="100">
        <v>0</v>
      </c>
      <c r="V100" s="160">
        <v>0</v>
      </c>
      <c r="W100" s="217">
        <f t="shared" si="152"/>
        <v>0</v>
      </c>
    </row>
    <row r="101" spans="1:26" ht="13.5" thickBot="1">
      <c r="A101" s="96"/>
      <c r="B101" s="207"/>
      <c r="C101" s="121"/>
      <c r="D101" s="121"/>
      <c r="E101" s="121"/>
      <c r="F101" s="121"/>
      <c r="G101" s="121"/>
      <c r="H101" s="121"/>
      <c r="I101" s="122"/>
      <c r="J101" s="96"/>
      <c r="L101" s="221" t="s">
        <v>26</v>
      </c>
      <c r="M101" s="243">
        <v>0</v>
      </c>
      <c r="N101" s="244">
        <v>0</v>
      </c>
      <c r="O101" s="156">
        <f>+M101+N101</f>
        <v>0</v>
      </c>
      <c r="P101" s="100">
        <v>0</v>
      </c>
      <c r="Q101" s="158">
        <f>O101+P101</f>
        <v>0</v>
      </c>
      <c r="R101" s="243">
        <v>0</v>
      </c>
      <c r="S101" s="244">
        <v>0</v>
      </c>
      <c r="T101" s="156">
        <f>+R101+S101</f>
        <v>0</v>
      </c>
      <c r="U101" s="100">
        <v>0</v>
      </c>
      <c r="V101" s="160">
        <f>T101+U101</f>
        <v>0</v>
      </c>
      <c r="W101" s="217">
        <f t="shared" si="152"/>
        <v>0</v>
      </c>
    </row>
    <row r="102" spans="1:26" ht="14.25" thickTop="1" thickBot="1">
      <c r="A102" s="121"/>
      <c r="B102" s="207"/>
      <c r="C102" s="121"/>
      <c r="D102" s="121"/>
      <c r="E102" s="121"/>
      <c r="F102" s="121"/>
      <c r="G102" s="121"/>
      <c r="H102" s="121"/>
      <c r="I102" s="122"/>
      <c r="J102" s="121"/>
      <c r="L102" s="201" t="s">
        <v>27</v>
      </c>
      <c r="M102" s="161">
        <f t="shared" ref="M102:V102" si="155">+M99+M100+M101</f>
        <v>0</v>
      </c>
      <c r="N102" s="162">
        <f t="shared" si="155"/>
        <v>0</v>
      </c>
      <c r="O102" s="161">
        <f t="shared" si="155"/>
        <v>0</v>
      </c>
      <c r="P102" s="161">
        <f t="shared" si="155"/>
        <v>0</v>
      </c>
      <c r="Q102" s="161">
        <f t="shared" si="155"/>
        <v>0</v>
      </c>
      <c r="R102" s="161">
        <f t="shared" si="155"/>
        <v>0</v>
      </c>
      <c r="S102" s="162">
        <f t="shared" si="155"/>
        <v>0</v>
      </c>
      <c r="T102" s="161">
        <f t="shared" si="155"/>
        <v>0</v>
      </c>
      <c r="U102" s="161">
        <f t="shared" si="155"/>
        <v>0</v>
      </c>
      <c r="V102" s="161">
        <f t="shared" si="155"/>
        <v>0</v>
      </c>
      <c r="W102" s="164">
        <f t="shared" si="152"/>
        <v>0</v>
      </c>
    </row>
    <row r="103" spans="1:26" ht="14.25" thickTop="1" thickBot="1">
      <c r="A103" s="121"/>
      <c r="B103" s="207"/>
      <c r="C103" s="121"/>
      <c r="D103" s="121"/>
      <c r="E103" s="121"/>
      <c r="F103" s="121"/>
      <c r="G103" s="121"/>
      <c r="H103" s="121"/>
      <c r="I103" s="122"/>
      <c r="J103" s="121"/>
      <c r="L103" s="201" t="s">
        <v>90</v>
      </c>
      <c r="M103" s="161">
        <f t="shared" ref="M103" si="156">+M94+M98+M102</f>
        <v>0</v>
      </c>
      <c r="N103" s="162">
        <f t="shared" ref="N103" si="157">+N94+N98+N102</f>
        <v>0</v>
      </c>
      <c r="O103" s="161">
        <f t="shared" ref="O103" si="158">+O94+O98+O102</f>
        <v>0</v>
      </c>
      <c r="P103" s="161">
        <f t="shared" ref="P103" si="159">+P94+P98+P102</f>
        <v>0</v>
      </c>
      <c r="Q103" s="161">
        <f t="shared" ref="Q103" si="160">+Q94+Q98+Q102</f>
        <v>0</v>
      </c>
      <c r="R103" s="161">
        <f t="shared" ref="R103" si="161">+R94+R98+R102</f>
        <v>0</v>
      </c>
      <c r="S103" s="162">
        <f t="shared" ref="S103" si="162">+S94+S98+S102</f>
        <v>0</v>
      </c>
      <c r="T103" s="161">
        <f t="shared" ref="T103" si="163">+T94+T98+T102</f>
        <v>0</v>
      </c>
      <c r="U103" s="161">
        <f t="shared" ref="U103" si="164">+U94+U98+U102</f>
        <v>0</v>
      </c>
      <c r="V103" s="163">
        <f t="shared" ref="V103" si="165">+V94+V98+V102</f>
        <v>0</v>
      </c>
      <c r="W103" s="164">
        <f>IF(Q103=0,0,((V103/Q103)-1)*100)</f>
        <v>0</v>
      </c>
      <c r="Y103" s="3"/>
      <c r="Z103" s="3"/>
    </row>
    <row r="104" spans="1:26" ht="14.25" thickTop="1" thickBot="1">
      <c r="A104" s="121"/>
      <c r="B104" s="207"/>
      <c r="C104" s="121"/>
      <c r="D104" s="121"/>
      <c r="E104" s="121"/>
      <c r="F104" s="121"/>
      <c r="G104" s="121"/>
      <c r="H104" s="121"/>
      <c r="I104" s="122"/>
      <c r="J104" s="121"/>
      <c r="L104" s="201" t="s">
        <v>89</v>
      </c>
      <c r="M104" s="161">
        <f t="shared" ref="M104:V104" si="166">+M90+M94+M98+M102</f>
        <v>0</v>
      </c>
      <c r="N104" s="162">
        <f t="shared" si="166"/>
        <v>0</v>
      </c>
      <c r="O104" s="161">
        <f t="shared" si="166"/>
        <v>0</v>
      </c>
      <c r="P104" s="161">
        <f t="shared" si="166"/>
        <v>0</v>
      </c>
      <c r="Q104" s="161">
        <f t="shared" si="166"/>
        <v>0</v>
      </c>
      <c r="R104" s="161">
        <f t="shared" si="166"/>
        <v>0</v>
      </c>
      <c r="S104" s="162">
        <f t="shared" si="166"/>
        <v>0</v>
      </c>
      <c r="T104" s="161">
        <f t="shared" si="166"/>
        <v>0</v>
      </c>
      <c r="U104" s="161">
        <f t="shared" si="166"/>
        <v>0</v>
      </c>
      <c r="V104" s="163">
        <f t="shared" si="166"/>
        <v>0</v>
      </c>
      <c r="W104" s="164">
        <f>IF(Q104=0,0,((V104/Q104)-1)*100)</f>
        <v>0</v>
      </c>
      <c r="Y104" s="3"/>
      <c r="Z104" s="3"/>
    </row>
    <row r="105" spans="1:26" ht="14.25" thickTop="1" thickBot="1">
      <c r="A105" s="121"/>
      <c r="B105" s="207"/>
      <c r="C105" s="121"/>
      <c r="D105" s="121"/>
      <c r="E105" s="121"/>
      <c r="F105" s="121"/>
      <c r="G105" s="121"/>
      <c r="H105" s="121"/>
      <c r="I105" s="122"/>
      <c r="J105" s="121"/>
      <c r="L105" s="200" t="s">
        <v>59</v>
      </c>
      <c r="M105" s="94"/>
      <c r="N105" s="94"/>
      <c r="O105" s="94"/>
      <c r="P105" s="94"/>
      <c r="Q105" s="94"/>
      <c r="R105" s="94"/>
      <c r="S105" s="94"/>
      <c r="T105" s="94"/>
      <c r="U105" s="94"/>
      <c r="V105" s="94">
        <v>0</v>
      </c>
      <c r="W105" s="95"/>
    </row>
    <row r="106" spans="1:26" ht="13.5" thickTop="1">
      <c r="B106" s="207"/>
      <c r="C106" s="121"/>
      <c r="D106" s="121"/>
      <c r="E106" s="121"/>
      <c r="F106" s="121"/>
      <c r="G106" s="121"/>
      <c r="H106" s="121"/>
      <c r="I106" s="122"/>
      <c r="L106" s="306" t="s">
        <v>44</v>
      </c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8"/>
    </row>
    <row r="107" spans="1:26" ht="13.5" thickBot="1">
      <c r="B107" s="207"/>
      <c r="C107" s="121"/>
      <c r="D107" s="121"/>
      <c r="E107" s="121"/>
      <c r="F107" s="121"/>
      <c r="G107" s="121"/>
      <c r="H107" s="121"/>
      <c r="I107" s="122"/>
      <c r="L107" s="309" t="s">
        <v>45</v>
      </c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1"/>
    </row>
    <row r="108" spans="1:26" ht="14.25" thickTop="1" thickBot="1">
      <c r="B108" s="207"/>
      <c r="C108" s="121"/>
      <c r="D108" s="121"/>
      <c r="E108" s="121"/>
      <c r="F108" s="121"/>
      <c r="G108" s="121"/>
      <c r="H108" s="121"/>
      <c r="I108" s="122"/>
      <c r="L108" s="197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120" t="s">
        <v>40</v>
      </c>
    </row>
    <row r="109" spans="1:26" ht="14.25" thickTop="1" thickBot="1">
      <c r="B109" s="207"/>
      <c r="C109" s="121"/>
      <c r="D109" s="121"/>
      <c r="E109" s="121"/>
      <c r="F109" s="121"/>
      <c r="G109" s="121"/>
      <c r="H109" s="121"/>
      <c r="I109" s="122"/>
      <c r="L109" s="219"/>
      <c r="M109" s="303" t="s">
        <v>91</v>
      </c>
      <c r="N109" s="304"/>
      <c r="O109" s="304"/>
      <c r="P109" s="304"/>
      <c r="Q109" s="305"/>
      <c r="R109" s="303" t="s">
        <v>92</v>
      </c>
      <c r="S109" s="304"/>
      <c r="T109" s="304"/>
      <c r="U109" s="304"/>
      <c r="V109" s="305"/>
      <c r="W109" s="220" t="s">
        <v>4</v>
      </c>
    </row>
    <row r="110" spans="1:26" ht="13.5" thickTop="1">
      <c r="B110" s="207"/>
      <c r="C110" s="121"/>
      <c r="D110" s="121"/>
      <c r="E110" s="121"/>
      <c r="F110" s="121"/>
      <c r="G110" s="121"/>
      <c r="H110" s="121"/>
      <c r="I110" s="122"/>
      <c r="L110" s="221" t="s">
        <v>5</v>
      </c>
      <c r="M110" s="222"/>
      <c r="N110" s="225"/>
      <c r="O110" s="168"/>
      <c r="P110" s="226"/>
      <c r="Q110" s="169"/>
      <c r="R110" s="222"/>
      <c r="S110" s="225"/>
      <c r="T110" s="168"/>
      <c r="U110" s="226"/>
      <c r="V110" s="169"/>
      <c r="W110" s="224" t="s">
        <v>6</v>
      </c>
    </row>
    <row r="111" spans="1:26" ht="13.5" thickBot="1">
      <c r="B111" s="207"/>
      <c r="C111" s="121"/>
      <c r="D111" s="121"/>
      <c r="E111" s="121"/>
      <c r="F111" s="121"/>
      <c r="G111" s="121"/>
      <c r="H111" s="121"/>
      <c r="I111" s="122"/>
      <c r="L111" s="227"/>
      <c r="M111" s="231" t="s">
        <v>41</v>
      </c>
      <c r="N111" s="232" t="s">
        <v>42</v>
      </c>
      <c r="O111" s="170" t="s">
        <v>43</v>
      </c>
      <c r="P111" s="233" t="s">
        <v>13</v>
      </c>
      <c r="Q111" s="215" t="s">
        <v>9</v>
      </c>
      <c r="R111" s="231" t="s">
        <v>41</v>
      </c>
      <c r="S111" s="232" t="s">
        <v>42</v>
      </c>
      <c r="T111" s="170" t="s">
        <v>43</v>
      </c>
      <c r="U111" s="233" t="s">
        <v>13</v>
      </c>
      <c r="V111" s="215" t="s">
        <v>9</v>
      </c>
      <c r="W111" s="230"/>
    </row>
    <row r="112" spans="1:26" ht="4.5" customHeight="1" thickTop="1" thickBot="1">
      <c r="B112" s="207"/>
      <c r="C112" s="121"/>
      <c r="D112" s="121"/>
      <c r="E112" s="121"/>
      <c r="F112" s="121"/>
      <c r="G112" s="121"/>
      <c r="H112" s="121"/>
      <c r="I112" s="122"/>
      <c r="L112" s="221"/>
      <c r="M112" s="237"/>
      <c r="N112" s="238"/>
      <c r="O112" s="154"/>
      <c r="P112" s="239"/>
      <c r="Q112" s="157"/>
      <c r="R112" s="237"/>
      <c r="S112" s="238"/>
      <c r="T112" s="154"/>
      <c r="U112" s="239"/>
      <c r="V112" s="159"/>
      <c r="W112" s="240"/>
    </row>
    <row r="113" spans="1:26" ht="13.5" thickTop="1">
      <c r="B113" s="207"/>
      <c r="C113" s="121"/>
      <c r="D113" s="121"/>
      <c r="E113" s="121"/>
      <c r="F113" s="121"/>
      <c r="G113" s="121"/>
      <c r="H113" s="121"/>
      <c r="I113" s="122"/>
      <c r="L113" s="221" t="s">
        <v>14</v>
      </c>
      <c r="M113" s="243">
        <v>90</v>
      </c>
      <c r="N113" s="244">
        <v>195</v>
      </c>
      <c r="O113" s="155">
        <f>M113+N113</f>
        <v>285</v>
      </c>
      <c r="P113" s="100">
        <v>0</v>
      </c>
      <c r="Q113" s="158">
        <f>O113+P113</f>
        <v>285</v>
      </c>
      <c r="R113" s="243">
        <v>72</v>
      </c>
      <c r="S113" s="244">
        <v>411</v>
      </c>
      <c r="T113" s="155">
        <f>R113+S113</f>
        <v>483</v>
      </c>
      <c r="U113" s="251">
        <v>0</v>
      </c>
      <c r="V113" s="160">
        <f>T113+U113</f>
        <v>483</v>
      </c>
      <c r="W113" s="217">
        <f t="shared" ref="W113:W128" si="167">IF(Q113=0,0,((V113/Q113)-1)*100)</f>
        <v>69.473684210526315</v>
      </c>
    </row>
    <row r="114" spans="1:26">
      <c r="B114" s="207"/>
      <c r="C114" s="121"/>
      <c r="D114" s="121"/>
      <c r="E114" s="121"/>
      <c r="F114" s="121"/>
      <c r="G114" s="121"/>
      <c r="H114" s="121"/>
      <c r="I114" s="122"/>
      <c r="L114" s="221" t="s">
        <v>15</v>
      </c>
      <c r="M114" s="243">
        <v>82</v>
      </c>
      <c r="N114" s="244">
        <v>204</v>
      </c>
      <c r="O114" s="155">
        <f>M114+N114</f>
        <v>286</v>
      </c>
      <c r="P114" s="100">
        <v>0</v>
      </c>
      <c r="Q114" s="158">
        <f>O114+P114</f>
        <v>286</v>
      </c>
      <c r="R114" s="243">
        <v>67</v>
      </c>
      <c r="S114" s="244">
        <v>324</v>
      </c>
      <c r="T114" s="155">
        <f>R114+S114</f>
        <v>391</v>
      </c>
      <c r="U114" s="100">
        <v>0</v>
      </c>
      <c r="V114" s="160">
        <f>T114+U114</f>
        <v>391</v>
      </c>
      <c r="W114" s="217">
        <f t="shared" si="167"/>
        <v>36.713286713286706</v>
      </c>
    </row>
    <row r="115" spans="1:26" ht="13.5" thickBot="1">
      <c r="B115" s="207"/>
      <c r="C115" s="121"/>
      <c r="D115" s="121"/>
      <c r="E115" s="121"/>
      <c r="F115" s="121"/>
      <c r="G115" s="121"/>
      <c r="H115" s="121"/>
      <c r="I115" s="122"/>
      <c r="L115" s="227" t="s">
        <v>16</v>
      </c>
      <c r="M115" s="243">
        <v>88</v>
      </c>
      <c r="N115" s="244">
        <v>229</v>
      </c>
      <c r="O115" s="155">
        <f>+M115+N115</f>
        <v>317</v>
      </c>
      <c r="P115" s="100">
        <v>0</v>
      </c>
      <c r="Q115" s="158">
        <f>O115+P115</f>
        <v>317</v>
      </c>
      <c r="R115" s="243">
        <v>81</v>
      </c>
      <c r="S115" s="244">
        <v>370</v>
      </c>
      <c r="T115" s="155">
        <f>+R115+S115</f>
        <v>451</v>
      </c>
      <c r="U115" s="100">
        <v>0</v>
      </c>
      <c r="V115" s="160">
        <f>T115+U115</f>
        <v>451</v>
      </c>
      <c r="W115" s="217">
        <f t="shared" si="167"/>
        <v>42.271293375394322</v>
      </c>
    </row>
    <row r="116" spans="1:26" ht="14.25" thickTop="1" thickBot="1">
      <c r="B116" s="207"/>
      <c r="C116" s="121"/>
      <c r="D116" s="121"/>
      <c r="E116" s="121"/>
      <c r="F116" s="121"/>
      <c r="G116" s="121"/>
      <c r="H116" s="121"/>
      <c r="I116" s="122"/>
      <c r="L116" s="201" t="s">
        <v>17</v>
      </c>
      <c r="M116" s="161">
        <f t="shared" ref="M116:P116" si="168">M113+M114+M115</f>
        <v>260</v>
      </c>
      <c r="N116" s="162">
        <f t="shared" si="168"/>
        <v>628</v>
      </c>
      <c r="O116" s="161">
        <f t="shared" si="168"/>
        <v>888</v>
      </c>
      <c r="P116" s="161">
        <f t="shared" si="168"/>
        <v>0</v>
      </c>
      <c r="Q116" s="161">
        <f t="shared" ref="Q116:V116" si="169">Q113+Q114+Q115</f>
        <v>888</v>
      </c>
      <c r="R116" s="161">
        <f>+R113+R114+R115</f>
        <v>220</v>
      </c>
      <c r="S116" s="162">
        <f>+S113+S114+S115</f>
        <v>1105</v>
      </c>
      <c r="T116" s="161">
        <f t="shared" si="169"/>
        <v>1325</v>
      </c>
      <c r="U116" s="161">
        <f t="shared" si="169"/>
        <v>0</v>
      </c>
      <c r="V116" s="163">
        <f t="shared" si="169"/>
        <v>1325</v>
      </c>
      <c r="W116" s="164">
        <f t="shared" si="167"/>
        <v>49.2117117117117</v>
      </c>
      <c r="Y116" s="3"/>
      <c r="Z116" s="3"/>
    </row>
    <row r="117" spans="1:26" ht="13.5" thickTop="1">
      <c r="B117" s="207"/>
      <c r="C117" s="121"/>
      <c r="D117" s="121"/>
      <c r="E117" s="121"/>
      <c r="F117" s="121"/>
      <c r="G117" s="121"/>
      <c r="H117" s="121"/>
      <c r="I117" s="122"/>
      <c r="L117" s="221" t="s">
        <v>18</v>
      </c>
      <c r="M117" s="243">
        <v>77</v>
      </c>
      <c r="N117" s="244">
        <v>263</v>
      </c>
      <c r="O117" s="155">
        <f>+M117+N117</f>
        <v>340</v>
      </c>
      <c r="P117" s="100">
        <v>0</v>
      </c>
      <c r="Q117" s="158">
        <f>O117+P117</f>
        <v>340</v>
      </c>
      <c r="R117" s="243">
        <v>61</v>
      </c>
      <c r="S117" s="244">
        <v>319</v>
      </c>
      <c r="T117" s="155">
        <f>+R117+S117</f>
        <v>380</v>
      </c>
      <c r="U117" s="100">
        <v>0</v>
      </c>
      <c r="V117" s="160">
        <f>T117+U117</f>
        <v>380</v>
      </c>
      <c r="W117" s="217">
        <f t="shared" si="167"/>
        <v>11.764705882352944</v>
      </c>
      <c r="Y117" s="3"/>
      <c r="Z117" s="3"/>
    </row>
    <row r="118" spans="1:26">
      <c r="B118" s="207"/>
      <c r="C118" s="121"/>
      <c r="D118" s="121"/>
      <c r="E118" s="121"/>
      <c r="F118" s="121"/>
      <c r="G118" s="121"/>
      <c r="H118" s="121"/>
      <c r="I118" s="122"/>
      <c r="L118" s="221" t="s">
        <v>19</v>
      </c>
      <c r="M118" s="243">
        <v>84</v>
      </c>
      <c r="N118" s="244">
        <v>288</v>
      </c>
      <c r="O118" s="155">
        <f>+M118+N118</f>
        <v>372</v>
      </c>
      <c r="P118" s="100">
        <v>0</v>
      </c>
      <c r="Q118" s="158">
        <f>O118+P118</f>
        <v>372</v>
      </c>
      <c r="R118" s="243">
        <v>72</v>
      </c>
      <c r="S118" s="244">
        <v>342</v>
      </c>
      <c r="T118" s="155">
        <f>+R118+S118</f>
        <v>414</v>
      </c>
      <c r="U118" s="100">
        <v>0</v>
      </c>
      <c r="V118" s="160">
        <f>T118+U118</f>
        <v>414</v>
      </c>
      <c r="W118" s="217">
        <f>IF(Q118=0,0,((V118/Q118)-1)*100)</f>
        <v>11.290322580645151</v>
      </c>
      <c r="Y118" s="3"/>
      <c r="Z118" s="3"/>
    </row>
    <row r="119" spans="1:26" ht="13.5" thickBot="1">
      <c r="B119" s="207"/>
      <c r="C119" s="121"/>
      <c r="D119" s="121"/>
      <c r="E119" s="121"/>
      <c r="F119" s="121"/>
      <c r="G119" s="121"/>
      <c r="H119" s="121"/>
      <c r="I119" s="122"/>
      <c r="L119" s="221" t="s">
        <v>20</v>
      </c>
      <c r="M119" s="243">
        <v>81</v>
      </c>
      <c r="N119" s="244">
        <v>282</v>
      </c>
      <c r="O119" s="155">
        <f>+M119+N119</f>
        <v>363</v>
      </c>
      <c r="P119" s="100">
        <v>0</v>
      </c>
      <c r="Q119" s="158">
        <f>O119+P119</f>
        <v>363</v>
      </c>
      <c r="R119" s="243">
        <v>79</v>
      </c>
      <c r="S119" s="244">
        <v>390</v>
      </c>
      <c r="T119" s="155">
        <f>+R119+S119</f>
        <v>469</v>
      </c>
      <c r="U119" s="100">
        <v>0</v>
      </c>
      <c r="V119" s="160">
        <f>T119+U119</f>
        <v>469</v>
      </c>
      <c r="W119" s="217">
        <f>IF(Q119=0,0,((V119/Q119)-1)*100)</f>
        <v>29.201101928374662</v>
      </c>
      <c r="Y119" s="3"/>
      <c r="Z119" s="3"/>
    </row>
    <row r="120" spans="1:26" ht="14.25" thickTop="1" thickBot="1">
      <c r="B120" s="207"/>
      <c r="C120" s="121"/>
      <c r="D120" s="121"/>
      <c r="E120" s="121"/>
      <c r="F120" s="121"/>
      <c r="G120" s="121"/>
      <c r="H120" s="121"/>
      <c r="I120" s="122"/>
      <c r="L120" s="201" t="s">
        <v>87</v>
      </c>
      <c r="M120" s="161">
        <f>+M117+M118+M119</f>
        <v>242</v>
      </c>
      <c r="N120" s="162">
        <f t="shared" ref="N120:V120" si="170">+N117+N118+N119</f>
        <v>833</v>
      </c>
      <c r="O120" s="161">
        <f t="shared" si="170"/>
        <v>1075</v>
      </c>
      <c r="P120" s="161">
        <f t="shared" si="170"/>
        <v>0</v>
      </c>
      <c r="Q120" s="161">
        <f t="shared" si="170"/>
        <v>1075</v>
      </c>
      <c r="R120" s="161">
        <f t="shared" si="170"/>
        <v>212</v>
      </c>
      <c r="S120" s="162">
        <f t="shared" si="170"/>
        <v>1051</v>
      </c>
      <c r="T120" s="161">
        <f t="shared" si="170"/>
        <v>1263</v>
      </c>
      <c r="U120" s="161">
        <f t="shared" si="170"/>
        <v>0</v>
      </c>
      <c r="V120" s="163">
        <f t="shared" si="170"/>
        <v>1263</v>
      </c>
      <c r="W120" s="164">
        <f t="shared" ref="W120" si="171">IF(Q120=0,0,((V120/Q120)-1)*100)</f>
        <v>17.488372093023251</v>
      </c>
      <c r="Y120" s="3"/>
      <c r="Z120" s="3"/>
    </row>
    <row r="121" spans="1:26" ht="13.5" thickTop="1">
      <c r="B121" s="207"/>
      <c r="C121" s="121"/>
      <c r="D121" s="121"/>
      <c r="E121" s="121"/>
      <c r="F121" s="121"/>
      <c r="G121" s="121"/>
      <c r="H121" s="121"/>
      <c r="I121" s="122"/>
      <c r="L121" s="221" t="s">
        <v>21</v>
      </c>
      <c r="M121" s="243">
        <v>80</v>
      </c>
      <c r="N121" s="244">
        <v>272</v>
      </c>
      <c r="O121" s="155">
        <f>+M121+N121</f>
        <v>352</v>
      </c>
      <c r="P121" s="100">
        <v>0</v>
      </c>
      <c r="Q121" s="158">
        <f>O121+P121</f>
        <v>352</v>
      </c>
      <c r="R121" s="243">
        <v>81</v>
      </c>
      <c r="S121" s="244">
        <v>346</v>
      </c>
      <c r="T121" s="155">
        <f>+R121+S121</f>
        <v>427</v>
      </c>
      <c r="U121" s="100">
        <v>0</v>
      </c>
      <c r="V121" s="160">
        <f>T121+U121</f>
        <v>427</v>
      </c>
      <c r="W121" s="217">
        <f>IF(Q121=0,0,((V121/Q121)-1)*100)</f>
        <v>21.306818181818187</v>
      </c>
      <c r="Y121" s="3"/>
      <c r="Z121" s="3"/>
    </row>
    <row r="122" spans="1:26">
      <c r="B122" s="207"/>
      <c r="C122" s="121"/>
      <c r="D122" s="121"/>
      <c r="E122" s="121"/>
      <c r="F122" s="121"/>
      <c r="G122" s="121"/>
      <c r="H122" s="121"/>
      <c r="I122" s="122"/>
      <c r="L122" s="221" t="s">
        <v>88</v>
      </c>
      <c r="M122" s="243">
        <v>79</v>
      </c>
      <c r="N122" s="244">
        <v>256</v>
      </c>
      <c r="O122" s="155">
        <f>+M122+N122</f>
        <v>335</v>
      </c>
      <c r="P122" s="100">
        <v>0</v>
      </c>
      <c r="Q122" s="158">
        <f>O122+P122</f>
        <v>335</v>
      </c>
      <c r="R122" s="243">
        <v>76</v>
      </c>
      <c r="S122" s="244">
        <v>313</v>
      </c>
      <c r="T122" s="155">
        <f>+R122+S122</f>
        <v>389</v>
      </c>
      <c r="U122" s="100">
        <v>0</v>
      </c>
      <c r="V122" s="160">
        <f>T122+U122</f>
        <v>389</v>
      </c>
      <c r="W122" s="217">
        <f>IF(Q122=0,0,((V122/Q122)-1)*100)</f>
        <v>16.119402985074636</v>
      </c>
      <c r="Y122" s="3"/>
      <c r="Z122" s="3"/>
    </row>
    <row r="123" spans="1:26" ht="13.5" thickBot="1">
      <c r="B123" s="207"/>
      <c r="C123" s="121"/>
      <c r="D123" s="121"/>
      <c r="E123" s="121"/>
      <c r="F123" s="121"/>
      <c r="G123" s="121"/>
      <c r="H123" s="121"/>
      <c r="I123" s="122"/>
      <c r="L123" s="221" t="s">
        <v>22</v>
      </c>
      <c r="M123" s="243">
        <v>69</v>
      </c>
      <c r="N123" s="244">
        <v>251</v>
      </c>
      <c r="O123" s="156">
        <f>+M123+N123</f>
        <v>320</v>
      </c>
      <c r="P123" s="250">
        <v>0</v>
      </c>
      <c r="Q123" s="158">
        <f>O123+P123</f>
        <v>320</v>
      </c>
      <c r="R123" s="243">
        <v>80</v>
      </c>
      <c r="S123" s="244">
        <v>300</v>
      </c>
      <c r="T123" s="156">
        <f>+R123+S123</f>
        <v>380</v>
      </c>
      <c r="U123" s="250">
        <v>0</v>
      </c>
      <c r="V123" s="160">
        <f>T123+U123</f>
        <v>380</v>
      </c>
      <c r="W123" s="217">
        <f>IF(Q123=0,0,((V123/Q123)-1)*100)</f>
        <v>18.75</v>
      </c>
      <c r="Y123" s="3"/>
      <c r="Z123" s="3"/>
    </row>
    <row r="124" spans="1:26" ht="14.25" thickTop="1" thickBot="1">
      <c r="A124" s="121"/>
      <c r="B124" s="207"/>
      <c r="C124" s="121"/>
      <c r="D124" s="121"/>
      <c r="E124" s="121"/>
      <c r="F124" s="121"/>
      <c r="G124" s="121"/>
      <c r="H124" s="121"/>
      <c r="I124" s="122"/>
      <c r="J124" s="121"/>
      <c r="L124" s="202" t="s">
        <v>60</v>
      </c>
      <c r="M124" s="165">
        <f>M121+M122+M123</f>
        <v>228</v>
      </c>
      <c r="N124" s="165">
        <f t="shared" ref="N124" si="172">N121+N122+N123</f>
        <v>779</v>
      </c>
      <c r="O124" s="166">
        <f t="shared" ref="O124" si="173">O121+O122+O123</f>
        <v>1007</v>
      </c>
      <c r="P124" s="166">
        <f t="shared" ref="P124" si="174">P121+P122+P123</f>
        <v>0</v>
      </c>
      <c r="Q124" s="166">
        <f t="shared" ref="Q124" si="175">Q121+Q122+Q123</f>
        <v>1007</v>
      </c>
      <c r="R124" s="165">
        <f t="shared" ref="R124" si="176">R121+R122+R123</f>
        <v>237</v>
      </c>
      <c r="S124" s="165">
        <f t="shared" ref="S124" si="177">S121+S122+S123</f>
        <v>959</v>
      </c>
      <c r="T124" s="166">
        <f t="shared" ref="T124" si="178">T121+T122+T123</f>
        <v>1196</v>
      </c>
      <c r="U124" s="166">
        <f t="shared" ref="U124" si="179">U121+U122+U123</f>
        <v>0</v>
      </c>
      <c r="V124" s="166">
        <f t="shared" ref="V124" si="180">V121+V122+V123</f>
        <v>1196</v>
      </c>
      <c r="W124" s="167"/>
      <c r="Y124" s="3"/>
      <c r="Z124" s="3"/>
    </row>
    <row r="125" spans="1:26" ht="13.5" thickTop="1">
      <c r="A125" s="125"/>
      <c r="B125" s="208"/>
      <c r="C125" s="126"/>
      <c r="D125" s="126"/>
      <c r="E125" s="126"/>
      <c r="F125" s="126"/>
      <c r="G125" s="126"/>
      <c r="H125" s="126"/>
      <c r="I125" s="122"/>
      <c r="J125" s="125"/>
      <c r="K125" s="125"/>
      <c r="L125" s="221" t="s">
        <v>24</v>
      </c>
      <c r="M125" s="243">
        <v>88</v>
      </c>
      <c r="N125" s="244">
        <v>263</v>
      </c>
      <c r="O125" s="156">
        <f>+M125+N125</f>
        <v>351</v>
      </c>
      <c r="P125" s="251">
        <v>0</v>
      </c>
      <c r="Q125" s="158">
        <f>+O125+P125</f>
        <v>351</v>
      </c>
      <c r="R125" s="243">
        <v>82</v>
      </c>
      <c r="S125" s="244">
        <v>362</v>
      </c>
      <c r="T125" s="156">
        <f>+R125+S125</f>
        <v>444</v>
      </c>
      <c r="U125" s="251">
        <v>0</v>
      </c>
      <c r="V125" s="160">
        <f>T125+U125</f>
        <v>444</v>
      </c>
      <c r="W125" s="217">
        <f>IF(Q125=0,0,((V125/Q125)-1)*100)</f>
        <v>26.49572649572649</v>
      </c>
    </row>
    <row r="126" spans="1:26" ht="13.5" customHeight="1">
      <c r="A126" s="125"/>
      <c r="B126" s="209"/>
      <c r="C126" s="128"/>
      <c r="D126" s="128"/>
      <c r="E126" s="128"/>
      <c r="F126" s="128"/>
      <c r="G126" s="128"/>
      <c r="H126" s="128"/>
      <c r="I126" s="122"/>
      <c r="J126" s="125"/>
      <c r="K126" s="125"/>
      <c r="L126" s="221" t="s">
        <v>25</v>
      </c>
      <c r="M126" s="243">
        <v>87</v>
      </c>
      <c r="N126" s="244">
        <v>303</v>
      </c>
      <c r="O126" s="156">
        <f>+M126+N126</f>
        <v>390</v>
      </c>
      <c r="P126" s="100">
        <v>0</v>
      </c>
      <c r="Q126" s="158">
        <f>+O126+P126</f>
        <v>390</v>
      </c>
      <c r="R126" s="243">
        <v>92</v>
      </c>
      <c r="S126" s="244">
        <v>328</v>
      </c>
      <c r="T126" s="156">
        <f>+R126+S126</f>
        <v>420</v>
      </c>
      <c r="U126" s="100">
        <v>0</v>
      </c>
      <c r="V126" s="160">
        <f>T126+U126</f>
        <v>420</v>
      </c>
      <c r="W126" s="217">
        <f>IF(Q126=0,0,((V126/Q126)-1)*100)</f>
        <v>7.6923076923076872</v>
      </c>
    </row>
    <row r="127" spans="1:26" ht="13.5" customHeight="1" thickBot="1">
      <c r="A127" s="125"/>
      <c r="B127" s="209"/>
      <c r="C127" s="128"/>
      <c r="D127" s="128"/>
      <c r="E127" s="128"/>
      <c r="F127" s="128"/>
      <c r="G127" s="128"/>
      <c r="H127" s="128"/>
      <c r="I127" s="122"/>
      <c r="J127" s="125"/>
      <c r="K127" s="125"/>
      <c r="L127" s="221" t="s">
        <v>26</v>
      </c>
      <c r="M127" s="243">
        <v>71</v>
      </c>
      <c r="N127" s="244">
        <v>272</v>
      </c>
      <c r="O127" s="156">
        <f>+M127+N127</f>
        <v>343</v>
      </c>
      <c r="P127" s="100">
        <v>0</v>
      </c>
      <c r="Q127" s="158">
        <f>+O127+P127</f>
        <v>343</v>
      </c>
      <c r="R127" s="243">
        <v>80</v>
      </c>
      <c r="S127" s="244">
        <v>245</v>
      </c>
      <c r="T127" s="156">
        <f>+R127+S127</f>
        <v>325</v>
      </c>
      <c r="U127" s="100">
        <v>0</v>
      </c>
      <c r="V127" s="160">
        <f>+T127+U127</f>
        <v>325</v>
      </c>
      <c r="W127" s="217">
        <f t="shared" si="167"/>
        <v>-5.2478134110787167</v>
      </c>
    </row>
    <row r="128" spans="1:26" ht="14.25" thickTop="1" thickBot="1">
      <c r="B128" s="207"/>
      <c r="C128" s="121"/>
      <c r="D128" s="121"/>
      <c r="E128" s="121"/>
      <c r="F128" s="121"/>
      <c r="G128" s="121"/>
      <c r="H128" s="121"/>
      <c r="I128" s="122"/>
      <c r="L128" s="201" t="s">
        <v>27</v>
      </c>
      <c r="M128" s="161">
        <f t="shared" ref="M128:V128" si="181">+M125+M126+M127</f>
        <v>246</v>
      </c>
      <c r="N128" s="162">
        <f t="shared" si="181"/>
        <v>838</v>
      </c>
      <c r="O128" s="161">
        <f t="shared" si="181"/>
        <v>1084</v>
      </c>
      <c r="P128" s="161">
        <f t="shared" si="181"/>
        <v>0</v>
      </c>
      <c r="Q128" s="161">
        <f t="shared" si="181"/>
        <v>1084</v>
      </c>
      <c r="R128" s="161">
        <f t="shared" si="181"/>
        <v>254</v>
      </c>
      <c r="S128" s="162">
        <f t="shared" si="181"/>
        <v>935</v>
      </c>
      <c r="T128" s="161">
        <f t="shared" si="181"/>
        <v>1189</v>
      </c>
      <c r="U128" s="161">
        <f t="shared" si="181"/>
        <v>0</v>
      </c>
      <c r="V128" s="161">
        <f t="shared" si="181"/>
        <v>1189</v>
      </c>
      <c r="W128" s="164">
        <f t="shared" si="167"/>
        <v>9.6863468634686321</v>
      </c>
    </row>
    <row r="129" spans="1:27" ht="14.25" thickTop="1" thickBot="1">
      <c r="A129" s="121"/>
      <c r="B129" s="207"/>
      <c r="C129" s="121"/>
      <c r="D129" s="121"/>
      <c r="E129" s="121"/>
      <c r="F129" s="121"/>
      <c r="G129" s="121"/>
      <c r="H129" s="121"/>
      <c r="I129" s="122"/>
      <c r="J129" s="121"/>
      <c r="L129" s="201" t="s">
        <v>90</v>
      </c>
      <c r="M129" s="161">
        <f t="shared" ref="M129" si="182">+M120+M124+M128</f>
        <v>716</v>
      </c>
      <c r="N129" s="162">
        <f t="shared" ref="N129" si="183">+N120+N124+N128</f>
        <v>2450</v>
      </c>
      <c r="O129" s="161">
        <f t="shared" ref="O129" si="184">+O120+O124+O128</f>
        <v>3166</v>
      </c>
      <c r="P129" s="161">
        <f t="shared" ref="P129" si="185">+P120+P124+P128</f>
        <v>0</v>
      </c>
      <c r="Q129" s="161">
        <f t="shared" ref="Q129" si="186">+Q120+Q124+Q128</f>
        <v>3166</v>
      </c>
      <c r="R129" s="161">
        <f t="shared" ref="R129" si="187">+R120+R124+R128</f>
        <v>703</v>
      </c>
      <c r="S129" s="162">
        <f t="shared" ref="S129" si="188">+S120+S124+S128</f>
        <v>2945</v>
      </c>
      <c r="T129" s="161">
        <f t="shared" ref="T129" si="189">+T120+T124+T128</f>
        <v>3648</v>
      </c>
      <c r="U129" s="161">
        <f t="shared" ref="U129" si="190">+U120+U124+U128</f>
        <v>0</v>
      </c>
      <c r="V129" s="163">
        <f t="shared" ref="V129" si="191">+V120+V124+V128</f>
        <v>3648</v>
      </c>
      <c r="W129" s="164">
        <f t="shared" ref="W129:W130" si="192">IF(Q129=0,0,((V129/Q129)-1)*100)</f>
        <v>15.224257738471248</v>
      </c>
      <c r="Y129" s="3"/>
      <c r="Z129" s="3"/>
    </row>
    <row r="130" spans="1:27" ht="14.25" thickTop="1" thickBot="1">
      <c r="A130" s="121"/>
      <c r="B130" s="207"/>
      <c r="C130" s="121"/>
      <c r="D130" s="121"/>
      <c r="E130" s="121"/>
      <c r="F130" s="121"/>
      <c r="G130" s="121"/>
      <c r="H130" s="121"/>
      <c r="I130" s="122"/>
      <c r="J130" s="121"/>
      <c r="L130" s="201" t="s">
        <v>89</v>
      </c>
      <c r="M130" s="161">
        <f t="shared" ref="M130:V130" si="193">+M116+M120+M124+M128</f>
        <v>976</v>
      </c>
      <c r="N130" s="162">
        <f t="shared" si="193"/>
        <v>3078</v>
      </c>
      <c r="O130" s="161">
        <f t="shared" si="193"/>
        <v>4054</v>
      </c>
      <c r="P130" s="161">
        <f t="shared" si="193"/>
        <v>0</v>
      </c>
      <c r="Q130" s="161">
        <f t="shared" si="193"/>
        <v>4054</v>
      </c>
      <c r="R130" s="161">
        <f t="shared" si="193"/>
        <v>923</v>
      </c>
      <c r="S130" s="162">
        <f t="shared" si="193"/>
        <v>4050</v>
      </c>
      <c r="T130" s="161">
        <f t="shared" si="193"/>
        <v>4973</v>
      </c>
      <c r="U130" s="161">
        <f t="shared" si="193"/>
        <v>0</v>
      </c>
      <c r="V130" s="163">
        <f t="shared" si="193"/>
        <v>4973</v>
      </c>
      <c r="W130" s="164">
        <f t="shared" si="192"/>
        <v>22.668968919585588</v>
      </c>
      <c r="Y130" s="290"/>
      <c r="Z130" s="290"/>
      <c r="AA130" s="291"/>
    </row>
    <row r="131" spans="1:27" ht="14.25" thickTop="1" thickBot="1">
      <c r="B131" s="207"/>
      <c r="C131" s="121"/>
      <c r="D131" s="121"/>
      <c r="E131" s="121"/>
      <c r="F131" s="121"/>
      <c r="G131" s="121"/>
      <c r="H131" s="121"/>
      <c r="I131" s="122"/>
      <c r="L131" s="200" t="s">
        <v>59</v>
      </c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130"/>
    </row>
    <row r="132" spans="1:27" ht="13.5" thickTop="1">
      <c r="B132" s="207"/>
      <c r="C132" s="121"/>
      <c r="D132" s="121"/>
      <c r="E132" s="121"/>
      <c r="F132" s="121"/>
      <c r="G132" s="121"/>
      <c r="H132" s="121"/>
      <c r="I132" s="122"/>
      <c r="L132" s="306" t="s">
        <v>46</v>
      </c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8"/>
    </row>
    <row r="133" spans="1:27" ht="18" thickBot="1">
      <c r="B133" s="207"/>
      <c r="C133" s="121"/>
      <c r="D133" s="121"/>
      <c r="E133" s="121"/>
      <c r="F133" s="121"/>
      <c r="G133" s="121"/>
      <c r="H133" s="121"/>
      <c r="I133" s="122"/>
      <c r="L133" s="309" t="s">
        <v>47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1"/>
      <c r="Z133" s="270"/>
    </row>
    <row r="134" spans="1:27" ht="18.75" thickTop="1" thickBot="1">
      <c r="B134" s="207"/>
      <c r="C134" s="121"/>
      <c r="D134" s="121"/>
      <c r="E134" s="121"/>
      <c r="F134" s="121"/>
      <c r="G134" s="121"/>
      <c r="H134" s="121"/>
      <c r="I134" s="122"/>
      <c r="L134" s="197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120" t="s">
        <v>40</v>
      </c>
      <c r="Z134" s="271"/>
    </row>
    <row r="135" spans="1:27" ht="18.75" thickTop="1" thickBot="1">
      <c r="B135" s="207"/>
      <c r="C135" s="121"/>
      <c r="D135" s="121"/>
      <c r="E135" s="121"/>
      <c r="F135" s="121"/>
      <c r="G135" s="121"/>
      <c r="H135" s="121"/>
      <c r="I135" s="122"/>
      <c r="L135" s="219"/>
      <c r="M135" s="303" t="s">
        <v>91</v>
      </c>
      <c r="N135" s="304"/>
      <c r="O135" s="304"/>
      <c r="P135" s="304"/>
      <c r="Q135" s="305"/>
      <c r="R135" s="303" t="s">
        <v>92</v>
      </c>
      <c r="S135" s="304"/>
      <c r="T135" s="304"/>
      <c r="U135" s="304"/>
      <c r="V135" s="305"/>
      <c r="W135" s="220" t="s">
        <v>4</v>
      </c>
      <c r="Z135" s="270"/>
    </row>
    <row r="136" spans="1:27" ht="18" thickTop="1">
      <c r="B136" s="207"/>
      <c r="C136" s="121"/>
      <c r="D136" s="121"/>
      <c r="E136" s="121"/>
      <c r="F136" s="121"/>
      <c r="G136" s="121"/>
      <c r="H136" s="121"/>
      <c r="I136" s="122"/>
      <c r="L136" s="221" t="s">
        <v>5</v>
      </c>
      <c r="M136" s="222"/>
      <c r="N136" s="225"/>
      <c r="O136" s="168"/>
      <c r="P136" s="226"/>
      <c r="Q136" s="169"/>
      <c r="R136" s="222"/>
      <c r="S136" s="225"/>
      <c r="T136" s="168"/>
      <c r="U136" s="226"/>
      <c r="V136" s="169"/>
      <c r="W136" s="224" t="s">
        <v>6</v>
      </c>
      <c r="Z136" s="271"/>
    </row>
    <row r="137" spans="1:27" ht="13.5" thickBot="1">
      <c r="B137" s="207"/>
      <c r="C137" s="121"/>
      <c r="D137" s="121"/>
      <c r="E137" s="121"/>
      <c r="F137" s="121"/>
      <c r="G137" s="121"/>
      <c r="H137" s="121"/>
      <c r="I137" s="122"/>
      <c r="L137" s="227"/>
      <c r="M137" s="231" t="s">
        <v>41</v>
      </c>
      <c r="N137" s="232" t="s">
        <v>42</v>
      </c>
      <c r="O137" s="170" t="s">
        <v>43</v>
      </c>
      <c r="P137" s="233" t="s">
        <v>13</v>
      </c>
      <c r="Q137" s="215" t="s">
        <v>9</v>
      </c>
      <c r="R137" s="231" t="s">
        <v>41</v>
      </c>
      <c r="S137" s="232" t="s">
        <v>42</v>
      </c>
      <c r="T137" s="170" t="s">
        <v>43</v>
      </c>
      <c r="U137" s="233" t="s">
        <v>13</v>
      </c>
      <c r="V137" s="215" t="s">
        <v>9</v>
      </c>
      <c r="W137" s="230"/>
    </row>
    <row r="138" spans="1:27" ht="4.5" customHeight="1" thickTop="1">
      <c r="B138" s="207"/>
      <c r="C138" s="121"/>
      <c r="D138" s="121"/>
      <c r="E138" s="121"/>
      <c r="F138" s="121"/>
      <c r="G138" s="121"/>
      <c r="H138" s="121"/>
      <c r="I138" s="122"/>
      <c r="L138" s="221"/>
      <c r="M138" s="237"/>
      <c r="N138" s="238"/>
      <c r="O138" s="154"/>
      <c r="P138" s="239"/>
      <c r="Q138" s="157"/>
      <c r="R138" s="237"/>
      <c r="S138" s="238"/>
      <c r="T138" s="154"/>
      <c r="U138" s="239"/>
      <c r="V138" s="159"/>
      <c r="W138" s="240"/>
    </row>
    <row r="139" spans="1:27">
      <c r="B139" s="207"/>
      <c r="C139" s="121"/>
      <c r="D139" s="121"/>
      <c r="E139" s="121"/>
      <c r="F139" s="121"/>
      <c r="G139" s="121"/>
      <c r="H139" s="121"/>
      <c r="I139" s="122"/>
      <c r="L139" s="221" t="s">
        <v>14</v>
      </c>
      <c r="M139" s="243">
        <f t="shared" ref="M139:N141" si="194">+M87+M113</f>
        <v>90</v>
      </c>
      <c r="N139" s="244">
        <f t="shared" si="194"/>
        <v>195</v>
      </c>
      <c r="O139" s="155">
        <f>+M139+N139</f>
        <v>285</v>
      </c>
      <c r="P139" s="100">
        <f>+P87+P113</f>
        <v>0</v>
      </c>
      <c r="Q139" s="158">
        <f>+O139+P139</f>
        <v>285</v>
      </c>
      <c r="R139" s="243">
        <f t="shared" ref="R139:S145" si="195">+R87+R113</f>
        <v>72</v>
      </c>
      <c r="S139" s="244">
        <f t="shared" si="195"/>
        <v>411</v>
      </c>
      <c r="T139" s="155">
        <f>+R139+S139</f>
        <v>483</v>
      </c>
      <c r="U139" s="100">
        <f t="shared" ref="U139:U145" si="196">+U87+U113</f>
        <v>0</v>
      </c>
      <c r="V139" s="160">
        <f>+T139+U139</f>
        <v>483</v>
      </c>
      <c r="W139" s="217">
        <f t="shared" ref="W139:W143" si="197">IF(Q139=0,0,((V139/Q139)-1)*100)</f>
        <v>69.473684210526315</v>
      </c>
      <c r="Z139" s="3"/>
    </row>
    <row r="140" spans="1:27">
      <c r="B140" s="207"/>
      <c r="C140" s="121"/>
      <c r="D140" s="121"/>
      <c r="E140" s="121"/>
      <c r="F140" s="121"/>
      <c r="G140" s="121"/>
      <c r="H140" s="121"/>
      <c r="I140" s="122"/>
      <c r="L140" s="221" t="s">
        <v>15</v>
      </c>
      <c r="M140" s="243">
        <f t="shared" si="194"/>
        <v>82</v>
      </c>
      <c r="N140" s="244">
        <f t="shared" si="194"/>
        <v>204</v>
      </c>
      <c r="O140" s="155">
        <f t="shared" ref="O140:O141" si="198">+M140+N140</f>
        <v>286</v>
      </c>
      <c r="P140" s="100">
        <f>+P88+P114</f>
        <v>0</v>
      </c>
      <c r="Q140" s="158">
        <f t="shared" ref="Q140:Q141" si="199">+O140+P140</f>
        <v>286</v>
      </c>
      <c r="R140" s="243">
        <f t="shared" si="195"/>
        <v>67</v>
      </c>
      <c r="S140" s="244">
        <f t="shared" si="195"/>
        <v>324</v>
      </c>
      <c r="T140" s="155">
        <f t="shared" ref="T140:T141" si="200">+R140+S140</f>
        <v>391</v>
      </c>
      <c r="U140" s="100">
        <f t="shared" si="196"/>
        <v>0</v>
      </c>
      <c r="V140" s="160">
        <f t="shared" ref="V140:V141" si="201">+T140+U140</f>
        <v>391</v>
      </c>
      <c r="W140" s="217">
        <f t="shared" si="197"/>
        <v>36.713286713286706</v>
      </c>
      <c r="Z140" s="3"/>
    </row>
    <row r="141" spans="1:27" ht="13.5" thickBot="1">
      <c r="B141" s="207"/>
      <c r="C141" s="121"/>
      <c r="D141" s="121"/>
      <c r="E141" s="121"/>
      <c r="F141" s="121"/>
      <c r="G141" s="121"/>
      <c r="H141" s="121"/>
      <c r="I141" s="122"/>
      <c r="L141" s="227" t="s">
        <v>16</v>
      </c>
      <c r="M141" s="243">
        <f t="shared" si="194"/>
        <v>88</v>
      </c>
      <c r="N141" s="244">
        <f t="shared" si="194"/>
        <v>229</v>
      </c>
      <c r="O141" s="155">
        <f t="shared" si="198"/>
        <v>317</v>
      </c>
      <c r="P141" s="100">
        <f>+P89+P115</f>
        <v>0</v>
      </c>
      <c r="Q141" s="158">
        <f t="shared" si="199"/>
        <v>317</v>
      </c>
      <c r="R141" s="243">
        <f t="shared" si="195"/>
        <v>81</v>
      </c>
      <c r="S141" s="244">
        <f t="shared" si="195"/>
        <v>370</v>
      </c>
      <c r="T141" s="155">
        <f t="shared" si="200"/>
        <v>451</v>
      </c>
      <c r="U141" s="100">
        <f t="shared" si="196"/>
        <v>0</v>
      </c>
      <c r="V141" s="160">
        <f t="shared" si="201"/>
        <v>451</v>
      </c>
      <c r="W141" s="217">
        <f t="shared" si="197"/>
        <v>42.271293375394322</v>
      </c>
      <c r="Z141" s="3"/>
    </row>
    <row r="142" spans="1:27" ht="14.25" thickTop="1" thickBot="1">
      <c r="B142" s="207"/>
      <c r="C142" s="121"/>
      <c r="D142" s="121"/>
      <c r="E142" s="121"/>
      <c r="F142" s="121"/>
      <c r="G142" s="121"/>
      <c r="H142" s="121"/>
      <c r="I142" s="122"/>
      <c r="L142" s="201" t="s">
        <v>17</v>
      </c>
      <c r="M142" s="161">
        <f>+M139+M140+M141</f>
        <v>260</v>
      </c>
      <c r="N142" s="162">
        <f>+N139+N140+N141</f>
        <v>628</v>
      </c>
      <c r="O142" s="161">
        <f>+O139+O140+O141</f>
        <v>888</v>
      </c>
      <c r="P142" s="161">
        <f>+P139+P140+P141</f>
        <v>0</v>
      </c>
      <c r="Q142" s="161">
        <f>+Q139+Q140+Q141</f>
        <v>888</v>
      </c>
      <c r="R142" s="161">
        <f t="shared" si="195"/>
        <v>220</v>
      </c>
      <c r="S142" s="162">
        <f t="shared" si="195"/>
        <v>1105</v>
      </c>
      <c r="T142" s="161">
        <f>+T139+T140+T141</f>
        <v>1325</v>
      </c>
      <c r="U142" s="161">
        <f t="shared" si="196"/>
        <v>0</v>
      </c>
      <c r="V142" s="163">
        <f>+V139+V140+V141</f>
        <v>1325</v>
      </c>
      <c r="W142" s="164">
        <f t="shared" si="197"/>
        <v>49.2117117117117</v>
      </c>
      <c r="Y142" s="3"/>
      <c r="Z142" s="3"/>
    </row>
    <row r="143" spans="1:27" ht="13.5" thickTop="1">
      <c r="B143" s="207"/>
      <c r="C143" s="121"/>
      <c r="D143" s="121"/>
      <c r="E143" s="121"/>
      <c r="F143" s="121"/>
      <c r="G143" s="121"/>
      <c r="H143" s="121"/>
      <c r="I143" s="122"/>
      <c r="L143" s="221" t="s">
        <v>18</v>
      </c>
      <c r="M143" s="243">
        <f t="shared" ref="M143:N145" si="202">+M91+M117</f>
        <v>77</v>
      </c>
      <c r="N143" s="244">
        <f t="shared" si="202"/>
        <v>263</v>
      </c>
      <c r="O143" s="155">
        <f t="shared" ref="O143" si="203">+M143+N143</f>
        <v>340</v>
      </c>
      <c r="P143" s="100">
        <f>+P91+P117</f>
        <v>0</v>
      </c>
      <c r="Q143" s="158">
        <f t="shared" ref="Q143" si="204">+O143+P143</f>
        <v>340</v>
      </c>
      <c r="R143" s="243">
        <f t="shared" si="195"/>
        <v>61</v>
      </c>
      <c r="S143" s="244">
        <f t="shared" si="195"/>
        <v>319</v>
      </c>
      <c r="T143" s="155">
        <f t="shared" ref="T143" si="205">+R143+S143</f>
        <v>380</v>
      </c>
      <c r="U143" s="100">
        <f t="shared" si="196"/>
        <v>0</v>
      </c>
      <c r="V143" s="160">
        <f t="shared" ref="V143" si="206">+T143+U143</f>
        <v>380</v>
      </c>
      <c r="W143" s="217">
        <f t="shared" si="197"/>
        <v>11.764705882352944</v>
      </c>
      <c r="Y143" s="3"/>
      <c r="Z143" s="3"/>
    </row>
    <row r="144" spans="1:27">
      <c r="B144" s="207"/>
      <c r="C144" s="121"/>
      <c r="D144" s="121"/>
      <c r="E144" s="121"/>
      <c r="F144" s="121"/>
      <c r="G144" s="121"/>
      <c r="H144" s="121"/>
      <c r="I144" s="122"/>
      <c r="L144" s="221" t="s">
        <v>19</v>
      </c>
      <c r="M144" s="243">
        <f t="shared" si="202"/>
        <v>84</v>
      </c>
      <c r="N144" s="244">
        <f t="shared" si="202"/>
        <v>288</v>
      </c>
      <c r="O144" s="155">
        <f>+M144+N144</f>
        <v>372</v>
      </c>
      <c r="P144" s="100">
        <f>+P92+P118</f>
        <v>0</v>
      </c>
      <c r="Q144" s="158">
        <f>+O144+P144</f>
        <v>372</v>
      </c>
      <c r="R144" s="243">
        <f t="shared" si="195"/>
        <v>72</v>
      </c>
      <c r="S144" s="244">
        <f t="shared" si="195"/>
        <v>342</v>
      </c>
      <c r="T144" s="155">
        <f>+R144+S144</f>
        <v>414</v>
      </c>
      <c r="U144" s="100">
        <f t="shared" si="196"/>
        <v>0</v>
      </c>
      <c r="V144" s="160">
        <f>+T144+U144</f>
        <v>414</v>
      </c>
      <c r="W144" s="217">
        <f>IF(Q144=0,0,((V144/Q144)-1)*100)</f>
        <v>11.290322580645151</v>
      </c>
      <c r="Y144" s="3"/>
      <c r="Z144" s="3"/>
    </row>
    <row r="145" spans="1:27" ht="13.5" thickBot="1">
      <c r="B145" s="207"/>
      <c r="C145" s="121"/>
      <c r="D145" s="121"/>
      <c r="E145" s="121"/>
      <c r="F145" s="121"/>
      <c r="G145" s="121"/>
      <c r="H145" s="121"/>
      <c r="I145" s="122"/>
      <c r="L145" s="221" t="s">
        <v>20</v>
      </c>
      <c r="M145" s="243">
        <f t="shared" si="202"/>
        <v>81</v>
      </c>
      <c r="N145" s="244">
        <f t="shared" si="202"/>
        <v>282</v>
      </c>
      <c r="O145" s="155">
        <f>+M145+N145</f>
        <v>363</v>
      </c>
      <c r="P145" s="100">
        <f>+P93+P119</f>
        <v>0</v>
      </c>
      <c r="Q145" s="158">
        <f>+O145+P145</f>
        <v>363</v>
      </c>
      <c r="R145" s="243">
        <f t="shared" si="195"/>
        <v>79</v>
      </c>
      <c r="S145" s="244">
        <f t="shared" si="195"/>
        <v>390</v>
      </c>
      <c r="T145" s="155">
        <f>+R145+S145</f>
        <v>469</v>
      </c>
      <c r="U145" s="100">
        <f t="shared" si="196"/>
        <v>0</v>
      </c>
      <c r="V145" s="160">
        <f>+T145+U145</f>
        <v>469</v>
      </c>
      <c r="W145" s="217">
        <f>IF(Q145=0,0,((V145/Q145)-1)*100)</f>
        <v>29.201101928374662</v>
      </c>
      <c r="Y145" s="3"/>
      <c r="Z145" s="3"/>
    </row>
    <row r="146" spans="1:27" ht="14.25" thickTop="1" thickBot="1">
      <c r="B146" s="207"/>
      <c r="C146" s="121"/>
      <c r="D146" s="121"/>
      <c r="E146" s="121"/>
      <c r="F146" s="121"/>
      <c r="G146" s="121"/>
      <c r="H146" s="121"/>
      <c r="I146" s="122"/>
      <c r="L146" s="201" t="s">
        <v>87</v>
      </c>
      <c r="M146" s="161">
        <f>+M143+M144+M145</f>
        <v>242</v>
      </c>
      <c r="N146" s="162">
        <f t="shared" ref="N146:V146" si="207">+N143+N144+N145</f>
        <v>833</v>
      </c>
      <c r="O146" s="161">
        <f t="shared" si="207"/>
        <v>1075</v>
      </c>
      <c r="P146" s="161">
        <f t="shared" si="207"/>
        <v>0</v>
      </c>
      <c r="Q146" s="161">
        <f t="shared" si="207"/>
        <v>1075</v>
      </c>
      <c r="R146" s="161">
        <f t="shared" si="207"/>
        <v>212</v>
      </c>
      <c r="S146" s="162">
        <f t="shared" si="207"/>
        <v>1051</v>
      </c>
      <c r="T146" s="161">
        <f t="shared" si="207"/>
        <v>1263</v>
      </c>
      <c r="U146" s="161">
        <f t="shared" si="207"/>
        <v>0</v>
      </c>
      <c r="V146" s="163">
        <f t="shared" si="207"/>
        <v>1263</v>
      </c>
      <c r="W146" s="164">
        <f>IF(Q146=0,0,((V146/Q146)-1)*100)</f>
        <v>17.488372093023251</v>
      </c>
      <c r="Y146" s="3"/>
      <c r="Z146" s="3"/>
    </row>
    <row r="147" spans="1:27" ht="13.5" thickTop="1">
      <c r="B147" s="207"/>
      <c r="C147" s="121"/>
      <c r="D147" s="121"/>
      <c r="E147" s="121"/>
      <c r="F147" s="121"/>
      <c r="G147" s="121"/>
      <c r="H147" s="121"/>
      <c r="I147" s="122"/>
      <c r="L147" s="221" t="s">
        <v>21</v>
      </c>
      <c r="M147" s="243">
        <f t="shared" ref="M147:N149" si="208">+M95+M121</f>
        <v>80</v>
      </c>
      <c r="N147" s="244">
        <f t="shared" si="208"/>
        <v>272</v>
      </c>
      <c r="O147" s="155">
        <f t="shared" ref="O147" si="209">+M147+N147</f>
        <v>352</v>
      </c>
      <c r="P147" s="100">
        <f>+P95+P121</f>
        <v>0</v>
      </c>
      <c r="Q147" s="158">
        <f t="shared" ref="Q147" si="210">+O147+P147</f>
        <v>352</v>
      </c>
      <c r="R147" s="243">
        <f>+R95+R121</f>
        <v>81</v>
      </c>
      <c r="S147" s="244">
        <f>+S95+S121</f>
        <v>346</v>
      </c>
      <c r="T147" s="155">
        <f t="shared" ref="T147" si="211">+R147+S147</f>
        <v>427</v>
      </c>
      <c r="U147" s="100">
        <f>+U95+U121</f>
        <v>0</v>
      </c>
      <c r="V147" s="160">
        <f t="shared" ref="V147" si="212">+T147+U147</f>
        <v>427</v>
      </c>
      <c r="W147" s="217">
        <f t="shared" ref="W147" si="213">IF(Q147=0,0,((V147/Q147)-1)*100)</f>
        <v>21.306818181818187</v>
      </c>
      <c r="Y147" s="3"/>
      <c r="Z147" s="3"/>
    </row>
    <row r="148" spans="1:27">
      <c r="B148" s="207"/>
      <c r="C148" s="121"/>
      <c r="D148" s="121"/>
      <c r="E148" s="121"/>
      <c r="F148" s="121"/>
      <c r="G148" s="121"/>
      <c r="H148" s="121"/>
      <c r="I148" s="122"/>
      <c r="L148" s="221" t="s">
        <v>88</v>
      </c>
      <c r="M148" s="243">
        <f t="shared" si="208"/>
        <v>79</v>
      </c>
      <c r="N148" s="244">
        <f t="shared" si="208"/>
        <v>256</v>
      </c>
      <c r="O148" s="155">
        <f>+M148+N148</f>
        <v>335</v>
      </c>
      <c r="P148" s="100">
        <f>+P96+P122</f>
        <v>0</v>
      </c>
      <c r="Q148" s="158">
        <f>+O148+P148</f>
        <v>335</v>
      </c>
      <c r="R148" s="243">
        <f>+R122+R96</f>
        <v>76</v>
      </c>
      <c r="S148" s="244">
        <f>+S122+S96</f>
        <v>313</v>
      </c>
      <c r="T148" s="155">
        <f>+R148+S148</f>
        <v>389</v>
      </c>
      <c r="U148" s="100">
        <f>+U96+U122</f>
        <v>0</v>
      </c>
      <c r="V148" s="160">
        <f>+T148+U148</f>
        <v>389</v>
      </c>
      <c r="W148" s="217">
        <f>IF(Q148=0,0,((V148/Q148)-1)*100)</f>
        <v>16.119402985074636</v>
      </c>
      <c r="Y148" s="3"/>
      <c r="Z148" s="3"/>
    </row>
    <row r="149" spans="1:27" ht="13.5" thickBot="1">
      <c r="B149" s="207"/>
      <c r="C149" s="121"/>
      <c r="D149" s="121"/>
      <c r="E149" s="121"/>
      <c r="F149" s="121"/>
      <c r="G149" s="121"/>
      <c r="H149" s="121"/>
      <c r="I149" s="122"/>
      <c r="L149" s="221" t="s">
        <v>22</v>
      </c>
      <c r="M149" s="243">
        <f t="shared" si="208"/>
        <v>69</v>
      </c>
      <c r="N149" s="244">
        <f t="shared" si="208"/>
        <v>251</v>
      </c>
      <c r="O149" s="156">
        <f>+M149+N149</f>
        <v>320</v>
      </c>
      <c r="P149" s="250">
        <f>+P97+P123</f>
        <v>0</v>
      </c>
      <c r="Q149" s="158">
        <f>+O149+P149</f>
        <v>320</v>
      </c>
      <c r="R149" s="243">
        <f>+R97+R123</f>
        <v>80</v>
      </c>
      <c r="S149" s="244">
        <f>+S97+S123</f>
        <v>300</v>
      </c>
      <c r="T149" s="156">
        <f>+R149+S149</f>
        <v>380</v>
      </c>
      <c r="U149" s="250">
        <f>+U97+U123</f>
        <v>0</v>
      </c>
      <c r="V149" s="160">
        <f>+T149+U149</f>
        <v>380</v>
      </c>
      <c r="W149" s="217">
        <f>IF(Q149=0,0,((V149/Q149)-1)*100)</f>
        <v>18.75</v>
      </c>
      <c r="Y149" s="3"/>
      <c r="Z149" s="3"/>
    </row>
    <row r="150" spans="1:27" ht="14.25" thickTop="1" thickBot="1">
      <c r="A150" s="121"/>
      <c r="B150" s="207"/>
      <c r="C150" s="121"/>
      <c r="D150" s="121"/>
      <c r="E150" s="121"/>
      <c r="F150" s="121"/>
      <c r="G150" s="121"/>
      <c r="H150" s="121"/>
      <c r="I150" s="122"/>
      <c r="J150" s="121"/>
      <c r="L150" s="202" t="s">
        <v>60</v>
      </c>
      <c r="M150" s="165">
        <f>M147+M148+M149</f>
        <v>228</v>
      </c>
      <c r="N150" s="165">
        <f t="shared" ref="N150" si="214">N147+N148+N149</f>
        <v>779</v>
      </c>
      <c r="O150" s="166">
        <f t="shared" ref="O150" si="215">O147+O148+O149</f>
        <v>1007</v>
      </c>
      <c r="P150" s="166">
        <f t="shared" ref="P150" si="216">P147+P148+P149</f>
        <v>0</v>
      </c>
      <c r="Q150" s="166">
        <f t="shared" ref="Q150" si="217">Q147+Q148+Q149</f>
        <v>1007</v>
      </c>
      <c r="R150" s="165">
        <f t="shared" ref="R150" si="218">R147+R148+R149</f>
        <v>237</v>
      </c>
      <c r="S150" s="165">
        <f t="shared" ref="S150" si="219">S147+S148+S149</f>
        <v>959</v>
      </c>
      <c r="T150" s="166">
        <f t="shared" ref="T150" si="220">T147+T148+T149</f>
        <v>1196</v>
      </c>
      <c r="U150" s="166">
        <f t="shared" ref="U150" si="221">U147+U148+U149</f>
        <v>0</v>
      </c>
      <c r="V150" s="166">
        <f t="shared" ref="V150" si="222">V147+V148+V149</f>
        <v>1196</v>
      </c>
      <c r="W150" s="167"/>
      <c r="Y150" s="3"/>
      <c r="Z150" s="3"/>
    </row>
    <row r="151" spans="1:27" ht="13.5" thickTop="1">
      <c r="A151" s="121"/>
      <c r="B151" s="207"/>
      <c r="C151" s="121"/>
      <c r="D151" s="121"/>
      <c r="E151" s="121"/>
      <c r="F151" s="121"/>
      <c r="G151" s="121"/>
      <c r="H151" s="121"/>
      <c r="I151" s="122"/>
      <c r="J151" s="121"/>
      <c r="L151" s="221" t="s">
        <v>24</v>
      </c>
      <c r="M151" s="243">
        <f t="shared" ref="M151:N153" si="223">+M99+M125</f>
        <v>88</v>
      </c>
      <c r="N151" s="244">
        <f t="shared" si="223"/>
        <v>263</v>
      </c>
      <c r="O151" s="156">
        <f>+M151+N151</f>
        <v>351</v>
      </c>
      <c r="P151" s="251">
        <f>+P99+P125</f>
        <v>0</v>
      </c>
      <c r="Q151" s="158">
        <f>+O151+P151</f>
        <v>351</v>
      </c>
      <c r="R151" s="243">
        <f t="shared" ref="R151:S153" si="224">+R99+R125</f>
        <v>82</v>
      </c>
      <c r="S151" s="244">
        <f t="shared" si="224"/>
        <v>362</v>
      </c>
      <c r="T151" s="156">
        <f>+R151+S151</f>
        <v>444</v>
      </c>
      <c r="U151" s="251">
        <f>+U99+U125</f>
        <v>0</v>
      </c>
      <c r="V151" s="160">
        <f>+T151+U151</f>
        <v>444</v>
      </c>
      <c r="W151" s="217">
        <f>IF(Q151=0,0,((V151/Q151)-1)*100)</f>
        <v>26.49572649572649</v>
      </c>
    </row>
    <row r="152" spans="1:27">
      <c r="A152" s="121"/>
      <c r="B152" s="123"/>
      <c r="C152" s="131"/>
      <c r="D152" s="131"/>
      <c r="E152" s="124"/>
      <c r="F152" s="132"/>
      <c r="G152" s="132"/>
      <c r="H152" s="133"/>
      <c r="I152" s="134"/>
      <c r="J152" s="121"/>
      <c r="L152" s="221" t="s">
        <v>25</v>
      </c>
      <c r="M152" s="243">
        <f t="shared" si="223"/>
        <v>87</v>
      </c>
      <c r="N152" s="244">
        <f t="shared" si="223"/>
        <v>303</v>
      </c>
      <c r="O152" s="156">
        <f>+M152+N152</f>
        <v>390</v>
      </c>
      <c r="P152" s="100">
        <f>+P100+P126</f>
        <v>0</v>
      </c>
      <c r="Q152" s="158">
        <f>+O152+P152</f>
        <v>390</v>
      </c>
      <c r="R152" s="243">
        <f t="shared" si="224"/>
        <v>92</v>
      </c>
      <c r="S152" s="244">
        <f t="shared" si="224"/>
        <v>328</v>
      </c>
      <c r="T152" s="156">
        <f>+R152+S152</f>
        <v>420</v>
      </c>
      <c r="U152" s="100">
        <f>+U100+U126</f>
        <v>0</v>
      </c>
      <c r="V152" s="160">
        <f>+T152+U152</f>
        <v>420</v>
      </c>
      <c r="W152" s="217">
        <f>IF(Q152=0,0,((V152/Q152)-1)*100)</f>
        <v>7.6923076923076872</v>
      </c>
    </row>
    <row r="153" spans="1:27" ht="13.5" customHeight="1" thickBot="1">
      <c r="A153" s="125"/>
      <c r="B153" s="209"/>
      <c r="C153" s="128"/>
      <c r="D153" s="128"/>
      <c r="E153" s="128"/>
      <c r="F153" s="128"/>
      <c r="G153" s="128"/>
      <c r="H153" s="128"/>
      <c r="I153" s="129"/>
      <c r="J153" s="125"/>
      <c r="K153" s="125"/>
      <c r="L153" s="221" t="s">
        <v>26</v>
      </c>
      <c r="M153" s="243">
        <f t="shared" si="223"/>
        <v>71</v>
      </c>
      <c r="N153" s="244">
        <f t="shared" si="223"/>
        <v>272</v>
      </c>
      <c r="O153" s="156">
        <f t="shared" ref="O153" si="225">+M153+N153</f>
        <v>343</v>
      </c>
      <c r="P153" s="100">
        <f>+P101+P127</f>
        <v>0</v>
      </c>
      <c r="Q153" s="158">
        <f t="shared" ref="Q153" si="226">+O153+P153</f>
        <v>343</v>
      </c>
      <c r="R153" s="243">
        <f t="shared" si="224"/>
        <v>80</v>
      </c>
      <c r="S153" s="244">
        <f t="shared" si="224"/>
        <v>245</v>
      </c>
      <c r="T153" s="156">
        <f t="shared" ref="T153" si="227">+R153+S153</f>
        <v>325</v>
      </c>
      <c r="U153" s="100">
        <f>+U101+U127</f>
        <v>0</v>
      </c>
      <c r="V153" s="160">
        <f t="shared" ref="V153" si="228">+T153+U153</f>
        <v>325</v>
      </c>
      <c r="W153" s="217">
        <f>IF(Q153=0,0,((V153/Q153)-1)*100)</f>
        <v>-5.2478134110787167</v>
      </c>
    </row>
    <row r="154" spans="1:27" ht="13.5" customHeight="1" thickTop="1" thickBot="1">
      <c r="A154" s="125"/>
      <c r="B154" s="209"/>
      <c r="C154" s="128"/>
      <c r="D154" s="128"/>
      <c r="E154" s="128"/>
      <c r="F154" s="128"/>
      <c r="G154" s="128"/>
      <c r="H154" s="128"/>
      <c r="I154" s="129"/>
      <c r="J154" s="125"/>
      <c r="K154" s="125"/>
      <c r="L154" s="201" t="s">
        <v>27</v>
      </c>
      <c r="M154" s="161">
        <f t="shared" ref="M154:V154" si="229">+M151+M152+M153</f>
        <v>246</v>
      </c>
      <c r="N154" s="162">
        <f t="shared" si="229"/>
        <v>838</v>
      </c>
      <c r="O154" s="161">
        <f t="shared" si="229"/>
        <v>1084</v>
      </c>
      <c r="P154" s="161">
        <f t="shared" si="229"/>
        <v>0</v>
      </c>
      <c r="Q154" s="161">
        <f t="shared" si="229"/>
        <v>1084</v>
      </c>
      <c r="R154" s="161">
        <f t="shared" si="229"/>
        <v>254</v>
      </c>
      <c r="S154" s="162">
        <f t="shared" si="229"/>
        <v>935</v>
      </c>
      <c r="T154" s="161">
        <f t="shared" si="229"/>
        <v>1189</v>
      </c>
      <c r="U154" s="161">
        <f t="shared" si="229"/>
        <v>0</v>
      </c>
      <c r="V154" s="161">
        <f t="shared" si="229"/>
        <v>1189</v>
      </c>
      <c r="W154" s="164">
        <f>IF(Q154=0,0,((V154/Q154)-1)*100)</f>
        <v>9.6863468634686321</v>
      </c>
    </row>
    <row r="155" spans="1:27" ht="14.25" thickTop="1" thickBot="1">
      <c r="A155" s="121"/>
      <c r="B155" s="207"/>
      <c r="C155" s="121"/>
      <c r="D155" s="121"/>
      <c r="E155" s="121"/>
      <c r="F155" s="121"/>
      <c r="G155" s="121"/>
      <c r="H155" s="121"/>
      <c r="I155" s="122"/>
      <c r="J155" s="121"/>
      <c r="L155" s="201" t="s">
        <v>90</v>
      </c>
      <c r="M155" s="161">
        <f t="shared" ref="M155" si="230">+M146+M150+M154</f>
        <v>716</v>
      </c>
      <c r="N155" s="162">
        <f t="shared" ref="N155" si="231">+N146+N150+N154</f>
        <v>2450</v>
      </c>
      <c r="O155" s="161">
        <f t="shared" ref="O155" si="232">+O146+O150+O154</f>
        <v>3166</v>
      </c>
      <c r="P155" s="161">
        <f t="shared" ref="P155" si="233">+P146+P150+P154</f>
        <v>0</v>
      </c>
      <c r="Q155" s="161">
        <f t="shared" ref="Q155" si="234">+Q146+Q150+Q154</f>
        <v>3166</v>
      </c>
      <c r="R155" s="161">
        <f t="shared" ref="R155" si="235">+R146+R150+R154</f>
        <v>703</v>
      </c>
      <c r="S155" s="162">
        <f t="shared" ref="S155" si="236">+S146+S150+S154</f>
        <v>2945</v>
      </c>
      <c r="T155" s="161">
        <f t="shared" ref="T155" si="237">+T146+T150+T154</f>
        <v>3648</v>
      </c>
      <c r="U155" s="161">
        <f t="shared" ref="U155" si="238">+U146+U150+U154</f>
        <v>0</v>
      </c>
      <c r="V155" s="163">
        <f t="shared" ref="V155" si="239">+V146+V150+V154</f>
        <v>3648</v>
      </c>
      <c r="W155" s="164">
        <f t="shared" ref="W155:W156" si="240">IF(Q155=0,0,((V155/Q155)-1)*100)</f>
        <v>15.224257738471248</v>
      </c>
      <c r="Y155" s="3"/>
      <c r="Z155" s="3"/>
    </row>
    <row r="156" spans="1:27" ht="14.25" thickTop="1" thickBot="1">
      <c r="A156" s="121"/>
      <c r="B156" s="207"/>
      <c r="C156" s="121"/>
      <c r="D156" s="121"/>
      <c r="E156" s="121"/>
      <c r="F156" s="121"/>
      <c r="G156" s="121"/>
      <c r="H156" s="121"/>
      <c r="I156" s="122"/>
      <c r="J156" s="121"/>
      <c r="L156" s="201" t="s">
        <v>89</v>
      </c>
      <c r="M156" s="161">
        <f t="shared" ref="M156:V156" si="241">+M142+M146+M150+M154</f>
        <v>976</v>
      </c>
      <c r="N156" s="162">
        <f t="shared" si="241"/>
        <v>3078</v>
      </c>
      <c r="O156" s="161">
        <f t="shared" si="241"/>
        <v>4054</v>
      </c>
      <c r="P156" s="161">
        <f t="shared" si="241"/>
        <v>0</v>
      </c>
      <c r="Q156" s="161">
        <f t="shared" si="241"/>
        <v>4054</v>
      </c>
      <c r="R156" s="161">
        <f t="shared" si="241"/>
        <v>923</v>
      </c>
      <c r="S156" s="162">
        <f t="shared" si="241"/>
        <v>4050</v>
      </c>
      <c r="T156" s="161">
        <f t="shared" si="241"/>
        <v>4973</v>
      </c>
      <c r="U156" s="161">
        <f t="shared" si="241"/>
        <v>0</v>
      </c>
      <c r="V156" s="163">
        <f t="shared" si="241"/>
        <v>4973</v>
      </c>
      <c r="W156" s="164">
        <f t="shared" si="240"/>
        <v>22.668968919585588</v>
      </c>
      <c r="Y156" s="290"/>
      <c r="Z156" s="290"/>
      <c r="AA156" s="291"/>
    </row>
    <row r="157" spans="1:27" ht="14.25" thickTop="1" thickBot="1">
      <c r="B157" s="207"/>
      <c r="C157" s="121"/>
      <c r="D157" s="121"/>
      <c r="E157" s="121"/>
      <c r="F157" s="121"/>
      <c r="G157" s="121"/>
      <c r="H157" s="121"/>
      <c r="I157" s="122"/>
      <c r="L157" s="200" t="s">
        <v>59</v>
      </c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5"/>
    </row>
    <row r="158" spans="1:27" ht="13.5" thickTop="1">
      <c r="B158" s="207"/>
      <c r="C158" s="121"/>
      <c r="D158" s="121"/>
      <c r="E158" s="121"/>
      <c r="F158" s="121"/>
      <c r="G158" s="121"/>
      <c r="H158" s="121"/>
      <c r="I158" s="122"/>
      <c r="L158" s="297" t="s">
        <v>48</v>
      </c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9"/>
    </row>
    <row r="159" spans="1:27" ht="13.5" thickBot="1">
      <c r="B159" s="207"/>
      <c r="C159" s="121"/>
      <c r="D159" s="121"/>
      <c r="E159" s="121"/>
      <c r="F159" s="121"/>
      <c r="G159" s="121"/>
      <c r="H159" s="121"/>
      <c r="I159" s="122"/>
      <c r="L159" s="300" t="s">
        <v>49</v>
      </c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2"/>
    </row>
    <row r="160" spans="1:27" ht="14.25" thickTop="1" thickBot="1">
      <c r="B160" s="207"/>
      <c r="C160" s="121"/>
      <c r="D160" s="121"/>
      <c r="E160" s="121"/>
      <c r="F160" s="121"/>
      <c r="G160" s="121"/>
      <c r="H160" s="121"/>
      <c r="I160" s="122"/>
      <c r="L160" s="197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120" t="s">
        <v>40</v>
      </c>
    </row>
    <row r="161" spans="2:23" ht="14.25" thickTop="1" thickBot="1">
      <c r="B161" s="207"/>
      <c r="C161" s="121"/>
      <c r="D161" s="121"/>
      <c r="E161" s="121"/>
      <c r="F161" s="121"/>
      <c r="G161" s="121"/>
      <c r="H161" s="121"/>
      <c r="I161" s="122"/>
      <c r="L161" s="219"/>
      <c r="M161" s="294" t="s">
        <v>91</v>
      </c>
      <c r="N161" s="295"/>
      <c r="O161" s="295"/>
      <c r="P161" s="295"/>
      <c r="Q161" s="296"/>
      <c r="R161" s="294" t="s">
        <v>92</v>
      </c>
      <c r="S161" s="295"/>
      <c r="T161" s="295"/>
      <c r="U161" s="295"/>
      <c r="V161" s="296"/>
      <c r="W161" s="220" t="s">
        <v>4</v>
      </c>
    </row>
    <row r="162" spans="2:23" ht="13.5" thickTop="1">
      <c r="B162" s="207"/>
      <c r="C162" s="121"/>
      <c r="D162" s="121"/>
      <c r="E162" s="121"/>
      <c r="F162" s="121"/>
      <c r="G162" s="121"/>
      <c r="H162" s="121"/>
      <c r="I162" s="122"/>
      <c r="L162" s="221" t="s">
        <v>5</v>
      </c>
      <c r="M162" s="222"/>
      <c r="N162" s="225"/>
      <c r="O162" s="194"/>
      <c r="P162" s="226"/>
      <c r="Q162" s="195"/>
      <c r="R162" s="222"/>
      <c r="S162" s="225"/>
      <c r="T162" s="194"/>
      <c r="U162" s="226"/>
      <c r="V162" s="195"/>
      <c r="W162" s="224" t="s">
        <v>6</v>
      </c>
    </row>
    <row r="163" spans="2:23" ht="13.5" thickBot="1">
      <c r="B163" s="207"/>
      <c r="C163" s="121"/>
      <c r="D163" s="121"/>
      <c r="E163" s="121"/>
      <c r="F163" s="121"/>
      <c r="G163" s="121"/>
      <c r="H163" s="121"/>
      <c r="I163" s="122"/>
      <c r="L163" s="227"/>
      <c r="M163" s="231" t="s">
        <v>41</v>
      </c>
      <c r="N163" s="232" t="s">
        <v>42</v>
      </c>
      <c r="O163" s="196" t="s">
        <v>43</v>
      </c>
      <c r="P163" s="233" t="s">
        <v>13</v>
      </c>
      <c r="Q163" s="216" t="s">
        <v>9</v>
      </c>
      <c r="R163" s="231" t="s">
        <v>41</v>
      </c>
      <c r="S163" s="232" t="s">
        <v>42</v>
      </c>
      <c r="T163" s="196" t="s">
        <v>43</v>
      </c>
      <c r="U163" s="233" t="s">
        <v>13</v>
      </c>
      <c r="V163" s="216" t="s">
        <v>9</v>
      </c>
      <c r="W163" s="230"/>
    </row>
    <row r="164" spans="2:23" ht="3.75" customHeight="1" thickTop="1" thickBot="1">
      <c r="B164" s="207"/>
      <c r="C164" s="121"/>
      <c r="D164" s="121"/>
      <c r="E164" s="121"/>
      <c r="F164" s="121"/>
      <c r="G164" s="121"/>
      <c r="H164" s="121"/>
      <c r="I164" s="122"/>
      <c r="L164" s="221"/>
      <c r="M164" s="237"/>
      <c r="N164" s="238"/>
      <c r="O164" s="171"/>
      <c r="P164" s="239"/>
      <c r="Q164" s="177"/>
      <c r="R164" s="237"/>
      <c r="S164" s="238"/>
      <c r="T164" s="171"/>
      <c r="U164" s="239"/>
      <c r="V164" s="181"/>
      <c r="W164" s="240"/>
    </row>
    <row r="165" spans="2:23" ht="13.5" thickTop="1">
      <c r="B165" s="207"/>
      <c r="C165" s="121"/>
      <c r="D165" s="121"/>
      <c r="E165" s="121"/>
      <c r="F165" s="121"/>
      <c r="G165" s="121"/>
      <c r="H165" s="121"/>
      <c r="I165" s="122"/>
      <c r="L165" s="221" t="s">
        <v>14</v>
      </c>
      <c r="M165" s="243">
        <v>0</v>
      </c>
      <c r="N165" s="244">
        <v>0</v>
      </c>
      <c r="O165" s="172">
        <f>M165+N165</f>
        <v>0</v>
      </c>
      <c r="P165" s="100">
        <v>0</v>
      </c>
      <c r="Q165" s="178">
        <f>O165+P165</f>
        <v>0</v>
      </c>
      <c r="R165" s="256">
        <v>0</v>
      </c>
      <c r="S165" s="257">
        <v>0</v>
      </c>
      <c r="T165" s="172">
        <f>R165+S165</f>
        <v>0</v>
      </c>
      <c r="U165" s="258">
        <v>0</v>
      </c>
      <c r="V165" s="182">
        <f>T165+U165</f>
        <v>0</v>
      </c>
      <c r="W165" s="217">
        <f t="shared" ref="W165:W180" si="242">IF(Q165=0,0,((V165/Q165)-1)*100)</f>
        <v>0</v>
      </c>
    </row>
    <row r="166" spans="2:23">
      <c r="B166" s="207"/>
      <c r="C166" s="121"/>
      <c r="D166" s="121"/>
      <c r="E166" s="121"/>
      <c r="F166" s="121"/>
      <c r="G166" s="121"/>
      <c r="H166" s="121"/>
      <c r="I166" s="122"/>
      <c r="L166" s="221" t="s">
        <v>15</v>
      </c>
      <c r="M166" s="243">
        <v>0</v>
      </c>
      <c r="N166" s="244">
        <v>0</v>
      </c>
      <c r="O166" s="172">
        <f>M166+N166</f>
        <v>0</v>
      </c>
      <c r="P166" s="100">
        <v>0</v>
      </c>
      <c r="Q166" s="178">
        <f>O166+P166</f>
        <v>0</v>
      </c>
      <c r="R166" s="256">
        <v>0</v>
      </c>
      <c r="S166" s="257">
        <v>0</v>
      </c>
      <c r="T166" s="172">
        <f>R166+S166</f>
        <v>0</v>
      </c>
      <c r="U166" s="260">
        <v>0</v>
      </c>
      <c r="V166" s="182">
        <f>T166+U166</f>
        <v>0</v>
      </c>
      <c r="W166" s="217">
        <f t="shared" si="242"/>
        <v>0</v>
      </c>
    </row>
    <row r="167" spans="2:23" ht="13.5" thickBot="1">
      <c r="B167" s="207"/>
      <c r="C167" s="121"/>
      <c r="D167" s="121"/>
      <c r="E167" s="121"/>
      <c r="F167" s="121"/>
      <c r="G167" s="121"/>
      <c r="H167" s="121"/>
      <c r="I167" s="122"/>
      <c r="L167" s="227" t="s">
        <v>16</v>
      </c>
      <c r="M167" s="243">
        <v>0</v>
      </c>
      <c r="N167" s="244">
        <v>0</v>
      </c>
      <c r="O167" s="172"/>
      <c r="P167" s="100">
        <v>0</v>
      </c>
      <c r="Q167" s="178">
        <f>O167+P167</f>
        <v>0</v>
      </c>
      <c r="R167" s="256">
        <v>0</v>
      </c>
      <c r="S167" s="257">
        <v>0</v>
      </c>
      <c r="T167" s="172">
        <f>R167+S167</f>
        <v>0</v>
      </c>
      <c r="U167" s="261">
        <v>0</v>
      </c>
      <c r="V167" s="182">
        <f>T167+U167</f>
        <v>0</v>
      </c>
      <c r="W167" s="217">
        <f t="shared" si="242"/>
        <v>0</v>
      </c>
    </row>
    <row r="168" spans="2:23" ht="14.25" thickTop="1" thickBot="1">
      <c r="B168" s="207"/>
      <c r="C168" s="121"/>
      <c r="D168" s="121"/>
      <c r="E168" s="121"/>
      <c r="F168" s="121"/>
      <c r="G168" s="121"/>
      <c r="H168" s="121"/>
      <c r="I168" s="122"/>
      <c r="L168" s="203" t="s">
        <v>17</v>
      </c>
      <c r="M168" s="184">
        <v>0</v>
      </c>
      <c r="N168" s="185">
        <v>0</v>
      </c>
      <c r="O168" s="184">
        <v>0</v>
      </c>
      <c r="P168" s="184">
        <v>0</v>
      </c>
      <c r="Q168" s="184">
        <f>Q167+Q165+Q166</f>
        <v>0</v>
      </c>
      <c r="R168" s="184">
        <v>0</v>
      </c>
      <c r="S168" s="185">
        <v>0</v>
      </c>
      <c r="T168" s="184">
        <v>0</v>
      </c>
      <c r="U168" s="184">
        <v>0</v>
      </c>
      <c r="V168" s="186">
        <f t="shared" ref="V168" si="243">+V165+V166+V167</f>
        <v>0</v>
      </c>
      <c r="W168" s="187">
        <f t="shared" si="242"/>
        <v>0</v>
      </c>
    </row>
    <row r="169" spans="2:23" ht="13.5" thickTop="1">
      <c r="B169" s="207"/>
      <c r="C169" s="121"/>
      <c r="D169" s="121"/>
      <c r="E169" s="121"/>
      <c r="F169" s="121"/>
      <c r="G169" s="121"/>
      <c r="H169" s="121"/>
      <c r="I169" s="122"/>
      <c r="L169" s="221" t="s">
        <v>18</v>
      </c>
      <c r="M169" s="253">
        <v>0</v>
      </c>
      <c r="N169" s="254">
        <v>0</v>
      </c>
      <c r="O169" s="173">
        <f>M169+N169</f>
        <v>0</v>
      </c>
      <c r="P169" s="100">
        <v>0</v>
      </c>
      <c r="Q169" s="179">
        <f>O169+P169</f>
        <v>0</v>
      </c>
      <c r="R169" s="253">
        <v>0</v>
      </c>
      <c r="S169" s="254">
        <v>0</v>
      </c>
      <c r="T169" s="173">
        <f>R169+S169</f>
        <v>0</v>
      </c>
      <c r="U169" s="100">
        <v>0</v>
      </c>
      <c r="V169" s="182">
        <f>T169+U169</f>
        <v>0</v>
      </c>
      <c r="W169" s="217">
        <f t="shared" si="242"/>
        <v>0</v>
      </c>
    </row>
    <row r="170" spans="2:23">
      <c r="B170" s="207"/>
      <c r="C170" s="121"/>
      <c r="D170" s="121"/>
      <c r="E170" s="121"/>
      <c r="F170" s="121"/>
      <c r="G170" s="121"/>
      <c r="H170" s="121"/>
      <c r="I170" s="122"/>
      <c r="L170" s="221" t="s">
        <v>19</v>
      </c>
      <c r="M170" s="243">
        <v>0</v>
      </c>
      <c r="N170" s="244">
        <v>0</v>
      </c>
      <c r="O170" s="172">
        <f>M170+N170</f>
        <v>0</v>
      </c>
      <c r="P170" s="100">
        <v>0</v>
      </c>
      <c r="Q170" s="178">
        <f>O170+P170</f>
        <v>0</v>
      </c>
      <c r="R170" s="243">
        <v>0</v>
      </c>
      <c r="S170" s="244">
        <v>0</v>
      </c>
      <c r="T170" s="172">
        <f>R170+S170</f>
        <v>0</v>
      </c>
      <c r="U170" s="100">
        <v>0</v>
      </c>
      <c r="V170" s="182">
        <f>T170+U170</f>
        <v>0</v>
      </c>
      <c r="W170" s="217">
        <f t="shared" si="242"/>
        <v>0</v>
      </c>
    </row>
    <row r="171" spans="2:23" ht="13.5" thickBot="1">
      <c r="B171" s="207"/>
      <c r="C171" s="121"/>
      <c r="D171" s="121"/>
      <c r="E171" s="121"/>
      <c r="F171" s="121"/>
      <c r="G171" s="121"/>
      <c r="H171" s="121"/>
      <c r="I171" s="122"/>
      <c r="L171" s="221" t="s">
        <v>20</v>
      </c>
      <c r="M171" s="243">
        <v>0</v>
      </c>
      <c r="N171" s="244">
        <v>0</v>
      </c>
      <c r="O171" s="172">
        <f>M171+N171</f>
        <v>0</v>
      </c>
      <c r="P171" s="100">
        <v>0</v>
      </c>
      <c r="Q171" s="178">
        <f>O171+P171</f>
        <v>0</v>
      </c>
      <c r="R171" s="243">
        <v>0</v>
      </c>
      <c r="S171" s="244">
        <v>0</v>
      </c>
      <c r="T171" s="172">
        <f>R171+S171</f>
        <v>0</v>
      </c>
      <c r="U171" s="100">
        <v>0</v>
      </c>
      <c r="V171" s="182">
        <f>T171+U171</f>
        <v>0</v>
      </c>
      <c r="W171" s="217">
        <f t="shared" si="242"/>
        <v>0</v>
      </c>
    </row>
    <row r="172" spans="2:23" ht="14.25" thickTop="1" thickBot="1">
      <c r="B172" s="207"/>
      <c r="C172" s="121"/>
      <c r="D172" s="121"/>
      <c r="E172" s="121"/>
      <c r="F172" s="121"/>
      <c r="G172" s="121"/>
      <c r="H172" s="121"/>
      <c r="I172" s="122"/>
      <c r="L172" s="203" t="s">
        <v>87</v>
      </c>
      <c r="M172" s="184">
        <f>+M169+M170+M171</f>
        <v>0</v>
      </c>
      <c r="N172" s="185">
        <f t="shared" ref="N172:V172" si="244">+N169+N170+N171</f>
        <v>0</v>
      </c>
      <c r="O172" s="184">
        <f t="shared" si="244"/>
        <v>0</v>
      </c>
      <c r="P172" s="184">
        <f t="shared" si="244"/>
        <v>0</v>
      </c>
      <c r="Q172" s="184">
        <f t="shared" si="244"/>
        <v>0</v>
      </c>
      <c r="R172" s="184">
        <f t="shared" si="244"/>
        <v>0</v>
      </c>
      <c r="S172" s="185">
        <f t="shared" si="244"/>
        <v>0</v>
      </c>
      <c r="T172" s="184">
        <f t="shared" si="244"/>
        <v>0</v>
      </c>
      <c r="U172" s="184">
        <f t="shared" si="244"/>
        <v>0</v>
      </c>
      <c r="V172" s="186">
        <f t="shared" si="244"/>
        <v>0</v>
      </c>
      <c r="W172" s="187">
        <f t="shared" si="242"/>
        <v>0</v>
      </c>
    </row>
    <row r="173" spans="2:23" ht="13.5" thickTop="1">
      <c r="B173" s="207"/>
      <c r="C173" s="121"/>
      <c r="D173" s="121"/>
      <c r="E173" s="121"/>
      <c r="F173" s="121"/>
      <c r="G173" s="121"/>
      <c r="H173" s="121"/>
      <c r="I173" s="122"/>
      <c r="L173" s="221" t="s">
        <v>21</v>
      </c>
      <c r="M173" s="243">
        <v>0</v>
      </c>
      <c r="N173" s="244">
        <v>0</v>
      </c>
      <c r="O173" s="172">
        <v>0</v>
      </c>
      <c r="P173" s="100">
        <v>0</v>
      </c>
      <c r="Q173" s="178">
        <f>O173+P173</f>
        <v>0</v>
      </c>
      <c r="R173" s="243">
        <v>0</v>
      </c>
      <c r="S173" s="244">
        <v>0</v>
      </c>
      <c r="T173" s="172">
        <v>0</v>
      </c>
      <c r="U173" s="100">
        <v>0</v>
      </c>
      <c r="V173" s="182">
        <f>T173+U173</f>
        <v>0</v>
      </c>
      <c r="W173" s="217">
        <f t="shared" si="242"/>
        <v>0</v>
      </c>
    </row>
    <row r="174" spans="2:23">
      <c r="B174" s="207"/>
      <c r="C174" s="121"/>
      <c r="D174" s="121"/>
      <c r="E174" s="121"/>
      <c r="F174" s="121"/>
      <c r="G174" s="121"/>
      <c r="H174" s="121"/>
      <c r="I174" s="122"/>
      <c r="L174" s="221" t="s">
        <v>88</v>
      </c>
      <c r="M174" s="243">
        <v>0</v>
      </c>
      <c r="N174" s="244">
        <v>0</v>
      </c>
      <c r="O174" s="172">
        <v>0</v>
      </c>
      <c r="P174" s="100">
        <v>0</v>
      </c>
      <c r="Q174" s="178">
        <f>O174+P174</f>
        <v>0</v>
      </c>
      <c r="R174" s="243">
        <v>0</v>
      </c>
      <c r="S174" s="244">
        <v>0</v>
      </c>
      <c r="T174" s="172">
        <v>0</v>
      </c>
      <c r="U174" s="100">
        <v>0</v>
      </c>
      <c r="V174" s="182">
        <f>T174+U174</f>
        <v>0</v>
      </c>
      <c r="W174" s="217">
        <f t="shared" si="242"/>
        <v>0</v>
      </c>
    </row>
    <row r="175" spans="2:23" ht="13.5" thickBot="1">
      <c r="B175" s="207"/>
      <c r="C175" s="121"/>
      <c r="D175" s="121"/>
      <c r="E175" s="121"/>
      <c r="F175" s="121"/>
      <c r="G175" s="121"/>
      <c r="H175" s="121"/>
      <c r="I175" s="122"/>
      <c r="L175" s="221" t="s">
        <v>22</v>
      </c>
      <c r="M175" s="243">
        <v>0</v>
      </c>
      <c r="N175" s="244">
        <v>0</v>
      </c>
      <c r="O175" s="174">
        <v>0</v>
      </c>
      <c r="P175" s="250">
        <v>0</v>
      </c>
      <c r="Q175" s="178">
        <f>O175+P175</f>
        <v>0</v>
      </c>
      <c r="R175" s="243">
        <v>0</v>
      </c>
      <c r="S175" s="244">
        <v>0</v>
      </c>
      <c r="T175" s="174">
        <v>0</v>
      </c>
      <c r="U175" s="250">
        <v>0</v>
      </c>
      <c r="V175" s="182">
        <f>T175+U175</f>
        <v>0</v>
      </c>
      <c r="W175" s="217">
        <f t="shared" si="242"/>
        <v>0</v>
      </c>
    </row>
    <row r="176" spans="2:23" ht="14.25" thickTop="1" thickBot="1">
      <c r="B176" s="207"/>
      <c r="C176" s="121"/>
      <c r="D176" s="121"/>
      <c r="E176" s="121"/>
      <c r="F176" s="121"/>
      <c r="G176" s="121"/>
      <c r="H176" s="121"/>
      <c r="I176" s="122"/>
      <c r="L176" s="204" t="s">
        <v>60</v>
      </c>
      <c r="M176" s="188">
        <f>M173+M174+M175</f>
        <v>0</v>
      </c>
      <c r="N176" s="188">
        <f t="shared" ref="N176:V176" si="245">N173+N174+N175</f>
        <v>0</v>
      </c>
      <c r="O176" s="192">
        <f t="shared" si="245"/>
        <v>0</v>
      </c>
      <c r="P176" s="192">
        <f t="shared" si="245"/>
        <v>0</v>
      </c>
      <c r="Q176" s="191">
        <f t="shared" si="245"/>
        <v>0</v>
      </c>
      <c r="R176" s="188">
        <f t="shared" si="245"/>
        <v>0</v>
      </c>
      <c r="S176" s="188">
        <f t="shared" si="245"/>
        <v>0</v>
      </c>
      <c r="T176" s="192">
        <f t="shared" si="245"/>
        <v>0</v>
      </c>
      <c r="U176" s="192">
        <f t="shared" si="245"/>
        <v>0</v>
      </c>
      <c r="V176" s="192">
        <f t="shared" si="245"/>
        <v>0</v>
      </c>
      <c r="W176" s="193">
        <f t="shared" si="242"/>
        <v>0</v>
      </c>
    </row>
    <row r="177" spans="1:25" ht="13.5" thickTop="1">
      <c r="A177" s="125"/>
      <c r="B177" s="208"/>
      <c r="C177" s="126"/>
      <c r="D177" s="126"/>
      <c r="E177" s="126"/>
      <c r="F177" s="126"/>
      <c r="G177" s="126"/>
      <c r="H177" s="126"/>
      <c r="I177" s="127"/>
      <c r="J177" s="125"/>
      <c r="L177" s="255" t="s">
        <v>24</v>
      </c>
      <c r="M177" s="256">
        <v>0</v>
      </c>
      <c r="N177" s="257">
        <v>0</v>
      </c>
      <c r="O177" s="175">
        <v>0</v>
      </c>
      <c r="P177" s="258">
        <v>0</v>
      </c>
      <c r="Q177" s="180">
        <f>O177+P177</f>
        <v>0</v>
      </c>
      <c r="R177" s="256">
        <v>0</v>
      </c>
      <c r="S177" s="257">
        <v>0</v>
      </c>
      <c r="T177" s="175">
        <v>0</v>
      </c>
      <c r="U177" s="258">
        <v>0</v>
      </c>
      <c r="V177" s="183">
        <f>T177+U177</f>
        <v>0</v>
      </c>
      <c r="W177" s="259">
        <f>IF(Q177=0,0,((V177/Q177)-1)*100)</f>
        <v>0</v>
      </c>
    </row>
    <row r="178" spans="1:25" ht="13.5" customHeight="1">
      <c r="A178" s="125"/>
      <c r="B178" s="209"/>
      <c r="C178" s="128"/>
      <c r="D178" s="128"/>
      <c r="E178" s="128"/>
      <c r="F178" s="128"/>
      <c r="G178" s="128"/>
      <c r="H178" s="128"/>
      <c r="I178" s="129"/>
      <c r="J178" s="125"/>
      <c r="L178" s="255" t="s">
        <v>25</v>
      </c>
      <c r="M178" s="256">
        <v>0</v>
      </c>
      <c r="N178" s="257">
        <v>0</v>
      </c>
      <c r="O178" s="175">
        <v>0</v>
      </c>
      <c r="P178" s="260">
        <v>0</v>
      </c>
      <c r="Q178" s="180">
        <f>O178+P178</f>
        <v>0</v>
      </c>
      <c r="R178" s="256">
        <v>0</v>
      </c>
      <c r="S178" s="257">
        <v>0</v>
      </c>
      <c r="T178" s="175">
        <v>0</v>
      </c>
      <c r="U178" s="260">
        <v>0</v>
      </c>
      <c r="V178" s="175">
        <f>T178+U178</f>
        <v>0</v>
      </c>
      <c r="W178" s="259">
        <f t="shared" si="242"/>
        <v>0</v>
      </c>
    </row>
    <row r="179" spans="1:25" ht="13.5" customHeight="1" thickBot="1">
      <c r="A179" s="125"/>
      <c r="B179" s="209"/>
      <c r="C179" s="128"/>
      <c r="D179" s="128"/>
      <c r="E179" s="128"/>
      <c r="F179" s="128"/>
      <c r="G179" s="128"/>
      <c r="H179" s="128"/>
      <c r="I179" s="129"/>
      <c r="J179" s="125"/>
      <c r="L179" s="255" t="s">
        <v>26</v>
      </c>
      <c r="M179" s="256">
        <v>0</v>
      </c>
      <c r="N179" s="257">
        <v>0</v>
      </c>
      <c r="O179" s="175">
        <v>0</v>
      </c>
      <c r="P179" s="261">
        <v>0</v>
      </c>
      <c r="Q179" s="180">
        <f>O179+P179</f>
        <v>0</v>
      </c>
      <c r="R179" s="256">
        <v>0</v>
      </c>
      <c r="S179" s="257">
        <v>0</v>
      </c>
      <c r="T179" s="175">
        <v>0</v>
      </c>
      <c r="U179" s="261">
        <v>0</v>
      </c>
      <c r="V179" s="183">
        <f>T179+U179</f>
        <v>0</v>
      </c>
      <c r="W179" s="259">
        <f t="shared" si="242"/>
        <v>0</v>
      </c>
    </row>
    <row r="180" spans="1:25" ht="14.25" thickTop="1" thickBot="1">
      <c r="B180" s="207"/>
      <c r="C180" s="121"/>
      <c r="D180" s="121"/>
      <c r="E180" s="121"/>
      <c r="F180" s="121"/>
      <c r="G180" s="121"/>
      <c r="H180" s="121"/>
      <c r="I180" s="122"/>
      <c r="L180" s="203" t="s">
        <v>27</v>
      </c>
      <c r="M180" s="184">
        <f t="shared" ref="M180:V180" si="246">+M177+M178+M179</f>
        <v>0</v>
      </c>
      <c r="N180" s="185">
        <f t="shared" si="246"/>
        <v>0</v>
      </c>
      <c r="O180" s="184">
        <f t="shared" si="246"/>
        <v>0</v>
      </c>
      <c r="P180" s="184">
        <f t="shared" si="246"/>
        <v>0</v>
      </c>
      <c r="Q180" s="190">
        <f t="shared" si="246"/>
        <v>0</v>
      </c>
      <c r="R180" s="184">
        <f t="shared" si="246"/>
        <v>0</v>
      </c>
      <c r="S180" s="185">
        <f t="shared" si="246"/>
        <v>0</v>
      </c>
      <c r="T180" s="184">
        <f t="shared" si="246"/>
        <v>0</v>
      </c>
      <c r="U180" s="184">
        <f t="shared" si="246"/>
        <v>0</v>
      </c>
      <c r="V180" s="190">
        <f t="shared" si="246"/>
        <v>0</v>
      </c>
      <c r="W180" s="187">
        <f t="shared" si="242"/>
        <v>0</v>
      </c>
    </row>
    <row r="181" spans="1:25" ht="14.25" thickTop="1" thickBot="1">
      <c r="B181" s="207"/>
      <c r="C181" s="121"/>
      <c r="D181" s="121"/>
      <c r="E181" s="121"/>
      <c r="F181" s="121"/>
      <c r="G181" s="121"/>
      <c r="H181" s="121"/>
      <c r="I181" s="122"/>
      <c r="L181" s="203" t="s">
        <v>90</v>
      </c>
      <c r="M181" s="184">
        <f t="shared" ref="M181" si="247">+M172+M176+M180</f>
        <v>0</v>
      </c>
      <c r="N181" s="185">
        <f t="shared" ref="N181" si="248">+N172+N176+N180</f>
        <v>0</v>
      </c>
      <c r="O181" s="184">
        <f t="shared" ref="O181" si="249">+O172+O176+O180</f>
        <v>0</v>
      </c>
      <c r="P181" s="184">
        <f t="shared" ref="P181" si="250">+P172+P176+P180</f>
        <v>0</v>
      </c>
      <c r="Q181" s="184">
        <f t="shared" ref="Q181" si="251">+Q172+Q176+Q180</f>
        <v>0</v>
      </c>
      <c r="R181" s="184">
        <f t="shared" ref="R181" si="252">+R172+R176+R180</f>
        <v>0</v>
      </c>
      <c r="S181" s="185">
        <f t="shared" ref="S181" si="253">+S172+S176+S180</f>
        <v>0</v>
      </c>
      <c r="T181" s="184">
        <f t="shared" ref="T181" si="254">+T172+T176+T180</f>
        <v>0</v>
      </c>
      <c r="U181" s="184">
        <f t="shared" ref="U181" si="255">+U172+U176+U180</f>
        <v>0</v>
      </c>
      <c r="V181" s="186">
        <f t="shared" ref="V181" si="256">+V172+V176+V180</f>
        <v>0</v>
      </c>
      <c r="W181" s="187">
        <f>IF(Q181=0,0,((V181/Q181)-1)*100)</f>
        <v>0</v>
      </c>
    </row>
    <row r="182" spans="1:25" ht="14.25" thickTop="1" thickBot="1">
      <c r="B182" s="207"/>
      <c r="C182" s="121"/>
      <c r="D182" s="121"/>
      <c r="E182" s="121"/>
      <c r="F182" s="121"/>
      <c r="G182" s="121"/>
      <c r="H182" s="121"/>
      <c r="I182" s="122"/>
      <c r="L182" s="203" t="s">
        <v>89</v>
      </c>
      <c r="M182" s="184">
        <f t="shared" ref="M182:V182" si="257">+M168+M172+M176+M180</f>
        <v>0</v>
      </c>
      <c r="N182" s="185">
        <f t="shared" si="257"/>
        <v>0</v>
      </c>
      <c r="O182" s="184">
        <f t="shared" si="257"/>
        <v>0</v>
      </c>
      <c r="P182" s="184">
        <f t="shared" si="257"/>
        <v>0</v>
      </c>
      <c r="Q182" s="184">
        <f t="shared" si="257"/>
        <v>0</v>
      </c>
      <c r="R182" s="184">
        <f t="shared" si="257"/>
        <v>0</v>
      </c>
      <c r="S182" s="185">
        <f t="shared" si="257"/>
        <v>0</v>
      </c>
      <c r="T182" s="184">
        <f t="shared" si="257"/>
        <v>0</v>
      </c>
      <c r="U182" s="184">
        <f t="shared" si="257"/>
        <v>0</v>
      </c>
      <c r="V182" s="186">
        <f t="shared" si="257"/>
        <v>0</v>
      </c>
      <c r="W182" s="187">
        <f>IF(Q182=0,0,((V182/Q182)-1)*100)</f>
        <v>0</v>
      </c>
    </row>
    <row r="183" spans="1:25" ht="14.25" thickTop="1" thickBot="1">
      <c r="B183" s="207"/>
      <c r="C183" s="121"/>
      <c r="D183" s="121"/>
      <c r="E183" s="121"/>
      <c r="F183" s="121"/>
      <c r="G183" s="121"/>
      <c r="H183" s="121"/>
      <c r="I183" s="122"/>
      <c r="L183" s="200" t="s">
        <v>59</v>
      </c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5"/>
    </row>
    <row r="184" spans="1:25" ht="13.5" thickTop="1">
      <c r="B184" s="207"/>
      <c r="C184" s="121"/>
      <c r="D184" s="121"/>
      <c r="E184" s="121"/>
      <c r="F184" s="121"/>
      <c r="G184" s="121"/>
      <c r="H184" s="121"/>
      <c r="I184" s="122"/>
      <c r="L184" s="297" t="s">
        <v>50</v>
      </c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9"/>
    </row>
    <row r="185" spans="1:25" ht="13.5" thickBot="1">
      <c r="B185" s="207"/>
      <c r="C185" s="121"/>
      <c r="D185" s="121"/>
      <c r="E185" s="121"/>
      <c r="F185" s="121"/>
      <c r="G185" s="121"/>
      <c r="H185" s="121"/>
      <c r="I185" s="122"/>
      <c r="L185" s="300" t="s">
        <v>51</v>
      </c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2"/>
    </row>
    <row r="186" spans="1:25" ht="14.25" thickTop="1" thickBot="1">
      <c r="B186" s="207"/>
      <c r="C186" s="121"/>
      <c r="D186" s="121"/>
      <c r="E186" s="121"/>
      <c r="F186" s="121"/>
      <c r="G186" s="121"/>
      <c r="H186" s="121"/>
      <c r="I186" s="122"/>
      <c r="L186" s="197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120" t="s">
        <v>40</v>
      </c>
    </row>
    <row r="187" spans="1:25" ht="14.25" thickTop="1" thickBot="1">
      <c r="B187" s="207"/>
      <c r="C187" s="121"/>
      <c r="D187" s="121"/>
      <c r="E187" s="121"/>
      <c r="F187" s="121"/>
      <c r="G187" s="121"/>
      <c r="H187" s="121"/>
      <c r="I187" s="122"/>
      <c r="L187" s="219"/>
      <c r="M187" s="294" t="s">
        <v>91</v>
      </c>
      <c r="N187" s="295"/>
      <c r="O187" s="295"/>
      <c r="P187" s="295"/>
      <c r="Q187" s="296"/>
      <c r="R187" s="294" t="s">
        <v>92</v>
      </c>
      <c r="S187" s="295"/>
      <c r="T187" s="295"/>
      <c r="U187" s="295"/>
      <c r="V187" s="296"/>
      <c r="W187" s="220" t="s">
        <v>4</v>
      </c>
    </row>
    <row r="188" spans="1:25" ht="13.5" thickTop="1">
      <c r="B188" s="207"/>
      <c r="C188" s="121"/>
      <c r="D188" s="121"/>
      <c r="E188" s="121"/>
      <c r="F188" s="121"/>
      <c r="G188" s="121"/>
      <c r="H188" s="121"/>
      <c r="I188" s="122"/>
      <c r="L188" s="221" t="s">
        <v>5</v>
      </c>
      <c r="M188" s="222"/>
      <c r="N188" s="225"/>
      <c r="O188" s="194"/>
      <c r="P188" s="226"/>
      <c r="Q188" s="195"/>
      <c r="R188" s="222"/>
      <c r="S188" s="225"/>
      <c r="T188" s="194"/>
      <c r="U188" s="226"/>
      <c r="V188" s="195"/>
      <c r="W188" s="224" t="s">
        <v>6</v>
      </c>
    </row>
    <row r="189" spans="1:25" ht="13.5" thickBot="1">
      <c r="B189" s="207"/>
      <c r="C189" s="121"/>
      <c r="D189" s="121"/>
      <c r="E189" s="121"/>
      <c r="F189" s="121"/>
      <c r="G189" s="121"/>
      <c r="H189" s="121"/>
      <c r="I189" s="122"/>
      <c r="L189" s="227"/>
      <c r="M189" s="231" t="s">
        <v>41</v>
      </c>
      <c r="N189" s="232" t="s">
        <v>42</v>
      </c>
      <c r="O189" s="196" t="s">
        <v>43</v>
      </c>
      <c r="P189" s="233" t="s">
        <v>13</v>
      </c>
      <c r="Q189" s="216" t="s">
        <v>9</v>
      </c>
      <c r="R189" s="231" t="s">
        <v>41</v>
      </c>
      <c r="S189" s="232" t="s">
        <v>42</v>
      </c>
      <c r="T189" s="196" t="s">
        <v>43</v>
      </c>
      <c r="U189" s="233" t="s">
        <v>13</v>
      </c>
      <c r="V189" s="216" t="s">
        <v>9</v>
      </c>
      <c r="W189" s="230"/>
    </row>
    <row r="190" spans="1:25" ht="4.5" customHeight="1" thickTop="1" thickBot="1">
      <c r="B190" s="207"/>
      <c r="C190" s="121"/>
      <c r="D190" s="121"/>
      <c r="E190" s="121"/>
      <c r="F190" s="121"/>
      <c r="G190" s="121"/>
      <c r="H190" s="121"/>
      <c r="I190" s="122"/>
      <c r="L190" s="221"/>
      <c r="M190" s="237"/>
      <c r="N190" s="238"/>
      <c r="O190" s="171"/>
      <c r="P190" s="239"/>
      <c r="Q190" s="177"/>
      <c r="R190" s="237"/>
      <c r="S190" s="238"/>
      <c r="T190" s="171"/>
      <c r="U190" s="239"/>
      <c r="V190" s="181"/>
      <c r="W190" s="240"/>
    </row>
    <row r="191" spans="1:25" ht="13.5" thickTop="1">
      <c r="B191" s="207"/>
      <c r="C191" s="121"/>
      <c r="D191" s="121"/>
      <c r="E191" s="121"/>
      <c r="F191" s="121"/>
      <c r="G191" s="121"/>
      <c r="H191" s="121"/>
      <c r="I191" s="122"/>
      <c r="L191" s="221" t="s">
        <v>14</v>
      </c>
      <c r="M191" s="243">
        <v>0</v>
      </c>
      <c r="N191" s="244">
        <v>0</v>
      </c>
      <c r="O191" s="172">
        <f>M191+N191</f>
        <v>0</v>
      </c>
      <c r="P191" s="100">
        <v>0</v>
      </c>
      <c r="Q191" s="178">
        <f>O191+P190</f>
        <v>0</v>
      </c>
      <c r="R191" s="256">
        <v>41</v>
      </c>
      <c r="S191" s="257">
        <v>49</v>
      </c>
      <c r="T191" s="172">
        <f>R191+S191</f>
        <v>90</v>
      </c>
      <c r="U191" s="258">
        <v>0</v>
      </c>
      <c r="V191" s="182">
        <f>T191+U191</f>
        <v>90</v>
      </c>
      <c r="W191" s="217">
        <f t="shared" ref="W191:W206" si="258">IF(Q191=0,0,((V191/Q191)-1)*100)</f>
        <v>0</v>
      </c>
      <c r="Y191" s="3"/>
    </row>
    <row r="192" spans="1:25">
      <c r="B192" s="207"/>
      <c r="C192" s="121"/>
      <c r="D192" s="121"/>
      <c r="E192" s="121"/>
      <c r="F192" s="121"/>
      <c r="G192" s="121"/>
      <c r="H192" s="121"/>
      <c r="I192" s="122"/>
      <c r="L192" s="221" t="s">
        <v>15</v>
      </c>
      <c r="M192" s="243">
        <v>0</v>
      </c>
      <c r="N192" s="244">
        <v>0</v>
      </c>
      <c r="O192" s="172">
        <f t="shared" ref="O192:O206" si="259">M192+N192</f>
        <v>0</v>
      </c>
      <c r="P192" s="100">
        <v>0</v>
      </c>
      <c r="Q192" s="178">
        <f t="shared" ref="Q192:Q206" si="260">O192+P191</f>
        <v>0</v>
      </c>
      <c r="R192" s="256">
        <v>38</v>
      </c>
      <c r="S192" s="257">
        <v>57</v>
      </c>
      <c r="T192" s="172">
        <f>R192+S192</f>
        <v>95</v>
      </c>
      <c r="U192" s="260">
        <v>0</v>
      </c>
      <c r="V192" s="182">
        <f>T192+U192</f>
        <v>95</v>
      </c>
      <c r="W192" s="217">
        <f t="shared" si="258"/>
        <v>0</v>
      </c>
      <c r="Y192" s="3"/>
    </row>
    <row r="193" spans="1:25" ht="13.5" thickBot="1">
      <c r="B193" s="207"/>
      <c r="C193" s="121"/>
      <c r="D193" s="121"/>
      <c r="E193" s="121"/>
      <c r="F193" s="121"/>
      <c r="G193" s="121"/>
      <c r="H193" s="121"/>
      <c r="I193" s="122"/>
      <c r="L193" s="227" t="s">
        <v>16</v>
      </c>
      <c r="M193" s="243">
        <v>19</v>
      </c>
      <c r="N193" s="244">
        <v>35</v>
      </c>
      <c r="O193" s="172">
        <f t="shared" si="259"/>
        <v>54</v>
      </c>
      <c r="P193" s="100">
        <v>0</v>
      </c>
      <c r="Q193" s="178">
        <f t="shared" si="260"/>
        <v>54</v>
      </c>
      <c r="R193" s="256">
        <v>35</v>
      </c>
      <c r="S193" s="257">
        <v>46</v>
      </c>
      <c r="T193" s="172">
        <f>R193+S193</f>
        <v>81</v>
      </c>
      <c r="U193" s="261">
        <v>0</v>
      </c>
      <c r="V193" s="182">
        <f>T193+U193</f>
        <v>81</v>
      </c>
      <c r="W193" s="217">
        <f t="shared" si="258"/>
        <v>50</v>
      </c>
      <c r="Y193" s="3"/>
    </row>
    <row r="194" spans="1:25" ht="14.25" thickTop="1" thickBot="1">
      <c r="B194" s="207"/>
      <c r="C194" s="121"/>
      <c r="D194" s="121"/>
      <c r="E194" s="121"/>
      <c r="F194" s="121"/>
      <c r="G194" s="121"/>
      <c r="H194" s="121"/>
      <c r="I194" s="122"/>
      <c r="L194" s="203" t="s">
        <v>17</v>
      </c>
      <c r="M194" s="184">
        <f>+M191+M192+M193</f>
        <v>19</v>
      </c>
      <c r="N194" s="185">
        <f t="shared" ref="N194" si="261">+N191+N192+N193</f>
        <v>35</v>
      </c>
      <c r="O194" s="184">
        <f t="shared" si="259"/>
        <v>54</v>
      </c>
      <c r="P194" s="184">
        <v>0</v>
      </c>
      <c r="Q194" s="184">
        <f t="shared" si="260"/>
        <v>54</v>
      </c>
      <c r="R194" s="184">
        <f t="shared" ref="R194:V194" si="262">+R191+R192+R193</f>
        <v>114</v>
      </c>
      <c r="S194" s="185">
        <f t="shared" si="262"/>
        <v>152</v>
      </c>
      <c r="T194" s="184">
        <f t="shared" si="262"/>
        <v>266</v>
      </c>
      <c r="U194" s="184">
        <f t="shared" si="262"/>
        <v>0</v>
      </c>
      <c r="V194" s="186">
        <f t="shared" si="262"/>
        <v>266</v>
      </c>
      <c r="W194" s="187">
        <f t="shared" si="258"/>
        <v>392.59259259259255</v>
      </c>
      <c r="Y194" s="3"/>
    </row>
    <row r="195" spans="1:25" ht="13.5" thickTop="1">
      <c r="B195" s="207"/>
      <c r="C195" s="121"/>
      <c r="D195" s="121"/>
      <c r="E195" s="121"/>
      <c r="F195" s="121"/>
      <c r="G195" s="121"/>
      <c r="H195" s="121"/>
      <c r="I195" s="122"/>
      <c r="L195" s="221" t="s">
        <v>18</v>
      </c>
      <c r="M195" s="253">
        <v>29</v>
      </c>
      <c r="N195" s="254">
        <v>33</v>
      </c>
      <c r="O195" s="173">
        <f t="shared" si="259"/>
        <v>62</v>
      </c>
      <c r="P195" s="100">
        <v>0</v>
      </c>
      <c r="Q195" s="179">
        <f t="shared" si="260"/>
        <v>62</v>
      </c>
      <c r="R195" s="253">
        <v>36</v>
      </c>
      <c r="S195" s="254">
        <v>30</v>
      </c>
      <c r="T195" s="173">
        <f>R195+S195</f>
        <v>66</v>
      </c>
      <c r="U195" s="100">
        <v>0</v>
      </c>
      <c r="V195" s="182">
        <f>T195+U195</f>
        <v>66</v>
      </c>
      <c r="W195" s="217">
        <f t="shared" si="258"/>
        <v>6.4516129032258007</v>
      </c>
      <c r="Y195" s="3"/>
    </row>
    <row r="196" spans="1:25">
      <c r="B196" s="207"/>
      <c r="C196" s="121"/>
      <c r="D196" s="121"/>
      <c r="E196" s="121"/>
      <c r="F196" s="121"/>
      <c r="G196" s="121"/>
      <c r="H196" s="121"/>
      <c r="I196" s="122"/>
      <c r="L196" s="221" t="s">
        <v>19</v>
      </c>
      <c r="M196" s="243">
        <v>25</v>
      </c>
      <c r="N196" s="244">
        <v>25</v>
      </c>
      <c r="O196" s="172">
        <f t="shared" si="259"/>
        <v>50</v>
      </c>
      <c r="P196" s="100">
        <v>0</v>
      </c>
      <c r="Q196" s="178">
        <f t="shared" si="260"/>
        <v>50</v>
      </c>
      <c r="R196" s="243">
        <v>30</v>
      </c>
      <c r="S196" s="244">
        <v>29</v>
      </c>
      <c r="T196" s="172">
        <f>R196+S196</f>
        <v>59</v>
      </c>
      <c r="U196" s="100">
        <v>0</v>
      </c>
      <c r="V196" s="182">
        <f>T196+U196</f>
        <v>59</v>
      </c>
      <c r="W196" s="217">
        <f t="shared" si="258"/>
        <v>17.999999999999993</v>
      </c>
      <c r="Y196" s="3"/>
    </row>
    <row r="197" spans="1:25" ht="13.5" thickBot="1">
      <c r="B197" s="207"/>
      <c r="C197" s="121"/>
      <c r="D197" s="121"/>
      <c r="E197" s="121"/>
      <c r="F197" s="121"/>
      <c r="G197" s="121"/>
      <c r="H197" s="121"/>
      <c r="I197" s="122"/>
      <c r="L197" s="221" t="s">
        <v>20</v>
      </c>
      <c r="M197" s="243">
        <v>22</v>
      </c>
      <c r="N197" s="244">
        <v>30</v>
      </c>
      <c r="O197" s="172">
        <f t="shared" si="259"/>
        <v>52</v>
      </c>
      <c r="P197" s="100">
        <v>0</v>
      </c>
      <c r="Q197" s="178">
        <f t="shared" si="260"/>
        <v>52</v>
      </c>
      <c r="R197" s="243">
        <v>39</v>
      </c>
      <c r="S197" s="244">
        <v>34</v>
      </c>
      <c r="T197" s="172">
        <f>R197+S197</f>
        <v>73</v>
      </c>
      <c r="U197" s="100">
        <v>0</v>
      </c>
      <c r="V197" s="182">
        <f>T197+U197</f>
        <v>73</v>
      </c>
      <c r="W197" s="217">
        <f t="shared" si="258"/>
        <v>40.384615384615373</v>
      </c>
      <c r="Y197" s="3"/>
    </row>
    <row r="198" spans="1:25" ht="14.25" thickTop="1" thickBot="1">
      <c r="B198" s="207"/>
      <c r="C198" s="121"/>
      <c r="D198" s="121"/>
      <c r="E198" s="121"/>
      <c r="F198" s="121"/>
      <c r="G198" s="121"/>
      <c r="H198" s="121"/>
      <c r="I198" s="122"/>
      <c r="L198" s="203" t="s">
        <v>87</v>
      </c>
      <c r="M198" s="184">
        <f>+M195+M196+M197</f>
        <v>76</v>
      </c>
      <c r="N198" s="185">
        <f t="shared" ref="N198:V198" si="263">+N195+N196+N197</f>
        <v>88</v>
      </c>
      <c r="O198" s="184">
        <f t="shared" si="259"/>
        <v>164</v>
      </c>
      <c r="P198" s="184">
        <f t="shared" si="263"/>
        <v>0</v>
      </c>
      <c r="Q198" s="184">
        <f t="shared" si="260"/>
        <v>164</v>
      </c>
      <c r="R198" s="184">
        <f t="shared" si="263"/>
        <v>105</v>
      </c>
      <c r="S198" s="185">
        <f t="shared" si="263"/>
        <v>93</v>
      </c>
      <c r="T198" s="184">
        <f t="shared" si="263"/>
        <v>198</v>
      </c>
      <c r="U198" s="184">
        <f t="shared" si="263"/>
        <v>0</v>
      </c>
      <c r="V198" s="186">
        <f t="shared" si="263"/>
        <v>198</v>
      </c>
      <c r="W198" s="187">
        <f t="shared" si="258"/>
        <v>20.731707317073166</v>
      </c>
      <c r="Y198" s="3"/>
    </row>
    <row r="199" spans="1:25" ht="13.5" thickTop="1">
      <c r="B199" s="207"/>
      <c r="C199" s="121"/>
      <c r="D199" s="121"/>
      <c r="E199" s="121"/>
      <c r="F199" s="121"/>
      <c r="G199" s="121"/>
      <c r="H199" s="121"/>
      <c r="I199" s="122"/>
      <c r="L199" s="221" t="s">
        <v>21</v>
      </c>
      <c r="M199" s="243">
        <v>15</v>
      </c>
      <c r="N199" s="244">
        <v>20</v>
      </c>
      <c r="O199" s="172">
        <f t="shared" si="259"/>
        <v>35</v>
      </c>
      <c r="P199" s="100">
        <v>0</v>
      </c>
      <c r="Q199" s="178">
        <f t="shared" si="260"/>
        <v>35</v>
      </c>
      <c r="R199" s="243">
        <v>27</v>
      </c>
      <c r="S199" s="244">
        <v>23</v>
      </c>
      <c r="T199" s="172">
        <f>R199+S199</f>
        <v>50</v>
      </c>
      <c r="U199" s="100">
        <v>0</v>
      </c>
      <c r="V199" s="182">
        <f>T199+U199</f>
        <v>50</v>
      </c>
      <c r="W199" s="217">
        <f t="shared" si="258"/>
        <v>42.857142857142861</v>
      </c>
      <c r="Y199" s="3"/>
    </row>
    <row r="200" spans="1:25">
      <c r="B200" s="207"/>
      <c r="C200" s="121"/>
      <c r="D200" s="121"/>
      <c r="E200" s="121"/>
      <c r="F200" s="121"/>
      <c r="G200" s="121"/>
      <c r="H200" s="121"/>
      <c r="I200" s="122"/>
      <c r="L200" s="221" t="s">
        <v>88</v>
      </c>
      <c r="M200" s="243">
        <v>23</v>
      </c>
      <c r="N200" s="244">
        <v>27</v>
      </c>
      <c r="O200" s="172">
        <f t="shared" si="259"/>
        <v>50</v>
      </c>
      <c r="P200" s="100">
        <v>0</v>
      </c>
      <c r="Q200" s="178">
        <f t="shared" si="260"/>
        <v>50</v>
      </c>
      <c r="R200" s="243">
        <v>24</v>
      </c>
      <c r="S200" s="244">
        <v>26</v>
      </c>
      <c r="T200" s="172">
        <f>R200+S200</f>
        <v>50</v>
      </c>
      <c r="U200" s="100">
        <v>0</v>
      </c>
      <c r="V200" s="182">
        <f>T200+U200</f>
        <v>50</v>
      </c>
      <c r="W200" s="217">
        <f t="shared" si="258"/>
        <v>0</v>
      </c>
      <c r="Y200" s="3"/>
    </row>
    <row r="201" spans="1:25" ht="13.5" thickBot="1">
      <c r="B201" s="207"/>
      <c r="C201" s="121"/>
      <c r="D201" s="121"/>
      <c r="E201" s="121"/>
      <c r="F201" s="121"/>
      <c r="G201" s="121"/>
      <c r="H201" s="121"/>
      <c r="I201" s="122"/>
      <c r="L201" s="221" t="s">
        <v>22</v>
      </c>
      <c r="M201" s="243">
        <v>27</v>
      </c>
      <c r="N201" s="244">
        <v>31</v>
      </c>
      <c r="O201" s="174">
        <f t="shared" si="259"/>
        <v>58</v>
      </c>
      <c r="P201" s="250">
        <v>0</v>
      </c>
      <c r="Q201" s="178">
        <f t="shared" si="260"/>
        <v>58</v>
      </c>
      <c r="R201" s="243">
        <v>28</v>
      </c>
      <c r="S201" s="244">
        <v>32</v>
      </c>
      <c r="T201" s="174">
        <f>R201+S201</f>
        <v>60</v>
      </c>
      <c r="U201" s="250">
        <v>0</v>
      </c>
      <c r="V201" s="182">
        <f>T201+U201</f>
        <v>60</v>
      </c>
      <c r="W201" s="217">
        <f t="shared" si="258"/>
        <v>3.4482758620689724</v>
      </c>
      <c r="Y201" s="3"/>
    </row>
    <row r="202" spans="1:25" ht="14.25" thickTop="1" thickBot="1">
      <c r="B202" s="207"/>
      <c r="C202" s="121"/>
      <c r="D202" s="121"/>
      <c r="E202" s="121"/>
      <c r="F202" s="121"/>
      <c r="G202" s="121"/>
      <c r="H202" s="121"/>
      <c r="I202" s="122"/>
      <c r="L202" s="204" t="s">
        <v>60</v>
      </c>
      <c r="M202" s="188">
        <f>M199+M200+M201</f>
        <v>65</v>
      </c>
      <c r="N202" s="188">
        <f t="shared" ref="N202" si="264">N199+N200+N201</f>
        <v>78</v>
      </c>
      <c r="O202" s="192">
        <f t="shared" si="259"/>
        <v>143</v>
      </c>
      <c r="P202" s="192">
        <f t="shared" ref="P202" si="265">P199+P200+P201</f>
        <v>0</v>
      </c>
      <c r="Q202" s="191">
        <f t="shared" si="260"/>
        <v>143</v>
      </c>
      <c r="R202" s="188">
        <f t="shared" ref="R202" si="266">R199+R200+R201</f>
        <v>79</v>
      </c>
      <c r="S202" s="188">
        <f t="shared" ref="S202" si="267">S199+S200+S201</f>
        <v>81</v>
      </c>
      <c r="T202" s="192">
        <f t="shared" ref="T202" si="268">T199+T200+T201</f>
        <v>160</v>
      </c>
      <c r="U202" s="192">
        <f t="shared" ref="U202" si="269">U199+U200+U201</f>
        <v>0</v>
      </c>
      <c r="V202" s="192">
        <f t="shared" ref="V202" si="270">V199+V200+V201</f>
        <v>160</v>
      </c>
      <c r="W202" s="193">
        <f t="shared" si="258"/>
        <v>11.888111888111897</v>
      </c>
    </row>
    <row r="203" spans="1:25" ht="13.5" thickTop="1">
      <c r="A203" s="125"/>
      <c r="B203" s="208"/>
      <c r="C203" s="126"/>
      <c r="D203" s="126"/>
      <c r="E203" s="126"/>
      <c r="F203" s="126"/>
      <c r="G203" s="126"/>
      <c r="H203" s="126"/>
      <c r="I203" s="127"/>
      <c r="J203" s="125"/>
      <c r="K203" s="125"/>
      <c r="L203" s="255" t="s">
        <v>24</v>
      </c>
      <c r="M203" s="256">
        <v>33</v>
      </c>
      <c r="N203" s="257">
        <v>26</v>
      </c>
      <c r="O203" s="175">
        <f t="shared" si="259"/>
        <v>59</v>
      </c>
      <c r="P203" s="258">
        <v>0</v>
      </c>
      <c r="Q203" s="180">
        <f t="shared" si="260"/>
        <v>59</v>
      </c>
      <c r="R203" s="256">
        <v>30</v>
      </c>
      <c r="S203" s="257">
        <v>28</v>
      </c>
      <c r="T203" s="175">
        <f>R203+S203</f>
        <v>58</v>
      </c>
      <c r="U203" s="258">
        <v>0</v>
      </c>
      <c r="V203" s="183">
        <f>T203+U203</f>
        <v>58</v>
      </c>
      <c r="W203" s="259">
        <f>IF(Q203=0,0,((V203/Q203)-1)*100)</f>
        <v>-1.6949152542372836</v>
      </c>
      <c r="Y203" s="3"/>
    </row>
    <row r="204" spans="1:25" ht="13.5" customHeight="1">
      <c r="A204" s="125"/>
      <c r="B204" s="209"/>
      <c r="C204" s="128"/>
      <c r="D204" s="128"/>
      <c r="E204" s="128"/>
      <c r="F204" s="128"/>
      <c r="G204" s="128"/>
      <c r="H204" s="128"/>
      <c r="I204" s="129"/>
      <c r="J204" s="125"/>
      <c r="K204" s="125"/>
      <c r="L204" s="255" t="s">
        <v>25</v>
      </c>
      <c r="M204" s="256">
        <v>37</v>
      </c>
      <c r="N204" s="257">
        <v>32</v>
      </c>
      <c r="O204" s="175">
        <f t="shared" si="259"/>
        <v>69</v>
      </c>
      <c r="P204" s="260">
        <v>0</v>
      </c>
      <c r="Q204" s="180">
        <f t="shared" si="260"/>
        <v>69</v>
      </c>
      <c r="R204" s="256">
        <v>35</v>
      </c>
      <c r="S204" s="257">
        <v>32</v>
      </c>
      <c r="T204" s="175">
        <f>R204+S204</f>
        <v>67</v>
      </c>
      <c r="U204" s="260">
        <v>0</v>
      </c>
      <c r="V204" s="175">
        <f>T204+U204</f>
        <v>67</v>
      </c>
      <c r="W204" s="259">
        <f t="shared" si="258"/>
        <v>-2.8985507246376829</v>
      </c>
      <c r="Y204" s="3"/>
    </row>
    <row r="205" spans="1:25" ht="13.5" customHeight="1" thickBot="1">
      <c r="A205" s="125"/>
      <c r="B205" s="209"/>
      <c r="C205" s="128"/>
      <c r="D205" s="128"/>
      <c r="E205" s="128"/>
      <c r="F205" s="128"/>
      <c r="G205" s="128"/>
      <c r="H205" s="128"/>
      <c r="I205" s="129"/>
      <c r="J205" s="125"/>
      <c r="K205" s="125"/>
      <c r="L205" s="255" t="s">
        <v>26</v>
      </c>
      <c r="M205" s="256">
        <v>45</v>
      </c>
      <c r="N205" s="257">
        <v>36</v>
      </c>
      <c r="O205" s="175">
        <f t="shared" si="259"/>
        <v>81</v>
      </c>
      <c r="P205" s="261">
        <v>0</v>
      </c>
      <c r="Q205" s="180">
        <f>O205+P208</f>
        <v>81</v>
      </c>
      <c r="R205" s="256">
        <v>35</v>
      </c>
      <c r="S205" s="257">
        <v>41</v>
      </c>
      <c r="T205" s="175">
        <f>R205+S205</f>
        <v>76</v>
      </c>
      <c r="U205" s="261">
        <v>0</v>
      </c>
      <c r="V205" s="183">
        <f>T205+U205</f>
        <v>76</v>
      </c>
      <c r="W205" s="259">
        <f t="shared" si="258"/>
        <v>-6.1728395061728447</v>
      </c>
      <c r="Y205" s="3"/>
    </row>
    <row r="206" spans="1:25" ht="13.5" customHeight="1" thickTop="1" thickBot="1">
      <c r="A206" s="125"/>
      <c r="B206" s="209"/>
      <c r="C206" s="128"/>
      <c r="D206" s="128"/>
      <c r="E206" s="128"/>
      <c r="F206" s="128"/>
      <c r="G206" s="128"/>
      <c r="H206" s="128"/>
      <c r="I206" s="129"/>
      <c r="J206" s="125"/>
      <c r="K206" s="125"/>
      <c r="L206" s="203" t="s">
        <v>27</v>
      </c>
      <c r="M206" s="184">
        <f>+M203+M204+M205</f>
        <v>115</v>
      </c>
      <c r="N206" s="185">
        <f>+N203+N204+N205</f>
        <v>94</v>
      </c>
      <c r="O206" s="184">
        <f t="shared" si="259"/>
        <v>209</v>
      </c>
      <c r="P206" s="184">
        <f>+P203+P204+P205</f>
        <v>0</v>
      </c>
      <c r="Q206" s="190">
        <f t="shared" si="260"/>
        <v>209</v>
      </c>
      <c r="R206" s="184">
        <f>+R203+R204+R205</f>
        <v>100</v>
      </c>
      <c r="S206" s="185">
        <f>+S203+S204+S205</f>
        <v>101</v>
      </c>
      <c r="T206" s="184">
        <f>+T203+T204+T205</f>
        <v>201</v>
      </c>
      <c r="U206" s="184">
        <f>+U203+U204+U205</f>
        <v>0</v>
      </c>
      <c r="V206" s="190">
        <f>+V203+V204+V205</f>
        <v>201</v>
      </c>
      <c r="W206" s="187">
        <f t="shared" si="258"/>
        <v>-3.8277511961722466</v>
      </c>
      <c r="Y206" s="3"/>
    </row>
    <row r="207" spans="1:25" ht="14.25" thickTop="1" thickBot="1">
      <c r="B207" s="207"/>
      <c r="C207" s="121"/>
      <c r="D207" s="121"/>
      <c r="E207" s="121"/>
      <c r="F207" s="121"/>
      <c r="G207" s="121"/>
      <c r="H207" s="121"/>
      <c r="I207" s="122"/>
      <c r="L207" s="203" t="s">
        <v>90</v>
      </c>
      <c r="M207" s="184">
        <f t="shared" ref="M207" si="271">+M198+M202+M206</f>
        <v>256</v>
      </c>
      <c r="N207" s="185">
        <f t="shared" ref="N207" si="272">+N198+N202+N206</f>
        <v>260</v>
      </c>
      <c r="O207" s="184">
        <f t="shared" ref="O207" si="273">+O198+O202+O206</f>
        <v>516</v>
      </c>
      <c r="P207" s="184">
        <f t="shared" ref="P207" si="274">+P198+P202+P206</f>
        <v>0</v>
      </c>
      <c r="Q207" s="184">
        <f t="shared" ref="Q207" si="275">+Q198+Q202+Q206</f>
        <v>516</v>
      </c>
      <c r="R207" s="184">
        <f t="shared" ref="R207" si="276">+R198+R202+R206</f>
        <v>284</v>
      </c>
      <c r="S207" s="185">
        <f t="shared" ref="S207" si="277">+S198+S202+S206</f>
        <v>275</v>
      </c>
      <c r="T207" s="184">
        <f t="shared" ref="T207" si="278">+T198+T202+T206</f>
        <v>559</v>
      </c>
      <c r="U207" s="184">
        <f t="shared" ref="U207" si="279">+U198+U202+U206</f>
        <v>0</v>
      </c>
      <c r="V207" s="186">
        <f t="shared" ref="V207" si="280">+V198+V202+V206</f>
        <v>559</v>
      </c>
      <c r="W207" s="187">
        <f t="shared" ref="W207:W208" si="281">IF(Q207=0,0,((V207/Q207)-1)*100)</f>
        <v>8.333333333333325</v>
      </c>
    </row>
    <row r="208" spans="1:25" ht="14.25" thickTop="1" thickBot="1">
      <c r="B208" s="207"/>
      <c r="C208" s="121"/>
      <c r="D208" s="121"/>
      <c r="E208" s="121"/>
      <c r="F208" s="121"/>
      <c r="G208" s="121"/>
      <c r="H208" s="121"/>
      <c r="I208" s="122"/>
      <c r="L208" s="203" t="s">
        <v>89</v>
      </c>
      <c r="M208" s="184">
        <f t="shared" ref="M208:V208" si="282">+M194+M198+M202+M206</f>
        <v>275</v>
      </c>
      <c r="N208" s="185">
        <f t="shared" si="282"/>
        <v>295</v>
      </c>
      <c r="O208" s="184">
        <f t="shared" si="282"/>
        <v>570</v>
      </c>
      <c r="P208" s="184">
        <f t="shared" si="282"/>
        <v>0</v>
      </c>
      <c r="Q208" s="184">
        <f t="shared" si="282"/>
        <v>570</v>
      </c>
      <c r="R208" s="184">
        <f t="shared" si="282"/>
        <v>398</v>
      </c>
      <c r="S208" s="185">
        <f t="shared" si="282"/>
        <v>427</v>
      </c>
      <c r="T208" s="184">
        <f t="shared" si="282"/>
        <v>825</v>
      </c>
      <c r="U208" s="184">
        <f t="shared" si="282"/>
        <v>0</v>
      </c>
      <c r="V208" s="186">
        <f t="shared" si="282"/>
        <v>825</v>
      </c>
      <c r="W208" s="187">
        <f t="shared" si="281"/>
        <v>44.736842105263165</v>
      </c>
    </row>
    <row r="209" spans="2:23" ht="14.25" thickTop="1" thickBot="1">
      <c r="B209" s="207"/>
      <c r="C209" s="121"/>
      <c r="D209" s="121"/>
      <c r="E209" s="121"/>
      <c r="F209" s="121"/>
      <c r="G209" s="121"/>
      <c r="H209" s="121"/>
      <c r="I209" s="122"/>
      <c r="L209" s="200" t="s">
        <v>59</v>
      </c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5"/>
    </row>
    <row r="210" spans="2:23" ht="13.5" thickTop="1">
      <c r="B210" s="207"/>
      <c r="C210" s="121"/>
      <c r="D210" s="121"/>
      <c r="E210" s="121"/>
      <c r="F210" s="121"/>
      <c r="G210" s="121"/>
      <c r="H210" s="121"/>
      <c r="I210" s="122"/>
      <c r="L210" s="297" t="s">
        <v>52</v>
      </c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9"/>
    </row>
    <row r="211" spans="2:23" ht="13.5" thickBot="1">
      <c r="B211" s="207"/>
      <c r="C211" s="121"/>
      <c r="D211" s="121"/>
      <c r="E211" s="121"/>
      <c r="F211" s="121"/>
      <c r="G211" s="121"/>
      <c r="H211" s="121"/>
      <c r="I211" s="122"/>
      <c r="L211" s="300" t="s">
        <v>53</v>
      </c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2"/>
    </row>
    <row r="212" spans="2:23" ht="14.25" thickTop="1" thickBot="1">
      <c r="B212" s="207"/>
      <c r="C212" s="121"/>
      <c r="D212" s="121"/>
      <c r="E212" s="121"/>
      <c r="F212" s="121"/>
      <c r="G212" s="121"/>
      <c r="H212" s="121"/>
      <c r="I212" s="122"/>
      <c r="L212" s="197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120" t="s">
        <v>40</v>
      </c>
    </row>
    <row r="213" spans="2:23" ht="14.25" thickTop="1" thickBot="1">
      <c r="B213" s="207"/>
      <c r="C213" s="121"/>
      <c r="D213" s="121"/>
      <c r="E213" s="121"/>
      <c r="F213" s="121"/>
      <c r="G213" s="121"/>
      <c r="H213" s="121"/>
      <c r="I213" s="122"/>
      <c r="L213" s="219"/>
      <c r="M213" s="294" t="s">
        <v>91</v>
      </c>
      <c r="N213" s="295"/>
      <c r="O213" s="295"/>
      <c r="P213" s="295"/>
      <c r="Q213" s="296"/>
      <c r="R213" s="294" t="s">
        <v>92</v>
      </c>
      <c r="S213" s="295"/>
      <c r="T213" s="295"/>
      <c r="U213" s="295"/>
      <c r="V213" s="296"/>
      <c r="W213" s="220" t="s">
        <v>4</v>
      </c>
    </row>
    <row r="214" spans="2:23" ht="13.5" thickTop="1">
      <c r="B214" s="207"/>
      <c r="C214" s="121"/>
      <c r="D214" s="121"/>
      <c r="E214" s="121"/>
      <c r="F214" s="121"/>
      <c r="G214" s="121"/>
      <c r="H214" s="121"/>
      <c r="I214" s="122"/>
      <c r="L214" s="221" t="s">
        <v>5</v>
      </c>
      <c r="M214" s="222"/>
      <c r="N214" s="225"/>
      <c r="O214" s="194"/>
      <c r="P214" s="226"/>
      <c r="Q214" s="195"/>
      <c r="R214" s="222"/>
      <c r="S214" s="225"/>
      <c r="T214" s="194"/>
      <c r="U214" s="226"/>
      <c r="V214" s="195"/>
      <c r="W214" s="224" t="s">
        <v>6</v>
      </c>
    </row>
    <row r="215" spans="2:23" ht="13.5" thickBot="1">
      <c r="B215" s="207"/>
      <c r="C215" s="121"/>
      <c r="D215" s="121"/>
      <c r="E215" s="121"/>
      <c r="F215" s="121"/>
      <c r="G215" s="121"/>
      <c r="H215" s="121"/>
      <c r="I215" s="122"/>
      <c r="L215" s="227"/>
      <c r="M215" s="231" t="s">
        <v>41</v>
      </c>
      <c r="N215" s="232" t="s">
        <v>42</v>
      </c>
      <c r="O215" s="196" t="s">
        <v>54</v>
      </c>
      <c r="P215" s="233" t="s">
        <v>13</v>
      </c>
      <c r="Q215" s="216" t="s">
        <v>9</v>
      </c>
      <c r="R215" s="231" t="s">
        <v>41</v>
      </c>
      <c r="S215" s="232" t="s">
        <v>42</v>
      </c>
      <c r="T215" s="196" t="s">
        <v>54</v>
      </c>
      <c r="U215" s="233" t="s">
        <v>13</v>
      </c>
      <c r="V215" s="216" t="s">
        <v>9</v>
      </c>
      <c r="W215" s="230"/>
    </row>
    <row r="216" spans="2:23" ht="5.25" customHeight="1" thickTop="1">
      <c r="B216" s="207"/>
      <c r="C216" s="121"/>
      <c r="D216" s="121"/>
      <c r="E216" s="121"/>
      <c r="F216" s="121"/>
      <c r="G216" s="121"/>
      <c r="H216" s="121"/>
      <c r="I216" s="122"/>
      <c r="L216" s="221"/>
      <c r="M216" s="237"/>
      <c r="N216" s="238"/>
      <c r="O216" s="171"/>
      <c r="P216" s="239"/>
      <c r="Q216" s="177"/>
      <c r="R216" s="237"/>
      <c r="S216" s="238"/>
      <c r="T216" s="171"/>
      <c r="U216" s="239"/>
      <c r="V216" s="181"/>
      <c r="W216" s="240"/>
    </row>
    <row r="217" spans="2:23">
      <c r="B217" s="207"/>
      <c r="C217" s="121"/>
      <c r="D217" s="121"/>
      <c r="E217" s="121"/>
      <c r="F217" s="121"/>
      <c r="G217" s="121"/>
      <c r="H217" s="121"/>
      <c r="I217" s="122"/>
      <c r="L217" s="221" t="s">
        <v>14</v>
      </c>
      <c r="M217" s="243">
        <f t="shared" ref="M217:N219" si="283">+M165+M191</f>
        <v>0</v>
      </c>
      <c r="N217" s="244">
        <f t="shared" si="283"/>
        <v>0</v>
      </c>
      <c r="O217" s="172">
        <f>+M217+N217</f>
        <v>0</v>
      </c>
      <c r="P217" s="100">
        <f>+P165+P191</f>
        <v>0</v>
      </c>
      <c r="Q217" s="178">
        <f>+O217+P217</f>
        <v>0</v>
      </c>
      <c r="R217" s="243">
        <f t="shared" ref="R217:S223" si="284">+R165+R191</f>
        <v>41</v>
      </c>
      <c r="S217" s="244">
        <f t="shared" si="284"/>
        <v>49</v>
      </c>
      <c r="T217" s="172">
        <f>+R217+S217</f>
        <v>90</v>
      </c>
      <c r="U217" s="100">
        <f t="shared" ref="U217:U223" si="285">+U165+U191</f>
        <v>0</v>
      </c>
      <c r="V217" s="182">
        <f>+T217+U217</f>
        <v>90</v>
      </c>
      <c r="W217" s="217">
        <f t="shared" ref="W217:W232" si="286">IF(Q217=0,0,((V217/Q217)-1)*100)</f>
        <v>0</v>
      </c>
    </row>
    <row r="218" spans="2:23">
      <c r="B218" s="207"/>
      <c r="C218" s="121"/>
      <c r="D218" s="121"/>
      <c r="E218" s="121"/>
      <c r="F218" s="121"/>
      <c r="G218" s="121"/>
      <c r="H218" s="121"/>
      <c r="I218" s="122"/>
      <c r="L218" s="221" t="s">
        <v>15</v>
      </c>
      <c r="M218" s="243">
        <f t="shared" si="283"/>
        <v>0</v>
      </c>
      <c r="N218" s="244">
        <f t="shared" si="283"/>
        <v>0</v>
      </c>
      <c r="O218" s="172">
        <f t="shared" ref="O218:O219" si="287">+M218+N218</f>
        <v>0</v>
      </c>
      <c r="P218" s="100">
        <f>+P166+P192</f>
        <v>0</v>
      </c>
      <c r="Q218" s="178">
        <f t="shared" ref="Q218:Q219" si="288">+O218+P218</f>
        <v>0</v>
      </c>
      <c r="R218" s="243">
        <f t="shared" si="284"/>
        <v>38</v>
      </c>
      <c r="S218" s="244">
        <f t="shared" si="284"/>
        <v>57</v>
      </c>
      <c r="T218" s="172">
        <f t="shared" ref="T218:T219" si="289">+R218+S218</f>
        <v>95</v>
      </c>
      <c r="U218" s="100">
        <f t="shared" si="285"/>
        <v>0</v>
      </c>
      <c r="V218" s="182">
        <f t="shared" ref="V218:V219" si="290">+T218+U218</f>
        <v>95</v>
      </c>
      <c r="W218" s="217">
        <f t="shared" si="286"/>
        <v>0</v>
      </c>
    </row>
    <row r="219" spans="2:23" ht="13.5" thickBot="1">
      <c r="B219" s="207"/>
      <c r="C219" s="121"/>
      <c r="D219" s="121"/>
      <c r="E219" s="121"/>
      <c r="F219" s="121"/>
      <c r="G219" s="121"/>
      <c r="H219" s="121"/>
      <c r="I219" s="122"/>
      <c r="L219" s="227" t="s">
        <v>16</v>
      </c>
      <c r="M219" s="243">
        <f t="shared" si="283"/>
        <v>19</v>
      </c>
      <c r="N219" s="244">
        <f t="shared" si="283"/>
        <v>35</v>
      </c>
      <c r="O219" s="172">
        <f t="shared" si="287"/>
        <v>54</v>
      </c>
      <c r="P219" s="100">
        <f>+P167+P193</f>
        <v>0</v>
      </c>
      <c r="Q219" s="178">
        <f t="shared" si="288"/>
        <v>54</v>
      </c>
      <c r="R219" s="243">
        <f t="shared" si="284"/>
        <v>35</v>
      </c>
      <c r="S219" s="244">
        <f t="shared" si="284"/>
        <v>46</v>
      </c>
      <c r="T219" s="172">
        <f t="shared" si="289"/>
        <v>81</v>
      </c>
      <c r="U219" s="100">
        <f t="shared" si="285"/>
        <v>0</v>
      </c>
      <c r="V219" s="182">
        <f t="shared" si="290"/>
        <v>81</v>
      </c>
      <c r="W219" s="217">
        <f t="shared" si="286"/>
        <v>50</v>
      </c>
    </row>
    <row r="220" spans="2:23" ht="14.25" thickTop="1" thickBot="1">
      <c r="B220" s="207"/>
      <c r="C220" s="121"/>
      <c r="D220" s="121"/>
      <c r="E220" s="121"/>
      <c r="F220" s="121"/>
      <c r="G220" s="121"/>
      <c r="H220" s="121"/>
      <c r="I220" s="122"/>
      <c r="L220" s="203" t="s">
        <v>17</v>
      </c>
      <c r="M220" s="184">
        <f>+M217+M218+M219</f>
        <v>19</v>
      </c>
      <c r="N220" s="185">
        <f>+N217+N218+N219</f>
        <v>35</v>
      </c>
      <c r="O220" s="184">
        <f>+O217+O218+O219</f>
        <v>54</v>
      </c>
      <c r="P220" s="184">
        <f>+P217+P218+P219</f>
        <v>0</v>
      </c>
      <c r="Q220" s="184">
        <f>+Q217+Q218+Q219</f>
        <v>54</v>
      </c>
      <c r="R220" s="184">
        <f t="shared" si="284"/>
        <v>114</v>
      </c>
      <c r="S220" s="185">
        <f t="shared" si="284"/>
        <v>152</v>
      </c>
      <c r="T220" s="184">
        <f>+T217+T218+T219</f>
        <v>266</v>
      </c>
      <c r="U220" s="184">
        <f t="shared" si="285"/>
        <v>0</v>
      </c>
      <c r="V220" s="186">
        <f>+V217+V218+V219</f>
        <v>266</v>
      </c>
      <c r="W220" s="187">
        <f t="shared" si="286"/>
        <v>392.59259259259255</v>
      </c>
    </row>
    <row r="221" spans="2:23" ht="13.5" thickTop="1">
      <c r="B221" s="207"/>
      <c r="C221" s="121"/>
      <c r="D221" s="121"/>
      <c r="E221" s="121"/>
      <c r="F221" s="121"/>
      <c r="G221" s="121"/>
      <c r="H221" s="121"/>
      <c r="I221" s="122"/>
      <c r="L221" s="221" t="s">
        <v>18</v>
      </c>
      <c r="M221" s="253">
        <f t="shared" ref="M221:N223" si="291">+M169+M195</f>
        <v>29</v>
      </c>
      <c r="N221" s="254">
        <f t="shared" si="291"/>
        <v>33</v>
      </c>
      <c r="O221" s="173">
        <f t="shared" ref="O221" si="292">+M221+N221</f>
        <v>62</v>
      </c>
      <c r="P221" s="100">
        <f>+P169+P195</f>
        <v>0</v>
      </c>
      <c r="Q221" s="179">
        <f t="shared" ref="Q221" si="293">+O221+P221</f>
        <v>62</v>
      </c>
      <c r="R221" s="253">
        <f t="shared" si="284"/>
        <v>36</v>
      </c>
      <c r="S221" s="254">
        <f t="shared" si="284"/>
        <v>30</v>
      </c>
      <c r="T221" s="173">
        <f t="shared" ref="T221" si="294">+R221+S221</f>
        <v>66</v>
      </c>
      <c r="U221" s="100">
        <f t="shared" si="285"/>
        <v>0</v>
      </c>
      <c r="V221" s="182">
        <f t="shared" ref="V221" si="295">+T221+U221</f>
        <v>66</v>
      </c>
      <c r="W221" s="217">
        <f t="shared" si="286"/>
        <v>6.4516129032258007</v>
      </c>
    </row>
    <row r="222" spans="2:23">
      <c r="B222" s="207"/>
      <c r="C222" s="121"/>
      <c r="D222" s="121"/>
      <c r="E222" s="121"/>
      <c r="F222" s="121"/>
      <c r="G222" s="121"/>
      <c r="H222" s="121"/>
      <c r="I222" s="122"/>
      <c r="L222" s="221" t="s">
        <v>19</v>
      </c>
      <c r="M222" s="243">
        <f t="shared" si="291"/>
        <v>25</v>
      </c>
      <c r="N222" s="244">
        <f t="shared" si="291"/>
        <v>25</v>
      </c>
      <c r="O222" s="172">
        <f>+M222+N222</f>
        <v>50</v>
      </c>
      <c r="P222" s="100">
        <f>+P170+P196</f>
        <v>0</v>
      </c>
      <c r="Q222" s="178">
        <f>+O222+P222</f>
        <v>50</v>
      </c>
      <c r="R222" s="243">
        <f t="shared" si="284"/>
        <v>30</v>
      </c>
      <c r="S222" s="244">
        <f t="shared" si="284"/>
        <v>29</v>
      </c>
      <c r="T222" s="172">
        <f>+R222+S222</f>
        <v>59</v>
      </c>
      <c r="U222" s="100">
        <f t="shared" si="285"/>
        <v>0</v>
      </c>
      <c r="V222" s="182">
        <f>+T222+U222</f>
        <v>59</v>
      </c>
      <c r="W222" s="217">
        <f t="shared" si="286"/>
        <v>17.999999999999993</v>
      </c>
    </row>
    <row r="223" spans="2:23" ht="13.5" thickBot="1">
      <c r="B223" s="207"/>
      <c r="C223" s="121"/>
      <c r="D223" s="121"/>
      <c r="E223" s="121"/>
      <c r="F223" s="121"/>
      <c r="G223" s="121"/>
      <c r="H223" s="121"/>
      <c r="I223" s="122"/>
      <c r="L223" s="221" t="s">
        <v>20</v>
      </c>
      <c r="M223" s="243">
        <f t="shared" si="291"/>
        <v>22</v>
      </c>
      <c r="N223" s="244">
        <f t="shared" si="291"/>
        <v>30</v>
      </c>
      <c r="O223" s="172">
        <f>+M223+N223</f>
        <v>52</v>
      </c>
      <c r="P223" s="100">
        <f>+P171+P197</f>
        <v>0</v>
      </c>
      <c r="Q223" s="178">
        <f>+O223+P223</f>
        <v>52</v>
      </c>
      <c r="R223" s="243">
        <f t="shared" si="284"/>
        <v>39</v>
      </c>
      <c r="S223" s="244">
        <f t="shared" si="284"/>
        <v>34</v>
      </c>
      <c r="T223" s="172">
        <f>+R223+S223</f>
        <v>73</v>
      </c>
      <c r="U223" s="100">
        <f t="shared" si="285"/>
        <v>0</v>
      </c>
      <c r="V223" s="182">
        <f>+T223+U223</f>
        <v>73</v>
      </c>
      <c r="W223" s="217">
        <f t="shared" si="286"/>
        <v>40.384615384615373</v>
      </c>
    </row>
    <row r="224" spans="2:23" ht="14.25" thickTop="1" thickBot="1">
      <c r="B224" s="207"/>
      <c r="C224" s="121"/>
      <c r="D224" s="121"/>
      <c r="E224" s="121"/>
      <c r="F224" s="121"/>
      <c r="G224" s="121"/>
      <c r="H224" s="121"/>
      <c r="I224" s="122"/>
      <c r="L224" s="203" t="s">
        <v>87</v>
      </c>
      <c r="M224" s="184">
        <f>+M221+M222+M223</f>
        <v>76</v>
      </c>
      <c r="N224" s="185">
        <f t="shared" ref="N224:V224" si="296">+N221+N222+N223</f>
        <v>88</v>
      </c>
      <c r="O224" s="184">
        <f t="shared" si="296"/>
        <v>164</v>
      </c>
      <c r="P224" s="184">
        <f t="shared" si="296"/>
        <v>0</v>
      </c>
      <c r="Q224" s="184">
        <f t="shared" si="296"/>
        <v>164</v>
      </c>
      <c r="R224" s="184">
        <f t="shared" si="296"/>
        <v>105</v>
      </c>
      <c r="S224" s="185">
        <f t="shared" si="296"/>
        <v>93</v>
      </c>
      <c r="T224" s="184">
        <f t="shared" si="296"/>
        <v>198</v>
      </c>
      <c r="U224" s="184">
        <f t="shared" si="296"/>
        <v>0</v>
      </c>
      <c r="V224" s="186">
        <f t="shared" si="296"/>
        <v>198</v>
      </c>
      <c r="W224" s="187">
        <f t="shared" si="286"/>
        <v>20.731707317073166</v>
      </c>
    </row>
    <row r="225" spans="1:23" ht="13.5" thickTop="1">
      <c r="B225" s="207"/>
      <c r="C225" s="121"/>
      <c r="D225" s="121"/>
      <c r="E225" s="121"/>
      <c r="F225" s="121"/>
      <c r="G225" s="121"/>
      <c r="H225" s="121"/>
      <c r="I225" s="122"/>
      <c r="L225" s="221" t="s">
        <v>21</v>
      </c>
      <c r="M225" s="243">
        <f t="shared" ref="M225:N227" si="297">+M173+M199</f>
        <v>15</v>
      </c>
      <c r="N225" s="244">
        <f t="shared" si="297"/>
        <v>20</v>
      </c>
      <c r="O225" s="172">
        <f t="shared" ref="O225" si="298">+M225+N225</f>
        <v>35</v>
      </c>
      <c r="P225" s="100">
        <f>+P173+P199</f>
        <v>0</v>
      </c>
      <c r="Q225" s="178">
        <f t="shared" ref="Q225" si="299">+O225+P225</f>
        <v>35</v>
      </c>
      <c r="R225" s="243">
        <f>+R173+R199</f>
        <v>27</v>
      </c>
      <c r="S225" s="244">
        <f>+S173+S199</f>
        <v>23</v>
      </c>
      <c r="T225" s="172">
        <f t="shared" ref="T225" si="300">+R225+S225</f>
        <v>50</v>
      </c>
      <c r="U225" s="100">
        <f>+U173+U199</f>
        <v>0</v>
      </c>
      <c r="V225" s="182">
        <f t="shared" ref="V225" si="301">+T225+U225</f>
        <v>50</v>
      </c>
      <c r="W225" s="217">
        <f t="shared" si="286"/>
        <v>42.857142857142861</v>
      </c>
    </row>
    <row r="226" spans="1:23">
      <c r="B226" s="207"/>
      <c r="C226" s="121"/>
      <c r="D226" s="121"/>
      <c r="E226" s="121"/>
      <c r="F226" s="121"/>
      <c r="G226" s="121"/>
      <c r="H226" s="121"/>
      <c r="I226" s="122"/>
      <c r="L226" s="221" t="s">
        <v>88</v>
      </c>
      <c r="M226" s="243">
        <f t="shared" si="297"/>
        <v>23</v>
      </c>
      <c r="N226" s="244">
        <f t="shared" si="297"/>
        <v>27</v>
      </c>
      <c r="O226" s="172">
        <f>+M226+N226</f>
        <v>50</v>
      </c>
      <c r="P226" s="100">
        <f>+P174+P200</f>
        <v>0</v>
      </c>
      <c r="Q226" s="178">
        <f>+O226+P226</f>
        <v>50</v>
      </c>
      <c r="R226" s="243">
        <f>+R200+R174</f>
        <v>24</v>
      </c>
      <c r="S226" s="244">
        <f>+S200+S174</f>
        <v>26</v>
      </c>
      <c r="T226" s="172">
        <f>+R226+S226</f>
        <v>50</v>
      </c>
      <c r="U226" s="100">
        <f>+U174+U200</f>
        <v>0</v>
      </c>
      <c r="V226" s="182">
        <f>+T226+U226</f>
        <v>50</v>
      </c>
      <c r="W226" s="217">
        <f t="shared" si="286"/>
        <v>0</v>
      </c>
    </row>
    <row r="227" spans="1:23" ht="13.5" thickBot="1">
      <c r="B227" s="207"/>
      <c r="C227" s="121"/>
      <c r="D227" s="121"/>
      <c r="E227" s="121"/>
      <c r="F227" s="121"/>
      <c r="G227" s="121"/>
      <c r="H227" s="121"/>
      <c r="I227" s="122"/>
      <c r="L227" s="221" t="s">
        <v>22</v>
      </c>
      <c r="M227" s="243">
        <f t="shared" si="297"/>
        <v>27</v>
      </c>
      <c r="N227" s="244">
        <f t="shared" si="297"/>
        <v>31</v>
      </c>
      <c r="O227" s="174">
        <f>+M227+N227</f>
        <v>58</v>
      </c>
      <c r="P227" s="250">
        <f>+P175+P201</f>
        <v>0</v>
      </c>
      <c r="Q227" s="178">
        <f>+O227+P227</f>
        <v>58</v>
      </c>
      <c r="R227" s="243">
        <f>+R175+R201</f>
        <v>28</v>
      </c>
      <c r="S227" s="244">
        <f>+S175+S201</f>
        <v>32</v>
      </c>
      <c r="T227" s="174">
        <f>+R227+S227</f>
        <v>60</v>
      </c>
      <c r="U227" s="250">
        <f>+U175+U201</f>
        <v>0</v>
      </c>
      <c r="V227" s="182">
        <f>+T227+U227</f>
        <v>60</v>
      </c>
      <c r="W227" s="217">
        <f t="shared" si="286"/>
        <v>3.4482758620689724</v>
      </c>
    </row>
    <row r="228" spans="1:23" ht="14.25" thickTop="1" thickBot="1">
      <c r="B228" s="207"/>
      <c r="C228" s="121"/>
      <c r="D228" s="121"/>
      <c r="E228" s="121"/>
      <c r="F228" s="121"/>
      <c r="G228" s="121"/>
      <c r="H228" s="121"/>
      <c r="I228" s="122"/>
      <c r="L228" s="204" t="s">
        <v>60</v>
      </c>
      <c r="M228" s="188">
        <f>M225+M226+M227</f>
        <v>65</v>
      </c>
      <c r="N228" s="188">
        <f t="shared" ref="N228" si="302">N225+N226+N227</f>
        <v>78</v>
      </c>
      <c r="O228" s="192">
        <f t="shared" ref="O228" si="303">O225+O226+O227</f>
        <v>143</v>
      </c>
      <c r="P228" s="192">
        <f t="shared" ref="P228" si="304">P225+P226+P227</f>
        <v>0</v>
      </c>
      <c r="Q228" s="191">
        <f t="shared" ref="Q228" si="305">Q225+Q226+Q227</f>
        <v>143</v>
      </c>
      <c r="R228" s="188">
        <f t="shared" ref="R228" si="306">R225+R226+R227</f>
        <v>79</v>
      </c>
      <c r="S228" s="188">
        <f t="shared" ref="S228" si="307">S225+S226+S227</f>
        <v>81</v>
      </c>
      <c r="T228" s="192">
        <f t="shared" ref="T228" si="308">T225+T226+T227</f>
        <v>160</v>
      </c>
      <c r="U228" s="192">
        <f t="shared" ref="U228" si="309">U225+U226+U227</f>
        <v>0</v>
      </c>
      <c r="V228" s="192">
        <f t="shared" ref="V228" si="310">V225+V226+V227</f>
        <v>160</v>
      </c>
      <c r="W228" s="193">
        <f t="shared" si="286"/>
        <v>11.888111888111897</v>
      </c>
    </row>
    <row r="229" spans="1:23" ht="13.5" thickTop="1">
      <c r="A229" s="125"/>
      <c r="B229" s="208"/>
      <c r="C229" s="126"/>
      <c r="D229" s="126"/>
      <c r="E229" s="126"/>
      <c r="F229" s="126"/>
      <c r="G229" s="126"/>
      <c r="H229" s="126"/>
      <c r="I229" s="127"/>
      <c r="J229" s="125"/>
      <c r="K229" s="125"/>
      <c r="L229" s="255" t="s">
        <v>24</v>
      </c>
      <c r="M229" s="256">
        <f t="shared" ref="M229:N231" si="311">+M177+M203</f>
        <v>33</v>
      </c>
      <c r="N229" s="257">
        <f t="shared" si="311"/>
        <v>26</v>
      </c>
      <c r="O229" s="175">
        <f>+M229+N229</f>
        <v>59</v>
      </c>
      <c r="P229" s="258">
        <f>+P177+P203</f>
        <v>0</v>
      </c>
      <c r="Q229" s="180">
        <f>+O229+P229</f>
        <v>59</v>
      </c>
      <c r="R229" s="256">
        <f t="shared" ref="R229:S231" si="312">+R177+R203</f>
        <v>30</v>
      </c>
      <c r="S229" s="257">
        <f t="shared" si="312"/>
        <v>28</v>
      </c>
      <c r="T229" s="175">
        <f>+R229+S229</f>
        <v>58</v>
      </c>
      <c r="U229" s="258">
        <f>+U177+U203</f>
        <v>0</v>
      </c>
      <c r="V229" s="183">
        <f>+T229+U229</f>
        <v>58</v>
      </c>
      <c r="W229" s="259">
        <f>IF(Q229=0,0,((V229/Q229)-1)*100)</f>
        <v>-1.6949152542372836</v>
      </c>
    </row>
    <row r="230" spans="1:23" ht="13.5" customHeight="1">
      <c r="A230" s="125"/>
      <c r="B230" s="209"/>
      <c r="C230" s="128"/>
      <c r="D230" s="128"/>
      <c r="E230" s="128"/>
      <c r="F230" s="128"/>
      <c r="G230" s="128"/>
      <c r="H230" s="128"/>
      <c r="I230" s="129"/>
      <c r="J230" s="125"/>
      <c r="K230" s="125"/>
      <c r="L230" s="255" t="s">
        <v>25</v>
      </c>
      <c r="M230" s="256">
        <f t="shared" si="311"/>
        <v>37</v>
      </c>
      <c r="N230" s="257">
        <f t="shared" si="311"/>
        <v>32</v>
      </c>
      <c r="O230" s="175">
        <f>+M230+N230</f>
        <v>69</v>
      </c>
      <c r="P230" s="260">
        <f>+P178+P204</f>
        <v>0</v>
      </c>
      <c r="Q230" s="180">
        <f>+O230+P230</f>
        <v>69</v>
      </c>
      <c r="R230" s="256">
        <f t="shared" si="312"/>
        <v>35</v>
      </c>
      <c r="S230" s="257">
        <f t="shared" si="312"/>
        <v>32</v>
      </c>
      <c r="T230" s="175">
        <f>+R230+S230</f>
        <v>67</v>
      </c>
      <c r="U230" s="260">
        <f>+U178+U204</f>
        <v>0</v>
      </c>
      <c r="V230" s="175">
        <f>+T230+U230</f>
        <v>67</v>
      </c>
      <c r="W230" s="259">
        <f t="shared" si="286"/>
        <v>-2.8985507246376829</v>
      </c>
    </row>
    <row r="231" spans="1:23" ht="13.5" customHeight="1" thickBot="1">
      <c r="A231" s="125"/>
      <c r="B231" s="209"/>
      <c r="C231" s="128"/>
      <c r="D231" s="128"/>
      <c r="E231" s="128"/>
      <c r="F231" s="128"/>
      <c r="G231" s="128"/>
      <c r="H231" s="128"/>
      <c r="I231" s="129"/>
      <c r="J231" s="125"/>
      <c r="K231" s="125"/>
      <c r="L231" s="255" t="s">
        <v>26</v>
      </c>
      <c r="M231" s="256">
        <f t="shared" si="311"/>
        <v>45</v>
      </c>
      <c r="N231" s="257">
        <f t="shared" si="311"/>
        <v>36</v>
      </c>
      <c r="O231" s="176">
        <f t="shared" ref="O231" si="313">+M231+N231</f>
        <v>81</v>
      </c>
      <c r="P231" s="261">
        <f>+P179+P205</f>
        <v>0</v>
      </c>
      <c r="Q231" s="180">
        <f t="shared" ref="Q231" si="314">+O231+P231</f>
        <v>81</v>
      </c>
      <c r="R231" s="256">
        <f t="shared" si="312"/>
        <v>35</v>
      </c>
      <c r="S231" s="257">
        <f t="shared" si="312"/>
        <v>41</v>
      </c>
      <c r="T231" s="175">
        <f t="shared" ref="T231" si="315">+R231+S231</f>
        <v>76</v>
      </c>
      <c r="U231" s="261">
        <f>+U179+U205</f>
        <v>0</v>
      </c>
      <c r="V231" s="183">
        <f t="shared" ref="V231" si="316">+T231+U231</f>
        <v>76</v>
      </c>
      <c r="W231" s="259">
        <f t="shared" si="286"/>
        <v>-6.1728395061728447</v>
      </c>
    </row>
    <row r="232" spans="1:23" ht="14.25" thickTop="1" thickBot="1">
      <c r="B232" s="207"/>
      <c r="C232" s="121"/>
      <c r="D232" s="121"/>
      <c r="E232" s="121"/>
      <c r="F232" s="121"/>
      <c r="G232" s="121"/>
      <c r="H232" s="121"/>
      <c r="I232" s="122"/>
      <c r="L232" s="203" t="s">
        <v>27</v>
      </c>
      <c r="M232" s="184">
        <f t="shared" ref="M232:V232" si="317">+M229+M230+M231</f>
        <v>115</v>
      </c>
      <c r="N232" s="185">
        <f t="shared" si="317"/>
        <v>94</v>
      </c>
      <c r="O232" s="184">
        <f t="shared" si="317"/>
        <v>209</v>
      </c>
      <c r="P232" s="184">
        <f t="shared" si="317"/>
        <v>0</v>
      </c>
      <c r="Q232" s="190">
        <f t="shared" si="317"/>
        <v>209</v>
      </c>
      <c r="R232" s="184">
        <f t="shared" si="317"/>
        <v>100</v>
      </c>
      <c r="S232" s="185">
        <f t="shared" si="317"/>
        <v>101</v>
      </c>
      <c r="T232" s="184">
        <f t="shared" si="317"/>
        <v>201</v>
      </c>
      <c r="U232" s="184">
        <f t="shared" si="317"/>
        <v>0</v>
      </c>
      <c r="V232" s="190">
        <f t="shared" si="317"/>
        <v>201</v>
      </c>
      <c r="W232" s="187">
        <f t="shared" si="286"/>
        <v>-3.8277511961722466</v>
      </c>
    </row>
    <row r="233" spans="1:23" ht="14.25" thickTop="1" thickBot="1">
      <c r="B233" s="207"/>
      <c r="C233" s="121"/>
      <c r="D233" s="121"/>
      <c r="E233" s="121"/>
      <c r="F233" s="121"/>
      <c r="G233" s="121"/>
      <c r="H233" s="121"/>
      <c r="I233" s="122"/>
      <c r="L233" s="203" t="s">
        <v>90</v>
      </c>
      <c r="M233" s="184">
        <f t="shared" ref="M233" si="318">+M224+M228+M232</f>
        <v>256</v>
      </c>
      <c r="N233" s="185">
        <f t="shared" ref="N233" si="319">+N224+N228+N232</f>
        <v>260</v>
      </c>
      <c r="O233" s="184">
        <f t="shared" ref="O233" si="320">+O224+O228+O232</f>
        <v>516</v>
      </c>
      <c r="P233" s="184">
        <f t="shared" ref="P233" si="321">+P224+P228+P232</f>
        <v>0</v>
      </c>
      <c r="Q233" s="184">
        <f t="shared" ref="Q233" si="322">+Q224+Q228+Q232</f>
        <v>516</v>
      </c>
      <c r="R233" s="184">
        <f t="shared" ref="R233" si="323">+R224+R228+R232</f>
        <v>284</v>
      </c>
      <c r="S233" s="185">
        <f t="shared" ref="S233" si="324">+S224+S228+S232</f>
        <v>275</v>
      </c>
      <c r="T233" s="184">
        <f t="shared" ref="T233" si="325">+T224+T228+T232</f>
        <v>559</v>
      </c>
      <c r="U233" s="184">
        <f t="shared" ref="U233" si="326">+U224+U228+U232</f>
        <v>0</v>
      </c>
      <c r="V233" s="186">
        <f t="shared" ref="V233" si="327">+V224+V228+V232</f>
        <v>559</v>
      </c>
      <c r="W233" s="187">
        <f t="shared" ref="W233:W234" si="328">IF(Q233=0,0,((V233/Q233)-1)*100)</f>
        <v>8.333333333333325</v>
      </c>
    </row>
    <row r="234" spans="1:23" ht="14.25" thickTop="1" thickBot="1">
      <c r="B234" s="207"/>
      <c r="C234" s="121"/>
      <c r="D234" s="121"/>
      <c r="E234" s="121"/>
      <c r="F234" s="121"/>
      <c r="G234" s="121"/>
      <c r="H234" s="121"/>
      <c r="I234" s="122"/>
      <c r="L234" s="203" t="s">
        <v>89</v>
      </c>
      <c r="M234" s="184">
        <f t="shared" ref="M234:V234" si="329">+M220+M224+M228+M232</f>
        <v>275</v>
      </c>
      <c r="N234" s="185">
        <f t="shared" si="329"/>
        <v>295</v>
      </c>
      <c r="O234" s="184">
        <f t="shared" si="329"/>
        <v>570</v>
      </c>
      <c r="P234" s="184">
        <f t="shared" si="329"/>
        <v>0</v>
      </c>
      <c r="Q234" s="184">
        <f t="shared" si="329"/>
        <v>570</v>
      </c>
      <c r="R234" s="184">
        <f t="shared" si="329"/>
        <v>398</v>
      </c>
      <c r="S234" s="185">
        <f t="shared" si="329"/>
        <v>427</v>
      </c>
      <c r="T234" s="184">
        <f t="shared" si="329"/>
        <v>825</v>
      </c>
      <c r="U234" s="184">
        <f t="shared" si="329"/>
        <v>0</v>
      </c>
      <c r="V234" s="186">
        <f t="shared" si="329"/>
        <v>825</v>
      </c>
      <c r="W234" s="187">
        <f t="shared" si="328"/>
        <v>44.736842105263165</v>
      </c>
    </row>
    <row r="235" spans="1:23" ht="13.5" thickTop="1">
      <c r="B235" s="197"/>
      <c r="C235" s="94"/>
      <c r="D235" s="94"/>
      <c r="E235" s="94"/>
      <c r="F235" s="94"/>
      <c r="G235" s="94"/>
      <c r="H235" s="94"/>
      <c r="I235" s="95"/>
      <c r="L235" s="200" t="s">
        <v>59</v>
      </c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5"/>
    </row>
  </sheetData>
  <sheetProtection password="CF53" sheet="1" objects="1" scenarios="1"/>
  <customSheetViews>
    <customSheetView guid="{ED529B84-E379-4C9B-A677-BE1D384436B0}" fitToPage="1">
      <selection activeCell="U207" sqref="U207"/>
      <pageMargins left="0.74803149606299213" right="0.74803149606299213" top="0.98425196850393704" bottom="0.98425196850393704" header="0.51181102362204722" footer="0.51181102362204722"/>
      <printOptions horizontalCentered="1" verticalCentered="1"/>
      <pageSetup paperSize="9" scale="66" orientation="portrait" r:id="rId1"/>
      <headerFooter alignWithMargins="0">
        <oddHeader>&amp;LMonthly Air Transport Statistic : Chiang Rai Intarnational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1" priority="2" operator="containsText" text="NOT OK">
      <formula>NOT(ISERROR(SEARCH("NOT OK",A1)))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6" orientation="portrait" r:id="rId2"/>
  <headerFooter alignWithMargins="0">
    <oddHeader>&amp;LMonthly Air Transport Statistic : Chiang Rai Intarnational Airport</oddHeader>
    <oddFooter>&amp;LAir Transport Information Division, Corporate Strategy Department&amp;C&amp;D&amp;R&amp;T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00B050"/>
    <pageSetUpPr fitToPage="1"/>
  </sheetPr>
  <dimension ref="A1:AC235"/>
  <sheetViews>
    <sheetView tabSelected="1" topLeftCell="A48" zoomScaleNormal="100" workbookViewId="0">
      <selection activeCell="F73" sqref="F73"/>
    </sheetView>
  </sheetViews>
  <sheetFormatPr defaultColWidth="7" defaultRowHeight="12.75"/>
  <cols>
    <col min="1" max="1" width="7" style="94"/>
    <col min="2" max="2" width="12.42578125" style="1" customWidth="1"/>
    <col min="3" max="3" width="11.5703125" style="1" customWidth="1"/>
    <col min="4" max="4" width="11.42578125" style="1" customWidth="1"/>
    <col min="5" max="5" width="11.71093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11.85546875" style="6" customWidth="1"/>
    <col min="10" max="11" width="7" style="94"/>
    <col min="12" max="12" width="13" style="1" customWidth="1"/>
    <col min="13" max="14" width="12.7109375" style="1" customWidth="1"/>
    <col min="15" max="15" width="14.140625" style="1" customWidth="1"/>
    <col min="16" max="16" width="12.7109375" style="1" customWidth="1"/>
    <col min="17" max="17" width="13.7109375" style="1" customWidth="1"/>
    <col min="18" max="19" width="12.7109375" style="1" customWidth="1"/>
    <col min="20" max="20" width="14.140625" style="1" bestFit="1" customWidth="1"/>
    <col min="21" max="21" width="12.7109375" style="1" customWidth="1"/>
    <col min="22" max="22" width="14.140625" style="1" customWidth="1"/>
    <col min="23" max="23" width="12.140625" style="6" bestFit="1" customWidth="1"/>
    <col min="24" max="24" width="6.85546875" style="6" bestFit="1" customWidth="1"/>
    <col min="25" max="26" width="9" style="1" bestFit="1" customWidth="1"/>
    <col min="27" max="27" width="7" style="277"/>
    <col min="28" max="16384" width="7" style="1"/>
  </cols>
  <sheetData>
    <row r="1" spans="1:23" ht="13.5" thickBot="1"/>
    <row r="2" spans="1:23" ht="13.5" thickTop="1">
      <c r="B2" s="327" t="s">
        <v>0</v>
      </c>
      <c r="C2" s="328"/>
      <c r="D2" s="328"/>
      <c r="E2" s="328"/>
      <c r="F2" s="328"/>
      <c r="G2" s="328"/>
      <c r="H2" s="328"/>
      <c r="I2" s="329"/>
      <c r="L2" s="330" t="s">
        <v>1</v>
      </c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2"/>
    </row>
    <row r="3" spans="1:23" ht="13.5" thickBot="1">
      <c r="B3" s="318" t="s">
        <v>2</v>
      </c>
      <c r="C3" s="319"/>
      <c r="D3" s="319"/>
      <c r="E3" s="319"/>
      <c r="F3" s="319"/>
      <c r="G3" s="319"/>
      <c r="H3" s="319"/>
      <c r="I3" s="320"/>
      <c r="L3" s="321" t="s">
        <v>3</v>
      </c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3"/>
    </row>
    <row r="4" spans="1:23" ht="14.25" thickTop="1" thickBot="1">
      <c r="B4" s="197"/>
      <c r="C4" s="94"/>
      <c r="D4" s="94"/>
      <c r="E4" s="94"/>
      <c r="F4" s="94"/>
      <c r="G4" s="94"/>
      <c r="H4" s="94"/>
      <c r="I4" s="95"/>
      <c r="L4" s="197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</row>
    <row r="5" spans="1:23" ht="14.25" thickTop="1" thickBot="1">
      <c r="B5" s="219"/>
      <c r="C5" s="312" t="s">
        <v>91</v>
      </c>
      <c r="D5" s="313"/>
      <c r="E5" s="314"/>
      <c r="F5" s="315" t="s">
        <v>92</v>
      </c>
      <c r="G5" s="316"/>
      <c r="H5" s="317"/>
      <c r="I5" s="220" t="s">
        <v>4</v>
      </c>
      <c r="L5" s="219"/>
      <c r="M5" s="324" t="s">
        <v>91</v>
      </c>
      <c r="N5" s="325"/>
      <c r="O5" s="325"/>
      <c r="P5" s="325"/>
      <c r="Q5" s="326"/>
      <c r="R5" s="324" t="s">
        <v>92</v>
      </c>
      <c r="S5" s="325"/>
      <c r="T5" s="325"/>
      <c r="U5" s="325"/>
      <c r="V5" s="326"/>
      <c r="W5" s="220" t="s">
        <v>4</v>
      </c>
    </row>
    <row r="6" spans="1:23" ht="13.5" thickTop="1">
      <c r="B6" s="221" t="s">
        <v>5</v>
      </c>
      <c r="C6" s="222"/>
      <c r="D6" s="223"/>
      <c r="E6" s="153"/>
      <c r="F6" s="222"/>
      <c r="G6" s="223"/>
      <c r="H6" s="153"/>
      <c r="I6" s="224" t="s">
        <v>6</v>
      </c>
      <c r="L6" s="221" t="s">
        <v>5</v>
      </c>
      <c r="M6" s="222"/>
      <c r="N6" s="225"/>
      <c r="O6" s="150"/>
      <c r="P6" s="226"/>
      <c r="Q6" s="151"/>
      <c r="R6" s="222"/>
      <c r="S6" s="225"/>
      <c r="T6" s="150"/>
      <c r="U6" s="226"/>
      <c r="V6" s="150"/>
      <c r="W6" s="224" t="s">
        <v>6</v>
      </c>
    </row>
    <row r="7" spans="1:23" ht="13.5" thickBot="1">
      <c r="B7" s="227"/>
      <c r="C7" s="228" t="s">
        <v>7</v>
      </c>
      <c r="D7" s="229" t="s">
        <v>8</v>
      </c>
      <c r="E7" s="213" t="s">
        <v>9</v>
      </c>
      <c r="F7" s="228" t="s">
        <v>7</v>
      </c>
      <c r="G7" s="229" t="s">
        <v>8</v>
      </c>
      <c r="H7" s="213" t="s">
        <v>9</v>
      </c>
      <c r="I7" s="230"/>
      <c r="L7" s="227"/>
      <c r="M7" s="231" t="s">
        <v>10</v>
      </c>
      <c r="N7" s="232" t="s">
        <v>11</v>
      </c>
      <c r="O7" s="152" t="s">
        <v>12</v>
      </c>
      <c r="P7" s="233" t="s">
        <v>13</v>
      </c>
      <c r="Q7" s="214" t="s">
        <v>9</v>
      </c>
      <c r="R7" s="231" t="s">
        <v>10</v>
      </c>
      <c r="S7" s="232" t="s">
        <v>11</v>
      </c>
      <c r="T7" s="152" t="s">
        <v>12</v>
      </c>
      <c r="U7" s="233" t="s">
        <v>13</v>
      </c>
      <c r="V7" s="152" t="s">
        <v>9</v>
      </c>
      <c r="W7" s="230"/>
    </row>
    <row r="8" spans="1:23" ht="6" customHeight="1" thickTop="1">
      <c r="B8" s="221"/>
      <c r="C8" s="234"/>
      <c r="D8" s="235"/>
      <c r="E8" s="97"/>
      <c r="F8" s="234"/>
      <c r="G8" s="235"/>
      <c r="H8" s="97"/>
      <c r="I8" s="236"/>
      <c r="L8" s="221"/>
      <c r="M8" s="237"/>
      <c r="N8" s="238"/>
      <c r="O8" s="136"/>
      <c r="P8" s="239"/>
      <c r="Q8" s="139"/>
      <c r="R8" s="237"/>
      <c r="S8" s="238"/>
      <c r="T8" s="136"/>
      <c r="U8" s="239"/>
      <c r="V8" s="141"/>
      <c r="W8" s="240"/>
    </row>
    <row r="9" spans="1:23">
      <c r="A9" s="266" t="str">
        <f>IF(ISERROR(F9/G9)," ",IF(F9/G9&gt;0.5,IF(F9/G9&lt;1.5," ","NOT OK"),"NOT OK"))</f>
        <v xml:space="preserve"> </v>
      </c>
      <c r="B9" s="221" t="s">
        <v>14</v>
      </c>
      <c r="C9" s="241">
        <f>+BKK!C9+DMK!C9+CNX!C9+HDY!C9+HKT!C9+CEI!C9</f>
        <v>13969</v>
      </c>
      <c r="D9" s="242">
        <f>+BKK!D9+DMK!D9+CNX!D9+HDY!D9+HKT!D9+CEI!D9</f>
        <v>14025</v>
      </c>
      <c r="E9" s="98">
        <f>C9+D9</f>
        <v>27994</v>
      </c>
      <c r="F9" s="241">
        <f>+BKK!F9+DMK!F9+CNX!F9+HDY!F9+HKT!F9+CEI!F9</f>
        <v>15877</v>
      </c>
      <c r="G9" s="242">
        <f>+BKK!G9+DMK!G9+CNX!G9+HDY!G9+HKT!G9+CEI!G9</f>
        <v>15866</v>
      </c>
      <c r="H9" s="98">
        <f>F9+G9</f>
        <v>31743</v>
      </c>
      <c r="I9" s="217">
        <f t="shared" ref="I9:I17" si="0">IF(E9=0,0,((H9/E9)-1)*100)</f>
        <v>13.392155461884681</v>
      </c>
      <c r="L9" s="221" t="s">
        <v>14</v>
      </c>
      <c r="M9" s="243">
        <f>+BKK!M9+DMK!M9+CNX!M9+HDY!M9+HKT!M9+CEI!M9</f>
        <v>2304737</v>
      </c>
      <c r="N9" s="244">
        <f>+BKK!N9+DMK!N9+CNX!N9+HDY!N9+HKT!N9+CEI!N9</f>
        <v>2201990</v>
      </c>
      <c r="O9" s="137">
        <f>M9+N9</f>
        <v>4506727</v>
      </c>
      <c r="P9" s="100">
        <f>+BKK!P9+DMK!P9+CNX!P9+HDY!P9+HKT!P9+CEI!P9</f>
        <v>79405</v>
      </c>
      <c r="Q9" s="140">
        <f>O9+P9</f>
        <v>4586132</v>
      </c>
      <c r="R9" s="243">
        <f>+BKK!R9+DMK!R9+CNX!R9+HDY!R9+HKT!R9+CEI!R9</f>
        <v>2444234</v>
      </c>
      <c r="S9" s="244">
        <f>+BKK!S9+DMK!S9+CNX!S9+HDY!S9+HKT!S9+CEI!S9</f>
        <v>2378751</v>
      </c>
      <c r="T9" s="137">
        <f>+R9+S9</f>
        <v>4822985</v>
      </c>
      <c r="U9" s="100">
        <f>+BKK!U9+DMK!U9+CNX!U9+HDY!U9+HKT!U9+CEI!U9</f>
        <v>96006</v>
      </c>
      <c r="V9" s="142">
        <f>T9+U9</f>
        <v>4918991</v>
      </c>
      <c r="W9" s="217">
        <f t="shared" ref="W9:W17" si="1">IF(Q9=0,0,((V9/Q9)-1)*100)</f>
        <v>7.2579463478155359</v>
      </c>
    </row>
    <row r="10" spans="1:23">
      <c r="A10" s="266" t="str">
        <f t="shared" ref="A10:A69" si="2">IF(ISERROR(F10/G10)," ",IF(F10/G10&gt;0.5,IF(F10/G10&lt;1.5," ","NOT OK"),"NOT OK"))</f>
        <v xml:space="preserve"> </v>
      </c>
      <c r="B10" s="221" t="s">
        <v>15</v>
      </c>
      <c r="C10" s="241">
        <f>+BKK!C10+DMK!C10+CNX!C10+HDY!C10+HKT!C10+CEI!C10</f>
        <v>14504</v>
      </c>
      <c r="D10" s="242">
        <f>+BKK!D10+DMK!D10+CNX!D10+HDY!D10+HKT!D10+CEI!D10</f>
        <v>14512</v>
      </c>
      <c r="E10" s="98">
        <f>C10+D10</f>
        <v>29016</v>
      </c>
      <c r="F10" s="241">
        <f>+BKK!F10+DMK!F10+CNX!F10+HDY!F10+HKT!F10+CEI!F10</f>
        <v>15944</v>
      </c>
      <c r="G10" s="242">
        <f>+BKK!G10+DMK!G10+CNX!G10+HDY!G10+HKT!G10+CEI!G10</f>
        <v>15942</v>
      </c>
      <c r="H10" s="98">
        <f>F10+G10</f>
        <v>31886</v>
      </c>
      <c r="I10" s="217">
        <f t="shared" si="0"/>
        <v>9.891094568513914</v>
      </c>
      <c r="K10" s="99"/>
      <c r="L10" s="221" t="s">
        <v>15</v>
      </c>
      <c r="M10" s="243">
        <f>+BKK!M10+DMK!M10+CNX!M10+HDY!M10+HKT!M10+CEI!M10</f>
        <v>2479841</v>
      </c>
      <c r="N10" s="244">
        <f>+BKK!N10+DMK!N10+CNX!N10+HDY!N10+HKT!N10+CEI!N10</f>
        <v>2394855</v>
      </c>
      <c r="O10" s="137">
        <f>M10+N10</f>
        <v>4874696</v>
      </c>
      <c r="P10" s="100">
        <f>+BKK!P10+DMK!P10+CNX!P10+HDY!P10+HKT!P10+CEI!P10</f>
        <v>69287</v>
      </c>
      <c r="Q10" s="140">
        <f>O10+P10</f>
        <v>4943983</v>
      </c>
      <c r="R10" s="243">
        <f>+BKK!R10+DMK!R10+CNX!R10+HDY!R10+HKT!R10+CEI!R10</f>
        <v>2683204</v>
      </c>
      <c r="S10" s="244">
        <f>+BKK!S10+DMK!S10+CNX!S10+HDY!S10+HKT!S10+CEI!S10</f>
        <v>2546276</v>
      </c>
      <c r="T10" s="137">
        <f>+R10+S10</f>
        <v>5229480</v>
      </c>
      <c r="U10" s="100">
        <f>+BKK!U10+DMK!U10+CNX!U10+HDY!U10+HKT!U10+CEI!U10</f>
        <v>75146</v>
      </c>
      <c r="V10" s="142">
        <f>T10+U10</f>
        <v>5304626</v>
      </c>
      <c r="W10" s="217">
        <f t="shared" si="1"/>
        <v>7.2945841439988834</v>
      </c>
    </row>
    <row r="11" spans="1:23" ht="13.5" thickBot="1">
      <c r="A11" s="266" t="str">
        <f t="shared" si="2"/>
        <v xml:space="preserve"> </v>
      </c>
      <c r="B11" s="227" t="s">
        <v>16</v>
      </c>
      <c r="C11" s="245">
        <f>+BKK!C11+DMK!C11+CNX!C11+HDY!C11+HKT!C11+CEI!C11</f>
        <v>15552</v>
      </c>
      <c r="D11" s="246">
        <f>+BKK!D11+DMK!D11+CNX!D11+HDY!D11+HKT!D11+CEI!D11</f>
        <v>15516</v>
      </c>
      <c r="E11" s="98">
        <f>C11+D11</f>
        <v>31068</v>
      </c>
      <c r="F11" s="245">
        <f>+BKK!F11+DMK!F11+CNX!F11+HDY!F11+HKT!F11+CEI!F11</f>
        <v>17240</v>
      </c>
      <c r="G11" s="246">
        <f>+BKK!G11+DMK!G11+CNX!G11+HDY!G11+HKT!G11+CEI!G11</f>
        <v>17258</v>
      </c>
      <c r="H11" s="98">
        <f>F11+G11</f>
        <v>34498</v>
      </c>
      <c r="I11" s="217">
        <f t="shared" si="0"/>
        <v>11.040298699626616</v>
      </c>
      <c r="K11" s="99"/>
      <c r="L11" s="227" t="s">
        <v>16</v>
      </c>
      <c r="M11" s="243">
        <f>+BKK!M11+DMK!M11+CNX!M11+HDY!M11+HKT!M11+CEI!M11</f>
        <v>2812052</v>
      </c>
      <c r="N11" s="244">
        <f>+BKK!N11+DMK!N11+CNX!N11+HDY!N11+HKT!N11+CEI!N11</f>
        <v>2579119</v>
      </c>
      <c r="O11" s="137">
        <f>M11+N11</f>
        <v>5391171</v>
      </c>
      <c r="P11" s="100">
        <f>+BKK!P11+DMK!P11+CNX!P11+HDY!P11+HKT!P11+CEI!P11</f>
        <v>75218</v>
      </c>
      <c r="Q11" s="140">
        <f>O11+P11</f>
        <v>5466389</v>
      </c>
      <c r="R11" s="243">
        <f>+BKK!R11+DMK!R11+CNX!R11+HDY!R11+HKT!R11+CEI!R11</f>
        <v>3041194</v>
      </c>
      <c r="S11" s="244">
        <f>+BKK!S11+DMK!S11+CNX!S11+HDY!S11+HKT!S11+CEI!S11</f>
        <v>2825338</v>
      </c>
      <c r="T11" s="137">
        <f>+R11+S11</f>
        <v>5866532</v>
      </c>
      <c r="U11" s="100">
        <f>+BKK!U11+DMK!U11+CNX!U11+HDY!U11+HKT!U11+CEI!U11</f>
        <v>82627</v>
      </c>
      <c r="V11" s="142">
        <f>T11+U11</f>
        <v>5949159</v>
      </c>
      <c r="W11" s="217">
        <f t="shared" si="1"/>
        <v>8.8316071176054223</v>
      </c>
    </row>
    <row r="12" spans="1:23" ht="14.25" thickTop="1" thickBot="1">
      <c r="A12" s="266" t="str">
        <f>IF(ISERROR(F12/G12)," ",IF(F12/G12&gt;0.5,IF(F12/G12&lt;1.5," ","NOT OK"),"NOT OK"))</f>
        <v xml:space="preserve"> </v>
      </c>
      <c r="B12" s="205" t="s">
        <v>17</v>
      </c>
      <c r="C12" s="101">
        <f>C11+C9+C10</f>
        <v>44025</v>
      </c>
      <c r="D12" s="102">
        <f>D11+D9+D10</f>
        <v>44053</v>
      </c>
      <c r="E12" s="103">
        <f>+E9+E10+E11</f>
        <v>88078</v>
      </c>
      <c r="F12" s="101">
        <f>F11+F9+F10</f>
        <v>49061</v>
      </c>
      <c r="G12" s="102">
        <f>G11+G9+G10</f>
        <v>49066</v>
      </c>
      <c r="H12" s="103">
        <f>+H9+H10+H11</f>
        <v>98127</v>
      </c>
      <c r="I12" s="104">
        <f t="shared" si="0"/>
        <v>11.409205476963603</v>
      </c>
      <c r="L12" s="198" t="s">
        <v>17</v>
      </c>
      <c r="M12" s="143">
        <f t="shared" ref="M12:V12" si="3">M11+M10+M9</f>
        <v>7596630</v>
      </c>
      <c r="N12" s="144">
        <f t="shared" si="3"/>
        <v>7175964</v>
      </c>
      <c r="O12" s="143">
        <f t="shared" si="3"/>
        <v>14772594</v>
      </c>
      <c r="P12" s="143">
        <f t="shared" si="3"/>
        <v>223910</v>
      </c>
      <c r="Q12" s="143">
        <f t="shared" si="3"/>
        <v>14996504</v>
      </c>
      <c r="R12" s="143">
        <f t="shared" si="3"/>
        <v>8168632</v>
      </c>
      <c r="S12" s="144">
        <f t="shared" si="3"/>
        <v>7750365</v>
      </c>
      <c r="T12" s="143">
        <f t="shared" si="3"/>
        <v>15918997</v>
      </c>
      <c r="U12" s="143">
        <f t="shared" si="3"/>
        <v>253779</v>
      </c>
      <c r="V12" s="145">
        <f t="shared" si="3"/>
        <v>16172776</v>
      </c>
      <c r="W12" s="146">
        <f t="shared" si="1"/>
        <v>7.8436414246947139</v>
      </c>
    </row>
    <row r="13" spans="1:23" ht="13.5" thickTop="1">
      <c r="A13" s="266" t="str">
        <f t="shared" si="2"/>
        <v xml:space="preserve"> </v>
      </c>
      <c r="B13" s="221" t="s">
        <v>18</v>
      </c>
      <c r="C13" s="241">
        <f>+BKK!C13+DMK!C13+CNX!C13+HDY!C13+HKT!C13+CEI!C13</f>
        <v>15804</v>
      </c>
      <c r="D13" s="242">
        <f>+BKK!D13+DMK!D13+CNX!D13+HDY!D13+HKT!D13+CEI!D13</f>
        <v>15753</v>
      </c>
      <c r="E13" s="98">
        <f>C13+D13</f>
        <v>31557</v>
      </c>
      <c r="F13" s="241">
        <f>+BKK!F13+DMK!F13+CNX!F13+HDY!F13+HKT!F13+CEI!F13</f>
        <v>17628</v>
      </c>
      <c r="G13" s="242">
        <f>+BKK!G13+DMK!G13+CNX!G13+HDY!G13+HKT!G13+CEI!G13</f>
        <v>17655</v>
      </c>
      <c r="H13" s="98">
        <f>F13+G13</f>
        <v>35283</v>
      </c>
      <c r="I13" s="217">
        <f t="shared" si="0"/>
        <v>11.807206008175687</v>
      </c>
      <c r="L13" s="221" t="s">
        <v>18</v>
      </c>
      <c r="M13" s="243">
        <f>+BKK!M13+DMK!M13+CNX!M13+HDY!M13+HKT!M13+CEI!M13</f>
        <v>2691295</v>
      </c>
      <c r="N13" s="244">
        <f>+BKK!N13+DMK!N13+CNX!N13+HDY!N13+HKT!N13+CEI!N13</f>
        <v>2705669</v>
      </c>
      <c r="O13" s="137">
        <f>M13+N13</f>
        <v>5396964</v>
      </c>
      <c r="P13" s="100">
        <f>+BKK!P13+DMK!P13+CNX!P13+HDY!P13+HKT!P13+CEI!P13</f>
        <v>69218</v>
      </c>
      <c r="Q13" s="140">
        <f>O13+P13</f>
        <v>5466182</v>
      </c>
      <c r="R13" s="243">
        <f>+BKK!R13+DMK!R13+CNX!R13+HDY!R13+HKT!R13+CEI!R13</f>
        <v>3080836</v>
      </c>
      <c r="S13" s="244">
        <f>+BKK!S13+DMK!S13+CNX!S13+HDY!S13+HKT!S13+CEI!S13</f>
        <v>3063956</v>
      </c>
      <c r="T13" s="137">
        <f>R13+S13</f>
        <v>6144792</v>
      </c>
      <c r="U13" s="100">
        <f>+BKK!U13+DMK!U13+CNX!U13+HDY!U13+HKT!U13+CEI!U13</f>
        <v>78013</v>
      </c>
      <c r="V13" s="142">
        <f>T13+U13</f>
        <v>6222805</v>
      </c>
      <c r="W13" s="217">
        <f t="shared" si="1"/>
        <v>13.841891836020093</v>
      </c>
    </row>
    <row r="14" spans="1:23">
      <c r="A14" s="266" t="str">
        <f>IF(ISERROR(F14/G14)," ",IF(F14/G14&gt;0.5,IF(F14/G14&lt;1.5," ","NOT OK"),"NOT OK"))</f>
        <v xml:space="preserve"> </v>
      </c>
      <c r="B14" s="221" t="s">
        <v>19</v>
      </c>
      <c r="C14" s="243">
        <f>+BKK!C14+DMK!C14+CNX!C14+HDY!C14+HKT!C14+CEI!C14</f>
        <v>15038</v>
      </c>
      <c r="D14" s="247">
        <f>+BKK!D14+DMK!D14+CNX!D14+HDY!D14+HKT!D14+CEI!D14</f>
        <v>14987</v>
      </c>
      <c r="E14" s="98">
        <f>C14+D14</f>
        <v>30025</v>
      </c>
      <c r="F14" s="243">
        <f>+BKK!F14+DMK!F14+CNX!F14+HDY!F14+HKT!F14+CEI!F14</f>
        <v>17063</v>
      </c>
      <c r="G14" s="247">
        <f>+BKK!G14+DMK!G14+CNX!G14+HDY!G14+HKT!G14+CEI!G14</f>
        <v>17082</v>
      </c>
      <c r="H14" s="105">
        <f>F14+G14</f>
        <v>34145</v>
      </c>
      <c r="I14" s="217">
        <f>IF(E14=0,0,((H14/E14)-1)*100)</f>
        <v>13.721898417985013</v>
      </c>
      <c r="L14" s="221" t="s">
        <v>19</v>
      </c>
      <c r="M14" s="243">
        <f>+BKK!M14+DMK!M14+CNX!M14+HDY!M14+HKT!M14+CEI!M14</f>
        <v>2612651</v>
      </c>
      <c r="N14" s="244">
        <f>+BKK!N14+DMK!N14+CNX!N14+HDY!N14+HKT!N14+CEI!N14</f>
        <v>2653540</v>
      </c>
      <c r="O14" s="137">
        <f>M14+N14</f>
        <v>5266191</v>
      </c>
      <c r="P14" s="100">
        <f>+BKK!P14+DMK!P14+CNX!P14+HDY!P14+HKT!P14+CEI!P14</f>
        <v>75028</v>
      </c>
      <c r="Q14" s="140">
        <f>O14+P14</f>
        <v>5341219</v>
      </c>
      <c r="R14" s="243">
        <f>+BKK!R14+DMK!R14+CNX!R14+HDY!R14+HKT!R14+CEI!R14</f>
        <v>3006036</v>
      </c>
      <c r="S14" s="244">
        <f>+BKK!S14+DMK!S14+CNX!S14+HDY!S14+HKT!S14+CEI!S14</f>
        <v>3111528</v>
      </c>
      <c r="T14" s="137">
        <f>R14+S14</f>
        <v>6117564</v>
      </c>
      <c r="U14" s="100">
        <f>+BKK!U14+DMK!U14+CNX!U14+HDY!U14+HKT!U14+CEI!U14</f>
        <v>70238</v>
      </c>
      <c r="V14" s="142">
        <f>T14+U14</f>
        <v>6187802</v>
      </c>
      <c r="W14" s="217">
        <f>IF(Q14=0,0,((V14/Q14)-1)*100)</f>
        <v>15.849996040229763</v>
      </c>
    </row>
    <row r="15" spans="1:23" ht="13.5" thickBot="1">
      <c r="A15" s="267" t="str">
        <f>IF(ISERROR(F15/G15)," ",IF(F15/G15&gt;0.5,IF(F15/G15&lt;1.5," ","NOT OK"),"NOT OK"))</f>
        <v xml:space="preserve"> </v>
      </c>
      <c r="B15" s="221" t="s">
        <v>20</v>
      </c>
      <c r="C15" s="243">
        <f>+BKK!C15+DMK!C15+CNX!C15+HDY!C15+HKT!C15+CEI!C15</f>
        <v>16004</v>
      </c>
      <c r="D15" s="247">
        <f>+BKK!D15+DMK!D15+CNX!D15+HDY!D15+HKT!D15+CEI!D15</f>
        <v>16032</v>
      </c>
      <c r="E15" s="98">
        <f>+D15+C15</f>
        <v>32036</v>
      </c>
      <c r="F15" s="243">
        <f>+BKK!F15+DMK!F15+CNX!F15+HDY!F15+HKT!F15+CEI!F15</f>
        <v>17404</v>
      </c>
      <c r="G15" s="247">
        <f>+BKK!G15+DMK!G15+CNX!G15+HDY!G15+HKT!G15+CEI!G15</f>
        <v>17429</v>
      </c>
      <c r="H15" s="105">
        <f>+G15+F15</f>
        <v>34833</v>
      </c>
      <c r="I15" s="217">
        <f>IF(E15=0,0,((H15/E15)-1)*100)</f>
        <v>8.7308028467973475</v>
      </c>
      <c r="J15" s="106"/>
      <c r="L15" s="221" t="s">
        <v>20</v>
      </c>
      <c r="M15" s="243">
        <f>+BKK!M15+DMK!M15+CNX!M15+HDY!M15+HKT!M15+CEI!M15</f>
        <v>2674079</v>
      </c>
      <c r="N15" s="244">
        <f>+BKK!N15+DMK!N15+CNX!N15+HDY!N15+HKT!N15+CEI!N15</f>
        <v>2861630</v>
      </c>
      <c r="O15" s="137">
        <f>M15+N15</f>
        <v>5535709</v>
      </c>
      <c r="P15" s="100">
        <f>+BKK!P15+DMK!P15+CNX!P15+HDY!P15+HKT!P15+CEI!P15</f>
        <v>87981</v>
      </c>
      <c r="Q15" s="140">
        <f>O15+P15</f>
        <v>5623690</v>
      </c>
      <c r="R15" s="243">
        <f>+BKK!R15+DMK!R15+CNX!R15+HDY!R15+HKT!R15+CEI!R15</f>
        <v>3036560</v>
      </c>
      <c r="S15" s="244">
        <f>+BKK!S15+DMK!S15+CNX!S15+HDY!S15+HKT!S15+CEI!S15</f>
        <v>3157670</v>
      </c>
      <c r="T15" s="137">
        <f>R15+S15</f>
        <v>6194230</v>
      </c>
      <c r="U15" s="100">
        <f>+BKK!U15+DMK!U15+CNX!U15+HDY!U15+HKT!U15+CEI!U15</f>
        <v>75225</v>
      </c>
      <c r="V15" s="142">
        <f>T15+U15</f>
        <v>6269455</v>
      </c>
      <c r="W15" s="217">
        <f>IF(Q15=0,0,((V15/Q15)-1)*100)</f>
        <v>11.482940916017782</v>
      </c>
    </row>
    <row r="16" spans="1:23" ht="14.25" thickTop="1" thickBot="1">
      <c r="A16" s="266" t="str">
        <f>IF(ISERROR(F16/G16)," ",IF(F16/G16&gt;0.5,IF(F16/G16&lt;1.5," ","NOT OK"),"NOT OK"))</f>
        <v xml:space="preserve"> </v>
      </c>
      <c r="B16" s="205" t="s">
        <v>87</v>
      </c>
      <c r="C16" s="101">
        <f>+C13+C14+C15</f>
        <v>46846</v>
      </c>
      <c r="D16" s="102">
        <f t="shared" ref="D16:H16" si="4">+D13+D14+D15</f>
        <v>46772</v>
      </c>
      <c r="E16" s="103">
        <f t="shared" si="4"/>
        <v>93618</v>
      </c>
      <c r="F16" s="101">
        <f t="shared" si="4"/>
        <v>52095</v>
      </c>
      <c r="G16" s="102">
        <f t="shared" si="4"/>
        <v>52166</v>
      </c>
      <c r="H16" s="103">
        <f t="shared" si="4"/>
        <v>104261</v>
      </c>
      <c r="I16" s="104">
        <f>IF(E16=0,0,((H16/E16)-1)*100)</f>
        <v>11.368540237988412</v>
      </c>
      <c r="L16" s="198" t="s">
        <v>87</v>
      </c>
      <c r="M16" s="143">
        <f>+M13+M14+M15</f>
        <v>7978025</v>
      </c>
      <c r="N16" s="144">
        <f t="shared" ref="N16:V16" si="5">+N13+N14+N15</f>
        <v>8220839</v>
      </c>
      <c r="O16" s="143">
        <f t="shared" si="5"/>
        <v>16198864</v>
      </c>
      <c r="P16" s="143">
        <f t="shared" si="5"/>
        <v>232227</v>
      </c>
      <c r="Q16" s="143">
        <f t="shared" si="5"/>
        <v>16431091</v>
      </c>
      <c r="R16" s="143">
        <f t="shared" si="5"/>
        <v>9123432</v>
      </c>
      <c r="S16" s="144">
        <f t="shared" si="5"/>
        <v>9333154</v>
      </c>
      <c r="T16" s="143">
        <f t="shared" si="5"/>
        <v>18456586</v>
      </c>
      <c r="U16" s="143">
        <f t="shared" si="5"/>
        <v>223476</v>
      </c>
      <c r="V16" s="145">
        <f t="shared" si="5"/>
        <v>18680062</v>
      </c>
      <c r="W16" s="146">
        <f>IF(Q16=0,0,((V16/Q16)-1)*100)</f>
        <v>13.687289541516146</v>
      </c>
    </row>
    <row r="17" spans="1:23" ht="13.5" thickTop="1">
      <c r="A17" s="266" t="str">
        <f t="shared" si="2"/>
        <v xml:space="preserve"> </v>
      </c>
      <c r="B17" s="221" t="s">
        <v>21</v>
      </c>
      <c r="C17" s="248">
        <f>+BKK!C17+DMK!C17+CNX!C17+HDY!C17+HKT!C17+CEI!C17</f>
        <v>15471</v>
      </c>
      <c r="D17" s="249">
        <f>+BKK!D17+DMK!D17+CNX!D17+HDY!D17+HKT!D17+CEI!D17</f>
        <v>15464</v>
      </c>
      <c r="E17" s="98">
        <f>C17+D17</f>
        <v>30935</v>
      </c>
      <c r="F17" s="248">
        <f>+BKK!F17+DMK!F17+CNX!F17+HDY!F17+HKT!F17+CEI!F17</f>
        <v>16666</v>
      </c>
      <c r="G17" s="249">
        <f>+BKK!G17+DMK!G17+CNX!G17+HDY!G17+HKT!G17+CEI!G17</f>
        <v>16701</v>
      </c>
      <c r="H17" s="105">
        <f>F17+G17</f>
        <v>33367</v>
      </c>
      <c r="I17" s="217">
        <f t="shared" si="0"/>
        <v>7.8616453854857049</v>
      </c>
      <c r="L17" s="221" t="s">
        <v>21</v>
      </c>
      <c r="M17" s="243">
        <f>+BKK!M17+DMK!M17+CNX!M17+HDY!M17+HKT!M17+CEI!M17</f>
        <v>2586209</v>
      </c>
      <c r="N17" s="244">
        <f>+BKK!N17+DMK!N17+CNX!N17+HDY!N17+HKT!N17+CEI!N17</f>
        <v>2644056</v>
      </c>
      <c r="O17" s="137">
        <f>SUM(M17:N17)</f>
        <v>5230265</v>
      </c>
      <c r="P17" s="100">
        <f>+BKK!P17+DMK!P17+CNX!P17+HDY!P17+HKT!P17+CEI!P17</f>
        <v>80201</v>
      </c>
      <c r="Q17" s="140">
        <f>+O17+P17</f>
        <v>5310466</v>
      </c>
      <c r="R17" s="243">
        <f>+BKK!R17+DMK!R17+CNX!R17+HDY!R17+HKT!R17+CEI!R17</f>
        <v>2875123</v>
      </c>
      <c r="S17" s="244">
        <f>+BKK!S17+DMK!S17+CNX!S17+HDY!S17+HKT!S17+CEI!S17</f>
        <v>2959539</v>
      </c>
      <c r="T17" s="137">
        <f>+R17+S17</f>
        <v>5834662</v>
      </c>
      <c r="U17" s="100">
        <f>+BKK!U17+DMK!U17+CNX!U17+HDY!U17+HKT!U17+CEI!U17</f>
        <v>70302</v>
      </c>
      <c r="V17" s="142">
        <f>+T17+U17</f>
        <v>5904964</v>
      </c>
      <c r="W17" s="217">
        <f t="shared" si="1"/>
        <v>11.194836761971549</v>
      </c>
    </row>
    <row r="18" spans="1:23">
      <c r="A18" s="266" t="str">
        <f t="shared" ref="A18:A21" si="6">IF(ISERROR(F18/G18)," ",IF(F18/G18&gt;0.5,IF(F18/G18&lt;1.5," ","NOT OK"),"NOT OK"))</f>
        <v xml:space="preserve"> </v>
      </c>
      <c r="B18" s="221" t="s">
        <v>88</v>
      </c>
      <c r="C18" s="248">
        <f>+BKK!C18+DMK!C18+CNX!C18+HDY!C18+HKT!C18+CEI!C18</f>
        <v>15290</v>
      </c>
      <c r="D18" s="249">
        <f>+BKK!D18+DMK!D18+CNX!D18+HDY!D18+HKT!D18+CEI!D18</f>
        <v>15292</v>
      </c>
      <c r="E18" s="98">
        <f>C18+D18</f>
        <v>30582</v>
      </c>
      <c r="F18" s="248">
        <f>+BKK!F18+DMK!F18+CNX!F18+HDY!F18+HKT!F18+CEI!F18</f>
        <v>16729</v>
      </c>
      <c r="G18" s="249">
        <f>+BKK!G18+DMK!G18+CNX!G18+HDY!G18+HKT!G18+CEI!G18</f>
        <v>16741</v>
      </c>
      <c r="H18" s="105">
        <f>F18+G18</f>
        <v>33470</v>
      </c>
      <c r="I18" s="217">
        <f t="shared" ref="I18:I22" si="7">IF(E18=0,0,((H18/E18)-1)*100)</f>
        <v>9.4434634752468725</v>
      </c>
      <c r="L18" s="221" t="s">
        <v>88</v>
      </c>
      <c r="M18" s="243">
        <f>+BKK!M18+DMK!M18+CNX!M18+HDY!M18+HKT!M18+CEI!M18</f>
        <v>2369160</v>
      </c>
      <c r="N18" s="244">
        <f>+BKK!N18+DMK!N18+CNX!N18+HDY!N18+HKT!N18+CEI!N18</f>
        <v>2463604</v>
      </c>
      <c r="O18" s="137">
        <f>SUM(M18:N18)</f>
        <v>4832764</v>
      </c>
      <c r="P18" s="100">
        <f>+BKK!P18+DMK!P18+CNX!P18+HDY!P18+HKT!P18+CEI!P18</f>
        <v>86976</v>
      </c>
      <c r="Q18" s="140">
        <f>+O18+P18</f>
        <v>4919740</v>
      </c>
      <c r="R18" s="243">
        <f>+BKK!R18+DMK!R18+CNX!R18+HDY!R18+HKT!R18+CEI!R18</f>
        <v>2603810</v>
      </c>
      <c r="S18" s="244">
        <f>+BKK!S18+DMK!S18+CNX!S18+HDY!S18+HKT!S18+CEI!S18</f>
        <v>2710237</v>
      </c>
      <c r="T18" s="137">
        <f>+R18+S18</f>
        <v>5314047</v>
      </c>
      <c r="U18" s="100">
        <f>+BKK!U18+DMK!U18+CNX!U18+HDY!U18+HKT!U18+CEI!U18</f>
        <v>72851</v>
      </c>
      <c r="V18" s="142">
        <f>+T18+U18</f>
        <v>5386898</v>
      </c>
      <c r="W18" s="217">
        <f t="shared" ref="W18:W22" si="8">IF(Q18=0,0,((V18/Q18)-1)*100)</f>
        <v>9.4955830999199122</v>
      </c>
    </row>
    <row r="19" spans="1:23" ht="13.5" thickBot="1">
      <c r="A19" s="268" t="str">
        <f t="shared" si="6"/>
        <v xml:space="preserve"> </v>
      </c>
      <c r="B19" s="221" t="s">
        <v>22</v>
      </c>
      <c r="C19" s="248">
        <f>+BKK!C19+DMK!C19+CNX!C19+HDY!C19+HKT!C19+CEI!C19</f>
        <v>14604</v>
      </c>
      <c r="D19" s="249">
        <f>+BKK!D19+DMK!D19+CNX!D19+HDY!D19+HKT!D19+CEI!D19</f>
        <v>14601</v>
      </c>
      <c r="E19" s="98">
        <f>C19+D19</f>
        <v>29205</v>
      </c>
      <c r="F19" s="248">
        <f>+BKK!F19+DMK!F19+CNX!F19+HDY!F19+HKT!F19+CEI!F19</f>
        <v>15855</v>
      </c>
      <c r="G19" s="249">
        <f>+BKK!G19+DMK!G19+CNX!G19+HDY!G19+HKT!G19+CEI!G19</f>
        <v>15806</v>
      </c>
      <c r="H19" s="105">
        <f>F19+G19</f>
        <v>31661</v>
      </c>
      <c r="I19" s="217">
        <f t="shared" si="7"/>
        <v>8.4095189179934859</v>
      </c>
      <c r="J19" s="107"/>
      <c r="L19" s="221" t="s">
        <v>22</v>
      </c>
      <c r="M19" s="243">
        <f>+BKK!M19+DMK!M19+CNX!M19+HDY!M19+HKT!M19+CEI!M19</f>
        <v>2306529</v>
      </c>
      <c r="N19" s="244">
        <f>+BKK!N19+DMK!N19+CNX!N19+HDY!N19+HKT!N19+CEI!N19</f>
        <v>2260239</v>
      </c>
      <c r="O19" s="138">
        <f>SUM(M19:N19)</f>
        <v>4566768</v>
      </c>
      <c r="P19" s="250">
        <f>+BKK!P19+DMK!P19+CNX!P19+HDY!P19+HKT!P19+CEI!P19</f>
        <v>96454</v>
      </c>
      <c r="Q19" s="140">
        <f>O19+P19</f>
        <v>4663222</v>
      </c>
      <c r="R19" s="243">
        <f>+BKK!R19+DMK!R19+CNX!R19+HDY!R19+HKT!R19+CEI!R19</f>
        <v>2501084</v>
      </c>
      <c r="S19" s="244">
        <f>+BKK!S19+DMK!S19+CNX!S19+HDY!S19+HKT!S19+CEI!S19</f>
        <v>2437500</v>
      </c>
      <c r="T19" s="138">
        <f>+R19+S19</f>
        <v>4938584</v>
      </c>
      <c r="U19" s="250">
        <f>+BKK!U19+DMK!U19+CNX!U19+HDY!U19+HKT!U19+CEI!U19</f>
        <v>75227</v>
      </c>
      <c r="V19" s="142">
        <f t="shared" ref="V19" si="9">+T19+U19</f>
        <v>5013811</v>
      </c>
      <c r="W19" s="217">
        <f t="shared" si="8"/>
        <v>7.5181709127294383</v>
      </c>
    </row>
    <row r="20" spans="1:23" ht="15.75" customHeight="1" thickTop="1" thickBot="1">
      <c r="A20" s="113" t="str">
        <f t="shared" si="6"/>
        <v xml:space="preserve"> </v>
      </c>
      <c r="B20" s="206" t="s">
        <v>60</v>
      </c>
      <c r="C20" s="108">
        <f>+C17+C18+C19</f>
        <v>45365</v>
      </c>
      <c r="D20" s="109">
        <f t="shared" ref="D20:H20" si="10">+D17+D18+D19</f>
        <v>45357</v>
      </c>
      <c r="E20" s="110">
        <f t="shared" si="10"/>
        <v>90722</v>
      </c>
      <c r="F20" s="111">
        <f t="shared" si="10"/>
        <v>49250</v>
      </c>
      <c r="G20" s="112">
        <f t="shared" si="10"/>
        <v>49248</v>
      </c>
      <c r="H20" s="112">
        <f t="shared" si="10"/>
        <v>98498</v>
      </c>
      <c r="I20" s="104">
        <f t="shared" si="7"/>
        <v>8.5712396111196743</v>
      </c>
      <c r="J20" s="113"/>
      <c r="K20" s="114"/>
      <c r="L20" s="199" t="s">
        <v>60</v>
      </c>
      <c r="M20" s="147">
        <f>+M17+M18+M19</f>
        <v>7261898</v>
      </c>
      <c r="N20" s="147">
        <f t="shared" ref="N20:V20" si="11">+N17+N18+N19</f>
        <v>7367899</v>
      </c>
      <c r="O20" s="148">
        <f t="shared" si="11"/>
        <v>14629797</v>
      </c>
      <c r="P20" s="148">
        <f t="shared" si="11"/>
        <v>263631</v>
      </c>
      <c r="Q20" s="148">
        <f t="shared" si="11"/>
        <v>14893428</v>
      </c>
      <c r="R20" s="147">
        <f t="shared" si="11"/>
        <v>7980017</v>
      </c>
      <c r="S20" s="147">
        <f t="shared" si="11"/>
        <v>8107276</v>
      </c>
      <c r="T20" s="148">
        <f t="shared" si="11"/>
        <v>16087293</v>
      </c>
      <c r="U20" s="148">
        <f t="shared" si="11"/>
        <v>218380</v>
      </c>
      <c r="V20" s="148">
        <f t="shared" si="11"/>
        <v>16305673</v>
      </c>
      <c r="W20" s="149">
        <f t="shared" si="8"/>
        <v>9.4823367729712782</v>
      </c>
    </row>
    <row r="21" spans="1:23" ht="13.5" thickTop="1">
      <c r="A21" s="266" t="str">
        <f t="shared" si="6"/>
        <v xml:space="preserve"> </v>
      </c>
      <c r="B21" s="221" t="s">
        <v>23</v>
      </c>
      <c r="C21" s="243">
        <f>+BKK!C21+DMK!C21+CNX!C21+HDY!C21+HKT!C21+CEI!C21</f>
        <v>15924</v>
      </c>
      <c r="D21" s="247">
        <f>+BKK!D21+DMK!D21+CNX!D21+HDY!D21+HKT!D21+CEI!D21</f>
        <v>15915</v>
      </c>
      <c r="E21" s="115">
        <f>C21+D21</f>
        <v>31839</v>
      </c>
      <c r="F21" s="243">
        <f>+BKK!F21+DMK!F21+CNX!F21+HDY!F21+HKT!F21+CEI!F21</f>
        <v>17373</v>
      </c>
      <c r="G21" s="247">
        <f>+BKK!G21+DMK!G21+CNX!G21+HDY!G21+HKT!G21+CEI!G21</f>
        <v>17407</v>
      </c>
      <c r="H21" s="116">
        <f>F21+G21</f>
        <v>34780</v>
      </c>
      <c r="I21" s="217">
        <f t="shared" si="7"/>
        <v>9.2370991551242287</v>
      </c>
      <c r="L21" s="221" t="s">
        <v>24</v>
      </c>
      <c r="M21" s="243">
        <f>+BKK!M21+DMK!M21+CNX!M21+HDY!M21+HKT!M21+CEI!M21</f>
        <v>2660011</v>
      </c>
      <c r="N21" s="244">
        <f>+BKK!N21+DMK!N21+CNX!N21+HDY!N21+HKT!N21+CEI!N21</f>
        <v>2527880</v>
      </c>
      <c r="O21" s="138">
        <f>SUM(M21:N21)</f>
        <v>5187891</v>
      </c>
      <c r="P21" s="251">
        <f>+BKK!P21+DMK!P21+CNX!P21+HDY!P21+HKT!P21+CEI!P21</f>
        <v>110844</v>
      </c>
      <c r="Q21" s="140">
        <f>O21+P21</f>
        <v>5298735</v>
      </c>
      <c r="R21" s="243">
        <f>+BKK!R21+DMK!R21+CNX!R21+HDY!R21+HKT!R21+CEI!R21</f>
        <v>3027143</v>
      </c>
      <c r="S21" s="244">
        <f>+BKK!S21+DMK!S21+CNX!S21+HDY!S21+HKT!S21+CEI!S21</f>
        <v>2874211</v>
      </c>
      <c r="T21" s="138">
        <f>+R21+S21</f>
        <v>5901354</v>
      </c>
      <c r="U21" s="251">
        <f>+BKK!U21+DMK!U21+CNX!U21+HDY!U21+HKT!U21+CEI!U21</f>
        <v>82347</v>
      </c>
      <c r="V21" s="142">
        <f>+T21+U21</f>
        <v>5983701</v>
      </c>
      <c r="W21" s="217">
        <f t="shared" si="8"/>
        <v>12.926972192419516</v>
      </c>
    </row>
    <row r="22" spans="1:23">
      <c r="A22" s="266" t="str">
        <f t="shared" si="2"/>
        <v xml:space="preserve"> </v>
      </c>
      <c r="B22" s="221" t="s">
        <v>25</v>
      </c>
      <c r="C22" s="243">
        <f>+BKK!C22+DMK!C22+CNX!C22+HDY!C22+HKT!C22+CEI!C22</f>
        <v>16109</v>
      </c>
      <c r="D22" s="247">
        <f>+BKK!D22+DMK!D22+CNX!D22+HDY!D22+HKT!D22+CEI!D22</f>
        <v>16047</v>
      </c>
      <c r="E22" s="117">
        <f>C22+D22</f>
        <v>32156</v>
      </c>
      <c r="F22" s="243">
        <f>+BKK!F22+DMK!F22+CNX!F22+HDY!F22+HKT!F22+CEI!F22</f>
        <v>17413</v>
      </c>
      <c r="G22" s="247">
        <f>+BKK!G22+DMK!G22+CNX!G22+HDY!G22+HKT!G22+CEI!G22</f>
        <v>17425</v>
      </c>
      <c r="H22" s="117">
        <f>F22+G22</f>
        <v>34838</v>
      </c>
      <c r="I22" s="217">
        <f t="shared" si="7"/>
        <v>8.340589625575312</v>
      </c>
      <c r="L22" s="221" t="s">
        <v>25</v>
      </c>
      <c r="M22" s="243">
        <f>+BKK!M22+DMK!M22+CNX!M22+HDY!M22+HKT!M22+CEI!M22</f>
        <v>2595561</v>
      </c>
      <c r="N22" s="244">
        <f>+BKK!N22+DMK!N22+CNX!N22+HDY!N22+HKT!N22+CEI!N22</f>
        <v>2752009</v>
      </c>
      <c r="O22" s="138">
        <f>SUM(M22:N22)</f>
        <v>5347570</v>
      </c>
      <c r="P22" s="100">
        <f>+BKK!P22+DMK!P22+CNX!P22+HDY!P22+HKT!P22+CEI!P22</f>
        <v>106894</v>
      </c>
      <c r="Q22" s="140">
        <f>O22+P22</f>
        <v>5454464</v>
      </c>
      <c r="R22" s="243">
        <f>+BKK!R22+DMK!R22+CNX!R22+HDY!R22+HKT!R22+CEI!R22</f>
        <v>2842370</v>
      </c>
      <c r="S22" s="244">
        <f>+BKK!S22+DMK!S22+CNX!S22+HDY!S22+HKT!S22+CEI!S22</f>
        <v>3020969</v>
      </c>
      <c r="T22" s="138">
        <f>+R22+S22</f>
        <v>5863339</v>
      </c>
      <c r="U22" s="100">
        <f>+BKK!U22+DMK!U22+CNX!U22+HDY!U22+HKT!U22+CEI!U22</f>
        <v>81004</v>
      </c>
      <c r="V22" s="142">
        <f>+T22+U22</f>
        <v>5944343</v>
      </c>
      <c r="W22" s="217">
        <f t="shared" si="8"/>
        <v>8.981249119986856</v>
      </c>
    </row>
    <row r="23" spans="1:23" ht="13.5" thickBot="1">
      <c r="A23" s="266" t="str">
        <f t="shared" si="2"/>
        <v xml:space="preserve"> </v>
      </c>
      <c r="B23" s="221" t="s">
        <v>26</v>
      </c>
      <c r="C23" s="243">
        <f>+BKK!C23+DMK!C23+CNX!C23+HDY!C23+HKT!C23+CEI!C23</f>
        <v>14474</v>
      </c>
      <c r="D23" s="252">
        <f>+BKK!D23+DMK!D23+CNX!D23+HDY!D23+HKT!D23+CEI!D23</f>
        <v>14434</v>
      </c>
      <c r="E23" s="118">
        <f>C23+D23</f>
        <v>28908</v>
      </c>
      <c r="F23" s="243">
        <f>+BKK!F23+DMK!F23+CNX!F23+HDY!F23+HKT!F23+CEI!F23</f>
        <v>16089</v>
      </c>
      <c r="G23" s="252">
        <f>+BKK!G23+DMK!G23+CNX!G23+HDY!G23+HKT!G23+CEI!G23</f>
        <v>16128</v>
      </c>
      <c r="H23" s="118">
        <f>F23+G23</f>
        <v>32217</v>
      </c>
      <c r="I23" s="218">
        <f>IF(E23=0,0,((H23/E23)-1)*100)</f>
        <v>11.44665836446659</v>
      </c>
      <c r="L23" s="221" t="s">
        <v>26</v>
      </c>
      <c r="M23" s="243">
        <f>+BKK!M23+DMK!M23+CNX!M23+HDY!M23+HKT!M23+CEI!M23</f>
        <v>2090161</v>
      </c>
      <c r="N23" s="244">
        <f>+BKK!N23+DMK!N23+CNX!N23+HDY!N23+HKT!N23+CEI!N23</f>
        <v>2069521</v>
      </c>
      <c r="O23" s="138">
        <f>SUM(M23:N23)</f>
        <v>4159682</v>
      </c>
      <c r="P23" s="250">
        <f>+BKK!P23+DMK!P23+CNX!P23+HDY!P23+HKT!P23+CEI!P23</f>
        <v>103156</v>
      </c>
      <c r="Q23" s="140">
        <f>O23+P23</f>
        <v>4262838</v>
      </c>
      <c r="R23" s="243">
        <f>+BKK!R23+DMK!R23+CNX!R23+HDY!R23+HKT!R23+CEI!R23</f>
        <v>2444497</v>
      </c>
      <c r="S23" s="244">
        <f>+BKK!S23+DMK!S23+CNX!S23+HDY!S23+HKT!S23+CEI!S23</f>
        <v>2457659</v>
      </c>
      <c r="T23" s="138">
        <f>+R23+S23</f>
        <v>4902156</v>
      </c>
      <c r="U23" s="250">
        <f>+BKK!U23+DMK!U23+CNX!U23+HDY!U23+HKT!U23+CEI!U23</f>
        <v>77990</v>
      </c>
      <c r="V23" s="142">
        <f t="shared" ref="V23" si="12">+T23+U23</f>
        <v>4980146</v>
      </c>
      <c r="W23" s="217">
        <f t="shared" ref="W23:W24" si="13">IF(Q23=0,0,((V23/Q23)-1)*100)</f>
        <v>16.827005858538378</v>
      </c>
    </row>
    <row r="24" spans="1:23" ht="14.25" thickTop="1" thickBot="1">
      <c r="A24" s="266" t="str">
        <f t="shared" si="2"/>
        <v xml:space="preserve"> </v>
      </c>
      <c r="B24" s="205" t="s">
        <v>27</v>
      </c>
      <c r="C24" s="111">
        <f t="shared" ref="C24:H24" si="14">+C21+C22+C23</f>
        <v>46507</v>
      </c>
      <c r="D24" s="119">
        <f t="shared" si="14"/>
        <v>46396</v>
      </c>
      <c r="E24" s="111">
        <f t="shared" si="14"/>
        <v>92903</v>
      </c>
      <c r="F24" s="111">
        <f t="shared" si="14"/>
        <v>50875</v>
      </c>
      <c r="G24" s="119">
        <f t="shared" si="14"/>
        <v>50960</v>
      </c>
      <c r="H24" s="111">
        <f t="shared" si="14"/>
        <v>101835</v>
      </c>
      <c r="I24" s="104">
        <f t="shared" ref="I24" si="15">IF(E24=0,0,((H24/E24)-1)*100)</f>
        <v>9.6143289237161422</v>
      </c>
      <c r="L24" s="198" t="s">
        <v>27</v>
      </c>
      <c r="M24" s="143">
        <f t="shared" ref="M24:V24" si="16">+M21+M22+M23</f>
        <v>7345733</v>
      </c>
      <c r="N24" s="144">
        <f t="shared" si="16"/>
        <v>7349410</v>
      </c>
      <c r="O24" s="143">
        <f t="shared" si="16"/>
        <v>14695143</v>
      </c>
      <c r="P24" s="143">
        <f t="shared" si="16"/>
        <v>320894</v>
      </c>
      <c r="Q24" s="143">
        <f t="shared" si="16"/>
        <v>15016037</v>
      </c>
      <c r="R24" s="143">
        <f t="shared" si="16"/>
        <v>8314010</v>
      </c>
      <c r="S24" s="144">
        <f t="shared" si="16"/>
        <v>8352839</v>
      </c>
      <c r="T24" s="143">
        <f t="shared" si="16"/>
        <v>16666849</v>
      </c>
      <c r="U24" s="143">
        <f t="shared" si="16"/>
        <v>241341</v>
      </c>
      <c r="V24" s="143">
        <f t="shared" si="16"/>
        <v>16908190</v>
      </c>
      <c r="W24" s="146">
        <f t="shared" si="13"/>
        <v>12.60088131109427</v>
      </c>
    </row>
    <row r="25" spans="1:23" ht="14.25" thickTop="1" thickBot="1">
      <c r="A25" s="266" t="str">
        <f>IF(ISERROR(F25/G25)," ",IF(F25/G25&gt;0.5,IF(F25/G25&lt;1.5," ","NOT OK"),"NOT OK"))</f>
        <v xml:space="preserve"> </v>
      </c>
      <c r="B25" s="205" t="s">
        <v>90</v>
      </c>
      <c r="C25" s="101">
        <f>+C16+C20+C24</f>
        <v>138718</v>
      </c>
      <c r="D25" s="102">
        <f t="shared" ref="D25:H25" si="17">+D16+D20+D24</f>
        <v>138525</v>
      </c>
      <c r="E25" s="103">
        <f t="shared" si="17"/>
        <v>277243</v>
      </c>
      <c r="F25" s="101">
        <f t="shared" si="17"/>
        <v>152220</v>
      </c>
      <c r="G25" s="102">
        <f t="shared" si="17"/>
        <v>152374</v>
      </c>
      <c r="H25" s="103">
        <f t="shared" si="17"/>
        <v>304594</v>
      </c>
      <c r="I25" s="104">
        <f>IF(E25=0,0,((H25/E25)-1)*100)</f>
        <v>9.8653527771666027</v>
      </c>
      <c r="L25" s="198" t="s">
        <v>90</v>
      </c>
      <c r="M25" s="143">
        <f t="shared" ref="M25:V25" si="18">+M16+M20+M24</f>
        <v>22585656</v>
      </c>
      <c r="N25" s="144">
        <f t="shared" si="18"/>
        <v>22938148</v>
      </c>
      <c r="O25" s="143">
        <f t="shared" si="18"/>
        <v>45523804</v>
      </c>
      <c r="P25" s="143">
        <f t="shared" si="18"/>
        <v>816752</v>
      </c>
      <c r="Q25" s="143">
        <f t="shared" si="18"/>
        <v>46340556</v>
      </c>
      <c r="R25" s="143">
        <f t="shared" si="18"/>
        <v>25417459</v>
      </c>
      <c r="S25" s="144">
        <f t="shared" si="18"/>
        <v>25793269</v>
      </c>
      <c r="T25" s="143">
        <f t="shared" si="18"/>
        <v>51210728</v>
      </c>
      <c r="U25" s="143">
        <f t="shared" si="18"/>
        <v>683197</v>
      </c>
      <c r="V25" s="145">
        <f t="shared" si="18"/>
        <v>51893925</v>
      </c>
      <c r="W25" s="146">
        <f>IF(Q25=0,0,((V25/Q25)-1)*100)</f>
        <v>11.98382039265995</v>
      </c>
    </row>
    <row r="26" spans="1:23" ht="14.25" thickTop="1" thickBot="1">
      <c r="A26" s="266" t="str">
        <f>IF(ISERROR(F26/G26)," ",IF(F26/G26&gt;0.5,IF(F26/G26&lt;1.5," ","NOT OK"),"NOT OK"))</f>
        <v xml:space="preserve"> </v>
      </c>
      <c r="B26" s="205" t="s">
        <v>89</v>
      </c>
      <c r="C26" s="101">
        <f>+C12+C16+C20+C24</f>
        <v>182743</v>
      </c>
      <c r="D26" s="102">
        <f t="shared" ref="D26:H26" si="19">+D12+D16+D20+D24</f>
        <v>182578</v>
      </c>
      <c r="E26" s="103">
        <f t="shared" si="19"/>
        <v>365321</v>
      </c>
      <c r="F26" s="101">
        <f t="shared" si="19"/>
        <v>201281</v>
      </c>
      <c r="G26" s="102">
        <f t="shared" si="19"/>
        <v>201440</v>
      </c>
      <c r="H26" s="103">
        <f t="shared" si="19"/>
        <v>402721</v>
      </c>
      <c r="I26" s="104">
        <f t="shared" ref="I26" si="20">IF(E26=0,0,((H26/E26)-1)*100)</f>
        <v>10.237571888832008</v>
      </c>
      <c r="L26" s="198" t="s">
        <v>89</v>
      </c>
      <c r="M26" s="143">
        <f t="shared" ref="M26:V26" si="21">+M12+M16+M20+M24</f>
        <v>30182286</v>
      </c>
      <c r="N26" s="144">
        <f t="shared" si="21"/>
        <v>30114112</v>
      </c>
      <c r="O26" s="143">
        <f t="shared" si="21"/>
        <v>60296398</v>
      </c>
      <c r="P26" s="143">
        <f t="shared" si="21"/>
        <v>1040662</v>
      </c>
      <c r="Q26" s="143">
        <f t="shared" si="21"/>
        <v>61337060</v>
      </c>
      <c r="R26" s="143">
        <f t="shared" si="21"/>
        <v>33586091</v>
      </c>
      <c r="S26" s="144">
        <f t="shared" si="21"/>
        <v>33543634</v>
      </c>
      <c r="T26" s="143">
        <f t="shared" si="21"/>
        <v>67129725</v>
      </c>
      <c r="U26" s="143">
        <f t="shared" si="21"/>
        <v>936976</v>
      </c>
      <c r="V26" s="145">
        <f t="shared" si="21"/>
        <v>68066701</v>
      </c>
      <c r="W26" s="146">
        <f t="shared" ref="W26" si="22">IF(Q26=0,0,((V26/Q26)-1)*100)</f>
        <v>10.971574118485616</v>
      </c>
    </row>
    <row r="27" spans="1:23" ht="14.25" thickTop="1" thickBot="1">
      <c r="B27" s="200" t="s">
        <v>59</v>
      </c>
      <c r="C27" s="94"/>
      <c r="D27" s="94"/>
      <c r="E27" s="94"/>
      <c r="F27" s="94"/>
      <c r="G27" s="94"/>
      <c r="H27" s="94"/>
      <c r="I27" s="95"/>
      <c r="L27" s="200" t="s">
        <v>59</v>
      </c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5"/>
    </row>
    <row r="28" spans="1:23" ht="13.5" thickTop="1">
      <c r="B28" s="327" t="s">
        <v>28</v>
      </c>
      <c r="C28" s="328"/>
      <c r="D28" s="328"/>
      <c r="E28" s="328"/>
      <c r="F28" s="328"/>
      <c r="G28" s="328"/>
      <c r="H28" s="328"/>
      <c r="I28" s="329"/>
      <c r="L28" s="330" t="s">
        <v>29</v>
      </c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2"/>
    </row>
    <row r="29" spans="1:23" ht="13.5" thickBot="1">
      <c r="B29" s="318" t="s">
        <v>30</v>
      </c>
      <c r="C29" s="319"/>
      <c r="D29" s="319"/>
      <c r="E29" s="319"/>
      <c r="F29" s="319"/>
      <c r="G29" s="319"/>
      <c r="H29" s="319"/>
      <c r="I29" s="320"/>
      <c r="L29" s="321" t="s">
        <v>31</v>
      </c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3"/>
    </row>
    <row r="30" spans="1:23" ht="14.25" thickTop="1" thickBot="1">
      <c r="B30" s="197"/>
      <c r="C30" s="94"/>
      <c r="D30" s="94"/>
      <c r="E30" s="94"/>
      <c r="F30" s="94"/>
      <c r="G30" s="94"/>
      <c r="H30" s="94"/>
      <c r="I30" s="95"/>
      <c r="L30" s="197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5"/>
    </row>
    <row r="31" spans="1:23" ht="14.25" thickTop="1" thickBot="1">
      <c r="B31" s="219"/>
      <c r="C31" s="312" t="s">
        <v>91</v>
      </c>
      <c r="D31" s="313"/>
      <c r="E31" s="314"/>
      <c r="F31" s="315" t="s">
        <v>92</v>
      </c>
      <c r="G31" s="316"/>
      <c r="H31" s="317"/>
      <c r="I31" s="220" t="s">
        <v>4</v>
      </c>
      <c r="L31" s="219"/>
      <c r="M31" s="324" t="s">
        <v>91</v>
      </c>
      <c r="N31" s="325"/>
      <c r="O31" s="325"/>
      <c r="P31" s="325"/>
      <c r="Q31" s="326"/>
      <c r="R31" s="324" t="s">
        <v>92</v>
      </c>
      <c r="S31" s="325"/>
      <c r="T31" s="325"/>
      <c r="U31" s="325"/>
      <c r="V31" s="326"/>
      <c r="W31" s="220" t="s">
        <v>4</v>
      </c>
    </row>
    <row r="32" spans="1:23" ht="13.5" thickTop="1">
      <c r="B32" s="221" t="s">
        <v>5</v>
      </c>
      <c r="C32" s="222"/>
      <c r="D32" s="223"/>
      <c r="E32" s="153"/>
      <c r="F32" s="222"/>
      <c r="G32" s="223"/>
      <c r="H32" s="153"/>
      <c r="I32" s="224" t="s">
        <v>6</v>
      </c>
      <c r="L32" s="221" t="s">
        <v>5</v>
      </c>
      <c r="M32" s="222"/>
      <c r="N32" s="225"/>
      <c r="O32" s="150"/>
      <c r="P32" s="226"/>
      <c r="Q32" s="151"/>
      <c r="R32" s="222"/>
      <c r="S32" s="225"/>
      <c r="T32" s="150"/>
      <c r="U32" s="226"/>
      <c r="V32" s="150"/>
      <c r="W32" s="224" t="s">
        <v>6</v>
      </c>
    </row>
    <row r="33" spans="1:23" ht="13.5" thickBot="1">
      <c r="B33" s="227"/>
      <c r="C33" s="228" t="s">
        <v>7</v>
      </c>
      <c r="D33" s="229" t="s">
        <v>8</v>
      </c>
      <c r="E33" s="213" t="s">
        <v>9</v>
      </c>
      <c r="F33" s="228" t="s">
        <v>7</v>
      </c>
      <c r="G33" s="229" t="s">
        <v>8</v>
      </c>
      <c r="H33" s="213" t="s">
        <v>9</v>
      </c>
      <c r="I33" s="230"/>
      <c r="L33" s="227"/>
      <c r="M33" s="231" t="s">
        <v>10</v>
      </c>
      <c r="N33" s="232" t="s">
        <v>11</v>
      </c>
      <c r="O33" s="152" t="s">
        <v>12</v>
      </c>
      <c r="P33" s="233" t="s">
        <v>13</v>
      </c>
      <c r="Q33" s="214" t="s">
        <v>9</v>
      </c>
      <c r="R33" s="231" t="s">
        <v>10</v>
      </c>
      <c r="S33" s="232" t="s">
        <v>11</v>
      </c>
      <c r="T33" s="152" t="s">
        <v>12</v>
      </c>
      <c r="U33" s="233" t="s">
        <v>13</v>
      </c>
      <c r="V33" s="152" t="s">
        <v>9</v>
      </c>
      <c r="W33" s="230"/>
    </row>
    <row r="34" spans="1:23" ht="5.25" customHeight="1" thickTop="1">
      <c r="B34" s="221"/>
      <c r="C34" s="234"/>
      <c r="D34" s="235"/>
      <c r="E34" s="97"/>
      <c r="F34" s="234"/>
      <c r="G34" s="235"/>
      <c r="H34" s="97"/>
      <c r="I34" s="236"/>
      <c r="L34" s="221"/>
      <c r="M34" s="237"/>
      <c r="N34" s="238"/>
      <c r="O34" s="136"/>
      <c r="P34" s="239"/>
      <c r="Q34" s="139"/>
      <c r="R34" s="237"/>
      <c r="S34" s="238"/>
      <c r="T34" s="136"/>
      <c r="U34" s="239"/>
      <c r="V34" s="141"/>
      <c r="W34" s="240"/>
    </row>
    <row r="35" spans="1:23">
      <c r="A35" s="94" t="str">
        <f t="shared" si="2"/>
        <v xml:space="preserve"> </v>
      </c>
      <c r="B35" s="221" t="s">
        <v>14</v>
      </c>
      <c r="C35" s="241">
        <f>+BKK!C35+DMK!C35+CNX!C35+HDY!C35+HKT!C35+CEI!C35</f>
        <v>13365</v>
      </c>
      <c r="D35" s="242">
        <f>+BKK!D35+DMK!D35+CNX!D35+HDY!D35+HKT!D35+CEI!D35</f>
        <v>13325</v>
      </c>
      <c r="E35" s="98">
        <f>C35+D35</f>
        <v>26690</v>
      </c>
      <c r="F35" s="241">
        <f>+BKK!F35+DMK!F35+CNX!F35+HDY!F35+HKT!F35+CEI!F35</f>
        <v>15286</v>
      </c>
      <c r="G35" s="242">
        <f>+BKK!G35+DMK!G35+CNX!G35+HDY!G35+HKT!G35+CEI!G35</f>
        <v>15305</v>
      </c>
      <c r="H35" s="98">
        <f>F35+G35</f>
        <v>30591</v>
      </c>
      <c r="I35" s="217">
        <f t="shared" ref="I35:I43" si="23">IF(E35=0,0,((H35/E35)-1)*100)</f>
        <v>14.615961034095172</v>
      </c>
      <c r="K35" s="99"/>
      <c r="L35" s="221" t="s">
        <v>14</v>
      </c>
      <c r="M35" s="243">
        <f>+BKK!M35+DMK!M35+CNX!M35+HDY!M35+HKT!M35+CEI!M35</f>
        <v>1783868</v>
      </c>
      <c r="N35" s="244">
        <f>+BKK!N35+DMK!N35+CNX!N35+HDY!N35+HKT!N35+CEI!N35</f>
        <v>1789330</v>
      </c>
      <c r="O35" s="137">
        <f>M35+N35</f>
        <v>3573198</v>
      </c>
      <c r="P35" s="100">
        <f>+BKK!P35+DMK!P35+CNX!P35+HDY!P35+HKT!P35+CEI!P35</f>
        <v>1370</v>
      </c>
      <c r="Q35" s="140">
        <f>O35+P35</f>
        <v>3574568</v>
      </c>
      <c r="R35" s="243">
        <f>+BKK!R35+DMK!R35+CNX!R35+HDY!R35+HKT!R35+CEI!R35</f>
        <v>2091132</v>
      </c>
      <c r="S35" s="244">
        <f>+BKK!S35+DMK!S35+CNX!S35+HDY!S35+HKT!S35+CEI!S35</f>
        <v>2085369</v>
      </c>
      <c r="T35" s="137">
        <f>+R35+S35</f>
        <v>4176501</v>
      </c>
      <c r="U35" s="100">
        <f>+BKK!U35+DMK!U35+CNX!U35+HDY!U35+HKT!U35+CEI!U35</f>
        <v>1602</v>
      </c>
      <c r="V35" s="142">
        <f>T35+U35</f>
        <v>4178103</v>
      </c>
      <c r="W35" s="217">
        <f t="shared" ref="W35:W43" si="24">IF(Q35=0,0,((V35/Q35)-1)*100)</f>
        <v>16.884138167185526</v>
      </c>
    </row>
    <row r="36" spans="1:23">
      <c r="A36" s="94" t="str">
        <f t="shared" si="2"/>
        <v xml:space="preserve"> </v>
      </c>
      <c r="B36" s="221" t="s">
        <v>15</v>
      </c>
      <c r="C36" s="241">
        <f>+BKK!C36+DMK!C36+CNX!C36+HDY!C36+HKT!C36+CEI!C36</f>
        <v>13403</v>
      </c>
      <c r="D36" s="242">
        <f>+BKK!D36+DMK!D36+CNX!D36+HDY!D36+HKT!D36+CEI!D36</f>
        <v>13385</v>
      </c>
      <c r="E36" s="98">
        <f>C36+D36</f>
        <v>26788</v>
      </c>
      <c r="F36" s="241">
        <f>+BKK!F36+DMK!F36+CNX!F36+HDY!F36+HKT!F36+CEI!F36</f>
        <v>15261</v>
      </c>
      <c r="G36" s="242">
        <f>+BKK!G36+DMK!G36+CNX!G36+HDY!G36+HKT!G36+CEI!G36</f>
        <v>15263</v>
      </c>
      <c r="H36" s="98">
        <f>F36+G36</f>
        <v>30524</v>
      </c>
      <c r="I36" s="217">
        <f t="shared" si="23"/>
        <v>13.946543228311192</v>
      </c>
      <c r="K36" s="99"/>
      <c r="L36" s="221" t="s">
        <v>15</v>
      </c>
      <c r="M36" s="243">
        <f>+BKK!M36+DMK!M36+CNX!M36+HDY!M36+HKT!M36+CEI!M36</f>
        <v>1710973</v>
      </c>
      <c r="N36" s="244">
        <f>+BKK!N36+DMK!N36+CNX!N36+HDY!N36+HKT!N36+CEI!N36</f>
        <v>1723322</v>
      </c>
      <c r="O36" s="137">
        <f>M36+N36</f>
        <v>3434295</v>
      </c>
      <c r="P36" s="100">
        <f>+BKK!P36+DMK!P36+CNX!P36+HDY!P36+HKT!P36+CEI!P36</f>
        <v>1689</v>
      </c>
      <c r="Q36" s="140">
        <f>O36+P36</f>
        <v>3435984</v>
      </c>
      <c r="R36" s="243">
        <f>+BKK!R36+DMK!R36+CNX!R36+HDY!R36+HKT!R36+CEI!R36</f>
        <v>2082501</v>
      </c>
      <c r="S36" s="244">
        <f>+BKK!S36+DMK!S36+CNX!S36+HDY!S36+HKT!S36+CEI!S36</f>
        <v>2087527</v>
      </c>
      <c r="T36" s="137">
        <f>+R36+S36</f>
        <v>4170028</v>
      </c>
      <c r="U36" s="100">
        <f>+BKK!U36+DMK!U36+CNX!U36+HDY!U36+HKT!U36+CEI!U36</f>
        <v>2029</v>
      </c>
      <c r="V36" s="142">
        <f>T36+U36</f>
        <v>4172057</v>
      </c>
      <c r="W36" s="217">
        <f t="shared" si="24"/>
        <v>21.422480430642278</v>
      </c>
    </row>
    <row r="37" spans="1:23" ht="13.5" thickBot="1">
      <c r="A37" s="94" t="str">
        <f t="shared" si="2"/>
        <v xml:space="preserve"> </v>
      </c>
      <c r="B37" s="227" t="s">
        <v>16</v>
      </c>
      <c r="C37" s="245">
        <f>+BKK!C37+DMK!C37+CNX!C37+HDY!C37+HKT!C37+CEI!C37</f>
        <v>14707</v>
      </c>
      <c r="D37" s="246">
        <f>+BKK!D37+DMK!D37+CNX!D37+HDY!D37+HKT!D37+CEI!D37</f>
        <v>14708</v>
      </c>
      <c r="E37" s="98">
        <f>C37+D37</f>
        <v>29415</v>
      </c>
      <c r="F37" s="245">
        <f>+BKK!F37+DMK!F37+CNX!F37+HDY!F37+HKT!F37+CEI!F37</f>
        <v>16071</v>
      </c>
      <c r="G37" s="246">
        <f>+BKK!G37+DMK!G37+CNX!G37+HDY!G37+HKT!G37+CEI!G37</f>
        <v>16046</v>
      </c>
      <c r="H37" s="98">
        <f>F37+G37</f>
        <v>32117</v>
      </c>
      <c r="I37" s="217">
        <f t="shared" si="23"/>
        <v>9.1857895631480613</v>
      </c>
      <c r="K37" s="99"/>
      <c r="L37" s="227" t="s">
        <v>16</v>
      </c>
      <c r="M37" s="243">
        <f>+BKK!M37+DMK!M37+CNX!M37+HDY!M37+HKT!M37+CEI!M37</f>
        <v>1889536</v>
      </c>
      <c r="N37" s="244">
        <f>+BKK!N37+DMK!N37+CNX!N37+HDY!N37+HKT!N37+CEI!N37</f>
        <v>2002648</v>
      </c>
      <c r="O37" s="137">
        <f>M37+N37</f>
        <v>3892184</v>
      </c>
      <c r="P37" s="100">
        <f>+BKK!P37+DMK!P37+CNX!P37+HDY!P37+HKT!P37+CEI!P37</f>
        <v>1120</v>
      </c>
      <c r="Q37" s="140">
        <f>O37+P37</f>
        <v>3893304</v>
      </c>
      <c r="R37" s="243">
        <f>+BKK!R37+DMK!R37+CNX!R37+HDY!R37+HKT!R37+CEI!R37</f>
        <v>2154694</v>
      </c>
      <c r="S37" s="244">
        <f>+BKK!S37+DMK!S37+CNX!S37+HDY!S37+HKT!S37+CEI!S37</f>
        <v>2248214</v>
      </c>
      <c r="T37" s="137">
        <f>+R37+S37</f>
        <v>4402908</v>
      </c>
      <c r="U37" s="100">
        <f>+BKK!U37+DMK!U37+CNX!U37+HDY!U37+HKT!U37+CEI!U37</f>
        <v>1606</v>
      </c>
      <c r="V37" s="142">
        <f>T37+U37</f>
        <v>4404514</v>
      </c>
      <c r="W37" s="217">
        <f t="shared" si="24"/>
        <v>13.130492763986567</v>
      </c>
    </row>
    <row r="38" spans="1:23" ht="14.25" thickTop="1" thickBot="1">
      <c r="A38" s="94" t="str">
        <f>IF(ISERROR(F38/G38)," ",IF(F38/G38&gt;0.5,IF(F38/G38&lt;1.5," ","NOT OK"),"NOT OK"))</f>
        <v xml:space="preserve"> </v>
      </c>
      <c r="B38" s="205" t="s">
        <v>17</v>
      </c>
      <c r="C38" s="101">
        <f>C37+C35+C36</f>
        <v>41475</v>
      </c>
      <c r="D38" s="102">
        <f>D37+D35+D36</f>
        <v>41418</v>
      </c>
      <c r="E38" s="103">
        <f>+E35+E36+E37</f>
        <v>82893</v>
      </c>
      <c r="F38" s="101">
        <f>F37+F35+F36</f>
        <v>46618</v>
      </c>
      <c r="G38" s="102">
        <f>G37+G35+G36</f>
        <v>46614</v>
      </c>
      <c r="H38" s="103">
        <f>+H35+H36+H37</f>
        <v>93232</v>
      </c>
      <c r="I38" s="104">
        <f t="shared" si="23"/>
        <v>12.472705777327398</v>
      </c>
      <c r="L38" s="198" t="s">
        <v>17</v>
      </c>
      <c r="M38" s="143">
        <f t="shared" ref="M38:Q38" si="25">M37+M36+M35</f>
        <v>5384377</v>
      </c>
      <c r="N38" s="144">
        <f t="shared" si="25"/>
        <v>5515300</v>
      </c>
      <c r="O38" s="143">
        <f t="shared" si="25"/>
        <v>10899677</v>
      </c>
      <c r="P38" s="143">
        <f t="shared" si="25"/>
        <v>4179</v>
      </c>
      <c r="Q38" s="143">
        <f t="shared" si="25"/>
        <v>10903856</v>
      </c>
      <c r="R38" s="143">
        <f t="shared" ref="R38:V38" si="26">R37+R36+R35</f>
        <v>6328327</v>
      </c>
      <c r="S38" s="144">
        <f t="shared" si="26"/>
        <v>6421110</v>
      </c>
      <c r="T38" s="143">
        <f t="shared" si="26"/>
        <v>12749437</v>
      </c>
      <c r="U38" s="143">
        <f t="shared" si="26"/>
        <v>5237</v>
      </c>
      <c r="V38" s="145">
        <f t="shared" si="26"/>
        <v>12754674</v>
      </c>
      <c r="W38" s="146">
        <f t="shared" si="24"/>
        <v>16.973976912387691</v>
      </c>
    </row>
    <row r="39" spans="1:23" ht="13.5" thickTop="1">
      <c r="A39" s="94" t="str">
        <f t="shared" si="2"/>
        <v xml:space="preserve"> </v>
      </c>
      <c r="B39" s="221" t="s">
        <v>18</v>
      </c>
      <c r="C39" s="241">
        <f>+BKK!C39+DMK!C39+CNX!C39+HDY!C39+HKT!C39+CEI!C39</f>
        <v>14940</v>
      </c>
      <c r="D39" s="242">
        <f>+BKK!D39+DMK!D39+CNX!D39+HDY!D39+HKT!D39+CEI!D39</f>
        <v>15006</v>
      </c>
      <c r="E39" s="98">
        <f>C39+D39</f>
        <v>29946</v>
      </c>
      <c r="F39" s="241">
        <f>+BKK!F39+DMK!F39+CNX!F39+HDY!F39+HKT!F39+CEI!F39</f>
        <v>16218</v>
      </c>
      <c r="G39" s="242">
        <f>+BKK!G39+DMK!G39+CNX!G39+HDY!G39+HKT!G39+CEI!G39</f>
        <v>16191</v>
      </c>
      <c r="H39" s="98">
        <f>F39+G39</f>
        <v>32409</v>
      </c>
      <c r="I39" s="217">
        <f t="shared" si="23"/>
        <v>8.2248046483670567</v>
      </c>
      <c r="L39" s="221" t="s">
        <v>18</v>
      </c>
      <c r="M39" s="243">
        <f>+BKK!M39+DMK!M39+CNX!M39+HDY!M39+HKT!M39+CEI!M39</f>
        <v>2057740</v>
      </c>
      <c r="N39" s="244">
        <f>+BKK!N39+DMK!N39+CNX!N39+HDY!N39+HKT!N39+CEI!N39</f>
        <v>1994292</v>
      </c>
      <c r="O39" s="137">
        <f>M39+N39</f>
        <v>4052032</v>
      </c>
      <c r="P39" s="100">
        <f>+BKK!P39+DMK!P39+CNX!P39+HDY!P39+HKT!P39+CEI!P39</f>
        <v>1350</v>
      </c>
      <c r="Q39" s="140">
        <f>O39+P39</f>
        <v>4053382</v>
      </c>
      <c r="R39" s="243">
        <f>+BKK!R39+DMK!R39+CNX!R39+HDY!R39+HKT!R39+CEI!R39</f>
        <v>2379577</v>
      </c>
      <c r="S39" s="244">
        <f>+BKK!S39+DMK!S39+CNX!S39+HDY!S39+HKT!S39+CEI!S39</f>
        <v>2314793</v>
      </c>
      <c r="T39" s="137">
        <f>R39+S39</f>
        <v>4694370</v>
      </c>
      <c r="U39" s="100">
        <f>+BKK!U39+DMK!U39+CNX!U39+HDY!U39+HKT!U39+CEI!U39</f>
        <v>1931</v>
      </c>
      <c r="V39" s="142">
        <f>T39+U39</f>
        <v>4696301</v>
      </c>
      <c r="W39" s="217">
        <f t="shared" si="24"/>
        <v>15.861298046914897</v>
      </c>
    </row>
    <row r="40" spans="1:23">
      <c r="A40" s="94" t="str">
        <f>IF(ISERROR(F40/G40)," ",IF(F40/G40&gt;0.5,IF(F40/G40&lt;1.5," ","NOT OK"),"NOT OK"))</f>
        <v xml:space="preserve"> </v>
      </c>
      <c r="B40" s="221" t="s">
        <v>19</v>
      </c>
      <c r="C40" s="243">
        <f>+BKK!C40+DMK!C40+CNX!C40+HDY!C40+HKT!C40+CEI!C40</f>
        <v>13654</v>
      </c>
      <c r="D40" s="247">
        <f>+BKK!D40+DMK!D40+CNX!D40+HDY!D40+HKT!D40+CEI!D40</f>
        <v>13691</v>
      </c>
      <c r="E40" s="98">
        <f>C40+D40</f>
        <v>27345</v>
      </c>
      <c r="F40" s="243">
        <f>+BKK!F40+DMK!F40+CNX!F40+HDY!F40+HKT!F40+CEI!F40</f>
        <v>15255</v>
      </c>
      <c r="G40" s="247">
        <f>+BKK!G40+DMK!G40+CNX!G40+HDY!G40+HKT!G40+CEI!G40</f>
        <v>15224</v>
      </c>
      <c r="H40" s="105">
        <f>F40+G40</f>
        <v>30479</v>
      </c>
      <c r="I40" s="217">
        <f>IF(E40=0,0,((H40/E40)-1)*100)</f>
        <v>11.460961784604141</v>
      </c>
      <c r="L40" s="221" t="s">
        <v>19</v>
      </c>
      <c r="M40" s="243">
        <f>+BKK!M40+DMK!M40+CNX!M40+HDY!M40+HKT!M40+CEI!M40</f>
        <v>1916654</v>
      </c>
      <c r="N40" s="244">
        <f>+BKK!N40+DMK!N40+CNX!N40+HDY!N40+HKT!N40+CEI!N40</f>
        <v>1920855</v>
      </c>
      <c r="O40" s="137">
        <f>M40+N40</f>
        <v>3837509</v>
      </c>
      <c r="P40" s="100">
        <f>+BKK!P40+DMK!P40+CNX!P40+HDY!P40+HKT!P40+CEI!P40</f>
        <v>1467</v>
      </c>
      <c r="Q40" s="140">
        <f>O40+P40</f>
        <v>3838976</v>
      </c>
      <c r="R40" s="243">
        <f>+BKK!R40+DMK!R40+CNX!R40+HDY!R40+HKT!R40+CEI!R40</f>
        <v>2252120</v>
      </c>
      <c r="S40" s="244">
        <f>+BKK!S40+DMK!S40+CNX!S40+HDY!S40+HKT!S40+CEI!S40</f>
        <v>2244906</v>
      </c>
      <c r="T40" s="137">
        <f>R40+S40</f>
        <v>4497026</v>
      </c>
      <c r="U40" s="100">
        <f>+BKK!U40+DMK!U40+CNX!U40+HDY!U40+HKT!U40+CEI!U40</f>
        <v>1814</v>
      </c>
      <c r="V40" s="142">
        <f>T40+U40</f>
        <v>4498840</v>
      </c>
      <c r="W40" s="217">
        <f>IF(Q40=0,0,((V40/Q40)-1)*100)</f>
        <v>17.188541944518533</v>
      </c>
    </row>
    <row r="41" spans="1:23" ht="13.5" thickBot="1">
      <c r="A41" s="94" t="str">
        <f>IF(ISERROR(F41/G41)," ",IF(F41/G41&gt;0.5,IF(F41/G41&lt;1.5," ","NOT OK"),"NOT OK"))</f>
        <v xml:space="preserve"> </v>
      </c>
      <c r="B41" s="221" t="s">
        <v>20</v>
      </c>
      <c r="C41" s="243">
        <f>+BKK!C41+DMK!C41+CNX!C41+HDY!C41+HKT!C41+CEI!C41</f>
        <v>14954</v>
      </c>
      <c r="D41" s="247">
        <f>+BKK!D41+DMK!D41+CNX!D41+HDY!D41+HKT!D41+CEI!D41</f>
        <v>14926</v>
      </c>
      <c r="E41" s="98">
        <f>+D41+C41</f>
        <v>29880</v>
      </c>
      <c r="F41" s="243">
        <f>+BKK!F41+DMK!F41+CNX!F41+HDY!F41+HKT!F41+CEI!F41</f>
        <v>15393</v>
      </c>
      <c r="G41" s="247">
        <f>+BKK!G41+DMK!G41+CNX!G41+HDY!G41+HKT!G41+CEI!G41</f>
        <v>15373</v>
      </c>
      <c r="H41" s="105">
        <f>+G41+F41</f>
        <v>30766</v>
      </c>
      <c r="I41" s="217">
        <f>IF(E41=0,0,((H41/E41)-1)*100)</f>
        <v>2.9651941097724288</v>
      </c>
      <c r="L41" s="221" t="s">
        <v>20</v>
      </c>
      <c r="M41" s="243">
        <f>+BKK!M41+DMK!M41+CNX!M41+HDY!M41+HKT!M41+CEI!M41</f>
        <v>2064163</v>
      </c>
      <c r="N41" s="244">
        <f>+BKK!N41+DMK!N41+CNX!N41+HDY!N41+HKT!N41+CEI!N41</f>
        <v>2034201</v>
      </c>
      <c r="O41" s="137">
        <f>M41+N41</f>
        <v>4098364</v>
      </c>
      <c r="P41" s="100">
        <f>+BKK!P41+DMK!P41+CNX!P41+HDY!P41+HKT!P41+CEI!P41</f>
        <v>1709</v>
      </c>
      <c r="Q41" s="140">
        <f>O41+P41</f>
        <v>4100073</v>
      </c>
      <c r="R41" s="243">
        <f>+BKK!R41+DMK!R41+CNX!R41+HDY!R41+HKT!R41+CEI!R41</f>
        <v>2233148</v>
      </c>
      <c r="S41" s="244">
        <f>+BKK!S41+DMK!S41+CNX!S41+HDY!S41+HKT!S41+CEI!S41</f>
        <v>2214319</v>
      </c>
      <c r="T41" s="137">
        <f>R41+S41</f>
        <v>4447467</v>
      </c>
      <c r="U41" s="100">
        <f>+BKK!U41+DMK!U41+CNX!U41+HDY!U41+HKT!U41+CEI!U41</f>
        <v>2104</v>
      </c>
      <c r="V41" s="142">
        <f>T41+U41</f>
        <v>4449571</v>
      </c>
      <c r="W41" s="217">
        <f>IF(Q41=0,0,((V41/Q41)-1)*100)</f>
        <v>8.5241896912567228</v>
      </c>
    </row>
    <row r="42" spans="1:23" ht="14.25" thickTop="1" thickBot="1">
      <c r="A42" s="94" t="str">
        <f>IF(ISERROR(F42/G42)," ",IF(F42/G42&gt;0.5,IF(F42/G42&lt;1.5," ","NOT OK"),"NOT OK"))</f>
        <v xml:space="preserve"> </v>
      </c>
      <c r="B42" s="205" t="s">
        <v>87</v>
      </c>
      <c r="C42" s="101">
        <f>+C39+C40+C41</f>
        <v>43548</v>
      </c>
      <c r="D42" s="102">
        <f t="shared" ref="D42:H42" si="27">+D39+D40+D41</f>
        <v>43623</v>
      </c>
      <c r="E42" s="103">
        <f t="shared" si="27"/>
        <v>87171</v>
      </c>
      <c r="F42" s="101">
        <f t="shared" si="27"/>
        <v>46866</v>
      </c>
      <c r="G42" s="102">
        <f t="shared" si="27"/>
        <v>46788</v>
      </c>
      <c r="H42" s="103">
        <f t="shared" si="27"/>
        <v>93654</v>
      </c>
      <c r="I42" s="104">
        <f t="shared" ref="I42" si="28">IF(E42=0,0,((H42/E42)-1)*100)</f>
        <v>7.4371063771208279</v>
      </c>
      <c r="L42" s="198" t="s">
        <v>87</v>
      </c>
      <c r="M42" s="143">
        <f>+M39+M40+M41</f>
        <v>6038557</v>
      </c>
      <c r="N42" s="144">
        <f t="shared" ref="N42:V42" si="29">+N39+N40+N41</f>
        <v>5949348</v>
      </c>
      <c r="O42" s="143">
        <f t="shared" si="29"/>
        <v>11987905</v>
      </c>
      <c r="P42" s="143">
        <f t="shared" si="29"/>
        <v>4526</v>
      </c>
      <c r="Q42" s="143">
        <f t="shared" si="29"/>
        <v>11992431</v>
      </c>
      <c r="R42" s="143">
        <f t="shared" si="29"/>
        <v>6864845</v>
      </c>
      <c r="S42" s="144">
        <f t="shared" si="29"/>
        <v>6774018</v>
      </c>
      <c r="T42" s="143">
        <f t="shared" si="29"/>
        <v>13638863</v>
      </c>
      <c r="U42" s="143">
        <f t="shared" si="29"/>
        <v>5849</v>
      </c>
      <c r="V42" s="145">
        <f t="shared" si="29"/>
        <v>13644712</v>
      </c>
      <c r="W42" s="146">
        <f t="shared" ref="W42" si="30">IF(Q42=0,0,((V42/Q42)-1)*100)</f>
        <v>13.777698616735833</v>
      </c>
    </row>
    <row r="43" spans="1:23" ht="13.5" thickTop="1">
      <c r="A43" s="94" t="str">
        <f t="shared" si="2"/>
        <v xml:space="preserve"> </v>
      </c>
      <c r="B43" s="221" t="s">
        <v>32</v>
      </c>
      <c r="C43" s="248">
        <f>+BKK!C43+DMK!C43+CNX!C43+HDY!C43+HKT!C43+CEI!C43</f>
        <v>14482</v>
      </c>
      <c r="D43" s="249">
        <f>+BKK!D43+DMK!D43+CNX!D43+HDY!D43+HKT!D43+CEI!D43</f>
        <v>14492</v>
      </c>
      <c r="E43" s="98">
        <f>C43+D43</f>
        <v>28974</v>
      </c>
      <c r="F43" s="248">
        <f>+BKK!F43+DMK!F43+CNX!F43+HDY!F43+HKT!F43+CEI!F43</f>
        <v>15558</v>
      </c>
      <c r="G43" s="249">
        <f>+BKK!G43+DMK!G43+CNX!G43+HDY!G43+HKT!G43+CEI!G43</f>
        <v>15526</v>
      </c>
      <c r="H43" s="105">
        <f>F43+G43</f>
        <v>31084</v>
      </c>
      <c r="I43" s="217">
        <f t="shared" si="23"/>
        <v>7.2823911092703808</v>
      </c>
      <c r="L43" s="221" t="s">
        <v>21</v>
      </c>
      <c r="M43" s="243">
        <f>+BKK!M43+DMK!M43+CNX!M43+HDY!M43+HKT!M43+CEI!M43</f>
        <v>1963375</v>
      </c>
      <c r="N43" s="244">
        <f>+BKK!N43+DMK!N43+CNX!N43+HDY!N43+HKT!N43+CEI!N43</f>
        <v>1954023</v>
      </c>
      <c r="O43" s="137">
        <f>SUM(M43:N43)</f>
        <v>3917398</v>
      </c>
      <c r="P43" s="100">
        <f>+BKK!P43+DMK!P43+CNX!P43+HDY!P43+HKT!P43+CEI!P43</f>
        <v>1465</v>
      </c>
      <c r="Q43" s="140">
        <f>+O43+P43</f>
        <v>3918863</v>
      </c>
      <c r="R43" s="243">
        <f>+BKK!R43+DMK!R43+CNX!R43+HDY!R43+HKT!R43+CEI!R43</f>
        <v>2173667</v>
      </c>
      <c r="S43" s="244">
        <f>+BKK!S43+DMK!S43+CNX!S43+HDY!S43+HKT!S43+CEI!S43</f>
        <v>2159306</v>
      </c>
      <c r="T43" s="137">
        <f>+R43+S43</f>
        <v>4332973</v>
      </c>
      <c r="U43" s="100">
        <f>+BKK!U43+DMK!U43+CNX!U43+HDY!U43+HKT!U43+CEI!U43</f>
        <v>1673</v>
      </c>
      <c r="V43" s="142">
        <f>+T43+U43</f>
        <v>4334646</v>
      </c>
      <c r="W43" s="217">
        <f t="shared" si="24"/>
        <v>10.609786563092417</v>
      </c>
    </row>
    <row r="44" spans="1:23">
      <c r="A44" s="94" t="str">
        <f t="shared" ref="A44:A47" si="31">IF(ISERROR(F44/G44)," ",IF(F44/G44&gt;0.5,IF(F44/G44&lt;1.5," ","NOT OK"),"NOT OK"))</f>
        <v xml:space="preserve"> </v>
      </c>
      <c r="B44" s="221" t="s">
        <v>88</v>
      </c>
      <c r="C44" s="248">
        <f>+BKK!C44+DMK!C44+CNX!C44+HDY!C44+HKT!C44+CEI!C44</f>
        <v>14626</v>
      </c>
      <c r="D44" s="249">
        <f>+BKK!D44+DMK!D44+CNX!D44+HDY!D44+HKT!D44+CEI!D44</f>
        <v>14622</v>
      </c>
      <c r="E44" s="98">
        <f>C44+D44</f>
        <v>29248</v>
      </c>
      <c r="F44" s="248">
        <f>+BKK!F44+DMK!F44+CNX!F44+HDY!F44+HKT!F44+CEI!F44</f>
        <v>15995</v>
      </c>
      <c r="G44" s="249">
        <f>+BKK!G44+DMK!G44+CNX!G44+HDY!G44+HKT!G44+CEI!G44</f>
        <v>15952</v>
      </c>
      <c r="H44" s="105">
        <f>F44+G44</f>
        <v>31947</v>
      </c>
      <c r="I44" s="217">
        <f t="shared" ref="I44:I48" si="32">IF(E44=0,0,((H44/E44)-1)*100)</f>
        <v>9.2279814004376348</v>
      </c>
      <c r="L44" s="221" t="s">
        <v>88</v>
      </c>
      <c r="M44" s="243">
        <f>+BKK!M44+DMK!M44+CNX!M44+HDY!M44+HKT!M44+CEI!M44</f>
        <v>1845946</v>
      </c>
      <c r="N44" s="244">
        <f>+BKK!N44+DMK!N44+CNX!N44+HDY!N44+HKT!N44+CEI!N44</f>
        <v>1838661</v>
      </c>
      <c r="O44" s="137">
        <f>SUM(M44:N44)</f>
        <v>3684607</v>
      </c>
      <c r="P44" s="100">
        <f>+BKK!P44+DMK!P44+CNX!P44+HDY!P44+HKT!P44+CEI!P44</f>
        <v>1394</v>
      </c>
      <c r="Q44" s="140">
        <f>+O44+P44</f>
        <v>3686001</v>
      </c>
      <c r="R44" s="243">
        <f>+BKK!R44+DMK!R44+CNX!R44+HDY!R44+HKT!R44+CEI!R44</f>
        <v>2127062</v>
      </c>
      <c r="S44" s="244">
        <f>+BKK!S44+DMK!S44+CNX!S44+HDY!S44+HKT!S44+CEI!S44</f>
        <v>2116768</v>
      </c>
      <c r="T44" s="137">
        <f>+R44+S44</f>
        <v>4243830</v>
      </c>
      <c r="U44" s="100">
        <f>+BKK!U44+DMK!U44+CNX!U44+HDY!U44+HKT!U44+CEI!U44</f>
        <v>3059</v>
      </c>
      <c r="V44" s="142">
        <f>+T44+U44</f>
        <v>4246889</v>
      </c>
      <c r="W44" s="217">
        <f t="shared" ref="W44:W48" si="33">IF(Q44=0,0,((V44/Q44)-1)*100)</f>
        <v>15.216707754555681</v>
      </c>
    </row>
    <row r="45" spans="1:23" ht="13.5" thickBot="1">
      <c r="A45" s="94" t="str">
        <f t="shared" si="31"/>
        <v xml:space="preserve"> </v>
      </c>
      <c r="B45" s="221" t="s">
        <v>22</v>
      </c>
      <c r="C45" s="248">
        <f>+BKK!C45+DMK!C45+CNX!C45+HDY!C45+HKT!C45+CEI!C45</f>
        <v>13713</v>
      </c>
      <c r="D45" s="249">
        <f>+BKK!D45+DMK!D45+CNX!D45+HDY!D45+HKT!D45+CEI!D45</f>
        <v>13718</v>
      </c>
      <c r="E45" s="98">
        <f>C45+D45</f>
        <v>27431</v>
      </c>
      <c r="F45" s="248">
        <f>+BKK!F45+DMK!F45+CNX!F45+HDY!F45+HKT!F45+CEI!F45</f>
        <v>15117</v>
      </c>
      <c r="G45" s="249">
        <f>+BKK!G45+DMK!G45+CNX!G45+HDY!G45+HKT!G45+CEI!G45</f>
        <v>15181</v>
      </c>
      <c r="H45" s="105">
        <f>F45+G45</f>
        <v>30298</v>
      </c>
      <c r="I45" s="217">
        <f t="shared" si="32"/>
        <v>10.451678757609994</v>
      </c>
      <c r="L45" s="221" t="s">
        <v>22</v>
      </c>
      <c r="M45" s="243">
        <f>+BKK!M45+DMK!M45+CNX!M45+HDY!M45+HKT!M45+CEI!M45</f>
        <v>1689590</v>
      </c>
      <c r="N45" s="244">
        <f>+BKK!N45+DMK!N45+CNX!N45+HDY!N45+HKT!N45+CEI!N45</f>
        <v>1690961</v>
      </c>
      <c r="O45" s="138">
        <f>SUM(M45:N45)</f>
        <v>3380551</v>
      </c>
      <c r="P45" s="250">
        <f>+BKK!P45+DMK!P45+CNX!P45+HDY!P45+HKT!P45+CEI!P45</f>
        <v>648</v>
      </c>
      <c r="Q45" s="140">
        <f>O45+P45</f>
        <v>3381199</v>
      </c>
      <c r="R45" s="243">
        <f>+BKK!R45+DMK!R45+CNX!R45+HDY!R45+HKT!R45+CEI!R45</f>
        <v>1926749</v>
      </c>
      <c r="S45" s="244">
        <f>+BKK!S45+DMK!S45+CNX!S45+HDY!S45+HKT!S45+CEI!S45</f>
        <v>1931375</v>
      </c>
      <c r="T45" s="138">
        <f>+R45+S45</f>
        <v>3858124</v>
      </c>
      <c r="U45" s="250">
        <f>+BKK!U45+DMK!U45+CNX!U45+HDY!U45+HKT!U45+CEI!U45</f>
        <v>2154</v>
      </c>
      <c r="V45" s="142">
        <f t="shared" ref="V45" si="34">+T45+U45</f>
        <v>3860278</v>
      </c>
      <c r="W45" s="217">
        <f t="shared" si="33"/>
        <v>14.168908721432839</v>
      </c>
    </row>
    <row r="46" spans="1:23" ht="15.75" customHeight="1" thickTop="1" thickBot="1">
      <c r="A46" s="113" t="str">
        <f t="shared" si="31"/>
        <v xml:space="preserve"> </v>
      </c>
      <c r="B46" s="206" t="s">
        <v>60</v>
      </c>
      <c r="C46" s="108">
        <f>+C43+C44+C45</f>
        <v>42821</v>
      </c>
      <c r="D46" s="109">
        <f t="shared" ref="D46" si="35">+D43+D44+D45</f>
        <v>42832</v>
      </c>
      <c r="E46" s="110">
        <f t="shared" ref="E46" si="36">+E43+E44+E45</f>
        <v>85653</v>
      </c>
      <c r="F46" s="111">
        <f t="shared" ref="F46" si="37">+F43+F44+F45</f>
        <v>46670</v>
      </c>
      <c r="G46" s="112">
        <f t="shared" ref="G46" si="38">+G43+G44+G45</f>
        <v>46659</v>
      </c>
      <c r="H46" s="112">
        <f t="shared" ref="H46" si="39">+H43+H44+H45</f>
        <v>93329</v>
      </c>
      <c r="I46" s="104">
        <f t="shared" si="32"/>
        <v>8.961740978132692</v>
      </c>
      <c r="J46" s="113"/>
      <c r="K46" s="114"/>
      <c r="L46" s="199" t="s">
        <v>60</v>
      </c>
      <c r="M46" s="147">
        <f>+M43+M44+M45</f>
        <v>5498911</v>
      </c>
      <c r="N46" s="147">
        <f t="shared" ref="N46" si="40">+N43+N44+N45</f>
        <v>5483645</v>
      </c>
      <c r="O46" s="148">
        <f t="shared" ref="O46" si="41">+O43+O44+O45</f>
        <v>10982556</v>
      </c>
      <c r="P46" s="148">
        <f t="shared" ref="P46" si="42">+P43+P44+P45</f>
        <v>3507</v>
      </c>
      <c r="Q46" s="148">
        <f t="shared" ref="Q46" si="43">+Q43+Q44+Q45</f>
        <v>10986063</v>
      </c>
      <c r="R46" s="147">
        <f t="shared" ref="R46" si="44">+R43+R44+R45</f>
        <v>6227478</v>
      </c>
      <c r="S46" s="147">
        <f t="shared" ref="S46" si="45">+S43+S44+S45</f>
        <v>6207449</v>
      </c>
      <c r="T46" s="148">
        <f t="shared" ref="T46" si="46">+T43+T44+T45</f>
        <v>12434927</v>
      </c>
      <c r="U46" s="148">
        <f t="shared" ref="U46" si="47">+U43+U44+U45</f>
        <v>6886</v>
      </c>
      <c r="V46" s="148">
        <f t="shared" ref="V46" si="48">+V43+V44+V45</f>
        <v>12441813</v>
      </c>
      <c r="W46" s="149">
        <f t="shared" si="33"/>
        <v>13.250879773764268</v>
      </c>
    </row>
    <row r="47" spans="1:23" ht="13.5" thickTop="1">
      <c r="A47" s="94" t="str">
        <f t="shared" si="31"/>
        <v xml:space="preserve"> </v>
      </c>
      <c r="B47" s="221" t="s">
        <v>23</v>
      </c>
      <c r="C47" s="243">
        <f>+BKK!C47+DMK!C47+CNX!C47+HDY!C47+HKT!C47+CEI!C47</f>
        <v>14405</v>
      </c>
      <c r="D47" s="247">
        <f>+BKK!D47+DMK!D47+CNX!D47+HDY!D47+HKT!D47+CEI!D47</f>
        <v>14421</v>
      </c>
      <c r="E47" s="115">
        <f>C47+D47</f>
        <v>28826</v>
      </c>
      <c r="F47" s="243">
        <f>+BKK!F47+DMK!F47+CNX!F47+HDY!F47+HKT!F47+CEI!F47</f>
        <v>15822</v>
      </c>
      <c r="G47" s="247">
        <f>+BKK!G47+DMK!G47+CNX!G47+HDY!G47+HKT!G47+CEI!G47</f>
        <v>15790</v>
      </c>
      <c r="H47" s="116">
        <f>F47+G47</f>
        <v>31612</v>
      </c>
      <c r="I47" s="217">
        <f t="shared" si="32"/>
        <v>9.6648858669256867</v>
      </c>
      <c r="L47" s="221" t="s">
        <v>24</v>
      </c>
      <c r="M47" s="243">
        <f>+BKK!M47+DMK!M47+CNX!M47+HDY!M47+HKT!M47+CEI!M47</f>
        <v>1969704</v>
      </c>
      <c r="N47" s="244">
        <f>+BKK!N47+DMK!N47+CNX!N47+HDY!N47+HKT!N47+CEI!N47</f>
        <v>2003508</v>
      </c>
      <c r="O47" s="138">
        <f>SUM(M47:N47)</f>
        <v>3973212</v>
      </c>
      <c r="P47" s="251">
        <f>+BKK!P47+DMK!P47+CNX!P47+HDY!P47+HKT!P47+CEI!P47</f>
        <v>1015</v>
      </c>
      <c r="Q47" s="140">
        <f>O47+P47</f>
        <v>3974227</v>
      </c>
      <c r="R47" s="243">
        <f>+BKK!R47+DMK!R47+CNX!R47+HDY!R47+HKT!R47+CEI!R47</f>
        <v>2283916</v>
      </c>
      <c r="S47" s="244">
        <f>+BKK!S47+DMK!S47+CNX!S47+HDY!S47+HKT!S47+CEI!S47</f>
        <v>2291331</v>
      </c>
      <c r="T47" s="138">
        <f>+R47+S47</f>
        <v>4575247</v>
      </c>
      <c r="U47" s="251">
        <f>+BKK!U47+DMK!U47+CNX!U47+HDY!U47+HKT!U47+CEI!U47</f>
        <v>3389</v>
      </c>
      <c r="V47" s="142">
        <f>+T47+U47</f>
        <v>4578636</v>
      </c>
      <c r="W47" s="217">
        <f t="shared" si="33"/>
        <v>15.208215333447228</v>
      </c>
    </row>
    <row r="48" spans="1:23">
      <c r="A48" s="94" t="str">
        <f t="shared" si="2"/>
        <v xml:space="preserve"> </v>
      </c>
      <c r="B48" s="221" t="s">
        <v>25</v>
      </c>
      <c r="C48" s="243">
        <f>+BKK!C48+DMK!C48+CNX!C48+HDY!C48+HKT!C48+CEI!C48</f>
        <v>14799</v>
      </c>
      <c r="D48" s="247">
        <f>+BKK!D48+DMK!D48+CNX!D48+HDY!D48+HKT!D48+CEI!D48</f>
        <v>14846</v>
      </c>
      <c r="E48" s="117">
        <f>C48+D48</f>
        <v>29645</v>
      </c>
      <c r="F48" s="243">
        <f>+BKK!F48+DMK!F48+CNX!F48+HDY!F48+HKT!F48+CEI!F48</f>
        <v>15936</v>
      </c>
      <c r="G48" s="247">
        <f>+BKK!G48+DMK!G48+CNX!G48+HDY!G48+HKT!G48+CEI!G48</f>
        <v>15922</v>
      </c>
      <c r="H48" s="117">
        <f>F48+G48</f>
        <v>31858</v>
      </c>
      <c r="I48" s="217">
        <f t="shared" si="32"/>
        <v>7.4650025299376033</v>
      </c>
      <c r="L48" s="221" t="s">
        <v>25</v>
      </c>
      <c r="M48" s="243">
        <f>+BKK!M48+DMK!M48+CNX!M48+HDY!M48+HKT!M48+CEI!M48</f>
        <v>2088647</v>
      </c>
      <c r="N48" s="244">
        <f>+BKK!N48+DMK!N48+CNX!N48+HDY!N48+HKT!N48+CEI!N48</f>
        <v>2047859</v>
      </c>
      <c r="O48" s="138">
        <f>SUM(M48:N48)</f>
        <v>4136506</v>
      </c>
      <c r="P48" s="100">
        <f>+BKK!P48+DMK!P48+CNX!P48+HDY!P48+HKT!P48+CEI!P48</f>
        <v>1871</v>
      </c>
      <c r="Q48" s="140">
        <f>O48+P48</f>
        <v>4138377</v>
      </c>
      <c r="R48" s="243">
        <f>+BKK!R48+DMK!R48+CNX!R48+HDY!R48+HKT!R48+CEI!R48</f>
        <v>2276560</v>
      </c>
      <c r="S48" s="244">
        <f>+BKK!S48+DMK!S48+CNX!S48+HDY!S48+HKT!S48+CEI!S48</f>
        <v>2250050</v>
      </c>
      <c r="T48" s="138">
        <f>+R48+S48</f>
        <v>4526610</v>
      </c>
      <c r="U48" s="100">
        <f>+BKK!U48+DMK!U48+CNX!U48+HDY!U48+HKT!U48+CEI!U48</f>
        <v>2244</v>
      </c>
      <c r="V48" s="142">
        <f>+T48+U48</f>
        <v>4528854</v>
      </c>
      <c r="W48" s="217">
        <f t="shared" si="33"/>
        <v>9.4355105878463963</v>
      </c>
    </row>
    <row r="49" spans="1:23" ht="13.5" thickBot="1">
      <c r="A49" s="94" t="str">
        <f t="shared" si="2"/>
        <v xml:space="preserve"> </v>
      </c>
      <c r="B49" s="221" t="s">
        <v>26</v>
      </c>
      <c r="C49" s="243">
        <f>+BKK!C49+DMK!C49+CNX!C49+HDY!C49+HKT!C49+CEI!C49</f>
        <v>13910</v>
      </c>
      <c r="D49" s="252">
        <f>+BKK!D49+DMK!D49+CNX!D49+HDY!D49+HKT!D49+CEI!D49</f>
        <v>13943</v>
      </c>
      <c r="E49" s="118">
        <f>C49+D49</f>
        <v>27853</v>
      </c>
      <c r="F49" s="243">
        <f>+BKK!F49+DMK!F49+CNX!F49+HDY!F49+HKT!F49+CEI!F49</f>
        <v>15274</v>
      </c>
      <c r="G49" s="252">
        <f>+BKK!G49+DMK!G49+CNX!G49+HDY!G49+HKT!G49+CEI!G49</f>
        <v>15242</v>
      </c>
      <c r="H49" s="118">
        <f>F49+G49</f>
        <v>30516</v>
      </c>
      <c r="I49" s="218">
        <f t="shared" ref="I49:I50" si="49">IF(E49=0,0,((H49/E49)-1)*100)</f>
        <v>9.5609090582702052</v>
      </c>
      <c r="L49" s="221" t="s">
        <v>26</v>
      </c>
      <c r="M49" s="243">
        <f>+BKK!M49+DMK!M49+CNX!M49+HDY!M49+HKT!M49+CEI!M49</f>
        <v>1727543</v>
      </c>
      <c r="N49" s="244">
        <f>+BKK!N49+DMK!N49+CNX!N49+HDY!N49+HKT!N49+CEI!N49</f>
        <v>1728666</v>
      </c>
      <c r="O49" s="138">
        <f>SUM(M49:N49)</f>
        <v>3456209</v>
      </c>
      <c r="P49" s="250">
        <f>+BKK!P49+DMK!P49+CNX!P49+HDY!P49+HKT!P49+CEI!P49</f>
        <v>1691</v>
      </c>
      <c r="Q49" s="140">
        <f>O49+P49</f>
        <v>3457900</v>
      </c>
      <c r="R49" s="243">
        <f>+BKK!R49+DMK!R49+CNX!R49+HDY!R49+HKT!R49+CEI!R49</f>
        <v>1950795</v>
      </c>
      <c r="S49" s="244">
        <f>+BKK!S49+DMK!S49+CNX!S49+HDY!S49+HKT!S49+CEI!S49</f>
        <v>1955793</v>
      </c>
      <c r="T49" s="138">
        <f>+R49+S49</f>
        <v>3906588</v>
      </c>
      <c r="U49" s="250">
        <f>+BKK!U49+DMK!U49+CNX!U49+HDY!U49+HKT!U49+CEI!U49</f>
        <v>2020</v>
      </c>
      <c r="V49" s="142">
        <f t="shared" ref="V49" si="50">+T49+U49</f>
        <v>3908608</v>
      </c>
      <c r="W49" s="217">
        <f t="shared" ref="W49:W50" si="51">IF(Q49=0,0,((V49/Q49)-1)*100)</f>
        <v>13.034153677087247</v>
      </c>
    </row>
    <row r="50" spans="1:23" ht="14.25" thickTop="1" thickBot="1">
      <c r="A50" s="94" t="str">
        <f t="shared" si="2"/>
        <v xml:space="preserve"> </v>
      </c>
      <c r="B50" s="205" t="s">
        <v>27</v>
      </c>
      <c r="C50" s="111">
        <f t="shared" ref="C50:H50" si="52">+C47+C48+C49</f>
        <v>43114</v>
      </c>
      <c r="D50" s="119">
        <f t="shared" si="52"/>
        <v>43210</v>
      </c>
      <c r="E50" s="111">
        <f t="shared" si="52"/>
        <v>86324</v>
      </c>
      <c r="F50" s="111">
        <f t="shared" si="52"/>
        <v>47032</v>
      </c>
      <c r="G50" s="119">
        <f t="shared" si="52"/>
        <v>46954</v>
      </c>
      <c r="H50" s="111">
        <f t="shared" si="52"/>
        <v>93986</v>
      </c>
      <c r="I50" s="104">
        <f t="shared" si="49"/>
        <v>8.8758630276632324</v>
      </c>
      <c r="L50" s="198" t="s">
        <v>27</v>
      </c>
      <c r="M50" s="143">
        <f t="shared" ref="M50:V50" si="53">+M47+M48+M49</f>
        <v>5785894</v>
      </c>
      <c r="N50" s="144">
        <f t="shared" si="53"/>
        <v>5780033</v>
      </c>
      <c r="O50" s="143">
        <f t="shared" si="53"/>
        <v>11565927</v>
      </c>
      <c r="P50" s="143">
        <f t="shared" si="53"/>
        <v>4577</v>
      </c>
      <c r="Q50" s="143">
        <f t="shared" si="53"/>
        <v>11570504</v>
      </c>
      <c r="R50" s="143">
        <f t="shared" si="53"/>
        <v>6511271</v>
      </c>
      <c r="S50" s="144">
        <f t="shared" si="53"/>
        <v>6497174</v>
      </c>
      <c r="T50" s="143">
        <f t="shared" si="53"/>
        <v>13008445</v>
      </c>
      <c r="U50" s="143">
        <f t="shared" si="53"/>
        <v>7653</v>
      </c>
      <c r="V50" s="143">
        <f t="shared" si="53"/>
        <v>13016098</v>
      </c>
      <c r="W50" s="146">
        <f t="shared" si="51"/>
        <v>12.493785923240686</v>
      </c>
    </row>
    <row r="51" spans="1:23" ht="14.25" thickTop="1" thickBot="1">
      <c r="A51" s="266" t="str">
        <f>IF(ISERROR(F51/G51)," ",IF(F51/G51&gt;0.5,IF(F51/G51&lt;1.5," ","NOT OK"),"NOT OK"))</f>
        <v xml:space="preserve"> </v>
      </c>
      <c r="B51" s="205" t="s">
        <v>90</v>
      </c>
      <c r="C51" s="101">
        <f>+C42+C46+C50</f>
        <v>129483</v>
      </c>
      <c r="D51" s="102">
        <f t="shared" ref="D51" si="54">+D42+D46+D50</f>
        <v>129665</v>
      </c>
      <c r="E51" s="103">
        <f t="shared" ref="E51" si="55">+E42+E46+E50</f>
        <v>259148</v>
      </c>
      <c r="F51" s="101">
        <f t="shared" ref="F51" si="56">+F42+F46+F50</f>
        <v>140568</v>
      </c>
      <c r="G51" s="102">
        <f t="shared" ref="G51" si="57">+G42+G46+G50</f>
        <v>140401</v>
      </c>
      <c r="H51" s="103">
        <f t="shared" ref="H51" si="58">+H42+H46+H50</f>
        <v>280969</v>
      </c>
      <c r="I51" s="104">
        <f>IF(E51=0,0,((H51/E51)-1)*100)</f>
        <v>8.420284933705835</v>
      </c>
      <c r="L51" s="198" t="s">
        <v>90</v>
      </c>
      <c r="M51" s="143">
        <f t="shared" ref="M51" si="59">+M42+M46+M50</f>
        <v>17323362</v>
      </c>
      <c r="N51" s="144">
        <f t="shared" ref="N51" si="60">+N42+N46+N50</f>
        <v>17213026</v>
      </c>
      <c r="O51" s="143">
        <f t="shared" ref="O51" si="61">+O42+O46+O50</f>
        <v>34536388</v>
      </c>
      <c r="P51" s="143">
        <f t="shared" ref="P51" si="62">+P42+P46+P50</f>
        <v>12610</v>
      </c>
      <c r="Q51" s="143">
        <f t="shared" ref="Q51" si="63">+Q42+Q46+Q50</f>
        <v>34548998</v>
      </c>
      <c r="R51" s="143">
        <f t="shared" ref="R51" si="64">+R42+R46+R50</f>
        <v>19603594</v>
      </c>
      <c r="S51" s="144">
        <f t="shared" ref="S51" si="65">+S42+S46+S50</f>
        <v>19478641</v>
      </c>
      <c r="T51" s="143">
        <f t="shared" ref="T51" si="66">+T42+T46+T50</f>
        <v>39082235</v>
      </c>
      <c r="U51" s="143">
        <f t="shared" ref="U51" si="67">+U42+U46+U50</f>
        <v>20388</v>
      </c>
      <c r="V51" s="145">
        <f t="shared" ref="V51" si="68">+V42+V46+V50</f>
        <v>39102623</v>
      </c>
      <c r="W51" s="146">
        <f>IF(Q51=0,0,((V51/Q51)-1)*100)</f>
        <v>13.180194111562948</v>
      </c>
    </row>
    <row r="52" spans="1:23" ht="14.25" thickTop="1" thickBot="1">
      <c r="A52" s="266" t="str">
        <f>IF(ISERROR(F52/G52)," ",IF(F52/G52&gt;0.5,IF(F52/G52&lt;1.5," ","NOT OK"),"NOT OK"))</f>
        <v xml:space="preserve"> </v>
      </c>
      <c r="B52" s="205" t="s">
        <v>89</v>
      </c>
      <c r="C52" s="101">
        <f>+C38+C42+C46+C50</f>
        <v>170958</v>
      </c>
      <c r="D52" s="102">
        <f t="shared" ref="D52:H52" si="69">+D38+D42+D46+D50</f>
        <v>171083</v>
      </c>
      <c r="E52" s="103">
        <f t="shared" si="69"/>
        <v>342041</v>
      </c>
      <c r="F52" s="101">
        <f t="shared" si="69"/>
        <v>187186</v>
      </c>
      <c r="G52" s="102">
        <f t="shared" si="69"/>
        <v>187015</v>
      </c>
      <c r="H52" s="103">
        <f t="shared" si="69"/>
        <v>374201</v>
      </c>
      <c r="I52" s="104">
        <f t="shared" ref="I52" si="70">IF(E52=0,0,((H52/E52)-1)*100)</f>
        <v>9.402381585833286</v>
      </c>
      <c r="L52" s="198" t="s">
        <v>89</v>
      </c>
      <c r="M52" s="143">
        <f t="shared" ref="M52:V52" si="71">+M38+M42+M46+M50</f>
        <v>22707739</v>
      </c>
      <c r="N52" s="144">
        <f t="shared" si="71"/>
        <v>22728326</v>
      </c>
      <c r="O52" s="143">
        <f t="shared" si="71"/>
        <v>45436065</v>
      </c>
      <c r="P52" s="143">
        <f t="shared" si="71"/>
        <v>16789</v>
      </c>
      <c r="Q52" s="143">
        <f t="shared" si="71"/>
        <v>45452854</v>
      </c>
      <c r="R52" s="143">
        <f t="shared" si="71"/>
        <v>25931921</v>
      </c>
      <c r="S52" s="144">
        <f t="shared" si="71"/>
        <v>25899751</v>
      </c>
      <c r="T52" s="143">
        <f t="shared" si="71"/>
        <v>51831672</v>
      </c>
      <c r="U52" s="143">
        <f t="shared" si="71"/>
        <v>25625</v>
      </c>
      <c r="V52" s="145">
        <f t="shared" si="71"/>
        <v>51857297</v>
      </c>
      <c r="W52" s="146">
        <f t="shared" ref="W52" si="72">IF(Q52=0,0,((V52/Q52)-1)*100)</f>
        <v>14.090298928203726</v>
      </c>
    </row>
    <row r="53" spans="1:23" ht="14.25" thickTop="1" thickBot="1">
      <c r="B53" s="200" t="s">
        <v>59</v>
      </c>
      <c r="C53" s="94"/>
      <c r="D53" s="94"/>
      <c r="E53" s="94"/>
      <c r="F53" s="94"/>
      <c r="G53" s="94"/>
      <c r="H53" s="94"/>
      <c r="I53" s="95"/>
      <c r="L53" s="200" t="s">
        <v>59</v>
      </c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5"/>
    </row>
    <row r="54" spans="1:23" ht="13.5" thickTop="1">
      <c r="B54" s="327" t="s">
        <v>33</v>
      </c>
      <c r="C54" s="328"/>
      <c r="D54" s="328"/>
      <c r="E54" s="328"/>
      <c r="F54" s="328"/>
      <c r="G54" s="328"/>
      <c r="H54" s="328"/>
      <c r="I54" s="329"/>
      <c r="L54" s="330" t="s">
        <v>34</v>
      </c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2"/>
    </row>
    <row r="55" spans="1:23" ht="13.5" thickBot="1">
      <c r="B55" s="318" t="s">
        <v>35</v>
      </c>
      <c r="C55" s="319"/>
      <c r="D55" s="319"/>
      <c r="E55" s="319"/>
      <c r="F55" s="319"/>
      <c r="G55" s="319"/>
      <c r="H55" s="319"/>
      <c r="I55" s="320"/>
      <c r="L55" s="321" t="s">
        <v>36</v>
      </c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3"/>
    </row>
    <row r="56" spans="1:23" ht="14.25" thickTop="1" thickBot="1">
      <c r="B56" s="197"/>
      <c r="C56" s="94"/>
      <c r="D56" s="94"/>
      <c r="E56" s="94"/>
      <c r="F56" s="94"/>
      <c r="G56" s="94"/>
      <c r="H56" s="94"/>
      <c r="I56" s="95"/>
      <c r="L56" s="197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5"/>
    </row>
    <row r="57" spans="1:23" ht="14.25" thickTop="1" thickBot="1">
      <c r="B57" s="219"/>
      <c r="C57" s="312" t="s">
        <v>91</v>
      </c>
      <c r="D57" s="313"/>
      <c r="E57" s="314"/>
      <c r="F57" s="315" t="s">
        <v>92</v>
      </c>
      <c r="G57" s="316"/>
      <c r="H57" s="317"/>
      <c r="I57" s="220" t="s">
        <v>4</v>
      </c>
      <c r="L57" s="219"/>
      <c r="M57" s="324" t="s">
        <v>91</v>
      </c>
      <c r="N57" s="325"/>
      <c r="O57" s="325"/>
      <c r="P57" s="325"/>
      <c r="Q57" s="326"/>
      <c r="R57" s="324" t="s">
        <v>92</v>
      </c>
      <c r="S57" s="325"/>
      <c r="T57" s="325"/>
      <c r="U57" s="325"/>
      <c r="V57" s="326"/>
      <c r="W57" s="220" t="s">
        <v>4</v>
      </c>
    </row>
    <row r="58" spans="1:23" ht="13.5" thickTop="1">
      <c r="B58" s="221" t="s">
        <v>5</v>
      </c>
      <c r="C58" s="222"/>
      <c r="D58" s="223"/>
      <c r="E58" s="153"/>
      <c r="F58" s="222"/>
      <c r="G58" s="223"/>
      <c r="H58" s="153"/>
      <c r="I58" s="224" t="s">
        <v>6</v>
      </c>
      <c r="L58" s="221" t="s">
        <v>5</v>
      </c>
      <c r="M58" s="222"/>
      <c r="N58" s="225"/>
      <c r="O58" s="150"/>
      <c r="P58" s="226"/>
      <c r="Q58" s="151"/>
      <c r="R58" s="222"/>
      <c r="S58" s="225"/>
      <c r="T58" s="150"/>
      <c r="U58" s="226"/>
      <c r="V58" s="150"/>
      <c r="W58" s="224" t="s">
        <v>6</v>
      </c>
    </row>
    <row r="59" spans="1:23" ht="13.5" thickBot="1">
      <c r="B59" s="227" t="s">
        <v>37</v>
      </c>
      <c r="C59" s="228" t="s">
        <v>7</v>
      </c>
      <c r="D59" s="229" t="s">
        <v>8</v>
      </c>
      <c r="E59" s="213" t="s">
        <v>9</v>
      </c>
      <c r="F59" s="228" t="s">
        <v>7</v>
      </c>
      <c r="G59" s="229" t="s">
        <v>8</v>
      </c>
      <c r="H59" s="213" t="s">
        <v>9</v>
      </c>
      <c r="I59" s="230"/>
      <c r="L59" s="227"/>
      <c r="M59" s="231" t="s">
        <v>10</v>
      </c>
      <c r="N59" s="232" t="s">
        <v>11</v>
      </c>
      <c r="O59" s="152" t="s">
        <v>12</v>
      </c>
      <c r="P59" s="233" t="s">
        <v>13</v>
      </c>
      <c r="Q59" s="214" t="s">
        <v>9</v>
      </c>
      <c r="R59" s="231" t="s">
        <v>10</v>
      </c>
      <c r="S59" s="232" t="s">
        <v>11</v>
      </c>
      <c r="T59" s="152" t="s">
        <v>12</v>
      </c>
      <c r="U59" s="233" t="s">
        <v>13</v>
      </c>
      <c r="V59" s="152" t="s">
        <v>9</v>
      </c>
      <c r="W59" s="230"/>
    </row>
    <row r="60" spans="1:23" ht="5.25" customHeight="1" thickTop="1">
      <c r="B60" s="221"/>
      <c r="C60" s="234"/>
      <c r="D60" s="235"/>
      <c r="E60" s="97"/>
      <c r="F60" s="234"/>
      <c r="G60" s="235"/>
      <c r="H60" s="97"/>
      <c r="I60" s="236"/>
      <c r="L60" s="221"/>
      <c r="M60" s="237"/>
      <c r="N60" s="238"/>
      <c r="O60" s="136"/>
      <c r="P60" s="239"/>
      <c r="Q60" s="139"/>
      <c r="R60" s="237"/>
      <c r="S60" s="238"/>
      <c r="T60" s="136"/>
      <c r="U60" s="239"/>
      <c r="V60" s="141"/>
      <c r="W60" s="240"/>
    </row>
    <row r="61" spans="1:23">
      <c r="A61" s="94" t="str">
        <f t="shared" si="2"/>
        <v xml:space="preserve"> </v>
      </c>
      <c r="B61" s="221" t="s">
        <v>14</v>
      </c>
      <c r="C61" s="241">
        <f t="shared" ref="C61:D63" si="73">+C9+C35</f>
        <v>27334</v>
      </c>
      <c r="D61" s="242">
        <f t="shared" si="73"/>
        <v>27350</v>
      </c>
      <c r="E61" s="98">
        <f>+C61+D61</f>
        <v>54684</v>
      </c>
      <c r="F61" s="241">
        <f t="shared" ref="F61:G63" si="74">+F9+F35</f>
        <v>31163</v>
      </c>
      <c r="G61" s="242">
        <f t="shared" si="74"/>
        <v>31171</v>
      </c>
      <c r="H61" s="98">
        <f>+F61+G61</f>
        <v>62334</v>
      </c>
      <c r="I61" s="217">
        <f t="shared" ref="I61:I69" si="75">IF(E61=0,0,((H61/E61)-1)*100)</f>
        <v>13.989466754443702</v>
      </c>
      <c r="K61" s="99"/>
      <c r="L61" s="221" t="s">
        <v>14</v>
      </c>
      <c r="M61" s="243">
        <f t="shared" ref="M61:N63" si="76">+M9+M35</f>
        <v>4088605</v>
      </c>
      <c r="N61" s="244">
        <f t="shared" si="76"/>
        <v>3991320</v>
      </c>
      <c r="O61" s="137">
        <f>+M61+N61</f>
        <v>8079925</v>
      </c>
      <c r="P61" s="100">
        <f>+P9+P35</f>
        <v>80775</v>
      </c>
      <c r="Q61" s="140">
        <f>+O61+P61</f>
        <v>8160700</v>
      </c>
      <c r="R61" s="243">
        <f t="shared" ref="R61:S63" si="77">+R9+R35</f>
        <v>4535366</v>
      </c>
      <c r="S61" s="244">
        <f t="shared" si="77"/>
        <v>4464120</v>
      </c>
      <c r="T61" s="137">
        <f>+R61+S61</f>
        <v>8999486</v>
      </c>
      <c r="U61" s="100">
        <f>+U9+U35</f>
        <v>97608</v>
      </c>
      <c r="V61" s="142">
        <f>+T61+U61</f>
        <v>9097094</v>
      </c>
      <c r="W61" s="217">
        <f t="shared" ref="W61:W69" si="78">IF(Q61=0,0,((V61/Q61)-1)*100)</f>
        <v>11.474432340362961</v>
      </c>
    </row>
    <row r="62" spans="1:23">
      <c r="A62" s="94" t="str">
        <f t="shared" si="2"/>
        <v xml:space="preserve"> </v>
      </c>
      <c r="B62" s="221" t="s">
        <v>15</v>
      </c>
      <c r="C62" s="241">
        <f t="shared" si="73"/>
        <v>27907</v>
      </c>
      <c r="D62" s="242">
        <f t="shared" si="73"/>
        <v>27897</v>
      </c>
      <c r="E62" s="98">
        <f>+C62+D62</f>
        <v>55804</v>
      </c>
      <c r="F62" s="241">
        <f t="shared" si="74"/>
        <v>31205</v>
      </c>
      <c r="G62" s="242">
        <f t="shared" si="74"/>
        <v>31205</v>
      </c>
      <c r="H62" s="98">
        <f>+F62+G62</f>
        <v>62410</v>
      </c>
      <c r="I62" s="217">
        <f t="shared" si="75"/>
        <v>11.837861085226864</v>
      </c>
      <c r="K62" s="99"/>
      <c r="L62" s="221" t="s">
        <v>15</v>
      </c>
      <c r="M62" s="243">
        <f t="shared" si="76"/>
        <v>4190814</v>
      </c>
      <c r="N62" s="244">
        <f t="shared" si="76"/>
        <v>4118177</v>
      </c>
      <c r="O62" s="137">
        <f t="shared" ref="O62:O63" si="79">+M62+N62</f>
        <v>8308991</v>
      </c>
      <c r="P62" s="100">
        <f>+P10+P36</f>
        <v>70976</v>
      </c>
      <c r="Q62" s="140">
        <f t="shared" ref="Q62:Q63" si="80">+O62+P62</f>
        <v>8379967</v>
      </c>
      <c r="R62" s="243">
        <f t="shared" si="77"/>
        <v>4765705</v>
      </c>
      <c r="S62" s="244">
        <f t="shared" si="77"/>
        <v>4633803</v>
      </c>
      <c r="T62" s="137">
        <f t="shared" ref="T62:T63" si="81">+R62+S62</f>
        <v>9399508</v>
      </c>
      <c r="U62" s="100">
        <f>+U10+U36</f>
        <v>77175</v>
      </c>
      <c r="V62" s="142">
        <f t="shared" ref="V62:V63" si="82">+T62+U62</f>
        <v>9476683</v>
      </c>
      <c r="W62" s="217">
        <f t="shared" si="78"/>
        <v>13.087354639940706</v>
      </c>
    </row>
    <row r="63" spans="1:23" ht="13.5" thickBot="1">
      <c r="A63" s="94" t="str">
        <f t="shared" si="2"/>
        <v xml:space="preserve"> </v>
      </c>
      <c r="B63" s="227" t="s">
        <v>16</v>
      </c>
      <c r="C63" s="245">
        <f t="shared" si="73"/>
        <v>30259</v>
      </c>
      <c r="D63" s="246">
        <f t="shared" si="73"/>
        <v>30224</v>
      </c>
      <c r="E63" s="98">
        <f>+C63+D63</f>
        <v>60483</v>
      </c>
      <c r="F63" s="245">
        <f t="shared" si="74"/>
        <v>33311</v>
      </c>
      <c r="G63" s="246">
        <f t="shared" si="74"/>
        <v>33304</v>
      </c>
      <c r="H63" s="98">
        <f>+F63+G63</f>
        <v>66615</v>
      </c>
      <c r="I63" s="217">
        <f t="shared" si="75"/>
        <v>10.138385992758291</v>
      </c>
      <c r="K63" s="99"/>
      <c r="L63" s="227" t="s">
        <v>16</v>
      </c>
      <c r="M63" s="243">
        <f t="shared" si="76"/>
        <v>4701588</v>
      </c>
      <c r="N63" s="244">
        <f t="shared" si="76"/>
        <v>4581767</v>
      </c>
      <c r="O63" s="137">
        <f t="shared" si="79"/>
        <v>9283355</v>
      </c>
      <c r="P63" s="100">
        <f>+P11+P37</f>
        <v>76338</v>
      </c>
      <c r="Q63" s="140">
        <f t="shared" si="80"/>
        <v>9359693</v>
      </c>
      <c r="R63" s="243">
        <f t="shared" si="77"/>
        <v>5195888</v>
      </c>
      <c r="S63" s="244">
        <f t="shared" si="77"/>
        <v>5073552</v>
      </c>
      <c r="T63" s="137">
        <f t="shared" si="81"/>
        <v>10269440</v>
      </c>
      <c r="U63" s="100">
        <f>+U11+U37</f>
        <v>84233</v>
      </c>
      <c r="V63" s="142">
        <f t="shared" si="82"/>
        <v>10353673</v>
      </c>
      <c r="W63" s="217">
        <f t="shared" si="78"/>
        <v>10.619792764570368</v>
      </c>
    </row>
    <row r="64" spans="1:23" ht="14.25" thickTop="1" thickBot="1">
      <c r="A64" s="94" t="str">
        <f t="shared" si="2"/>
        <v xml:space="preserve"> </v>
      </c>
      <c r="B64" s="205" t="s">
        <v>17</v>
      </c>
      <c r="C64" s="101">
        <f>C63+C61+C62</f>
        <v>85500</v>
      </c>
      <c r="D64" s="102">
        <f>D63+D61+D62</f>
        <v>85471</v>
      </c>
      <c r="E64" s="103">
        <f>+E61+E62+E63</f>
        <v>170971</v>
      </c>
      <c r="F64" s="101">
        <f>F63+F61+F62</f>
        <v>95679</v>
      </c>
      <c r="G64" s="102">
        <f>G63+G61+G62</f>
        <v>95680</v>
      </c>
      <c r="H64" s="103">
        <f>+H61+H62+H63</f>
        <v>191359</v>
      </c>
      <c r="I64" s="104">
        <f>IF(E64=0,0,((H64/E64)-1)*100)</f>
        <v>11.924829357025457</v>
      </c>
      <c r="L64" s="198" t="s">
        <v>17</v>
      </c>
      <c r="M64" s="143">
        <f t="shared" ref="M64:U64" si="83">+M61+M62+M63</f>
        <v>12981007</v>
      </c>
      <c r="N64" s="144">
        <f t="shared" si="83"/>
        <v>12691264</v>
      </c>
      <c r="O64" s="143">
        <f t="shared" si="83"/>
        <v>25672271</v>
      </c>
      <c r="P64" s="143">
        <f t="shared" si="83"/>
        <v>228089</v>
      </c>
      <c r="Q64" s="143">
        <f t="shared" si="83"/>
        <v>25900360</v>
      </c>
      <c r="R64" s="143">
        <f t="shared" si="83"/>
        <v>14496959</v>
      </c>
      <c r="S64" s="144">
        <f t="shared" si="83"/>
        <v>14171475</v>
      </c>
      <c r="T64" s="143">
        <f t="shared" ref="T64" si="84">+T61+T62+T63</f>
        <v>28668434</v>
      </c>
      <c r="U64" s="143">
        <f t="shared" si="83"/>
        <v>259016</v>
      </c>
      <c r="V64" s="145">
        <f t="shared" ref="V64" si="85">+V61+V62+V63</f>
        <v>28927450</v>
      </c>
      <c r="W64" s="146">
        <f>IF(Q64=0,0,((V64/Q64)-1)*100)</f>
        <v>11.687443726650915</v>
      </c>
    </row>
    <row r="65" spans="1:23" ht="13.5" thickTop="1">
      <c r="A65" s="94" t="str">
        <f t="shared" si="2"/>
        <v xml:space="preserve"> </v>
      </c>
      <c r="B65" s="221" t="s">
        <v>18</v>
      </c>
      <c r="C65" s="241">
        <f t="shared" ref="C65:D67" si="86">+C13+C39</f>
        <v>30744</v>
      </c>
      <c r="D65" s="242">
        <f t="shared" si="86"/>
        <v>30759</v>
      </c>
      <c r="E65" s="98">
        <f>+C65+D65</f>
        <v>61503</v>
      </c>
      <c r="F65" s="241">
        <f t="shared" ref="F65:G67" si="87">+F13+F39</f>
        <v>33846</v>
      </c>
      <c r="G65" s="242">
        <f t="shared" si="87"/>
        <v>33846</v>
      </c>
      <c r="H65" s="98">
        <f>+F65+G65</f>
        <v>67692</v>
      </c>
      <c r="I65" s="217">
        <f t="shared" si="75"/>
        <v>10.062923759816588</v>
      </c>
      <c r="L65" s="221" t="s">
        <v>18</v>
      </c>
      <c r="M65" s="243">
        <f t="shared" ref="M65:N67" si="88">+M13+M39</f>
        <v>4749035</v>
      </c>
      <c r="N65" s="244">
        <f t="shared" si="88"/>
        <v>4699961</v>
      </c>
      <c r="O65" s="137">
        <f t="shared" ref="O65" si="89">+M65+N65</f>
        <v>9448996</v>
      </c>
      <c r="P65" s="100">
        <f>+P13+P39</f>
        <v>70568</v>
      </c>
      <c r="Q65" s="140">
        <f t="shared" ref="Q65" si="90">+O65+P65</f>
        <v>9519564</v>
      </c>
      <c r="R65" s="243">
        <f t="shared" ref="R65:S67" si="91">+R13+R39</f>
        <v>5460413</v>
      </c>
      <c r="S65" s="244">
        <f t="shared" si="91"/>
        <v>5378749</v>
      </c>
      <c r="T65" s="137">
        <f t="shared" ref="T65" si="92">+R65+S65</f>
        <v>10839162</v>
      </c>
      <c r="U65" s="100">
        <f>+U13+U39</f>
        <v>79944</v>
      </c>
      <c r="V65" s="142">
        <f t="shared" ref="V65" si="93">+T65+U65</f>
        <v>10919106</v>
      </c>
      <c r="W65" s="217">
        <f t="shared" si="78"/>
        <v>14.701744743771883</v>
      </c>
    </row>
    <row r="66" spans="1:23">
      <c r="A66" s="94" t="str">
        <f>IF(ISERROR(F66/G66)," ",IF(F66/G66&gt;0.5,IF(F66/G66&lt;1.5," ","NOT OK"),"NOT OK"))</f>
        <v xml:space="preserve"> </v>
      </c>
      <c r="B66" s="221" t="s">
        <v>19</v>
      </c>
      <c r="C66" s="243">
        <f t="shared" si="86"/>
        <v>28692</v>
      </c>
      <c r="D66" s="247">
        <f t="shared" si="86"/>
        <v>28678</v>
      </c>
      <c r="E66" s="98">
        <f>+C66+D66</f>
        <v>57370</v>
      </c>
      <c r="F66" s="243">
        <f t="shared" si="87"/>
        <v>32318</v>
      </c>
      <c r="G66" s="247">
        <f t="shared" si="87"/>
        <v>32306</v>
      </c>
      <c r="H66" s="98">
        <f>+F66+G66</f>
        <v>64624</v>
      </c>
      <c r="I66" s="217">
        <f>IF(E66=0,0,((H66/E66)-1)*100)</f>
        <v>12.644239149381221</v>
      </c>
      <c r="L66" s="221" t="s">
        <v>19</v>
      </c>
      <c r="M66" s="243">
        <f t="shared" si="88"/>
        <v>4529305</v>
      </c>
      <c r="N66" s="244">
        <f t="shared" si="88"/>
        <v>4574395</v>
      </c>
      <c r="O66" s="137">
        <f>+M66+N66</f>
        <v>9103700</v>
      </c>
      <c r="P66" s="100">
        <f>+P14+P40</f>
        <v>76495</v>
      </c>
      <c r="Q66" s="140">
        <f>+O66+P66</f>
        <v>9180195</v>
      </c>
      <c r="R66" s="243">
        <f t="shared" si="91"/>
        <v>5258156</v>
      </c>
      <c r="S66" s="244">
        <f t="shared" si="91"/>
        <v>5356434</v>
      </c>
      <c r="T66" s="137">
        <f>+R66+S66</f>
        <v>10614590</v>
      </c>
      <c r="U66" s="100">
        <f>+U14+U40</f>
        <v>72052</v>
      </c>
      <c r="V66" s="142">
        <f>+T66+U66</f>
        <v>10686642</v>
      </c>
      <c r="W66" s="217">
        <f>IF(Q66=0,0,((V66/Q66)-1)*100)</f>
        <v>16.409749466106117</v>
      </c>
    </row>
    <row r="67" spans="1:23" ht="13.5" thickBot="1">
      <c r="A67" s="94" t="str">
        <f>IF(ISERROR(F67/G67)," ",IF(F67/G67&gt;0.5,IF(F67/G67&lt;1.5," ","NOT OK"),"NOT OK"))</f>
        <v xml:space="preserve"> </v>
      </c>
      <c r="B67" s="221" t="s">
        <v>20</v>
      </c>
      <c r="C67" s="243">
        <f t="shared" si="86"/>
        <v>30958</v>
      </c>
      <c r="D67" s="247">
        <f t="shared" si="86"/>
        <v>30958</v>
      </c>
      <c r="E67" s="98">
        <f>+C67+D67</f>
        <v>61916</v>
      </c>
      <c r="F67" s="243">
        <f t="shared" si="87"/>
        <v>32797</v>
      </c>
      <c r="G67" s="247">
        <f t="shared" si="87"/>
        <v>32802</v>
      </c>
      <c r="H67" s="98">
        <f>+F67+G67</f>
        <v>65599</v>
      </c>
      <c r="I67" s="217">
        <f>IF(E67=0,0,((H67/E67)-1)*100)</f>
        <v>5.9483816784029919</v>
      </c>
      <c r="L67" s="221" t="s">
        <v>20</v>
      </c>
      <c r="M67" s="243">
        <f t="shared" si="88"/>
        <v>4738242</v>
      </c>
      <c r="N67" s="244">
        <f t="shared" si="88"/>
        <v>4895831</v>
      </c>
      <c r="O67" s="137">
        <f>+M67+N67</f>
        <v>9634073</v>
      </c>
      <c r="P67" s="100">
        <f>+P15+P41</f>
        <v>89690</v>
      </c>
      <c r="Q67" s="140">
        <f>+O67+P67</f>
        <v>9723763</v>
      </c>
      <c r="R67" s="243">
        <f t="shared" si="91"/>
        <v>5269708</v>
      </c>
      <c r="S67" s="244">
        <f t="shared" si="91"/>
        <v>5371989</v>
      </c>
      <c r="T67" s="137">
        <f>+R67+S67</f>
        <v>10641697</v>
      </c>
      <c r="U67" s="100">
        <f>+U15+U41</f>
        <v>77329</v>
      </c>
      <c r="V67" s="142">
        <f>+T67+U67</f>
        <v>10719026</v>
      </c>
      <c r="W67" s="217">
        <f>IF(Q67=0,0,((V67/Q67)-1)*100)</f>
        <v>10.23536875590243</v>
      </c>
    </row>
    <row r="68" spans="1:23" ht="14.25" thickTop="1" thickBot="1">
      <c r="A68" s="94" t="str">
        <f t="shared" ref="A68" si="94">IF(ISERROR(F68/G68)," ",IF(F68/G68&gt;0.5,IF(F68/G68&lt;1.5," ","NOT OK"),"NOT OK"))</f>
        <v xml:space="preserve"> </v>
      </c>
      <c r="B68" s="205" t="s">
        <v>87</v>
      </c>
      <c r="C68" s="101">
        <f>+C65+C66+C67</f>
        <v>90394</v>
      </c>
      <c r="D68" s="102">
        <f t="shared" ref="D68:H68" si="95">+D65+D66+D67</f>
        <v>90395</v>
      </c>
      <c r="E68" s="103">
        <f t="shared" si="95"/>
        <v>180789</v>
      </c>
      <c r="F68" s="101">
        <f t="shared" si="95"/>
        <v>98961</v>
      </c>
      <c r="G68" s="102">
        <f t="shared" si="95"/>
        <v>98954</v>
      </c>
      <c r="H68" s="103">
        <f t="shared" si="95"/>
        <v>197915</v>
      </c>
      <c r="I68" s="104">
        <f>IF(E68=0,0,((H68/E68)-1)*100)</f>
        <v>9.4729214719922119</v>
      </c>
      <c r="L68" s="198" t="s">
        <v>87</v>
      </c>
      <c r="M68" s="143">
        <f>+M65+M66+M67</f>
        <v>14016582</v>
      </c>
      <c r="N68" s="144">
        <f t="shared" ref="N68:V68" si="96">+N65+N66+N67</f>
        <v>14170187</v>
      </c>
      <c r="O68" s="143">
        <f t="shared" si="96"/>
        <v>28186769</v>
      </c>
      <c r="P68" s="143">
        <f t="shared" si="96"/>
        <v>236753</v>
      </c>
      <c r="Q68" s="143">
        <f t="shared" si="96"/>
        <v>28423522</v>
      </c>
      <c r="R68" s="143">
        <f t="shared" si="96"/>
        <v>15988277</v>
      </c>
      <c r="S68" s="144">
        <f t="shared" si="96"/>
        <v>16107172</v>
      </c>
      <c r="T68" s="143">
        <f t="shared" si="96"/>
        <v>32095449</v>
      </c>
      <c r="U68" s="143">
        <f t="shared" si="96"/>
        <v>229325</v>
      </c>
      <c r="V68" s="145">
        <f t="shared" si="96"/>
        <v>32324774</v>
      </c>
      <c r="W68" s="146">
        <f>IF(Q68=0,0,((V68/Q68)-1)*100)</f>
        <v>13.725434870456944</v>
      </c>
    </row>
    <row r="69" spans="1:23" ht="13.5" thickTop="1">
      <c r="A69" s="94" t="str">
        <f t="shared" si="2"/>
        <v xml:space="preserve"> </v>
      </c>
      <c r="B69" s="221" t="s">
        <v>21</v>
      </c>
      <c r="C69" s="248">
        <f t="shared" ref="C69:D71" si="97">+C17+C43</f>
        <v>29953</v>
      </c>
      <c r="D69" s="249">
        <f t="shared" si="97"/>
        <v>29956</v>
      </c>
      <c r="E69" s="98">
        <f>+C69+D69</f>
        <v>59909</v>
      </c>
      <c r="F69" s="248">
        <f t="shared" ref="F69:G71" si="98">+F17+F43</f>
        <v>32224</v>
      </c>
      <c r="G69" s="249">
        <f t="shared" si="98"/>
        <v>32227</v>
      </c>
      <c r="H69" s="98">
        <f>+F69+G69</f>
        <v>64451</v>
      </c>
      <c r="I69" s="217">
        <f t="shared" si="75"/>
        <v>7.5814986062194389</v>
      </c>
      <c r="L69" s="221" t="s">
        <v>21</v>
      </c>
      <c r="M69" s="243">
        <f t="shared" ref="M69:N71" si="99">+M17+M43</f>
        <v>4549584</v>
      </c>
      <c r="N69" s="244">
        <f t="shared" si="99"/>
        <v>4598079</v>
      </c>
      <c r="O69" s="137">
        <f t="shared" ref="O69" si="100">+M69+N69</f>
        <v>9147663</v>
      </c>
      <c r="P69" s="100">
        <f>+P17+P43</f>
        <v>81666</v>
      </c>
      <c r="Q69" s="140">
        <f t="shared" ref="Q69" si="101">+O69+P69</f>
        <v>9229329</v>
      </c>
      <c r="R69" s="243">
        <f t="shared" ref="R69:S71" si="102">+R17+R43</f>
        <v>5048790</v>
      </c>
      <c r="S69" s="244">
        <f t="shared" si="102"/>
        <v>5118845</v>
      </c>
      <c r="T69" s="137">
        <f t="shared" ref="T69" si="103">+R69+S69</f>
        <v>10167635</v>
      </c>
      <c r="U69" s="100">
        <f>+U17+U43</f>
        <v>71975</v>
      </c>
      <c r="V69" s="142">
        <f t="shared" ref="V69" si="104">+T69+U69</f>
        <v>10239610</v>
      </c>
      <c r="W69" s="217">
        <f t="shared" si="78"/>
        <v>10.946418748318543</v>
      </c>
    </row>
    <row r="70" spans="1:23">
      <c r="A70" s="94" t="str">
        <f t="shared" ref="A70:A73" si="105">IF(ISERROR(F70/G70)," ",IF(F70/G70&gt;0.5,IF(F70/G70&lt;1.5," ","NOT OK"),"NOT OK"))</f>
        <v xml:space="preserve"> </v>
      </c>
      <c r="B70" s="221" t="s">
        <v>88</v>
      </c>
      <c r="C70" s="248">
        <f t="shared" si="97"/>
        <v>29916</v>
      </c>
      <c r="D70" s="249">
        <f t="shared" si="97"/>
        <v>29914</v>
      </c>
      <c r="E70" s="98">
        <f>+C70+D70</f>
        <v>59830</v>
      </c>
      <c r="F70" s="248">
        <f t="shared" si="98"/>
        <v>32724</v>
      </c>
      <c r="G70" s="249">
        <f t="shared" si="98"/>
        <v>32693</v>
      </c>
      <c r="H70" s="98">
        <f>+F70+G70</f>
        <v>65417</v>
      </c>
      <c r="I70" s="217">
        <f t="shared" ref="I70:I74" si="106">IF(E70=0,0,((H70/E70)-1)*100)</f>
        <v>9.3381246866120584</v>
      </c>
      <c r="L70" s="221" t="s">
        <v>88</v>
      </c>
      <c r="M70" s="243">
        <f t="shared" si="99"/>
        <v>4215106</v>
      </c>
      <c r="N70" s="244">
        <f t="shared" si="99"/>
        <v>4302265</v>
      </c>
      <c r="O70" s="137">
        <f>+M70+N70</f>
        <v>8517371</v>
      </c>
      <c r="P70" s="100">
        <f>+P18+P44</f>
        <v>88370</v>
      </c>
      <c r="Q70" s="140">
        <f>+O70+P70</f>
        <v>8605741</v>
      </c>
      <c r="R70" s="243">
        <f t="shared" si="102"/>
        <v>4730872</v>
      </c>
      <c r="S70" s="244">
        <f t="shared" si="102"/>
        <v>4827005</v>
      </c>
      <c r="T70" s="137">
        <f>+R70+S70</f>
        <v>9557877</v>
      </c>
      <c r="U70" s="100">
        <f>+U18+U44</f>
        <v>75910</v>
      </c>
      <c r="V70" s="142">
        <f>+T70+U70</f>
        <v>9633787</v>
      </c>
      <c r="W70" s="217">
        <f t="shared" ref="W70:W74" si="107">IF(Q70=0,0,((V70/Q70)-1)*100)</f>
        <v>11.946048573853197</v>
      </c>
    </row>
    <row r="71" spans="1:23" ht="13.5" thickBot="1">
      <c r="A71" s="94" t="str">
        <f t="shared" si="105"/>
        <v xml:space="preserve"> </v>
      </c>
      <c r="B71" s="221" t="s">
        <v>22</v>
      </c>
      <c r="C71" s="248">
        <f t="shared" si="97"/>
        <v>28317</v>
      </c>
      <c r="D71" s="249">
        <f t="shared" si="97"/>
        <v>28319</v>
      </c>
      <c r="E71" s="98">
        <f>+C71+D71</f>
        <v>56636</v>
      </c>
      <c r="F71" s="248">
        <f t="shared" si="98"/>
        <v>30972</v>
      </c>
      <c r="G71" s="249">
        <f t="shared" si="98"/>
        <v>30987</v>
      </c>
      <c r="H71" s="98">
        <f>+F71+G71</f>
        <v>61959</v>
      </c>
      <c r="I71" s="217">
        <f t="shared" si="106"/>
        <v>9.398615721449243</v>
      </c>
      <c r="L71" s="221" t="s">
        <v>22</v>
      </c>
      <c r="M71" s="243">
        <f t="shared" si="99"/>
        <v>3996119</v>
      </c>
      <c r="N71" s="244">
        <f t="shared" si="99"/>
        <v>3951200</v>
      </c>
      <c r="O71" s="138">
        <f>+M71+N71</f>
        <v>7947319</v>
      </c>
      <c r="P71" s="250">
        <f>+P19+P45</f>
        <v>97102</v>
      </c>
      <c r="Q71" s="140">
        <f>+O71+P71</f>
        <v>8044421</v>
      </c>
      <c r="R71" s="243">
        <f t="shared" si="102"/>
        <v>4427833</v>
      </c>
      <c r="S71" s="244">
        <f t="shared" si="102"/>
        <v>4368875</v>
      </c>
      <c r="T71" s="138">
        <f>+R71+S71</f>
        <v>8796708</v>
      </c>
      <c r="U71" s="250">
        <f>+U19+U45</f>
        <v>77381</v>
      </c>
      <c r="V71" s="142">
        <f>+T71+U71</f>
        <v>8874089</v>
      </c>
      <c r="W71" s="217">
        <f t="shared" si="107"/>
        <v>10.313582543728138</v>
      </c>
    </row>
    <row r="72" spans="1:23" ht="15.75" customHeight="1" thickTop="1" thickBot="1">
      <c r="A72" s="113" t="str">
        <f t="shared" si="105"/>
        <v xml:space="preserve"> </v>
      </c>
      <c r="B72" s="206" t="s">
        <v>60</v>
      </c>
      <c r="C72" s="108">
        <f>+C69+C70+C71</f>
        <v>88186</v>
      </c>
      <c r="D72" s="109">
        <f t="shared" ref="D72" si="108">+D69+D70+D71</f>
        <v>88189</v>
      </c>
      <c r="E72" s="110">
        <f t="shared" ref="E72" si="109">+E69+E70+E71</f>
        <v>176375</v>
      </c>
      <c r="F72" s="111">
        <f t="shared" ref="F72" si="110">+F69+F70+F71</f>
        <v>95920</v>
      </c>
      <c r="G72" s="112">
        <f t="shared" ref="G72" si="111">+G69+G70+G71</f>
        <v>95907</v>
      </c>
      <c r="H72" s="112">
        <f t="shared" ref="H72" si="112">+H69+H70+H71</f>
        <v>191827</v>
      </c>
      <c r="I72" s="104">
        <f t="shared" si="106"/>
        <v>8.7608788093550771</v>
      </c>
      <c r="J72" s="113"/>
      <c r="K72" s="114"/>
      <c r="L72" s="199" t="s">
        <v>60</v>
      </c>
      <c r="M72" s="147">
        <f>+M69+M70+M71</f>
        <v>12760809</v>
      </c>
      <c r="N72" s="147">
        <f t="shared" ref="N72" si="113">+N69+N70+N71</f>
        <v>12851544</v>
      </c>
      <c r="O72" s="148">
        <f t="shared" ref="O72" si="114">+O69+O70+O71</f>
        <v>25612353</v>
      </c>
      <c r="P72" s="148">
        <f t="shared" ref="P72" si="115">+P69+P70+P71</f>
        <v>267138</v>
      </c>
      <c r="Q72" s="148">
        <f t="shared" ref="Q72" si="116">+Q69+Q70+Q71</f>
        <v>25879491</v>
      </c>
      <c r="R72" s="147">
        <f t="shared" ref="R72" si="117">+R69+R70+R71</f>
        <v>14207495</v>
      </c>
      <c r="S72" s="147">
        <f t="shared" ref="S72" si="118">+S69+S70+S71</f>
        <v>14314725</v>
      </c>
      <c r="T72" s="148">
        <f t="shared" ref="T72" si="119">+T69+T70+T71</f>
        <v>28522220</v>
      </c>
      <c r="U72" s="148">
        <f t="shared" ref="U72" si="120">+U69+U70+U71</f>
        <v>225266</v>
      </c>
      <c r="V72" s="148">
        <f t="shared" ref="V72" si="121">+V69+V70+V71</f>
        <v>28747486</v>
      </c>
      <c r="W72" s="149">
        <f t="shared" si="107"/>
        <v>11.082115177613039</v>
      </c>
    </row>
    <row r="73" spans="1:23" ht="13.5" thickTop="1">
      <c r="A73" s="94" t="str">
        <f t="shared" si="105"/>
        <v xml:space="preserve"> </v>
      </c>
      <c r="B73" s="221" t="s">
        <v>24</v>
      </c>
      <c r="C73" s="243">
        <f t="shared" ref="C73:D75" si="122">+C21+C47</f>
        <v>30329</v>
      </c>
      <c r="D73" s="247">
        <f t="shared" si="122"/>
        <v>30336</v>
      </c>
      <c r="E73" s="115">
        <f>+C73+D73</f>
        <v>60665</v>
      </c>
      <c r="F73" s="243">
        <f t="shared" ref="F73:G75" si="123">+F21+F47</f>
        <v>33195</v>
      </c>
      <c r="G73" s="247">
        <f t="shared" si="123"/>
        <v>33197</v>
      </c>
      <c r="H73" s="115">
        <f>+F73+G73</f>
        <v>66392</v>
      </c>
      <c r="I73" s="217">
        <f t="shared" si="106"/>
        <v>9.4403692409132045</v>
      </c>
      <c r="L73" s="221" t="s">
        <v>24</v>
      </c>
      <c r="M73" s="243">
        <f t="shared" ref="M73:N75" si="124">+M21+M47</f>
        <v>4629715</v>
      </c>
      <c r="N73" s="244">
        <f t="shared" si="124"/>
        <v>4531388</v>
      </c>
      <c r="O73" s="138">
        <f>+M73+N73</f>
        <v>9161103</v>
      </c>
      <c r="P73" s="251">
        <f>+P21+P47</f>
        <v>111859</v>
      </c>
      <c r="Q73" s="140">
        <f>+O73+P73</f>
        <v>9272962</v>
      </c>
      <c r="R73" s="243">
        <f t="shared" ref="R73:S75" si="125">+R21+R47</f>
        <v>5311059</v>
      </c>
      <c r="S73" s="244">
        <f t="shared" si="125"/>
        <v>5165542</v>
      </c>
      <c r="T73" s="138">
        <f>+R73+S73</f>
        <v>10476601</v>
      </c>
      <c r="U73" s="251">
        <f>+U21+U47</f>
        <v>85736</v>
      </c>
      <c r="V73" s="142">
        <f>+T73+U73</f>
        <v>10562337</v>
      </c>
      <c r="W73" s="217">
        <f t="shared" si="107"/>
        <v>13.904672530740459</v>
      </c>
    </row>
    <row r="74" spans="1:23">
      <c r="A74" s="94" t="str">
        <f t="shared" ref="A74:A76" si="126">IF(ISERROR(F74/G74)," ",IF(F74/G74&gt;0.5,IF(F74/G74&lt;1.5," ","NOT OK"),"NOT OK"))</f>
        <v xml:space="preserve"> </v>
      </c>
      <c r="B74" s="221" t="s">
        <v>25</v>
      </c>
      <c r="C74" s="243">
        <f t="shared" si="122"/>
        <v>30908</v>
      </c>
      <c r="D74" s="247">
        <f t="shared" si="122"/>
        <v>30893</v>
      </c>
      <c r="E74" s="117">
        <f>+C74+D74</f>
        <v>61801</v>
      </c>
      <c r="F74" s="243">
        <f t="shared" si="123"/>
        <v>33349</v>
      </c>
      <c r="G74" s="247">
        <f t="shared" si="123"/>
        <v>33347</v>
      </c>
      <c r="H74" s="117">
        <f>+F74+G74</f>
        <v>66696</v>
      </c>
      <c r="I74" s="217">
        <f t="shared" si="106"/>
        <v>7.9205838093234782</v>
      </c>
      <c r="L74" s="221" t="s">
        <v>25</v>
      </c>
      <c r="M74" s="243">
        <f t="shared" si="124"/>
        <v>4684208</v>
      </c>
      <c r="N74" s="244">
        <f t="shared" si="124"/>
        <v>4799868</v>
      </c>
      <c r="O74" s="138">
        <f>+M74+N74</f>
        <v>9484076</v>
      </c>
      <c r="P74" s="100">
        <f>+P22+P48</f>
        <v>108765</v>
      </c>
      <c r="Q74" s="140">
        <f>+O74+P74</f>
        <v>9592841</v>
      </c>
      <c r="R74" s="243">
        <f t="shared" si="125"/>
        <v>5118930</v>
      </c>
      <c r="S74" s="244">
        <f t="shared" si="125"/>
        <v>5271019</v>
      </c>
      <c r="T74" s="138">
        <f>+R74+S74</f>
        <v>10389949</v>
      </c>
      <c r="U74" s="100">
        <f>+U22+U48</f>
        <v>83248</v>
      </c>
      <c r="V74" s="142">
        <f>+T74+U74</f>
        <v>10473197</v>
      </c>
      <c r="W74" s="217">
        <f t="shared" si="107"/>
        <v>9.1772187196681454</v>
      </c>
    </row>
    <row r="75" spans="1:23" ht="13.5" thickBot="1">
      <c r="A75" s="94" t="str">
        <f t="shared" si="126"/>
        <v xml:space="preserve"> </v>
      </c>
      <c r="B75" s="221" t="s">
        <v>26</v>
      </c>
      <c r="C75" s="243">
        <f t="shared" si="122"/>
        <v>28384</v>
      </c>
      <c r="D75" s="252">
        <f t="shared" si="122"/>
        <v>28377</v>
      </c>
      <c r="E75" s="118">
        <f>+C75+D75</f>
        <v>56761</v>
      </c>
      <c r="F75" s="243">
        <f t="shared" si="123"/>
        <v>31363</v>
      </c>
      <c r="G75" s="252">
        <f t="shared" si="123"/>
        <v>31370</v>
      </c>
      <c r="H75" s="118">
        <f>+F75+G75</f>
        <v>62733</v>
      </c>
      <c r="I75" s="218">
        <f t="shared" ref="I75:I76" si="127">IF(E75=0,0,((H75/E75)-1)*100)</f>
        <v>10.521308645020344</v>
      </c>
      <c r="L75" s="221" t="s">
        <v>26</v>
      </c>
      <c r="M75" s="243">
        <f t="shared" si="124"/>
        <v>3817704</v>
      </c>
      <c r="N75" s="244">
        <f t="shared" si="124"/>
        <v>3798187</v>
      </c>
      <c r="O75" s="138">
        <f t="shared" ref="O75" si="128">+M75+N75</f>
        <v>7615891</v>
      </c>
      <c r="P75" s="250">
        <f>+P23+P49</f>
        <v>104847</v>
      </c>
      <c r="Q75" s="140">
        <f t="shared" ref="Q75" si="129">+O75+P75</f>
        <v>7720738</v>
      </c>
      <c r="R75" s="243">
        <f t="shared" si="125"/>
        <v>4395292</v>
      </c>
      <c r="S75" s="244">
        <f t="shared" si="125"/>
        <v>4413452</v>
      </c>
      <c r="T75" s="138">
        <f t="shared" ref="T75" si="130">+R75+S75</f>
        <v>8808744</v>
      </c>
      <c r="U75" s="250">
        <f>+U23+U49</f>
        <v>80010</v>
      </c>
      <c r="V75" s="142">
        <f t="shared" ref="V75" si="131">+T75+U75</f>
        <v>8888754</v>
      </c>
      <c r="W75" s="217">
        <f t="shared" ref="W75:W76" si="132">IF(Q75=0,0,((V75/Q75)-1)*100)</f>
        <v>15.128294730374225</v>
      </c>
    </row>
    <row r="76" spans="1:23" ht="14.25" thickTop="1" thickBot="1">
      <c r="A76" s="94" t="str">
        <f t="shared" si="126"/>
        <v xml:space="preserve"> </v>
      </c>
      <c r="B76" s="205" t="s">
        <v>27</v>
      </c>
      <c r="C76" s="111">
        <f t="shared" ref="C76:H76" si="133">+C73+C74+C75</f>
        <v>89621</v>
      </c>
      <c r="D76" s="119">
        <f t="shared" si="133"/>
        <v>89606</v>
      </c>
      <c r="E76" s="111">
        <f t="shared" si="133"/>
        <v>179227</v>
      </c>
      <c r="F76" s="111">
        <f t="shared" si="133"/>
        <v>97907</v>
      </c>
      <c r="G76" s="119">
        <f t="shared" si="133"/>
        <v>97914</v>
      </c>
      <c r="H76" s="111">
        <f t="shared" si="133"/>
        <v>195821</v>
      </c>
      <c r="I76" s="104">
        <f t="shared" si="127"/>
        <v>9.258649645421734</v>
      </c>
      <c r="L76" s="198" t="s">
        <v>27</v>
      </c>
      <c r="M76" s="143">
        <f t="shared" ref="M76:V76" si="134">+M73+M74+M75</f>
        <v>13131627</v>
      </c>
      <c r="N76" s="144">
        <f t="shared" si="134"/>
        <v>13129443</v>
      </c>
      <c r="O76" s="143">
        <f t="shared" si="134"/>
        <v>26261070</v>
      </c>
      <c r="P76" s="143">
        <f t="shared" si="134"/>
        <v>325471</v>
      </c>
      <c r="Q76" s="143">
        <f t="shared" si="134"/>
        <v>26586541</v>
      </c>
      <c r="R76" s="143">
        <f t="shared" si="134"/>
        <v>14825281</v>
      </c>
      <c r="S76" s="144">
        <f t="shared" si="134"/>
        <v>14850013</v>
      </c>
      <c r="T76" s="143">
        <f t="shared" si="134"/>
        <v>29675294</v>
      </c>
      <c r="U76" s="143">
        <f t="shared" si="134"/>
        <v>248994</v>
      </c>
      <c r="V76" s="143">
        <f t="shared" si="134"/>
        <v>29924288</v>
      </c>
      <c r="W76" s="146">
        <f t="shared" si="132"/>
        <v>12.554273231707725</v>
      </c>
    </row>
    <row r="77" spans="1:23" ht="14.25" thickTop="1" thickBot="1">
      <c r="A77" s="266" t="str">
        <f>IF(ISERROR(F77/G77)," ",IF(F77/G77&gt;0.5,IF(F77/G77&lt;1.5," ","NOT OK"),"NOT OK"))</f>
        <v xml:space="preserve"> </v>
      </c>
      <c r="B77" s="205" t="s">
        <v>90</v>
      </c>
      <c r="C77" s="101">
        <f>+C68+C72+C76</f>
        <v>268201</v>
      </c>
      <c r="D77" s="102">
        <f t="shared" ref="D77" si="135">+D68+D72+D76</f>
        <v>268190</v>
      </c>
      <c r="E77" s="103">
        <f t="shared" ref="E77" si="136">+E68+E72+E76</f>
        <v>536391</v>
      </c>
      <c r="F77" s="101">
        <f t="shared" ref="F77" si="137">+F68+F72+F76</f>
        <v>292788</v>
      </c>
      <c r="G77" s="102">
        <f t="shared" ref="G77" si="138">+G68+G72+G76</f>
        <v>292775</v>
      </c>
      <c r="H77" s="103">
        <f t="shared" ref="H77" si="139">+H68+H72+H76</f>
        <v>585563</v>
      </c>
      <c r="I77" s="104">
        <f>IF(E77=0,0,((H77/E77)-1)*100)</f>
        <v>9.1671933347129198</v>
      </c>
      <c r="L77" s="198" t="s">
        <v>90</v>
      </c>
      <c r="M77" s="143">
        <f t="shared" ref="M77" si="140">+M68+M72+M76</f>
        <v>39909018</v>
      </c>
      <c r="N77" s="144">
        <f t="shared" ref="N77" si="141">+N68+N72+N76</f>
        <v>40151174</v>
      </c>
      <c r="O77" s="143">
        <f t="shared" ref="O77" si="142">+O68+O72+O76</f>
        <v>80060192</v>
      </c>
      <c r="P77" s="143">
        <f t="shared" ref="P77" si="143">+P68+P72+P76</f>
        <v>829362</v>
      </c>
      <c r="Q77" s="143">
        <f t="shared" ref="Q77" si="144">+Q68+Q72+Q76</f>
        <v>80889554</v>
      </c>
      <c r="R77" s="143">
        <f t="shared" ref="R77" si="145">+R68+R72+R76</f>
        <v>45021053</v>
      </c>
      <c r="S77" s="144">
        <f t="shared" ref="S77" si="146">+S68+S72+S76</f>
        <v>45271910</v>
      </c>
      <c r="T77" s="143">
        <f t="shared" ref="T77" si="147">+T68+T72+T76</f>
        <v>90292963</v>
      </c>
      <c r="U77" s="143">
        <f t="shared" ref="U77" si="148">+U68+U72+U76</f>
        <v>703585</v>
      </c>
      <c r="V77" s="145">
        <f t="shared" ref="V77" si="149">+V68+V72+V76</f>
        <v>90996548</v>
      </c>
      <c r="W77" s="146">
        <f>IF(Q77=0,0,((V77/Q77)-1)*100)</f>
        <v>12.494807425937848</v>
      </c>
    </row>
    <row r="78" spans="1:23" ht="14.25" thickTop="1" thickBot="1">
      <c r="A78" s="266" t="str">
        <f>IF(ISERROR(F78/G78)," ",IF(F78/G78&gt;0.5,IF(F78/G78&lt;1.5," ","NOT OK"),"NOT OK"))</f>
        <v xml:space="preserve"> </v>
      </c>
      <c r="B78" s="205" t="s">
        <v>89</v>
      </c>
      <c r="C78" s="101">
        <f>+C64+C68+C72+C76</f>
        <v>353701</v>
      </c>
      <c r="D78" s="102">
        <f t="shared" ref="D78:H78" si="150">+D64+D68+D72+D76</f>
        <v>353661</v>
      </c>
      <c r="E78" s="103">
        <f t="shared" si="150"/>
        <v>707362</v>
      </c>
      <c r="F78" s="101">
        <f t="shared" si="150"/>
        <v>388467</v>
      </c>
      <c r="G78" s="102">
        <f t="shared" si="150"/>
        <v>388455</v>
      </c>
      <c r="H78" s="103">
        <f t="shared" si="150"/>
        <v>776922</v>
      </c>
      <c r="I78" s="104">
        <f t="shared" ref="I78" si="151">IF(E78=0,0,((H78/E78)-1)*100)</f>
        <v>9.8337202168055313</v>
      </c>
      <c r="L78" s="198" t="s">
        <v>89</v>
      </c>
      <c r="M78" s="143">
        <f t="shared" ref="M78:V78" si="152">+M64+M68+M72+M76</f>
        <v>52890025</v>
      </c>
      <c r="N78" s="144">
        <f t="shared" si="152"/>
        <v>52842438</v>
      </c>
      <c r="O78" s="143">
        <f t="shared" si="152"/>
        <v>105732463</v>
      </c>
      <c r="P78" s="143">
        <f t="shared" si="152"/>
        <v>1057451</v>
      </c>
      <c r="Q78" s="143">
        <f t="shared" si="152"/>
        <v>106789914</v>
      </c>
      <c r="R78" s="143">
        <f t="shared" si="152"/>
        <v>59518012</v>
      </c>
      <c r="S78" s="144">
        <f t="shared" si="152"/>
        <v>59443385</v>
      </c>
      <c r="T78" s="143">
        <f t="shared" si="152"/>
        <v>118961397</v>
      </c>
      <c r="U78" s="143">
        <f t="shared" si="152"/>
        <v>962601</v>
      </c>
      <c r="V78" s="145">
        <f t="shared" si="152"/>
        <v>119923998</v>
      </c>
      <c r="W78" s="146">
        <f t="shared" ref="W78" si="153">IF(Q78=0,0,((V78/Q78)-1)*100)</f>
        <v>12.298992955458331</v>
      </c>
    </row>
    <row r="79" spans="1:23" ht="14.25" thickTop="1" thickBot="1">
      <c r="B79" s="200" t="s">
        <v>59</v>
      </c>
      <c r="C79" s="94"/>
      <c r="D79" s="94"/>
      <c r="E79" s="94"/>
      <c r="F79" s="94"/>
      <c r="G79" s="94"/>
      <c r="H79" s="94"/>
      <c r="I79" s="95"/>
      <c r="L79" s="200" t="s">
        <v>59</v>
      </c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5"/>
    </row>
    <row r="80" spans="1:23" ht="13.5" thickTop="1">
      <c r="B80" s="197"/>
      <c r="C80" s="94"/>
      <c r="D80" s="94"/>
      <c r="E80" s="94"/>
      <c r="F80" s="94"/>
      <c r="G80" s="94"/>
      <c r="H80" s="94"/>
      <c r="I80" s="95"/>
      <c r="L80" s="306" t="s">
        <v>38</v>
      </c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8"/>
    </row>
    <row r="81" spans="1:26" ht="13.5" thickBot="1">
      <c r="B81" s="197"/>
      <c r="C81" s="94"/>
      <c r="D81" s="94"/>
      <c r="E81" s="94"/>
      <c r="F81" s="94"/>
      <c r="G81" s="94"/>
      <c r="H81" s="94"/>
      <c r="I81" s="95"/>
      <c r="L81" s="309" t="s">
        <v>39</v>
      </c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1"/>
    </row>
    <row r="82" spans="1:26" ht="14.25" thickTop="1" thickBot="1">
      <c r="B82" s="197"/>
      <c r="C82" s="94"/>
      <c r="D82" s="94"/>
      <c r="E82" s="94"/>
      <c r="F82" s="94"/>
      <c r="G82" s="94"/>
      <c r="H82" s="94"/>
      <c r="I82" s="95"/>
      <c r="L82" s="197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120" t="s">
        <v>40</v>
      </c>
    </row>
    <row r="83" spans="1:26" ht="14.25" thickTop="1" thickBot="1">
      <c r="B83" s="197"/>
      <c r="C83" s="94"/>
      <c r="D83" s="94"/>
      <c r="E83" s="94"/>
      <c r="F83" s="94"/>
      <c r="G83" s="94"/>
      <c r="H83" s="94"/>
      <c r="I83" s="95"/>
      <c r="L83" s="219"/>
      <c r="M83" s="303" t="s">
        <v>91</v>
      </c>
      <c r="N83" s="304"/>
      <c r="O83" s="304"/>
      <c r="P83" s="304"/>
      <c r="Q83" s="305"/>
      <c r="R83" s="303" t="s">
        <v>92</v>
      </c>
      <c r="S83" s="304"/>
      <c r="T83" s="304"/>
      <c r="U83" s="304"/>
      <c r="V83" s="305"/>
      <c r="W83" s="220" t="s">
        <v>4</v>
      </c>
    </row>
    <row r="84" spans="1:26" ht="13.5" thickTop="1">
      <c r="B84" s="197"/>
      <c r="C84" s="94"/>
      <c r="D84" s="94"/>
      <c r="E84" s="94"/>
      <c r="F84" s="94"/>
      <c r="G84" s="94"/>
      <c r="H84" s="94"/>
      <c r="I84" s="95"/>
      <c r="L84" s="221" t="s">
        <v>5</v>
      </c>
      <c r="M84" s="222"/>
      <c r="N84" s="225"/>
      <c r="O84" s="168"/>
      <c r="P84" s="226"/>
      <c r="Q84" s="169"/>
      <c r="R84" s="222"/>
      <c r="S84" s="225"/>
      <c r="T84" s="168"/>
      <c r="U84" s="226"/>
      <c r="V84" s="169"/>
      <c r="W84" s="224" t="s">
        <v>6</v>
      </c>
    </row>
    <row r="85" spans="1:26" ht="13.5" thickBot="1">
      <c r="B85" s="197"/>
      <c r="C85" s="94"/>
      <c r="D85" s="94"/>
      <c r="E85" s="94"/>
      <c r="F85" s="94"/>
      <c r="G85" s="94"/>
      <c r="H85" s="94"/>
      <c r="I85" s="95"/>
      <c r="L85" s="227"/>
      <c r="M85" s="231" t="s">
        <v>41</v>
      </c>
      <c r="N85" s="232" t="s">
        <v>42</v>
      </c>
      <c r="O85" s="170" t="s">
        <v>43</v>
      </c>
      <c r="P85" s="233" t="s">
        <v>13</v>
      </c>
      <c r="Q85" s="215" t="s">
        <v>9</v>
      </c>
      <c r="R85" s="231" t="s">
        <v>41</v>
      </c>
      <c r="S85" s="232" t="s">
        <v>42</v>
      </c>
      <c r="T85" s="170" t="s">
        <v>43</v>
      </c>
      <c r="U85" s="233" t="s">
        <v>13</v>
      </c>
      <c r="V85" s="215" t="s">
        <v>9</v>
      </c>
      <c r="W85" s="230"/>
    </row>
    <row r="86" spans="1:26" ht="4.5" customHeight="1" thickTop="1">
      <c r="B86" s="197"/>
      <c r="C86" s="94"/>
      <c r="D86" s="94"/>
      <c r="E86" s="94"/>
      <c r="F86" s="94"/>
      <c r="G86" s="94"/>
      <c r="H86" s="94"/>
      <c r="I86" s="95"/>
      <c r="L86" s="221"/>
      <c r="M86" s="237"/>
      <c r="N86" s="238"/>
      <c r="O86" s="154"/>
      <c r="P86" s="239"/>
      <c r="Q86" s="157"/>
      <c r="R86" s="237"/>
      <c r="S86" s="238"/>
      <c r="T86" s="154"/>
      <c r="U86" s="239"/>
      <c r="V86" s="159"/>
      <c r="W86" s="240"/>
    </row>
    <row r="87" spans="1:26">
      <c r="A87" s="121"/>
      <c r="B87" s="207"/>
      <c r="C87" s="121"/>
      <c r="D87" s="121"/>
      <c r="E87" s="121"/>
      <c r="F87" s="121"/>
      <c r="G87" s="121"/>
      <c r="H87" s="121"/>
      <c r="I87" s="122"/>
      <c r="J87" s="121"/>
      <c r="L87" s="221" t="s">
        <v>14</v>
      </c>
      <c r="M87" s="243">
        <f>+BKK!M87+DMK!M87+CNX!M87+HDY!M87+HKT!M87+CEI!M87</f>
        <v>43578</v>
      </c>
      <c r="N87" s="244">
        <f>+BKK!N87+DMK!N87+CNX!N87+HDY!N87+HKT!N87+CEI!N87</f>
        <v>62530</v>
      </c>
      <c r="O87" s="155">
        <f>M87+N87</f>
        <v>106108</v>
      </c>
      <c r="P87" s="100">
        <f>+BKK!P87+DMK!P87+CNX!P87+HDY!P87+HKT!P87+CEI!P87</f>
        <v>4377</v>
      </c>
      <c r="Q87" s="158">
        <f>O87+P87</f>
        <v>110485</v>
      </c>
      <c r="R87" s="243">
        <f>+BKK!R87+DMK!R87+CNX!R87+HDY!R87+HKT!R87+CEI!R87</f>
        <v>47923</v>
      </c>
      <c r="S87" s="244">
        <f>+BKK!S87+DMK!S87+CNX!S87+HDY!S87+HKT!S87+CEI!S87</f>
        <v>61274</v>
      </c>
      <c r="T87" s="155">
        <f>R87+S87</f>
        <v>109197</v>
      </c>
      <c r="U87" s="100">
        <f>+BKK!U87+DMK!U87+CNX!U87+HDY!U87+HKT!U87+CEI!U87</f>
        <v>4259</v>
      </c>
      <c r="V87" s="160">
        <f>T87+U87</f>
        <v>113456</v>
      </c>
      <c r="W87" s="217">
        <f t="shared" ref="W87:W95" si="154">IF(Q87=0,0,((V87/Q87)-1)*100)</f>
        <v>2.689052812598991</v>
      </c>
      <c r="Y87" s="3"/>
      <c r="Z87" s="3"/>
    </row>
    <row r="88" spans="1:26">
      <c r="A88" s="121"/>
      <c r="B88" s="207"/>
      <c r="C88" s="121"/>
      <c r="D88" s="121"/>
      <c r="E88" s="121"/>
      <c r="F88" s="121"/>
      <c r="G88" s="121"/>
      <c r="H88" s="121"/>
      <c r="I88" s="122"/>
      <c r="J88" s="121"/>
      <c r="L88" s="221" t="s">
        <v>15</v>
      </c>
      <c r="M88" s="243">
        <f>+BKK!M88+DMK!M88+CNX!M88+HDY!M88+HKT!M88+CEI!M88</f>
        <v>48493</v>
      </c>
      <c r="N88" s="244">
        <f>+BKK!N88+DMK!N88+CNX!N88+HDY!N88+HKT!N88+CEI!N88</f>
        <v>66429</v>
      </c>
      <c r="O88" s="155">
        <f>M88+N88</f>
        <v>114922</v>
      </c>
      <c r="P88" s="100">
        <f>+BKK!P88+DMK!P88+CNX!P88+HDY!P88+HKT!P88+CEI!P88</f>
        <v>4323</v>
      </c>
      <c r="Q88" s="158">
        <f>O88+P88</f>
        <v>119245</v>
      </c>
      <c r="R88" s="243">
        <f>+BKK!R88+DMK!R88+CNX!R88+HDY!R88+HKT!R88+CEI!R88</f>
        <v>47336</v>
      </c>
      <c r="S88" s="244">
        <f>+BKK!S88+DMK!S88+CNX!S88+HDY!S88+HKT!S88+CEI!S88</f>
        <v>61884</v>
      </c>
      <c r="T88" s="155">
        <f>R88+S88</f>
        <v>109220</v>
      </c>
      <c r="U88" s="100">
        <f>+BKK!U88+DMK!U88+CNX!U88+HDY!U88+HKT!U88+CEI!U88</f>
        <v>3945</v>
      </c>
      <c r="V88" s="160">
        <f>T88+U88</f>
        <v>113165</v>
      </c>
      <c r="W88" s="217">
        <f t="shared" si="154"/>
        <v>-5.0987462786699638</v>
      </c>
      <c r="Z88" s="3"/>
    </row>
    <row r="89" spans="1:26" ht="13.5" thickBot="1">
      <c r="A89" s="121"/>
      <c r="B89" s="207"/>
      <c r="C89" s="121"/>
      <c r="D89" s="121"/>
      <c r="E89" s="121"/>
      <c r="F89" s="121"/>
      <c r="G89" s="121"/>
      <c r="H89" s="121"/>
      <c r="I89" s="122"/>
      <c r="J89" s="121"/>
      <c r="L89" s="227" t="s">
        <v>16</v>
      </c>
      <c r="M89" s="243">
        <f>+BKK!M89+DMK!M89+CNX!M89+HDY!M89+HKT!M89+CEI!M89</f>
        <v>42722</v>
      </c>
      <c r="N89" s="244">
        <f>+BKK!N89+DMK!N89+CNX!N89+HDY!N89+HKT!N89+CEI!N89</f>
        <v>64817</v>
      </c>
      <c r="O89" s="155">
        <f>M89+N89</f>
        <v>107539</v>
      </c>
      <c r="P89" s="100">
        <f>+BKK!P89+DMK!P89+CNX!P89+HDY!P89+HKT!P89+CEI!P89</f>
        <v>4115</v>
      </c>
      <c r="Q89" s="158">
        <f>O89+P89</f>
        <v>111654</v>
      </c>
      <c r="R89" s="243">
        <f>+BKK!R89+DMK!R89+CNX!R89+HDY!R89+HKT!R89+CEI!R89</f>
        <v>45101</v>
      </c>
      <c r="S89" s="244">
        <f>+BKK!S89+DMK!S89+CNX!S89+HDY!S89+HKT!S89+CEI!S89</f>
        <v>59044</v>
      </c>
      <c r="T89" s="155">
        <f>R89+S89</f>
        <v>104145</v>
      </c>
      <c r="U89" s="100">
        <f>+BKK!U89+DMK!U89+CNX!U89+HDY!U89+HKT!U89+CEI!U89</f>
        <v>3887</v>
      </c>
      <c r="V89" s="160">
        <f>T89+U89</f>
        <v>108032</v>
      </c>
      <c r="W89" s="217">
        <f t="shared" si="154"/>
        <v>-3.2439500600068061</v>
      </c>
      <c r="Z89" s="3"/>
    </row>
    <row r="90" spans="1:26" ht="14.25" thickTop="1" thickBot="1">
      <c r="A90" s="121"/>
      <c r="B90" s="207"/>
      <c r="C90" s="121"/>
      <c r="D90" s="121"/>
      <c r="E90" s="121"/>
      <c r="F90" s="121"/>
      <c r="G90" s="121"/>
      <c r="H90" s="121"/>
      <c r="I90" s="122"/>
      <c r="J90" s="121"/>
      <c r="L90" s="201" t="s">
        <v>17</v>
      </c>
      <c r="M90" s="161">
        <f t="shared" ref="M90:Q90" si="155">M89+M88+M87</f>
        <v>134793</v>
      </c>
      <c r="N90" s="162">
        <f t="shared" si="155"/>
        <v>193776</v>
      </c>
      <c r="O90" s="161">
        <f t="shared" si="155"/>
        <v>328569</v>
      </c>
      <c r="P90" s="161">
        <f t="shared" si="155"/>
        <v>12815</v>
      </c>
      <c r="Q90" s="161">
        <f t="shared" si="155"/>
        <v>341384</v>
      </c>
      <c r="R90" s="161">
        <f t="shared" ref="R90:V90" si="156">R89+R88+R87</f>
        <v>140360</v>
      </c>
      <c r="S90" s="162">
        <f t="shared" si="156"/>
        <v>182202</v>
      </c>
      <c r="T90" s="161">
        <f t="shared" si="156"/>
        <v>322562</v>
      </c>
      <c r="U90" s="161">
        <f t="shared" si="156"/>
        <v>12091</v>
      </c>
      <c r="V90" s="163">
        <f t="shared" si="156"/>
        <v>334653</v>
      </c>
      <c r="W90" s="164">
        <f t="shared" si="154"/>
        <v>-1.9716799850022282</v>
      </c>
      <c r="Y90" s="3"/>
      <c r="Z90" s="3"/>
    </row>
    <row r="91" spans="1:26" ht="13.5" thickTop="1">
      <c r="A91" s="121"/>
      <c r="B91" s="207"/>
      <c r="C91" s="121"/>
      <c r="D91" s="121"/>
      <c r="E91" s="121"/>
      <c r="F91" s="121"/>
      <c r="G91" s="121"/>
      <c r="H91" s="121"/>
      <c r="I91" s="122"/>
      <c r="J91" s="121"/>
      <c r="L91" s="221" t="s">
        <v>18</v>
      </c>
      <c r="M91" s="243">
        <f>+BKK!M91+DMK!M91+CNX!M91+HDY!M91+HKT!M91+CEI!M91</f>
        <v>40870</v>
      </c>
      <c r="N91" s="244">
        <f>+BKK!N91+DMK!N91+CNX!N91+HDY!N91+HKT!N91+CEI!N91</f>
        <v>56217</v>
      </c>
      <c r="O91" s="155">
        <f>M91+N91</f>
        <v>97087</v>
      </c>
      <c r="P91" s="100">
        <f>+BKK!P91+DMK!P91+CNX!P91+HDY!P91+HKT!P91+CEI!P91</f>
        <v>3770</v>
      </c>
      <c r="Q91" s="158">
        <f>O91+P91</f>
        <v>100857</v>
      </c>
      <c r="R91" s="243">
        <f>+BKK!R91+DMK!R91+CNX!R91+HDY!R91+HKT!R91+CEI!R91</f>
        <v>45191</v>
      </c>
      <c r="S91" s="244">
        <f>+BKK!S91+DMK!S91+CNX!S91+HDY!S91+HKT!S91+CEI!S91</f>
        <v>55445</v>
      </c>
      <c r="T91" s="155">
        <f>R91+S91</f>
        <v>100636</v>
      </c>
      <c r="U91" s="100">
        <f>+BKK!U91+DMK!U91+CNX!U91+HDY!U91+HKT!U91+CEI!U91</f>
        <v>4092</v>
      </c>
      <c r="V91" s="160">
        <f>T91+U91</f>
        <v>104728</v>
      </c>
      <c r="W91" s="217">
        <f t="shared" si="154"/>
        <v>3.8381074194156151</v>
      </c>
      <c r="Y91" s="3"/>
      <c r="Z91" s="3"/>
    </row>
    <row r="92" spans="1:26">
      <c r="A92" s="121"/>
      <c r="B92" s="207"/>
      <c r="C92" s="121"/>
      <c r="D92" s="121"/>
      <c r="E92" s="121"/>
      <c r="F92" s="121"/>
      <c r="G92" s="121"/>
      <c r="H92" s="121"/>
      <c r="I92" s="122"/>
      <c r="J92" s="121"/>
      <c r="L92" s="221" t="s">
        <v>19</v>
      </c>
      <c r="M92" s="243">
        <f>+BKK!M92+DMK!M92+CNX!M92+HDY!M92+HKT!M92+CEI!M92</f>
        <v>40633</v>
      </c>
      <c r="N92" s="244">
        <f>+BKK!N92+DMK!N92+CNX!N92+HDY!N92+HKT!N92+CEI!N92</f>
        <v>59319</v>
      </c>
      <c r="O92" s="155">
        <f>M92+N92</f>
        <v>99952</v>
      </c>
      <c r="P92" s="100">
        <f>+BKK!P92+DMK!P92+CNX!P92+HDY!P92+HKT!P92+CEI!P92</f>
        <v>3645</v>
      </c>
      <c r="Q92" s="158">
        <f>O92+P92</f>
        <v>103597</v>
      </c>
      <c r="R92" s="243">
        <f>+BKK!R92+DMK!R92+CNX!R92+HDY!R92+HKT!R92+CEI!R92</f>
        <v>41523</v>
      </c>
      <c r="S92" s="244">
        <f>+BKK!S92+DMK!S92+CNX!S92+HDY!S92+HKT!S92+CEI!S92</f>
        <v>53135</v>
      </c>
      <c r="T92" s="155">
        <f>R92+S92</f>
        <v>94658</v>
      </c>
      <c r="U92" s="100">
        <f>+BKK!U92+DMK!U92+CNX!U92+HDY!U92+HKT!U92+CEI!U92</f>
        <v>3213</v>
      </c>
      <c r="V92" s="160">
        <f>T92+U92</f>
        <v>97871</v>
      </c>
      <c r="W92" s="217">
        <f>IF(Q92=0,0,((V92/Q92)-1)*100)</f>
        <v>-5.527187080706975</v>
      </c>
      <c r="Y92" s="3"/>
      <c r="Z92" s="3"/>
    </row>
    <row r="93" spans="1:26" ht="13.5" thickBot="1">
      <c r="A93" s="121"/>
      <c r="B93" s="207"/>
      <c r="C93" s="121"/>
      <c r="D93" s="121"/>
      <c r="E93" s="121"/>
      <c r="F93" s="121"/>
      <c r="G93" s="121"/>
      <c r="H93" s="121"/>
      <c r="I93" s="122"/>
      <c r="J93" s="121"/>
      <c r="L93" s="221" t="s">
        <v>20</v>
      </c>
      <c r="M93" s="243">
        <f>+BKK!M93+DMK!M93+CNX!M93+HDY!M93+HKT!M93+CEI!M93</f>
        <v>47726</v>
      </c>
      <c r="N93" s="244">
        <f>+BKK!N93+DMK!N93+CNX!N93+HDY!N93+HKT!N93+CEI!N93</f>
        <v>65783</v>
      </c>
      <c r="O93" s="155">
        <f>M93+N93</f>
        <v>113509</v>
      </c>
      <c r="P93" s="100">
        <f>+BKK!P93+DMK!P93+CNX!P93+HDY!P93+HKT!P93+CEI!P93</f>
        <v>4036</v>
      </c>
      <c r="Q93" s="158">
        <f>O93+P93</f>
        <v>117545</v>
      </c>
      <c r="R93" s="243">
        <f>+BKK!R93+DMK!R93+CNX!R93+HDY!R93+HKT!R93+CEI!R93</f>
        <v>50815</v>
      </c>
      <c r="S93" s="244">
        <f>+BKK!S93+DMK!S93+CNX!S93+HDY!S93+HKT!S93+CEI!S93</f>
        <v>62939</v>
      </c>
      <c r="T93" s="155">
        <f>R93+S93</f>
        <v>113754</v>
      </c>
      <c r="U93" s="100">
        <f>+BKK!U93+DMK!U93+CNX!U93+HDY!U93+HKT!U93+CEI!U93</f>
        <v>3946</v>
      </c>
      <c r="V93" s="160">
        <f>T93+U93</f>
        <v>117700</v>
      </c>
      <c r="W93" s="217">
        <f>IF(Q93=0,0,((V93/Q93)-1)*100)</f>
        <v>0.13186439236037018</v>
      </c>
      <c r="Y93" s="3"/>
      <c r="Z93" s="3"/>
    </row>
    <row r="94" spans="1:26" ht="14.25" thickTop="1" thickBot="1">
      <c r="A94" s="121"/>
      <c r="B94" s="207"/>
      <c r="C94" s="121"/>
      <c r="D94" s="121"/>
      <c r="E94" s="121"/>
      <c r="F94" s="121"/>
      <c r="G94" s="121"/>
      <c r="H94" s="121"/>
      <c r="I94" s="122"/>
      <c r="J94" s="121"/>
      <c r="L94" s="201" t="s">
        <v>87</v>
      </c>
      <c r="M94" s="161">
        <f>+M91+M92+M93</f>
        <v>129229</v>
      </c>
      <c r="N94" s="162">
        <f t="shared" ref="N94:V94" si="157">+N91+N92+N93</f>
        <v>181319</v>
      </c>
      <c r="O94" s="161">
        <f t="shared" si="157"/>
        <v>310548</v>
      </c>
      <c r="P94" s="161">
        <f t="shared" si="157"/>
        <v>11451</v>
      </c>
      <c r="Q94" s="161">
        <f t="shared" si="157"/>
        <v>321999</v>
      </c>
      <c r="R94" s="161">
        <f t="shared" si="157"/>
        <v>137529</v>
      </c>
      <c r="S94" s="162">
        <f t="shared" si="157"/>
        <v>171519</v>
      </c>
      <c r="T94" s="161">
        <f t="shared" si="157"/>
        <v>309048</v>
      </c>
      <c r="U94" s="161">
        <f t="shared" si="157"/>
        <v>11251</v>
      </c>
      <c r="V94" s="163">
        <f t="shared" si="157"/>
        <v>320299</v>
      </c>
      <c r="W94" s="164">
        <f t="shared" ref="W94" si="158">IF(Q94=0,0,((V94/Q94)-1)*100)</f>
        <v>-0.52795195016133167</v>
      </c>
      <c r="Y94" s="3"/>
      <c r="Z94" s="3"/>
    </row>
    <row r="95" spans="1:26" ht="13.5" thickTop="1">
      <c r="A95" s="121"/>
      <c r="B95" s="207"/>
      <c r="C95" s="121"/>
      <c r="D95" s="121"/>
      <c r="E95" s="121"/>
      <c r="F95" s="121"/>
      <c r="G95" s="121"/>
      <c r="H95" s="121"/>
      <c r="I95" s="122"/>
      <c r="J95" s="121"/>
      <c r="L95" s="221" t="s">
        <v>21</v>
      </c>
      <c r="M95" s="243">
        <f>+BKK!M95+DMK!M95+CNX!M95+HDY!M95+HKT!M95+CEI!M95</f>
        <v>41292</v>
      </c>
      <c r="N95" s="244">
        <f>+BKK!N95+DMK!N95+CNX!N95+HDY!N95+HKT!N95+CEI!N95</f>
        <v>56319</v>
      </c>
      <c r="O95" s="155">
        <f>SUM(M95:N95)</f>
        <v>97611</v>
      </c>
      <c r="P95" s="100">
        <f>+BKK!P95+DMK!P95+CNX!P95+HDY!P95+HKT!P95+CEI!P95</f>
        <v>3793</v>
      </c>
      <c r="Q95" s="158">
        <f>+O95+P95</f>
        <v>101404</v>
      </c>
      <c r="R95" s="243">
        <f>+BKK!R95+DMK!R95+CNX!R95+HDY!R95+HKT!R95+CEI!R95</f>
        <v>43795</v>
      </c>
      <c r="S95" s="244">
        <f>+BKK!S95+DMK!S95+CNX!S95+HDY!S95+HKT!S95+CEI!S95</f>
        <v>58982</v>
      </c>
      <c r="T95" s="155">
        <f>SUM(R95:S95)</f>
        <v>102777</v>
      </c>
      <c r="U95" s="100">
        <f>+BKK!U95+DMK!U95+CNX!U95+HDY!U95+HKT!U95+CEI!U95</f>
        <v>3941</v>
      </c>
      <c r="V95" s="160">
        <f>+T95+U95</f>
        <v>106718</v>
      </c>
      <c r="W95" s="217">
        <f t="shared" si="154"/>
        <v>5.2404244408504663</v>
      </c>
      <c r="Y95" s="3"/>
      <c r="Z95" s="3"/>
    </row>
    <row r="96" spans="1:26">
      <c r="A96" s="121"/>
      <c r="B96" s="207"/>
      <c r="C96" s="121"/>
      <c r="D96" s="121"/>
      <c r="E96" s="121"/>
      <c r="F96" s="121"/>
      <c r="G96" s="121"/>
      <c r="H96" s="121"/>
      <c r="I96" s="122"/>
      <c r="J96" s="121"/>
      <c r="L96" s="221" t="s">
        <v>88</v>
      </c>
      <c r="M96" s="243">
        <f>+BKK!M96+DMK!M96+CNX!M96+HDY!M96+HKT!M96+CEI!M96</f>
        <v>40880</v>
      </c>
      <c r="N96" s="244">
        <f>+BKK!N96+DMK!N96+CNX!N96+HDY!N96+HKT!N96+CEI!N96</f>
        <v>61836</v>
      </c>
      <c r="O96" s="155">
        <f>SUM(M96:N96)</f>
        <v>102716</v>
      </c>
      <c r="P96" s="100">
        <f>+BKK!P96+DMK!P96+CNX!P96+HDY!P96+HKT!P96+CEI!P96</f>
        <v>4028</v>
      </c>
      <c r="Q96" s="158">
        <f>O96+P96</f>
        <v>106744</v>
      </c>
      <c r="R96" s="243">
        <f>+BKK!R96+DMK!R96+CNX!R96+HDY!R96+HKT!R96+CEI!R96</f>
        <v>44378</v>
      </c>
      <c r="S96" s="244">
        <f>+BKK!S96+DMK!S96+CNX!S96+HDY!S96+HKT!S96+CEI!S96</f>
        <v>63956</v>
      </c>
      <c r="T96" s="155">
        <f>SUM(R96:S96)</f>
        <v>108334</v>
      </c>
      <c r="U96" s="100">
        <f>+BKK!U96+DMK!U96+CNX!U96+HDY!U96+HKT!U96+CEI!U96</f>
        <v>3617</v>
      </c>
      <c r="V96" s="160">
        <f>T96+U96</f>
        <v>111951</v>
      </c>
      <c r="W96" s="217">
        <f t="shared" ref="W96:W100" si="159">IF(Q96=0,0,((V96/Q96)-1)*100)</f>
        <v>4.8780259311998808</v>
      </c>
      <c r="Y96" s="3"/>
      <c r="Z96" s="3"/>
    </row>
    <row r="97" spans="1:26" ht="13.5" thickBot="1">
      <c r="A97" s="121"/>
      <c r="B97" s="207"/>
      <c r="C97" s="121"/>
      <c r="D97" s="121"/>
      <c r="E97" s="121"/>
      <c r="F97" s="121"/>
      <c r="G97" s="121"/>
      <c r="H97" s="121"/>
      <c r="I97" s="122"/>
      <c r="J97" s="121"/>
      <c r="L97" s="221" t="s">
        <v>22</v>
      </c>
      <c r="M97" s="243">
        <f>+BKK!M97+DMK!M97+CNX!M97+HDY!M97+HKT!M97+CEI!M97</f>
        <v>40873</v>
      </c>
      <c r="N97" s="244">
        <f>+BKK!N97+DMK!N97+CNX!N97+HDY!N97+HKT!N97+CEI!N97</f>
        <v>56659</v>
      </c>
      <c r="O97" s="156">
        <f>SUM(M97:N97)</f>
        <v>97532</v>
      </c>
      <c r="P97" s="250">
        <f>+BKK!P97+DMK!P97+CNX!P97+HDY!P97+HKT!P97+CEI!P97</f>
        <v>4201</v>
      </c>
      <c r="Q97" s="158">
        <f>O97+P97</f>
        <v>101733</v>
      </c>
      <c r="R97" s="243">
        <f>+BKK!R97+DMK!R97+CNX!R97+HDY!R97+HKT!R97+CEI!R97</f>
        <v>46580</v>
      </c>
      <c r="S97" s="244">
        <f>+BKK!S97+DMK!S97+CNX!S97+HDY!S97+HKT!S97+CEI!S97</f>
        <v>60289</v>
      </c>
      <c r="T97" s="156">
        <f>SUM(R97:S97)</f>
        <v>106869</v>
      </c>
      <c r="U97" s="250">
        <f>+BKK!U97+DMK!U97+CNX!U97+HDY!U97+HKT!U97+CEI!U97</f>
        <v>3611</v>
      </c>
      <c r="V97" s="160">
        <f>T97+U97</f>
        <v>110480</v>
      </c>
      <c r="W97" s="217">
        <f t="shared" si="159"/>
        <v>8.5979967168961835</v>
      </c>
      <c r="Y97" s="3"/>
      <c r="Z97" s="3"/>
    </row>
    <row r="98" spans="1:26" ht="14.25" thickTop="1" thickBot="1">
      <c r="A98" s="121"/>
      <c r="B98" s="207"/>
      <c r="C98" s="121"/>
      <c r="D98" s="121"/>
      <c r="E98" s="121"/>
      <c r="F98" s="121"/>
      <c r="G98" s="121"/>
      <c r="H98" s="121"/>
      <c r="I98" s="122"/>
      <c r="J98" s="121"/>
      <c r="L98" s="202" t="s">
        <v>60</v>
      </c>
      <c r="M98" s="165">
        <f>+M95+M96+M97</f>
        <v>123045</v>
      </c>
      <c r="N98" s="165">
        <f t="shared" ref="N98:V98" si="160">+N95+N96+N97</f>
        <v>174814</v>
      </c>
      <c r="O98" s="166">
        <f t="shared" si="160"/>
        <v>297859</v>
      </c>
      <c r="P98" s="166">
        <f t="shared" si="160"/>
        <v>12022</v>
      </c>
      <c r="Q98" s="166">
        <f t="shared" si="160"/>
        <v>309881</v>
      </c>
      <c r="R98" s="165">
        <f t="shared" si="160"/>
        <v>134753</v>
      </c>
      <c r="S98" s="165">
        <f t="shared" si="160"/>
        <v>183227</v>
      </c>
      <c r="T98" s="166">
        <f t="shared" si="160"/>
        <v>317980</v>
      </c>
      <c r="U98" s="166">
        <f t="shared" si="160"/>
        <v>11169</v>
      </c>
      <c r="V98" s="166">
        <f t="shared" si="160"/>
        <v>329149</v>
      </c>
      <c r="W98" s="167">
        <f t="shared" si="159"/>
        <v>6.2178707310225567</v>
      </c>
      <c r="Y98" s="3"/>
      <c r="Z98" s="3"/>
    </row>
    <row r="99" spans="1:26" ht="13.5" thickTop="1">
      <c r="A99" s="121"/>
      <c r="B99" s="207"/>
      <c r="C99" s="121"/>
      <c r="D99" s="121"/>
      <c r="E99" s="121"/>
      <c r="F99" s="121"/>
      <c r="G99" s="121"/>
      <c r="H99" s="121"/>
      <c r="I99" s="122"/>
      <c r="J99" s="121"/>
      <c r="L99" s="221" t="s">
        <v>24</v>
      </c>
      <c r="M99" s="243">
        <f>+BKK!M99+DMK!M99+CNX!M99+HDY!M99+HKT!M99+CEI!M99</f>
        <v>44274</v>
      </c>
      <c r="N99" s="244">
        <f>+BKK!N99+DMK!N99+CNX!N99+HDY!N99+HKT!N99+CEI!N99</f>
        <v>56397</v>
      </c>
      <c r="O99" s="156">
        <f>SUM(M99:N99)</f>
        <v>100671</v>
      </c>
      <c r="P99" s="251">
        <f>+BKK!P99+DMK!P99+CNX!P99+HDY!P99+HKT!P99+CEI!P99</f>
        <v>4502</v>
      </c>
      <c r="Q99" s="158">
        <f>O99+P99</f>
        <v>105173</v>
      </c>
      <c r="R99" s="243">
        <f>+BKK!R99+DMK!R99+CNX!R99+HDY!R99+HKT!R99+CEI!R99</f>
        <v>48552</v>
      </c>
      <c r="S99" s="244">
        <f>+BKK!S99+DMK!S99+CNX!S99+HDY!S99+HKT!S99+CEI!S99</f>
        <v>58198</v>
      </c>
      <c r="T99" s="156">
        <f>SUM(R99:S99)</f>
        <v>106750</v>
      </c>
      <c r="U99" s="251">
        <f>+BKK!U99+DMK!U99+CNX!U99+HDY!U99+HKT!U99+CEI!U99</f>
        <v>3798</v>
      </c>
      <c r="V99" s="160">
        <f>T99+U99</f>
        <v>110548</v>
      </c>
      <c r="W99" s="217">
        <f t="shared" si="159"/>
        <v>5.1106272522415397</v>
      </c>
    </row>
    <row r="100" spans="1:26">
      <c r="A100" s="121"/>
      <c r="B100" s="207"/>
      <c r="C100" s="121"/>
      <c r="D100" s="121"/>
      <c r="E100" s="121"/>
      <c r="F100" s="121"/>
      <c r="G100" s="121"/>
      <c r="H100" s="121"/>
      <c r="I100" s="122"/>
      <c r="J100" s="121"/>
      <c r="L100" s="221" t="s">
        <v>25</v>
      </c>
      <c r="M100" s="243">
        <f>+BKK!M100+DMK!M100+CNX!M100+HDY!M100+HKT!M100+CEI!M100</f>
        <v>44675</v>
      </c>
      <c r="N100" s="244">
        <f>+BKK!N100+DMK!N100+CNX!N100+HDY!N100+HKT!N100+CEI!N100</f>
        <v>56466</v>
      </c>
      <c r="O100" s="156">
        <f>SUM(M100:N100)</f>
        <v>101141</v>
      </c>
      <c r="P100" s="100">
        <f>+BKK!P100+DMK!P100+CNX!P100+HDY!P100+HKT!P100+CEI!P100</f>
        <v>4237</v>
      </c>
      <c r="Q100" s="158">
        <f>O100+P100</f>
        <v>105378</v>
      </c>
      <c r="R100" s="243">
        <f>+BKK!R100+DMK!R100+CNX!R100+HDY!R100+HKT!R100+CEI!R100</f>
        <v>48449</v>
      </c>
      <c r="S100" s="244">
        <f>+BKK!S100+DMK!S100+CNX!S100+HDY!S100+HKT!S100+CEI!S100</f>
        <v>60564</v>
      </c>
      <c r="T100" s="156">
        <f>SUM(R100:S100)</f>
        <v>109013</v>
      </c>
      <c r="U100" s="100">
        <f>+BKK!U100+DMK!U100+CNX!U100+HDY!U100+HKT!U100+CEI!U100</f>
        <v>3883</v>
      </c>
      <c r="V100" s="160">
        <f>T100+U100</f>
        <v>112896</v>
      </c>
      <c r="W100" s="217">
        <f t="shared" si="159"/>
        <v>7.1343164607413412</v>
      </c>
    </row>
    <row r="101" spans="1:26" ht="13.5" thickBot="1">
      <c r="A101" s="96"/>
      <c r="B101" s="207"/>
      <c r="C101" s="121"/>
      <c r="D101" s="121"/>
      <c r="E101" s="121"/>
      <c r="F101" s="121"/>
      <c r="G101" s="121"/>
      <c r="H101" s="121"/>
      <c r="I101" s="122"/>
      <c r="J101" s="96"/>
      <c r="L101" s="221" t="s">
        <v>26</v>
      </c>
      <c r="M101" s="243">
        <f>+BKK!M101+DMK!M101+CNX!M101+HDY!M101+HKT!M101+CEI!M101</f>
        <v>44149</v>
      </c>
      <c r="N101" s="244">
        <f>+BKK!N101+DMK!N101+CNX!N101+HDY!N101+HKT!N101+CEI!N101</f>
        <v>59845</v>
      </c>
      <c r="O101" s="156">
        <f>SUM(M101:N101)</f>
        <v>103994</v>
      </c>
      <c r="P101" s="100">
        <f>+BKK!P101+DMK!P101+CNX!P101+HDY!P101+HKT!P101+CEI!P101</f>
        <v>3833</v>
      </c>
      <c r="Q101" s="158">
        <f>O101+P101</f>
        <v>107827</v>
      </c>
      <c r="R101" s="243">
        <f>+BKK!R101+DMK!R101+CNX!R101+HDY!R101+HKT!R101+CEI!R101</f>
        <v>51835</v>
      </c>
      <c r="S101" s="244">
        <f>+BKK!S101+DMK!S101+CNX!S101+HDY!S101+HKT!S101+CEI!S101</f>
        <v>65485</v>
      </c>
      <c r="T101" s="156">
        <f>SUM(R101:S101)</f>
        <v>117320</v>
      </c>
      <c r="U101" s="100">
        <f>+BKK!U101+DMK!U101+CNX!U101+HDY!U101+HKT!U101+CEI!U101</f>
        <v>3647</v>
      </c>
      <c r="V101" s="160">
        <f>T101+U101</f>
        <v>120967</v>
      </c>
      <c r="W101" s="217">
        <f t="shared" ref="W101:W102" si="161">IF(Q101=0,0,((V101/Q101)-1)*100)</f>
        <v>12.18618713309283</v>
      </c>
    </row>
    <row r="102" spans="1:26" ht="14.25" thickTop="1" thickBot="1">
      <c r="A102" s="121"/>
      <c r="B102" s="207"/>
      <c r="C102" s="121"/>
      <c r="D102" s="121"/>
      <c r="E102" s="121"/>
      <c r="F102" s="121"/>
      <c r="G102" s="121"/>
      <c r="H102" s="121"/>
      <c r="I102" s="122"/>
      <c r="J102" s="121"/>
      <c r="L102" s="201" t="s">
        <v>27</v>
      </c>
      <c r="M102" s="161">
        <f t="shared" ref="M102:V102" si="162">+M99+M100+M101</f>
        <v>133098</v>
      </c>
      <c r="N102" s="162">
        <f t="shared" si="162"/>
        <v>172708</v>
      </c>
      <c r="O102" s="161">
        <f t="shared" si="162"/>
        <v>305806</v>
      </c>
      <c r="P102" s="161">
        <f t="shared" si="162"/>
        <v>12572</v>
      </c>
      <c r="Q102" s="161">
        <f t="shared" si="162"/>
        <v>318378</v>
      </c>
      <c r="R102" s="161">
        <f t="shared" si="162"/>
        <v>148836</v>
      </c>
      <c r="S102" s="162">
        <f t="shared" si="162"/>
        <v>184247</v>
      </c>
      <c r="T102" s="161">
        <f t="shared" si="162"/>
        <v>333083</v>
      </c>
      <c r="U102" s="161">
        <f t="shared" si="162"/>
        <v>11328</v>
      </c>
      <c r="V102" s="161">
        <f t="shared" si="162"/>
        <v>344411</v>
      </c>
      <c r="W102" s="164">
        <f t="shared" si="161"/>
        <v>8.1767584443648733</v>
      </c>
    </row>
    <row r="103" spans="1:26" ht="14.25" thickTop="1" thickBot="1">
      <c r="A103" s="121"/>
      <c r="B103" s="207"/>
      <c r="C103" s="121"/>
      <c r="D103" s="121"/>
      <c r="E103" s="121"/>
      <c r="F103" s="121"/>
      <c r="G103" s="121"/>
      <c r="H103" s="121"/>
      <c r="I103" s="122"/>
      <c r="J103" s="121"/>
      <c r="L103" s="201" t="s">
        <v>90</v>
      </c>
      <c r="M103" s="161">
        <f t="shared" ref="M103" si="163">+M94+M98+M102</f>
        <v>385372</v>
      </c>
      <c r="N103" s="162">
        <f t="shared" ref="N103" si="164">+N94+N98+N102</f>
        <v>528841</v>
      </c>
      <c r="O103" s="161">
        <f t="shared" ref="O103" si="165">+O94+O98+O102</f>
        <v>914213</v>
      </c>
      <c r="P103" s="161">
        <f t="shared" ref="P103" si="166">+P94+P98+P102</f>
        <v>36045</v>
      </c>
      <c r="Q103" s="161">
        <f t="shared" ref="Q103" si="167">+Q94+Q98+Q102</f>
        <v>950258</v>
      </c>
      <c r="R103" s="161">
        <f t="shared" ref="R103" si="168">+R94+R98+R102</f>
        <v>421118</v>
      </c>
      <c r="S103" s="162">
        <f t="shared" ref="S103" si="169">+S94+S98+S102</f>
        <v>538993</v>
      </c>
      <c r="T103" s="161">
        <f t="shared" ref="T103" si="170">+T94+T98+T102</f>
        <v>960111</v>
      </c>
      <c r="U103" s="161">
        <f t="shared" ref="U103" si="171">+U94+U98+U102</f>
        <v>33748</v>
      </c>
      <c r="V103" s="163">
        <f t="shared" ref="V103" si="172">+V94+V98+V102</f>
        <v>993859</v>
      </c>
      <c r="W103" s="164">
        <f>IF(Q103=0,0,((V103/Q103)-1)*100)</f>
        <v>4.5883328527621003</v>
      </c>
      <c r="Y103" s="3"/>
      <c r="Z103" s="3"/>
    </row>
    <row r="104" spans="1:26" ht="14.25" thickTop="1" thickBot="1">
      <c r="A104" s="121"/>
      <c r="B104" s="207"/>
      <c r="C104" s="121"/>
      <c r="D104" s="121"/>
      <c r="E104" s="121"/>
      <c r="F104" s="121"/>
      <c r="G104" s="121"/>
      <c r="H104" s="121"/>
      <c r="I104" s="122"/>
      <c r="J104" s="121"/>
      <c r="L104" s="201" t="s">
        <v>89</v>
      </c>
      <c r="M104" s="161">
        <f t="shared" ref="M104:V104" si="173">+M90+M94+M98+M102</f>
        <v>520165</v>
      </c>
      <c r="N104" s="162">
        <f t="shared" si="173"/>
        <v>722617</v>
      </c>
      <c r="O104" s="161">
        <f t="shared" si="173"/>
        <v>1242782</v>
      </c>
      <c r="P104" s="161">
        <f t="shared" si="173"/>
        <v>48860</v>
      </c>
      <c r="Q104" s="161">
        <f t="shared" si="173"/>
        <v>1291642</v>
      </c>
      <c r="R104" s="161">
        <f t="shared" si="173"/>
        <v>561478</v>
      </c>
      <c r="S104" s="162">
        <f t="shared" si="173"/>
        <v>721195</v>
      </c>
      <c r="T104" s="161">
        <f t="shared" si="173"/>
        <v>1282673</v>
      </c>
      <c r="U104" s="161">
        <f t="shared" si="173"/>
        <v>45839</v>
      </c>
      <c r="V104" s="163">
        <f t="shared" si="173"/>
        <v>1328512</v>
      </c>
      <c r="W104" s="164">
        <f t="shared" ref="W104" si="174">IF(Q104=0,0,((V104/Q104)-1)*100)</f>
        <v>2.854506124762124</v>
      </c>
      <c r="Y104" s="3"/>
      <c r="Z104" s="3"/>
    </row>
    <row r="105" spans="1:26" ht="14.25" thickTop="1" thickBot="1">
      <c r="A105" s="121"/>
      <c r="B105" s="207"/>
      <c r="C105" s="121"/>
      <c r="D105" s="121"/>
      <c r="E105" s="121"/>
      <c r="F105" s="121"/>
      <c r="G105" s="121"/>
      <c r="H105" s="121"/>
      <c r="I105" s="122"/>
      <c r="J105" s="121"/>
      <c r="L105" s="200" t="s">
        <v>59</v>
      </c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5"/>
    </row>
    <row r="106" spans="1:26" ht="13.5" thickTop="1">
      <c r="B106" s="207"/>
      <c r="C106" s="121"/>
      <c r="D106" s="121"/>
      <c r="E106" s="121"/>
      <c r="F106" s="121"/>
      <c r="G106" s="121"/>
      <c r="H106" s="121"/>
      <c r="I106" s="122"/>
      <c r="L106" s="306" t="s">
        <v>44</v>
      </c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8"/>
    </row>
    <row r="107" spans="1:26" ht="13.5" thickBot="1">
      <c r="B107" s="207"/>
      <c r="C107" s="121"/>
      <c r="D107" s="121"/>
      <c r="E107" s="121"/>
      <c r="F107" s="121"/>
      <c r="G107" s="121"/>
      <c r="H107" s="121"/>
      <c r="I107" s="122"/>
      <c r="L107" s="309" t="s">
        <v>45</v>
      </c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1"/>
    </row>
    <row r="108" spans="1:26" ht="14.25" thickTop="1" thickBot="1">
      <c r="B108" s="207"/>
      <c r="C108" s="121"/>
      <c r="D108" s="121"/>
      <c r="E108" s="121"/>
      <c r="F108" s="121"/>
      <c r="G108" s="121"/>
      <c r="H108" s="121"/>
      <c r="I108" s="122"/>
      <c r="L108" s="197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120" t="s">
        <v>40</v>
      </c>
    </row>
    <row r="109" spans="1:26" ht="14.25" thickTop="1" thickBot="1">
      <c r="B109" s="207"/>
      <c r="C109" s="121"/>
      <c r="D109" s="121"/>
      <c r="E109" s="121"/>
      <c r="F109" s="121"/>
      <c r="G109" s="121"/>
      <c r="H109" s="121"/>
      <c r="I109" s="122"/>
      <c r="L109" s="219"/>
      <c r="M109" s="303" t="s">
        <v>91</v>
      </c>
      <c r="N109" s="304"/>
      <c r="O109" s="304"/>
      <c r="P109" s="304"/>
      <c r="Q109" s="305"/>
      <c r="R109" s="303" t="s">
        <v>92</v>
      </c>
      <c r="S109" s="304"/>
      <c r="T109" s="304"/>
      <c r="U109" s="304"/>
      <c r="V109" s="305"/>
      <c r="W109" s="220" t="s">
        <v>4</v>
      </c>
    </row>
    <row r="110" spans="1:26" ht="13.5" thickTop="1">
      <c r="B110" s="207"/>
      <c r="C110" s="121"/>
      <c r="D110" s="121"/>
      <c r="E110" s="121"/>
      <c r="F110" s="121"/>
      <c r="G110" s="121"/>
      <c r="H110" s="121"/>
      <c r="I110" s="122"/>
      <c r="L110" s="221" t="s">
        <v>5</v>
      </c>
      <c r="M110" s="222"/>
      <c r="N110" s="225"/>
      <c r="O110" s="168"/>
      <c r="P110" s="226"/>
      <c r="Q110" s="169"/>
      <c r="R110" s="222"/>
      <c r="S110" s="225"/>
      <c r="T110" s="168"/>
      <c r="U110" s="226"/>
      <c r="V110" s="169"/>
      <c r="W110" s="224" t="s">
        <v>6</v>
      </c>
    </row>
    <row r="111" spans="1:26" ht="13.5" thickBot="1">
      <c r="B111" s="207"/>
      <c r="C111" s="121"/>
      <c r="D111" s="121"/>
      <c r="E111" s="121"/>
      <c r="F111" s="121"/>
      <c r="G111" s="121"/>
      <c r="H111" s="121"/>
      <c r="I111" s="122"/>
      <c r="L111" s="227"/>
      <c r="M111" s="231" t="s">
        <v>41</v>
      </c>
      <c r="N111" s="232" t="s">
        <v>42</v>
      </c>
      <c r="O111" s="170" t="s">
        <v>43</v>
      </c>
      <c r="P111" s="233" t="s">
        <v>13</v>
      </c>
      <c r="Q111" s="215" t="s">
        <v>9</v>
      </c>
      <c r="R111" s="231" t="s">
        <v>41</v>
      </c>
      <c r="S111" s="232" t="s">
        <v>42</v>
      </c>
      <c r="T111" s="170" t="s">
        <v>43</v>
      </c>
      <c r="U111" s="233" t="s">
        <v>13</v>
      </c>
      <c r="V111" s="215" t="s">
        <v>9</v>
      </c>
      <c r="W111" s="230"/>
    </row>
    <row r="112" spans="1:26" ht="4.5" customHeight="1" thickTop="1">
      <c r="B112" s="207"/>
      <c r="C112" s="121"/>
      <c r="D112" s="121"/>
      <c r="E112" s="121"/>
      <c r="F112" s="121"/>
      <c r="G112" s="121"/>
      <c r="H112" s="121"/>
      <c r="I112" s="122"/>
      <c r="L112" s="221"/>
      <c r="M112" s="237"/>
      <c r="N112" s="238"/>
      <c r="O112" s="154"/>
      <c r="P112" s="239"/>
      <c r="Q112" s="157"/>
      <c r="R112" s="237"/>
      <c r="S112" s="238"/>
      <c r="T112" s="154"/>
      <c r="U112" s="239"/>
      <c r="V112" s="159"/>
      <c r="W112" s="240"/>
    </row>
    <row r="113" spans="1:26">
      <c r="B113" s="207"/>
      <c r="C113" s="121"/>
      <c r="D113" s="121"/>
      <c r="E113" s="121"/>
      <c r="F113" s="121"/>
      <c r="G113" s="121"/>
      <c r="H113" s="269"/>
      <c r="I113" s="122"/>
      <c r="L113" s="221" t="s">
        <v>14</v>
      </c>
      <c r="M113" s="243">
        <f>+BKK!M113+DMK!M113+CNX!M113+HDY!M113+HKT!M113+CEI!M113</f>
        <v>3915</v>
      </c>
      <c r="N113" s="244">
        <f>+BKK!N113+DMK!N113+CNX!N113+HDY!N113+HKT!N113+CEI!N113</f>
        <v>4675</v>
      </c>
      <c r="O113" s="155">
        <f>M113+N113</f>
        <v>8590</v>
      </c>
      <c r="P113" s="100">
        <f>+BKK!P113+DMK!P113+CNX!P113+HDY!P113+HKT!P113+CEI!P113</f>
        <v>0</v>
      </c>
      <c r="Q113" s="158">
        <f>O113+P113</f>
        <v>8590</v>
      </c>
      <c r="R113" s="243">
        <f>+BKK!R113+DMK!R113+CNX!R113+HDY!R113+HKT!R113+CEI!R113</f>
        <v>3865</v>
      </c>
      <c r="S113" s="244">
        <f>+BKK!S113+DMK!S113+CNX!S113+HDY!S113+HKT!S113+CEI!S113</f>
        <v>4731</v>
      </c>
      <c r="T113" s="155">
        <f>R113+S113</f>
        <v>8596</v>
      </c>
      <c r="U113" s="100">
        <f>+BKK!U113+DMK!U113+CNX!U113+HDY!U113+HKT!U113+CEI!U113</f>
        <v>3</v>
      </c>
      <c r="V113" s="160">
        <f>T113+U113</f>
        <v>8599</v>
      </c>
      <c r="W113" s="217">
        <f t="shared" ref="W113:W121" si="175">IF(Q113=0,0,((V113/Q113)-1)*100)</f>
        <v>0.10477299185098765</v>
      </c>
    </row>
    <row r="114" spans="1:26">
      <c r="B114" s="207"/>
      <c r="C114" s="121"/>
      <c r="D114" s="121"/>
      <c r="E114" s="121"/>
      <c r="F114" s="121"/>
      <c r="G114" s="121"/>
      <c r="H114" s="269"/>
      <c r="I114" s="122"/>
      <c r="L114" s="221" t="s">
        <v>15</v>
      </c>
      <c r="M114" s="243">
        <f>+BKK!M114+DMK!M114+CNX!M114+HDY!M114+HKT!M114+CEI!M114</f>
        <v>4008</v>
      </c>
      <c r="N114" s="244">
        <f>+BKK!N114+DMK!N114+CNX!N114+HDY!N114+HKT!N114+CEI!N114</f>
        <v>4721</v>
      </c>
      <c r="O114" s="155">
        <f>M114+N114</f>
        <v>8729</v>
      </c>
      <c r="P114" s="100">
        <f>+BKK!P114+DMK!P114+CNX!P114+HDY!P114+HKT!P114+CEI!P114</f>
        <v>2</v>
      </c>
      <c r="Q114" s="158">
        <f>O114+P114</f>
        <v>8731</v>
      </c>
      <c r="R114" s="243">
        <f>+BKK!R114+DMK!R114+CNX!R114+HDY!R114+HKT!R114+CEI!R114</f>
        <v>4039</v>
      </c>
      <c r="S114" s="244">
        <f>+BKK!S114+DMK!S114+CNX!S114+HDY!S114+HKT!S114+CEI!S114</f>
        <v>4824</v>
      </c>
      <c r="T114" s="155">
        <f>R114+S114</f>
        <v>8863</v>
      </c>
      <c r="U114" s="100">
        <f>+BKK!U114+DMK!U114+CNX!U114+HDY!U114+HKT!U114+CEI!U114</f>
        <v>0</v>
      </c>
      <c r="V114" s="160">
        <f>T114+U114</f>
        <v>8863</v>
      </c>
      <c r="W114" s="217">
        <f t="shared" si="175"/>
        <v>1.5118543122208283</v>
      </c>
    </row>
    <row r="115" spans="1:26" ht="13.5" thickBot="1">
      <c r="B115" s="207"/>
      <c r="C115" s="121"/>
      <c r="D115" s="121"/>
      <c r="E115" s="121"/>
      <c r="F115" s="121"/>
      <c r="G115" s="121"/>
      <c r="H115" s="269"/>
      <c r="I115" s="122"/>
      <c r="L115" s="227" t="s">
        <v>16</v>
      </c>
      <c r="M115" s="243">
        <f>+BKK!M115+DMK!M115+CNX!M115+HDY!M115+HKT!M115+CEI!M115</f>
        <v>4312</v>
      </c>
      <c r="N115" s="244">
        <f>+BKK!N115+DMK!N115+CNX!N115+HDY!N115+HKT!N115+CEI!N115</f>
        <v>5186</v>
      </c>
      <c r="O115" s="155">
        <f>M115+N115</f>
        <v>9498</v>
      </c>
      <c r="P115" s="100">
        <f>+BKK!P115+DMK!P115+CNX!P115+HDY!P115+HKT!P115+CEI!P115</f>
        <v>0</v>
      </c>
      <c r="Q115" s="158">
        <f>O115+P115</f>
        <v>9498</v>
      </c>
      <c r="R115" s="243">
        <f>+BKK!R115+DMK!R115+CNX!R115+HDY!R115+HKT!R115+CEI!R115</f>
        <v>4541</v>
      </c>
      <c r="S115" s="244">
        <f>+BKK!S115+DMK!S115+CNX!S115+HDY!S115+HKT!S115+CEI!S115</f>
        <v>5561</v>
      </c>
      <c r="T115" s="155">
        <f>R115+S115</f>
        <v>10102</v>
      </c>
      <c r="U115" s="100">
        <f>+BKK!U115+DMK!U115+CNX!U115+HDY!U115+HKT!U115+CEI!U115</f>
        <v>0</v>
      </c>
      <c r="V115" s="160">
        <f>T115+U115</f>
        <v>10102</v>
      </c>
      <c r="W115" s="217">
        <f t="shared" si="175"/>
        <v>6.3592335228469077</v>
      </c>
    </row>
    <row r="116" spans="1:26" ht="14.25" thickTop="1" thickBot="1">
      <c r="B116" s="207"/>
      <c r="C116" s="121"/>
      <c r="D116" s="121"/>
      <c r="E116" s="121"/>
      <c r="F116" s="121"/>
      <c r="G116" s="121"/>
      <c r="H116" s="269"/>
      <c r="I116" s="122"/>
      <c r="L116" s="201" t="s">
        <v>17</v>
      </c>
      <c r="M116" s="161">
        <f t="shared" ref="M116:V116" si="176">M115+M114+M113</f>
        <v>12235</v>
      </c>
      <c r="N116" s="162">
        <f t="shared" si="176"/>
        <v>14582</v>
      </c>
      <c r="O116" s="161">
        <f t="shared" si="176"/>
        <v>26817</v>
      </c>
      <c r="P116" s="161">
        <f t="shared" si="176"/>
        <v>2</v>
      </c>
      <c r="Q116" s="161">
        <f t="shared" si="176"/>
        <v>26819</v>
      </c>
      <c r="R116" s="161">
        <f t="shared" si="176"/>
        <v>12445</v>
      </c>
      <c r="S116" s="162">
        <f t="shared" si="176"/>
        <v>15116</v>
      </c>
      <c r="T116" s="161">
        <f t="shared" si="176"/>
        <v>27561</v>
      </c>
      <c r="U116" s="161">
        <f t="shared" si="176"/>
        <v>3</v>
      </c>
      <c r="V116" s="163">
        <f t="shared" si="176"/>
        <v>27564</v>
      </c>
      <c r="W116" s="164">
        <f t="shared" si="175"/>
        <v>2.7778813527722823</v>
      </c>
      <c r="Y116" s="3"/>
      <c r="Z116" s="3"/>
    </row>
    <row r="117" spans="1:26" ht="13.5" thickTop="1">
      <c r="B117" s="207"/>
      <c r="C117" s="121"/>
      <c r="D117" s="121"/>
      <c r="E117" s="121"/>
      <c r="F117" s="121"/>
      <c r="G117" s="121"/>
      <c r="H117" s="269"/>
      <c r="I117" s="122"/>
      <c r="L117" s="221" t="s">
        <v>18</v>
      </c>
      <c r="M117" s="243">
        <f>+BKK!M117+DMK!M117+CNX!M117+HDY!M117+HKT!M117+CEI!M117</f>
        <v>4321</v>
      </c>
      <c r="N117" s="244">
        <f>+BKK!N117+DMK!N117+CNX!N117+HDY!N117+HKT!N117+CEI!N117</f>
        <v>5061</v>
      </c>
      <c r="O117" s="155">
        <f>M117+N117</f>
        <v>9382</v>
      </c>
      <c r="P117" s="100">
        <f>+BKK!P117+DMK!P117+CNX!P117+HDY!P117+HKT!P117+CEI!P117</f>
        <v>16</v>
      </c>
      <c r="Q117" s="158">
        <f>O117+P117</f>
        <v>9398</v>
      </c>
      <c r="R117" s="243">
        <f>+BKK!R117+DMK!R117+CNX!R117+HDY!R117+HKT!R117+CEI!R117</f>
        <v>4202</v>
      </c>
      <c r="S117" s="244">
        <f>+BKK!S117+DMK!S117+CNX!S117+HDY!S117+HKT!S117+CEI!S117</f>
        <v>5130</v>
      </c>
      <c r="T117" s="155">
        <f>R117+S117</f>
        <v>9332</v>
      </c>
      <c r="U117" s="100">
        <f>+BKK!U117+DMK!U117+CNX!U117+HDY!U117+HKT!U117+CEI!U117</f>
        <v>0</v>
      </c>
      <c r="V117" s="160">
        <f>T117+U117</f>
        <v>9332</v>
      </c>
      <c r="W117" s="217">
        <f t="shared" si="175"/>
        <v>-0.70227708022984059</v>
      </c>
      <c r="Y117" s="3"/>
      <c r="Z117" s="3"/>
    </row>
    <row r="118" spans="1:26">
      <c r="B118" s="207"/>
      <c r="C118" s="121"/>
      <c r="D118" s="121"/>
      <c r="E118" s="121"/>
      <c r="F118" s="121"/>
      <c r="G118" s="121"/>
      <c r="H118" s="269"/>
      <c r="I118" s="122"/>
      <c r="L118" s="221" t="s">
        <v>19</v>
      </c>
      <c r="M118" s="243">
        <f>+BKK!M118+DMK!M118+CNX!M118+HDY!M118+HKT!M118+CEI!M118</f>
        <v>4313</v>
      </c>
      <c r="N118" s="244">
        <f>+BKK!N118+DMK!N118+CNX!N118+HDY!N118+HKT!N118+CEI!N118</f>
        <v>5117</v>
      </c>
      <c r="O118" s="155">
        <f>M118+N118</f>
        <v>9430</v>
      </c>
      <c r="P118" s="100">
        <f>+BKK!P118+DMK!P118+CNX!P118+HDY!P118+HKT!P118+CEI!P118</f>
        <v>0</v>
      </c>
      <c r="Q118" s="158">
        <f>O118+P118</f>
        <v>9430</v>
      </c>
      <c r="R118" s="243">
        <f>+BKK!R118+DMK!R118+CNX!R118+HDY!R118+HKT!R118+CEI!R118</f>
        <v>4398</v>
      </c>
      <c r="S118" s="244">
        <f>+BKK!S118+DMK!S118+CNX!S118+HDY!S118+HKT!S118+CEI!S118</f>
        <v>5435</v>
      </c>
      <c r="T118" s="155">
        <f>R118+S118</f>
        <v>9833</v>
      </c>
      <c r="U118" s="100">
        <f>+BKK!U118+DMK!U118+CNX!U118+HDY!U118+HKT!U118+CEI!U118</f>
        <v>0</v>
      </c>
      <c r="V118" s="160">
        <f>T118+U118</f>
        <v>9833</v>
      </c>
      <c r="W118" s="217">
        <f>IF(Q118=0,0,((V118/Q118)-1)*100)</f>
        <v>4.273594909862144</v>
      </c>
      <c r="Y118" s="3"/>
      <c r="Z118" s="3"/>
    </row>
    <row r="119" spans="1:26" ht="13.5" thickBot="1">
      <c r="B119" s="207"/>
      <c r="C119" s="121"/>
      <c r="D119" s="121"/>
      <c r="E119" s="121"/>
      <c r="F119" s="121"/>
      <c r="G119" s="121"/>
      <c r="H119" s="269"/>
      <c r="I119" s="122"/>
      <c r="L119" s="221" t="s">
        <v>20</v>
      </c>
      <c r="M119" s="243">
        <f>+BKK!M119+DMK!M119+CNX!M119+HDY!M119+HKT!M119+CEI!M119</f>
        <v>4310</v>
      </c>
      <c r="N119" s="244">
        <f>+BKK!N119+DMK!N119+CNX!N119+HDY!N119+HKT!N119+CEI!N119</f>
        <v>5113</v>
      </c>
      <c r="O119" s="155">
        <f>M119+N119</f>
        <v>9423</v>
      </c>
      <c r="P119" s="100">
        <f>+BKK!P119+DMK!P119+CNX!P119+HDY!P119+HKT!P119+CEI!P119</f>
        <v>0</v>
      </c>
      <c r="Q119" s="158">
        <f>O119+P119</f>
        <v>9423</v>
      </c>
      <c r="R119" s="243">
        <f>+BKK!R119+DMK!R119+CNX!R119+HDY!R119+HKT!R119+CEI!R119</f>
        <v>4580</v>
      </c>
      <c r="S119" s="244">
        <f>+BKK!S119+DMK!S119+CNX!S119+HDY!S119+HKT!S119+CEI!S119</f>
        <v>5725</v>
      </c>
      <c r="T119" s="155">
        <f>R119+S119</f>
        <v>10305</v>
      </c>
      <c r="U119" s="100">
        <f>+BKK!U119+DMK!U119+CNX!U119+HDY!U119+HKT!U119+CEI!U119</f>
        <v>0</v>
      </c>
      <c r="V119" s="160">
        <f>T119+U119</f>
        <v>10305</v>
      </c>
      <c r="W119" s="217">
        <f>IF(Q119=0,0,((V119/Q119)-1)*100)</f>
        <v>9.3600764087870214</v>
      </c>
      <c r="Y119" s="3"/>
      <c r="Z119" s="3"/>
    </row>
    <row r="120" spans="1:26" ht="14.25" thickTop="1" thickBot="1">
      <c r="B120" s="207"/>
      <c r="C120" s="121"/>
      <c r="D120" s="121"/>
      <c r="E120" s="121"/>
      <c r="F120" s="121"/>
      <c r="G120" s="121"/>
      <c r="H120" s="269"/>
      <c r="I120" s="122"/>
      <c r="L120" s="201" t="s">
        <v>87</v>
      </c>
      <c r="M120" s="161">
        <f>+M117+M118+M119</f>
        <v>12944</v>
      </c>
      <c r="N120" s="162">
        <f t="shared" ref="N120:V120" si="177">+N117+N118+N119</f>
        <v>15291</v>
      </c>
      <c r="O120" s="161">
        <f t="shared" si="177"/>
        <v>28235</v>
      </c>
      <c r="P120" s="161">
        <f t="shared" si="177"/>
        <v>16</v>
      </c>
      <c r="Q120" s="161">
        <f t="shared" si="177"/>
        <v>28251</v>
      </c>
      <c r="R120" s="161">
        <f t="shared" si="177"/>
        <v>13180</v>
      </c>
      <c r="S120" s="162">
        <f t="shared" si="177"/>
        <v>16290</v>
      </c>
      <c r="T120" s="161">
        <f t="shared" si="177"/>
        <v>29470</v>
      </c>
      <c r="U120" s="161">
        <f t="shared" si="177"/>
        <v>0</v>
      </c>
      <c r="V120" s="163">
        <f t="shared" si="177"/>
        <v>29470</v>
      </c>
      <c r="W120" s="164">
        <f t="shared" ref="W120" si="178">IF(Q120=0,0,((V120/Q120)-1)*100)</f>
        <v>4.314891508265184</v>
      </c>
      <c r="Y120" s="3"/>
      <c r="Z120" s="3"/>
    </row>
    <row r="121" spans="1:26" ht="13.5" thickTop="1">
      <c r="B121" s="207"/>
      <c r="C121" s="121"/>
      <c r="D121" s="121"/>
      <c r="E121" s="121"/>
      <c r="F121" s="121"/>
      <c r="G121" s="121"/>
      <c r="H121" s="269"/>
      <c r="I121" s="122"/>
      <c r="L121" s="221" t="s">
        <v>21</v>
      </c>
      <c r="M121" s="243">
        <f>+BKK!M121+DMK!M121+CNX!M121+HDY!M121+HKT!M121+CEI!M121</f>
        <v>3305</v>
      </c>
      <c r="N121" s="244">
        <f>+BKK!N121+DMK!N121+CNX!N121+HDY!N121+HKT!N121+CEI!N121</f>
        <v>4131</v>
      </c>
      <c r="O121" s="155">
        <f>SUM(M121:N121)</f>
        <v>7436</v>
      </c>
      <c r="P121" s="100">
        <f>+BKK!P121+DMK!P121+CNX!P121+HDY!P121+HKT!P121+CEI!P121</f>
        <v>1</v>
      </c>
      <c r="Q121" s="158">
        <f>+O121+P121</f>
        <v>7437</v>
      </c>
      <c r="R121" s="243">
        <f>+BKK!R121+DMK!R121+CNX!R121+HDY!R121+HKT!R121+CEI!R121</f>
        <v>3634</v>
      </c>
      <c r="S121" s="244">
        <f>+BKK!S121+DMK!S121+CNX!S121+HDY!S121+HKT!S121+CEI!S121</f>
        <v>4486</v>
      </c>
      <c r="T121" s="155">
        <f>SUM(R121:S121)</f>
        <v>8120</v>
      </c>
      <c r="U121" s="100">
        <f>+BKK!U121+DMK!U121+CNX!U121+HDY!U121+HKT!U121+CEI!U121</f>
        <v>0</v>
      </c>
      <c r="V121" s="160">
        <f>+T121+U121</f>
        <v>8120</v>
      </c>
      <c r="W121" s="217">
        <f t="shared" si="175"/>
        <v>9.1838106763479921</v>
      </c>
      <c r="Y121" s="3"/>
      <c r="Z121" s="3"/>
    </row>
    <row r="122" spans="1:26">
      <c r="B122" s="207"/>
      <c r="C122" s="121"/>
      <c r="D122" s="121"/>
      <c r="E122" s="121"/>
      <c r="F122" s="121"/>
      <c r="G122" s="121"/>
      <c r="H122" s="269"/>
      <c r="I122" s="122"/>
      <c r="L122" s="221" t="s">
        <v>88</v>
      </c>
      <c r="M122" s="243">
        <f>+BKK!M122+DMK!M122+CNX!M122+HDY!M122+HKT!M122+CEI!M122</f>
        <v>3316</v>
      </c>
      <c r="N122" s="244">
        <f>+BKK!N122+DMK!N122+CNX!N122+HDY!N122+HKT!N122+CEI!N122</f>
        <v>4068</v>
      </c>
      <c r="O122" s="155">
        <f>SUM(M122:N122)</f>
        <v>7384</v>
      </c>
      <c r="P122" s="100">
        <f>+BKK!P122+DMK!P122+CNX!P122+HDY!P122+HKT!P122+CEI!P122</f>
        <v>0</v>
      </c>
      <c r="Q122" s="158">
        <f>O122+P122</f>
        <v>7384</v>
      </c>
      <c r="R122" s="243">
        <f>+BKK!R122+DMK!R122+CNX!R122+HDY!R122+HKT!R122+CEI!R122</f>
        <v>3685</v>
      </c>
      <c r="S122" s="244">
        <f>+BKK!S122+DMK!S122+CNX!S122+HDY!S122+HKT!S122+CEI!S122</f>
        <v>4337</v>
      </c>
      <c r="T122" s="155">
        <f>SUM(R122:S122)</f>
        <v>8022</v>
      </c>
      <c r="U122" s="100">
        <f>+BKK!U122+DMK!U122+CNX!U122+HDY!U122+HKT!U122+CEI!U122</f>
        <v>2</v>
      </c>
      <c r="V122" s="160">
        <f>T122+U122</f>
        <v>8024</v>
      </c>
      <c r="W122" s="217">
        <f>IF(Q122=0,0,((V122/Q122)-1)*100)</f>
        <v>8.6673889490790792</v>
      </c>
      <c r="Y122" s="3"/>
      <c r="Z122" s="3"/>
    </row>
    <row r="123" spans="1:26" ht="13.5" thickBot="1">
      <c r="B123" s="207"/>
      <c r="C123" s="121"/>
      <c r="D123" s="121"/>
      <c r="E123" s="121"/>
      <c r="F123" s="121"/>
      <c r="G123" s="121"/>
      <c r="H123" s="269"/>
      <c r="I123" s="122"/>
      <c r="L123" s="221" t="s">
        <v>22</v>
      </c>
      <c r="M123" s="243">
        <f>+BKK!M123+DMK!M123+CNX!M123+HDY!M123+HKT!M123+CEI!M123</f>
        <v>3039</v>
      </c>
      <c r="N123" s="244">
        <f>+BKK!N123+DMK!N123+CNX!N123+HDY!N123+HKT!N123+CEI!N123</f>
        <v>3838</v>
      </c>
      <c r="O123" s="156">
        <f>SUM(M123:N123)</f>
        <v>6877</v>
      </c>
      <c r="P123" s="250">
        <f>+BKK!P123+DMK!P123+CNX!P123+HDY!P123+HKT!P123+CEI!P123</f>
        <v>0</v>
      </c>
      <c r="Q123" s="158">
        <f>O123+P123</f>
        <v>6877</v>
      </c>
      <c r="R123" s="243">
        <f>+BKK!R123+DMK!R123+CNX!R123+HDY!R123+HKT!R123+CEI!R123</f>
        <v>3842</v>
      </c>
      <c r="S123" s="244">
        <f>+BKK!S123+DMK!S123+CNX!S123+HDY!S123+HKT!S123+CEI!S123</f>
        <v>4385</v>
      </c>
      <c r="T123" s="156">
        <f>SUM(R123:S123)</f>
        <v>8227</v>
      </c>
      <c r="U123" s="250">
        <f>+BKK!U123+DMK!U123+CNX!U123+HDY!U123+HKT!U123+CEI!U123</f>
        <v>0</v>
      </c>
      <c r="V123" s="160">
        <f>T123+U123</f>
        <v>8227</v>
      </c>
      <c r="W123" s="217">
        <f>IF(Q123=0,0,((V123/Q123)-1)*100)</f>
        <v>19.630652900974255</v>
      </c>
      <c r="Y123" s="3"/>
      <c r="Z123" s="3"/>
    </row>
    <row r="124" spans="1:26" ht="14.25" thickTop="1" thickBot="1">
      <c r="A124" s="121"/>
      <c r="B124" s="207"/>
      <c r="C124" s="121"/>
      <c r="D124" s="121"/>
      <c r="E124" s="121"/>
      <c r="F124" s="121"/>
      <c r="G124" s="121"/>
      <c r="H124" s="121"/>
      <c r="I124" s="122"/>
      <c r="J124" s="121"/>
      <c r="L124" s="202" t="s">
        <v>60</v>
      </c>
      <c r="M124" s="165">
        <f>+M121+M122+M123</f>
        <v>9660</v>
      </c>
      <c r="N124" s="165">
        <f t="shared" ref="N124" si="179">+N121+N122+N123</f>
        <v>12037</v>
      </c>
      <c r="O124" s="166">
        <f t="shared" ref="O124" si="180">+O121+O122+O123</f>
        <v>21697</v>
      </c>
      <c r="P124" s="166">
        <f t="shared" ref="P124" si="181">+P121+P122+P123</f>
        <v>1</v>
      </c>
      <c r="Q124" s="166">
        <f t="shared" ref="Q124" si="182">+Q121+Q122+Q123</f>
        <v>21698</v>
      </c>
      <c r="R124" s="165">
        <f t="shared" ref="R124" si="183">+R121+R122+R123</f>
        <v>11161</v>
      </c>
      <c r="S124" s="165">
        <f t="shared" ref="S124" si="184">+S121+S122+S123</f>
        <v>13208</v>
      </c>
      <c r="T124" s="166">
        <f t="shared" ref="T124" si="185">+T121+T122+T123</f>
        <v>24369</v>
      </c>
      <c r="U124" s="166">
        <f t="shared" ref="U124" si="186">+U121+U122+U123</f>
        <v>2</v>
      </c>
      <c r="V124" s="166">
        <f t="shared" ref="V124" si="187">+V121+V122+V123</f>
        <v>24371</v>
      </c>
      <c r="W124" s="167">
        <f>IF(Q124=0,0,((V124/Q124)-1)*100)</f>
        <v>12.319107751866532</v>
      </c>
      <c r="Y124" s="3"/>
      <c r="Z124" s="3"/>
    </row>
    <row r="125" spans="1:26" ht="13.5" thickTop="1">
      <c r="A125" s="125"/>
      <c r="B125" s="208"/>
      <c r="C125" s="126"/>
      <c r="D125" s="126"/>
      <c r="E125" s="126"/>
      <c r="F125" s="126"/>
      <c r="G125" s="126"/>
      <c r="H125" s="269"/>
      <c r="I125" s="127"/>
      <c r="K125" s="125"/>
      <c r="L125" s="221" t="s">
        <v>24</v>
      </c>
      <c r="M125" s="243">
        <f>+BKK!M125+DMK!M125+CNX!M125+HDY!M125+HKT!M125+CEI!M125</f>
        <v>3191</v>
      </c>
      <c r="N125" s="244">
        <f>+BKK!N125+DMK!N125+CNX!N125+HDY!N125+HKT!N125+CEI!N125</f>
        <v>4029</v>
      </c>
      <c r="O125" s="156">
        <f>SUM(M125:N125)</f>
        <v>7220</v>
      </c>
      <c r="P125" s="251">
        <f>+BKK!P125+DMK!P125+CNX!P125+HDY!P125+HKT!P125+CEI!P125</f>
        <v>0</v>
      </c>
      <c r="Q125" s="158">
        <f>O125+P125</f>
        <v>7220</v>
      </c>
      <c r="R125" s="243">
        <f>+BKK!R125+DMK!R125+CNX!R125+HDY!R125+HKT!R125+CEI!R125</f>
        <v>3920</v>
      </c>
      <c r="S125" s="244">
        <f>+BKK!S125+DMK!S125+CNX!S125+HDY!S125+HKT!S125+CEI!S125</f>
        <v>4567</v>
      </c>
      <c r="T125" s="156">
        <f>SUM(R125:S125)</f>
        <v>8487</v>
      </c>
      <c r="U125" s="251">
        <f>+BKK!U125+DMK!U125+CNX!U125+HDY!U125+HKT!U125+CEI!U125</f>
        <v>0</v>
      </c>
      <c r="V125" s="160">
        <f>T125+U125</f>
        <v>8487</v>
      </c>
      <c r="W125" s="217">
        <f>IF(Q125=0,0,((V125/Q125)-1)*100)</f>
        <v>17.548476454293628</v>
      </c>
    </row>
    <row r="126" spans="1:26" ht="15" customHeight="1">
      <c r="A126" s="125"/>
      <c r="B126" s="209"/>
      <c r="C126" s="128"/>
      <c r="D126" s="128"/>
      <c r="E126" s="128"/>
      <c r="F126" s="128"/>
      <c r="G126" s="128"/>
      <c r="H126" s="269"/>
      <c r="I126" s="129"/>
      <c r="K126" s="125"/>
      <c r="L126" s="221" t="s">
        <v>25</v>
      </c>
      <c r="M126" s="243">
        <f>+BKK!M126+DMK!M126+CNX!M126+HDY!M126+HKT!M126+CEI!M126</f>
        <v>3342</v>
      </c>
      <c r="N126" s="244">
        <f>+BKK!N126+DMK!N126+CNX!N126+HDY!N126+HKT!N126+CEI!N126</f>
        <v>4200</v>
      </c>
      <c r="O126" s="156">
        <f>SUM(M126:N126)</f>
        <v>7542</v>
      </c>
      <c r="P126" s="100">
        <f>+BKK!P126+DMK!P126+CNX!P126+HDY!P126+HKT!P126+CEI!P126</f>
        <v>0</v>
      </c>
      <c r="Q126" s="158">
        <f>O126+P126</f>
        <v>7542</v>
      </c>
      <c r="R126" s="243">
        <f>+BKK!R126+DMK!R126+CNX!R126+HDY!R126+HKT!R126+CEI!R126</f>
        <v>4067</v>
      </c>
      <c r="S126" s="244">
        <f>+BKK!S126+DMK!S126+CNX!S126+HDY!S126+HKT!S126+CEI!S126</f>
        <v>4834</v>
      </c>
      <c r="T126" s="156">
        <f>SUM(R126:S126)</f>
        <v>8901</v>
      </c>
      <c r="U126" s="100">
        <f>+BKK!U126+DMK!U126+CNX!U126+HDY!U126+HKT!U126+CEI!U126</f>
        <v>7</v>
      </c>
      <c r="V126" s="160">
        <f>T126+U126</f>
        <v>8908</v>
      </c>
      <c r="W126" s="217">
        <f>IF(Q126=0,0,((V126/Q126)-1)*100)</f>
        <v>18.111906656059396</v>
      </c>
    </row>
    <row r="127" spans="1:26" ht="15" customHeight="1" thickBot="1">
      <c r="A127" s="125"/>
      <c r="B127" s="209"/>
      <c r="C127" s="128"/>
      <c r="D127" s="128"/>
      <c r="E127" s="128"/>
      <c r="F127" s="128"/>
      <c r="G127" s="128"/>
      <c r="H127" s="269"/>
      <c r="I127" s="129"/>
      <c r="K127" s="125"/>
      <c r="L127" s="221" t="s">
        <v>26</v>
      </c>
      <c r="M127" s="243">
        <f>+BKK!M127+DMK!M127+CNX!M127+HDY!M127+HKT!M127+CEI!M127</f>
        <v>3231</v>
      </c>
      <c r="N127" s="244">
        <f>+BKK!N127+DMK!N127+CNX!N127+HDY!N127+HKT!N127+CEI!N127</f>
        <v>4197</v>
      </c>
      <c r="O127" s="156">
        <f>SUM(M127:N127)</f>
        <v>7428</v>
      </c>
      <c r="P127" s="100">
        <f>+BKK!P127+DMK!P127+CNX!P127+HDY!P127+HKT!P127+CEI!P127</f>
        <v>5</v>
      </c>
      <c r="Q127" s="158">
        <f>O127+P127</f>
        <v>7433</v>
      </c>
      <c r="R127" s="243">
        <f>+BKK!R127+DMK!R127+CNX!R127+HDY!R127+HKT!R127+CEI!R127</f>
        <v>3604</v>
      </c>
      <c r="S127" s="244">
        <f>+BKK!S127+DMK!S127+CNX!S127+HDY!S127+HKT!S127+CEI!S127</f>
        <v>4345</v>
      </c>
      <c r="T127" s="156">
        <f>SUM(R127:S127)</f>
        <v>7949</v>
      </c>
      <c r="U127" s="100">
        <f>+BKK!U127+DMK!U127+CNX!U127+HDY!U127+HKT!U127+CEI!U127</f>
        <v>0</v>
      </c>
      <c r="V127" s="160">
        <f>T127+U127</f>
        <v>7949</v>
      </c>
      <c r="W127" s="217">
        <f t="shared" ref="W127:W128" si="188">IF(Q127=0,0,((V127/Q127)-1)*100)</f>
        <v>6.9420153370106208</v>
      </c>
    </row>
    <row r="128" spans="1:26" ht="14.25" thickTop="1" thickBot="1">
      <c r="B128" s="207"/>
      <c r="C128" s="121"/>
      <c r="D128" s="121"/>
      <c r="E128" s="121"/>
      <c r="F128" s="121"/>
      <c r="G128" s="121"/>
      <c r="H128" s="269"/>
      <c r="I128" s="122"/>
      <c r="L128" s="201" t="s">
        <v>27</v>
      </c>
      <c r="M128" s="161">
        <f t="shared" ref="M128:V128" si="189">+M125+M126+M127</f>
        <v>9764</v>
      </c>
      <c r="N128" s="162">
        <f t="shared" si="189"/>
        <v>12426</v>
      </c>
      <c r="O128" s="161">
        <f t="shared" si="189"/>
        <v>22190</v>
      </c>
      <c r="P128" s="161">
        <f t="shared" si="189"/>
        <v>5</v>
      </c>
      <c r="Q128" s="161">
        <f t="shared" si="189"/>
        <v>22195</v>
      </c>
      <c r="R128" s="161">
        <f t="shared" si="189"/>
        <v>11591</v>
      </c>
      <c r="S128" s="162">
        <f t="shared" si="189"/>
        <v>13746</v>
      </c>
      <c r="T128" s="161">
        <f t="shared" si="189"/>
        <v>25337</v>
      </c>
      <c r="U128" s="161">
        <f t="shared" si="189"/>
        <v>7</v>
      </c>
      <c r="V128" s="161">
        <f t="shared" si="189"/>
        <v>25344</v>
      </c>
      <c r="W128" s="164">
        <f t="shared" si="188"/>
        <v>14.18788015318766</v>
      </c>
    </row>
    <row r="129" spans="1:26" ht="14.25" thickTop="1" thickBot="1">
      <c r="A129" s="121"/>
      <c r="B129" s="207"/>
      <c r="C129" s="121"/>
      <c r="D129" s="121"/>
      <c r="E129" s="121"/>
      <c r="F129" s="121"/>
      <c r="G129" s="121"/>
      <c r="H129" s="121"/>
      <c r="I129" s="122"/>
      <c r="J129" s="121"/>
      <c r="L129" s="201" t="s">
        <v>90</v>
      </c>
      <c r="M129" s="161">
        <f t="shared" ref="M129" si="190">+M120+M124+M128</f>
        <v>32368</v>
      </c>
      <c r="N129" s="162">
        <f t="shared" ref="N129" si="191">+N120+N124+N128</f>
        <v>39754</v>
      </c>
      <c r="O129" s="161">
        <f t="shared" ref="O129" si="192">+O120+O124+O128</f>
        <v>72122</v>
      </c>
      <c r="P129" s="161">
        <f t="shared" ref="P129" si="193">+P120+P124+P128</f>
        <v>22</v>
      </c>
      <c r="Q129" s="161">
        <f t="shared" ref="Q129" si="194">+Q120+Q124+Q128</f>
        <v>72144</v>
      </c>
      <c r="R129" s="161">
        <f t="shared" ref="R129" si="195">+R120+R124+R128</f>
        <v>35932</v>
      </c>
      <c r="S129" s="162">
        <f t="shared" ref="S129" si="196">+S120+S124+S128</f>
        <v>43244</v>
      </c>
      <c r="T129" s="161">
        <f t="shared" ref="T129" si="197">+T120+T124+T128</f>
        <v>79176</v>
      </c>
      <c r="U129" s="161">
        <f t="shared" ref="U129" si="198">+U120+U124+U128</f>
        <v>9</v>
      </c>
      <c r="V129" s="163">
        <f t="shared" ref="V129" si="199">+V120+V124+V128</f>
        <v>79185</v>
      </c>
      <c r="W129" s="164">
        <f t="shared" ref="W129:W130" si="200">IF(Q129=0,0,((V129/Q129)-1)*100)</f>
        <v>9.7596473719228314</v>
      </c>
      <c r="Y129" s="3"/>
      <c r="Z129" s="3"/>
    </row>
    <row r="130" spans="1:26" ht="14.25" thickTop="1" thickBot="1">
      <c r="A130" s="121"/>
      <c r="B130" s="207"/>
      <c r="C130" s="121"/>
      <c r="D130" s="121"/>
      <c r="E130" s="121"/>
      <c r="F130" s="121"/>
      <c r="G130" s="121"/>
      <c r="H130" s="121"/>
      <c r="I130" s="122"/>
      <c r="J130" s="121"/>
      <c r="L130" s="201" t="s">
        <v>89</v>
      </c>
      <c r="M130" s="161">
        <f t="shared" ref="M130:V130" si="201">+M116+M120+M124+M128</f>
        <v>44603</v>
      </c>
      <c r="N130" s="162">
        <f t="shared" si="201"/>
        <v>54336</v>
      </c>
      <c r="O130" s="161">
        <f t="shared" si="201"/>
        <v>98939</v>
      </c>
      <c r="P130" s="161">
        <f t="shared" si="201"/>
        <v>24</v>
      </c>
      <c r="Q130" s="161">
        <f t="shared" si="201"/>
        <v>98963</v>
      </c>
      <c r="R130" s="161">
        <f t="shared" si="201"/>
        <v>48377</v>
      </c>
      <c r="S130" s="162">
        <f t="shared" si="201"/>
        <v>58360</v>
      </c>
      <c r="T130" s="161">
        <f t="shared" si="201"/>
        <v>106737</v>
      </c>
      <c r="U130" s="161">
        <f t="shared" si="201"/>
        <v>12</v>
      </c>
      <c r="V130" s="163">
        <f t="shared" si="201"/>
        <v>106749</v>
      </c>
      <c r="W130" s="164">
        <f t="shared" si="200"/>
        <v>7.8675868759031209</v>
      </c>
      <c r="Y130" s="3"/>
      <c r="Z130" s="3"/>
    </row>
    <row r="131" spans="1:26" ht="14.25" thickTop="1" thickBot="1">
      <c r="B131" s="207"/>
      <c r="C131" s="121"/>
      <c r="D131" s="121"/>
      <c r="E131" s="121"/>
      <c r="F131" s="121"/>
      <c r="G131" s="121"/>
      <c r="H131" s="121"/>
      <c r="I131" s="122"/>
      <c r="L131" s="200" t="s">
        <v>59</v>
      </c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130"/>
    </row>
    <row r="132" spans="1:26" ht="13.5" thickTop="1">
      <c r="B132" s="207"/>
      <c r="C132" s="121"/>
      <c r="D132" s="121"/>
      <c r="E132" s="121"/>
      <c r="F132" s="121"/>
      <c r="G132" s="121"/>
      <c r="H132" s="121"/>
      <c r="I132" s="122"/>
      <c r="L132" s="306" t="s">
        <v>46</v>
      </c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8"/>
    </row>
    <row r="133" spans="1:26" ht="18" thickBot="1">
      <c r="B133" s="207"/>
      <c r="C133" s="121"/>
      <c r="D133" s="121"/>
      <c r="E133" s="121"/>
      <c r="F133" s="121"/>
      <c r="G133" s="121"/>
      <c r="H133" s="121"/>
      <c r="I133" s="122"/>
      <c r="L133" s="309" t="s">
        <v>47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1"/>
      <c r="Z133" s="270"/>
    </row>
    <row r="134" spans="1:26" ht="18.75" thickTop="1" thickBot="1">
      <c r="B134" s="207"/>
      <c r="C134" s="121"/>
      <c r="D134" s="121"/>
      <c r="E134" s="121"/>
      <c r="F134" s="121"/>
      <c r="G134" s="121"/>
      <c r="H134" s="121"/>
      <c r="I134" s="122"/>
      <c r="L134" s="197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120" t="s">
        <v>40</v>
      </c>
      <c r="Z134" s="271"/>
    </row>
    <row r="135" spans="1:26" ht="18.75" thickTop="1" thickBot="1">
      <c r="B135" s="207"/>
      <c r="C135" s="121"/>
      <c r="D135" s="121"/>
      <c r="E135" s="121"/>
      <c r="F135" s="121"/>
      <c r="G135" s="121"/>
      <c r="H135" s="121"/>
      <c r="I135" s="122"/>
      <c r="L135" s="219"/>
      <c r="M135" s="303" t="s">
        <v>91</v>
      </c>
      <c r="N135" s="304"/>
      <c r="O135" s="304"/>
      <c r="P135" s="304"/>
      <c r="Q135" s="305"/>
      <c r="R135" s="303" t="s">
        <v>92</v>
      </c>
      <c r="S135" s="304"/>
      <c r="T135" s="304"/>
      <c r="U135" s="304"/>
      <c r="V135" s="305"/>
      <c r="W135" s="220" t="s">
        <v>4</v>
      </c>
      <c r="Z135" s="270"/>
    </row>
    <row r="136" spans="1:26" ht="18" thickTop="1">
      <c r="B136" s="207"/>
      <c r="C136" s="121"/>
      <c r="D136" s="121"/>
      <c r="E136" s="121"/>
      <c r="F136" s="121"/>
      <c r="G136" s="121"/>
      <c r="H136" s="121"/>
      <c r="I136" s="122"/>
      <c r="L136" s="221" t="s">
        <v>5</v>
      </c>
      <c r="M136" s="222"/>
      <c r="N136" s="225"/>
      <c r="O136" s="168"/>
      <c r="P136" s="226"/>
      <c r="Q136" s="169"/>
      <c r="R136" s="222"/>
      <c r="S136" s="225"/>
      <c r="T136" s="168"/>
      <c r="U136" s="226"/>
      <c r="V136" s="169"/>
      <c r="W136" s="224" t="s">
        <v>6</v>
      </c>
      <c r="Z136" s="271"/>
    </row>
    <row r="137" spans="1:26" ht="13.5" thickBot="1">
      <c r="B137" s="207"/>
      <c r="C137" s="121"/>
      <c r="D137" s="121"/>
      <c r="E137" s="121"/>
      <c r="F137" s="121"/>
      <c r="G137" s="121"/>
      <c r="H137" s="121"/>
      <c r="I137" s="122"/>
      <c r="L137" s="227"/>
      <c r="M137" s="231" t="s">
        <v>41</v>
      </c>
      <c r="N137" s="232" t="s">
        <v>42</v>
      </c>
      <c r="O137" s="170" t="s">
        <v>43</v>
      </c>
      <c r="P137" s="233" t="s">
        <v>13</v>
      </c>
      <c r="Q137" s="215" t="s">
        <v>9</v>
      </c>
      <c r="R137" s="231" t="s">
        <v>41</v>
      </c>
      <c r="S137" s="232" t="s">
        <v>42</v>
      </c>
      <c r="T137" s="170" t="s">
        <v>43</v>
      </c>
      <c r="U137" s="233" t="s">
        <v>13</v>
      </c>
      <c r="V137" s="215" t="s">
        <v>9</v>
      </c>
      <c r="W137" s="230"/>
    </row>
    <row r="138" spans="1:26" ht="4.5" customHeight="1" thickTop="1">
      <c r="B138" s="207"/>
      <c r="C138" s="121"/>
      <c r="D138" s="121"/>
      <c r="E138" s="121"/>
      <c r="F138" s="121"/>
      <c r="G138" s="121"/>
      <c r="H138" s="121"/>
      <c r="I138" s="122"/>
      <c r="L138" s="221"/>
      <c r="M138" s="237"/>
      <c r="N138" s="238"/>
      <c r="O138" s="154"/>
      <c r="P138" s="239"/>
      <c r="Q138" s="157"/>
      <c r="R138" s="237"/>
      <c r="S138" s="238"/>
      <c r="T138" s="154"/>
      <c r="U138" s="239"/>
      <c r="V138" s="159"/>
      <c r="W138" s="240"/>
    </row>
    <row r="139" spans="1:26">
      <c r="B139" s="207"/>
      <c r="C139" s="121"/>
      <c r="D139" s="121"/>
      <c r="E139" s="121"/>
      <c r="F139" s="121"/>
      <c r="G139" s="121"/>
      <c r="H139" s="121"/>
      <c r="I139" s="122"/>
      <c r="L139" s="221" t="s">
        <v>14</v>
      </c>
      <c r="M139" s="243">
        <f t="shared" ref="M139:N141" si="202">+M87+M113</f>
        <v>47493</v>
      </c>
      <c r="N139" s="244">
        <f t="shared" si="202"/>
        <v>67205</v>
      </c>
      <c r="O139" s="155">
        <f>+M139+N139</f>
        <v>114698</v>
      </c>
      <c r="P139" s="100">
        <f>+P87+P113</f>
        <v>4377</v>
      </c>
      <c r="Q139" s="158">
        <f>+O139+P139</f>
        <v>119075</v>
      </c>
      <c r="R139" s="243">
        <f t="shared" ref="R139:S141" si="203">+R87+R113</f>
        <v>51788</v>
      </c>
      <c r="S139" s="244">
        <f t="shared" si="203"/>
        <v>66005</v>
      </c>
      <c r="T139" s="155">
        <f>+R139+S139</f>
        <v>117793</v>
      </c>
      <c r="U139" s="100">
        <f>+U87+U113</f>
        <v>4262</v>
      </c>
      <c r="V139" s="160">
        <f>+T139+U139</f>
        <v>122055</v>
      </c>
      <c r="W139" s="217">
        <f t="shared" ref="W139:W147" si="204">IF(Q139=0,0,((V139/Q139)-1)*100)</f>
        <v>2.5026243963888195</v>
      </c>
      <c r="Z139" s="3"/>
    </row>
    <row r="140" spans="1:26">
      <c r="B140" s="207"/>
      <c r="C140" s="121"/>
      <c r="D140" s="121"/>
      <c r="E140" s="121"/>
      <c r="F140" s="121"/>
      <c r="G140" s="121"/>
      <c r="H140" s="121"/>
      <c r="I140" s="122"/>
      <c r="L140" s="221" t="s">
        <v>15</v>
      </c>
      <c r="M140" s="243">
        <f t="shared" si="202"/>
        <v>52501</v>
      </c>
      <c r="N140" s="244">
        <f t="shared" si="202"/>
        <v>71150</v>
      </c>
      <c r="O140" s="155">
        <f t="shared" ref="O140:O141" si="205">+M140+N140</f>
        <v>123651</v>
      </c>
      <c r="P140" s="100">
        <f>+P88+P114</f>
        <v>4325</v>
      </c>
      <c r="Q140" s="158">
        <f t="shared" ref="Q140:Q141" si="206">+O140+P140</f>
        <v>127976</v>
      </c>
      <c r="R140" s="243">
        <f t="shared" si="203"/>
        <v>51375</v>
      </c>
      <c r="S140" s="244">
        <f t="shared" si="203"/>
        <v>66708</v>
      </c>
      <c r="T140" s="155">
        <f t="shared" ref="T140:T141" si="207">+R140+S140</f>
        <v>118083</v>
      </c>
      <c r="U140" s="100">
        <f>+U88+U114</f>
        <v>3945</v>
      </c>
      <c r="V140" s="160">
        <f t="shared" ref="V140:V141" si="208">+T140+U140</f>
        <v>122028</v>
      </c>
      <c r="W140" s="217">
        <f t="shared" si="204"/>
        <v>-4.6477464524598329</v>
      </c>
      <c r="Z140" s="3"/>
    </row>
    <row r="141" spans="1:26" ht="13.5" thickBot="1">
      <c r="B141" s="207"/>
      <c r="C141" s="121"/>
      <c r="D141" s="121"/>
      <c r="E141" s="121"/>
      <c r="F141" s="121"/>
      <c r="G141" s="121"/>
      <c r="H141" s="121"/>
      <c r="I141" s="122"/>
      <c r="L141" s="227" t="s">
        <v>16</v>
      </c>
      <c r="M141" s="243">
        <f t="shared" si="202"/>
        <v>47034</v>
      </c>
      <c r="N141" s="244">
        <f t="shared" si="202"/>
        <v>70003</v>
      </c>
      <c r="O141" s="155">
        <f t="shared" si="205"/>
        <v>117037</v>
      </c>
      <c r="P141" s="100">
        <f>+P89+P115</f>
        <v>4115</v>
      </c>
      <c r="Q141" s="158">
        <f t="shared" si="206"/>
        <v>121152</v>
      </c>
      <c r="R141" s="243">
        <f t="shared" si="203"/>
        <v>49642</v>
      </c>
      <c r="S141" s="244">
        <f t="shared" si="203"/>
        <v>64605</v>
      </c>
      <c r="T141" s="155">
        <f t="shared" si="207"/>
        <v>114247</v>
      </c>
      <c r="U141" s="100">
        <f>+U89+U115</f>
        <v>3887</v>
      </c>
      <c r="V141" s="160">
        <f t="shared" si="208"/>
        <v>118134</v>
      </c>
      <c r="W141" s="217">
        <f t="shared" si="204"/>
        <v>-2.4910855784469055</v>
      </c>
      <c r="Z141" s="3"/>
    </row>
    <row r="142" spans="1:26" ht="14.25" thickTop="1" thickBot="1">
      <c r="B142" s="207"/>
      <c r="C142" s="121"/>
      <c r="D142" s="121"/>
      <c r="E142" s="121"/>
      <c r="F142" s="121"/>
      <c r="G142" s="121"/>
      <c r="H142" s="121"/>
      <c r="I142" s="122"/>
      <c r="L142" s="201" t="s">
        <v>17</v>
      </c>
      <c r="M142" s="161">
        <f t="shared" ref="M142:V142" si="209">+M139+M140+M141</f>
        <v>147028</v>
      </c>
      <c r="N142" s="162">
        <f t="shared" si="209"/>
        <v>208358</v>
      </c>
      <c r="O142" s="161">
        <f t="shared" si="209"/>
        <v>355386</v>
      </c>
      <c r="P142" s="161">
        <f t="shared" si="209"/>
        <v>12817</v>
      </c>
      <c r="Q142" s="161">
        <f t="shared" si="209"/>
        <v>368203</v>
      </c>
      <c r="R142" s="161">
        <f t="shared" si="209"/>
        <v>152805</v>
      </c>
      <c r="S142" s="162">
        <f t="shared" si="209"/>
        <v>197318</v>
      </c>
      <c r="T142" s="161">
        <f t="shared" si="209"/>
        <v>350123</v>
      </c>
      <c r="U142" s="161">
        <f t="shared" si="209"/>
        <v>12094</v>
      </c>
      <c r="V142" s="163">
        <f t="shared" si="209"/>
        <v>362217</v>
      </c>
      <c r="W142" s="164">
        <f t="shared" si="204"/>
        <v>-1.6257336306330972</v>
      </c>
      <c r="Y142" s="3"/>
      <c r="Z142" s="3"/>
    </row>
    <row r="143" spans="1:26" ht="13.5" thickTop="1">
      <c r="B143" s="207"/>
      <c r="C143" s="121"/>
      <c r="D143" s="121"/>
      <c r="E143" s="121"/>
      <c r="F143" s="121"/>
      <c r="G143" s="121"/>
      <c r="H143" s="121"/>
      <c r="I143" s="122"/>
      <c r="L143" s="221" t="s">
        <v>18</v>
      </c>
      <c r="M143" s="243">
        <f t="shared" ref="M143:N145" si="210">+M91+M117</f>
        <v>45191</v>
      </c>
      <c r="N143" s="244">
        <f t="shared" si="210"/>
        <v>61278</v>
      </c>
      <c r="O143" s="155">
        <f t="shared" ref="O143" si="211">+M143+N143</f>
        <v>106469</v>
      </c>
      <c r="P143" s="100">
        <f>+P91+P117</f>
        <v>3786</v>
      </c>
      <c r="Q143" s="158">
        <f t="shared" ref="Q143" si="212">+O143+P143</f>
        <v>110255</v>
      </c>
      <c r="R143" s="243">
        <f t="shared" ref="R143:S145" si="213">+R91+R117</f>
        <v>49393</v>
      </c>
      <c r="S143" s="244">
        <f t="shared" si="213"/>
        <v>60575</v>
      </c>
      <c r="T143" s="155">
        <f t="shared" ref="T143" si="214">+R143+S143</f>
        <v>109968</v>
      </c>
      <c r="U143" s="100">
        <f>+U91+U117</f>
        <v>4092</v>
      </c>
      <c r="V143" s="160">
        <f t="shared" ref="V143" si="215">+T143+U143</f>
        <v>114060</v>
      </c>
      <c r="W143" s="217">
        <f t="shared" si="204"/>
        <v>3.4510906534851005</v>
      </c>
      <c r="Y143" s="3"/>
      <c r="Z143" s="3"/>
    </row>
    <row r="144" spans="1:26">
      <c r="B144" s="207"/>
      <c r="C144" s="121"/>
      <c r="D144" s="121"/>
      <c r="E144" s="121"/>
      <c r="F144" s="121"/>
      <c r="G144" s="121"/>
      <c r="H144" s="121"/>
      <c r="I144" s="122"/>
      <c r="L144" s="221" t="s">
        <v>19</v>
      </c>
      <c r="M144" s="243">
        <f t="shared" si="210"/>
        <v>44946</v>
      </c>
      <c r="N144" s="244">
        <f t="shared" si="210"/>
        <v>64436</v>
      </c>
      <c r="O144" s="155">
        <f>+M144+N144</f>
        <v>109382</v>
      </c>
      <c r="P144" s="100">
        <f>+P92+P118</f>
        <v>3645</v>
      </c>
      <c r="Q144" s="158">
        <f>+O144+P144</f>
        <v>113027</v>
      </c>
      <c r="R144" s="243">
        <f t="shared" si="213"/>
        <v>45921</v>
      </c>
      <c r="S144" s="244">
        <f t="shared" si="213"/>
        <v>58570</v>
      </c>
      <c r="T144" s="155">
        <f>+R144+S144</f>
        <v>104491</v>
      </c>
      <c r="U144" s="100">
        <f>+U92+U118</f>
        <v>3213</v>
      </c>
      <c r="V144" s="160">
        <f>+T144+U144</f>
        <v>107704</v>
      </c>
      <c r="W144" s="217">
        <f>IF(Q144=0,0,((V144/Q144)-1)*100)</f>
        <v>-4.7094941916533184</v>
      </c>
      <c r="Y144" s="3"/>
      <c r="Z144" s="3"/>
    </row>
    <row r="145" spans="1:26" ht="13.5" thickBot="1">
      <c r="B145" s="207"/>
      <c r="C145" s="121"/>
      <c r="D145" s="121"/>
      <c r="E145" s="121"/>
      <c r="F145" s="121"/>
      <c r="G145" s="121"/>
      <c r="H145" s="121"/>
      <c r="I145" s="122"/>
      <c r="L145" s="221" t="s">
        <v>20</v>
      </c>
      <c r="M145" s="243">
        <f t="shared" si="210"/>
        <v>52036</v>
      </c>
      <c r="N145" s="244">
        <f t="shared" si="210"/>
        <v>70896</v>
      </c>
      <c r="O145" s="155">
        <f>+M145+N145</f>
        <v>122932</v>
      </c>
      <c r="P145" s="100">
        <f>+P93+P119</f>
        <v>4036</v>
      </c>
      <c r="Q145" s="158">
        <f>+O145+P145</f>
        <v>126968</v>
      </c>
      <c r="R145" s="243">
        <f t="shared" si="213"/>
        <v>55395</v>
      </c>
      <c r="S145" s="244">
        <f t="shared" si="213"/>
        <v>68664</v>
      </c>
      <c r="T145" s="155">
        <f>+R145+S145</f>
        <v>124059</v>
      </c>
      <c r="U145" s="100">
        <f>+U93+U119</f>
        <v>3946</v>
      </c>
      <c r="V145" s="160">
        <f>+T145+U145</f>
        <v>128005</v>
      </c>
      <c r="W145" s="217">
        <f>IF(Q145=0,0,((V145/Q145)-1)*100)</f>
        <v>0.81674122613570876</v>
      </c>
      <c r="Y145" s="3"/>
      <c r="Z145" s="3"/>
    </row>
    <row r="146" spans="1:26" ht="14.25" thickTop="1" thickBot="1">
      <c r="B146" s="207"/>
      <c r="C146" s="121"/>
      <c r="D146" s="121"/>
      <c r="E146" s="121"/>
      <c r="F146" s="121"/>
      <c r="G146" s="121"/>
      <c r="H146" s="121"/>
      <c r="I146" s="122"/>
      <c r="L146" s="201" t="s">
        <v>87</v>
      </c>
      <c r="M146" s="161">
        <f>+M143+M144+M145</f>
        <v>142173</v>
      </c>
      <c r="N146" s="162">
        <f t="shared" ref="N146:V146" si="216">+N143+N144+N145</f>
        <v>196610</v>
      </c>
      <c r="O146" s="161">
        <f t="shared" si="216"/>
        <v>338783</v>
      </c>
      <c r="P146" s="161">
        <f t="shared" si="216"/>
        <v>11467</v>
      </c>
      <c r="Q146" s="161">
        <f t="shared" si="216"/>
        <v>350250</v>
      </c>
      <c r="R146" s="161">
        <f t="shared" si="216"/>
        <v>150709</v>
      </c>
      <c r="S146" s="162">
        <f t="shared" si="216"/>
        <v>187809</v>
      </c>
      <c r="T146" s="161">
        <f t="shared" si="216"/>
        <v>338518</v>
      </c>
      <c r="U146" s="161">
        <f t="shared" si="216"/>
        <v>11251</v>
      </c>
      <c r="V146" s="163">
        <f t="shared" si="216"/>
        <v>349769</v>
      </c>
      <c r="W146" s="164">
        <f>IF(Q146=0,0,((V146/Q146)-1)*100)</f>
        <v>-0.13733047822983568</v>
      </c>
      <c r="Y146" s="3"/>
      <c r="Z146" s="3"/>
    </row>
    <row r="147" spans="1:26" ht="13.5" thickTop="1">
      <c r="B147" s="207"/>
      <c r="C147" s="121"/>
      <c r="D147" s="121"/>
      <c r="E147" s="121"/>
      <c r="F147" s="121"/>
      <c r="G147" s="121"/>
      <c r="H147" s="121"/>
      <c r="I147" s="122"/>
      <c r="L147" s="221" t="s">
        <v>21</v>
      </c>
      <c r="M147" s="243">
        <f t="shared" ref="M147:N149" si="217">+M95+M121</f>
        <v>44597</v>
      </c>
      <c r="N147" s="244">
        <f t="shared" si="217"/>
        <v>60450</v>
      </c>
      <c r="O147" s="155">
        <f t="shared" ref="O147" si="218">+M147+N147</f>
        <v>105047</v>
      </c>
      <c r="P147" s="100">
        <f>+P95+P121</f>
        <v>3794</v>
      </c>
      <c r="Q147" s="158">
        <f t="shared" ref="Q147" si="219">+O147+P147</f>
        <v>108841</v>
      </c>
      <c r="R147" s="243">
        <f t="shared" ref="R147:S149" si="220">+R95+R121</f>
        <v>47429</v>
      </c>
      <c r="S147" s="244">
        <f t="shared" si="220"/>
        <v>63468</v>
      </c>
      <c r="T147" s="155">
        <f t="shared" ref="T147" si="221">+R147+S147</f>
        <v>110897</v>
      </c>
      <c r="U147" s="100">
        <f>+U95+U121</f>
        <v>3941</v>
      </c>
      <c r="V147" s="160">
        <f t="shared" ref="V147" si="222">+T147+U147</f>
        <v>114838</v>
      </c>
      <c r="W147" s="217">
        <f t="shared" si="204"/>
        <v>5.5098721988956267</v>
      </c>
      <c r="Y147" s="3"/>
      <c r="Z147" s="3"/>
    </row>
    <row r="148" spans="1:26">
      <c r="B148" s="207"/>
      <c r="C148" s="121"/>
      <c r="D148" s="121"/>
      <c r="E148" s="121"/>
      <c r="F148" s="121"/>
      <c r="G148" s="121"/>
      <c r="H148" s="121"/>
      <c r="I148" s="122"/>
      <c r="L148" s="221" t="s">
        <v>88</v>
      </c>
      <c r="M148" s="243">
        <f t="shared" si="217"/>
        <v>44196</v>
      </c>
      <c r="N148" s="244">
        <f t="shared" si="217"/>
        <v>65904</v>
      </c>
      <c r="O148" s="155">
        <f>+M148+N148</f>
        <v>110100</v>
      </c>
      <c r="P148" s="100">
        <f>+P96+P122</f>
        <v>4028</v>
      </c>
      <c r="Q148" s="158">
        <f>+O148+P148</f>
        <v>114128</v>
      </c>
      <c r="R148" s="243">
        <f t="shared" si="220"/>
        <v>48063</v>
      </c>
      <c r="S148" s="244">
        <f t="shared" si="220"/>
        <v>68293</v>
      </c>
      <c r="T148" s="155">
        <f>+R148+S148</f>
        <v>116356</v>
      </c>
      <c r="U148" s="100">
        <f>+U96+U122</f>
        <v>3619</v>
      </c>
      <c r="V148" s="160">
        <f>+T148+U148</f>
        <v>119975</v>
      </c>
      <c r="W148" s="217">
        <f t="shared" ref="W148:W153" si="223">IF(Q148=0,0,((V148/Q148)-1)*100)</f>
        <v>5.12319500911258</v>
      </c>
      <c r="Y148" s="3"/>
      <c r="Z148" s="3"/>
    </row>
    <row r="149" spans="1:26" ht="13.5" thickBot="1">
      <c r="B149" s="207"/>
      <c r="C149" s="121"/>
      <c r="D149" s="121"/>
      <c r="E149" s="121"/>
      <c r="F149" s="121"/>
      <c r="G149" s="121"/>
      <c r="H149" s="121"/>
      <c r="I149" s="122"/>
      <c r="L149" s="221" t="s">
        <v>22</v>
      </c>
      <c r="M149" s="243">
        <f t="shared" si="217"/>
        <v>43912</v>
      </c>
      <c r="N149" s="244">
        <f t="shared" si="217"/>
        <v>60497</v>
      </c>
      <c r="O149" s="156">
        <f>+M149+N149</f>
        <v>104409</v>
      </c>
      <c r="P149" s="250">
        <f>+P97+P123</f>
        <v>4201</v>
      </c>
      <c r="Q149" s="158">
        <f>+O149+P149</f>
        <v>108610</v>
      </c>
      <c r="R149" s="243">
        <f t="shared" si="220"/>
        <v>50422</v>
      </c>
      <c r="S149" s="244">
        <f t="shared" si="220"/>
        <v>64674</v>
      </c>
      <c r="T149" s="156">
        <f>+R149+S149</f>
        <v>115096</v>
      </c>
      <c r="U149" s="250">
        <f>+U97+U123</f>
        <v>3611</v>
      </c>
      <c r="V149" s="160">
        <f>+T149+U149</f>
        <v>118707</v>
      </c>
      <c r="W149" s="217">
        <f t="shared" si="223"/>
        <v>9.2965656937666896</v>
      </c>
      <c r="Y149" s="3"/>
      <c r="Z149" s="3"/>
    </row>
    <row r="150" spans="1:26" ht="14.25" thickTop="1" thickBot="1">
      <c r="A150" s="121"/>
      <c r="B150" s="207"/>
      <c r="C150" s="121"/>
      <c r="D150" s="121"/>
      <c r="E150" s="121"/>
      <c r="F150" s="121"/>
      <c r="G150" s="121"/>
      <c r="H150" s="121"/>
      <c r="I150" s="122"/>
      <c r="J150" s="121"/>
      <c r="L150" s="202" t="s">
        <v>60</v>
      </c>
      <c r="M150" s="165">
        <f>+M147+M148+M149</f>
        <v>132705</v>
      </c>
      <c r="N150" s="165">
        <f t="shared" ref="N150" si="224">+N147+N148+N149</f>
        <v>186851</v>
      </c>
      <c r="O150" s="166">
        <f t="shared" ref="O150" si="225">+O147+O148+O149</f>
        <v>319556</v>
      </c>
      <c r="P150" s="166">
        <f t="shared" ref="P150" si="226">+P147+P148+P149</f>
        <v>12023</v>
      </c>
      <c r="Q150" s="166">
        <f t="shared" ref="Q150" si="227">+Q147+Q148+Q149</f>
        <v>331579</v>
      </c>
      <c r="R150" s="165">
        <f t="shared" ref="R150" si="228">+R147+R148+R149</f>
        <v>145914</v>
      </c>
      <c r="S150" s="165">
        <f t="shared" ref="S150" si="229">+S147+S148+S149</f>
        <v>196435</v>
      </c>
      <c r="T150" s="166">
        <f t="shared" ref="T150" si="230">+T147+T148+T149</f>
        <v>342349</v>
      </c>
      <c r="U150" s="166">
        <f t="shared" ref="U150" si="231">+U147+U148+U149</f>
        <v>11171</v>
      </c>
      <c r="V150" s="166">
        <f t="shared" ref="V150" si="232">+V147+V148+V149</f>
        <v>353520</v>
      </c>
      <c r="W150" s="167">
        <f t="shared" si="223"/>
        <v>6.6171259337895361</v>
      </c>
      <c r="Y150" s="3"/>
      <c r="Z150" s="3"/>
    </row>
    <row r="151" spans="1:26" ht="13.5" thickTop="1">
      <c r="A151" s="121"/>
      <c r="B151" s="207"/>
      <c r="C151" s="121"/>
      <c r="D151" s="121"/>
      <c r="E151" s="121"/>
      <c r="F151" s="121"/>
      <c r="G151" s="121"/>
      <c r="H151" s="121"/>
      <c r="I151" s="122"/>
      <c r="J151" s="121"/>
      <c r="L151" s="221" t="s">
        <v>24</v>
      </c>
      <c r="M151" s="243">
        <f t="shared" ref="M151:N153" si="233">+M99+M125</f>
        <v>47465</v>
      </c>
      <c r="N151" s="244">
        <f t="shared" si="233"/>
        <v>60426</v>
      </c>
      <c r="O151" s="156">
        <f>+M151+N151</f>
        <v>107891</v>
      </c>
      <c r="P151" s="251">
        <f>+P99+P125</f>
        <v>4502</v>
      </c>
      <c r="Q151" s="158">
        <f>+O151+P151</f>
        <v>112393</v>
      </c>
      <c r="R151" s="243">
        <f t="shared" ref="R151:S153" si="234">+R99+R125</f>
        <v>52472</v>
      </c>
      <c r="S151" s="244">
        <f t="shared" si="234"/>
        <v>62765</v>
      </c>
      <c r="T151" s="156">
        <f>+R151+S151</f>
        <v>115237</v>
      </c>
      <c r="U151" s="251">
        <f>+U99+U125</f>
        <v>3798</v>
      </c>
      <c r="V151" s="160">
        <f>+T151+U151</f>
        <v>119035</v>
      </c>
      <c r="W151" s="217">
        <f t="shared" si="223"/>
        <v>5.9096207059158523</v>
      </c>
    </row>
    <row r="152" spans="1:26">
      <c r="A152" s="121"/>
      <c r="B152" s="123"/>
      <c r="C152" s="131"/>
      <c r="D152" s="131"/>
      <c r="E152" s="124"/>
      <c r="F152" s="132"/>
      <c r="G152" s="132"/>
      <c r="H152" s="133"/>
      <c r="I152" s="134"/>
      <c r="J152" s="121"/>
      <c r="L152" s="221" t="s">
        <v>25</v>
      </c>
      <c r="M152" s="243">
        <f t="shared" si="233"/>
        <v>48017</v>
      </c>
      <c r="N152" s="244">
        <f t="shared" si="233"/>
        <v>60666</v>
      </c>
      <c r="O152" s="156">
        <f>+M152+N152</f>
        <v>108683</v>
      </c>
      <c r="P152" s="100">
        <f>+P100+P126</f>
        <v>4237</v>
      </c>
      <c r="Q152" s="158">
        <f>+O152+P152</f>
        <v>112920</v>
      </c>
      <c r="R152" s="243">
        <f t="shared" si="234"/>
        <v>52516</v>
      </c>
      <c r="S152" s="244">
        <f t="shared" si="234"/>
        <v>65398</v>
      </c>
      <c r="T152" s="156">
        <f>+R152+S152</f>
        <v>117914</v>
      </c>
      <c r="U152" s="100">
        <f>+U100+U126</f>
        <v>3890</v>
      </c>
      <c r="V152" s="160">
        <f>+T152+U152</f>
        <v>121804</v>
      </c>
      <c r="W152" s="217">
        <f t="shared" si="223"/>
        <v>7.8675168260715633</v>
      </c>
    </row>
    <row r="153" spans="1:26" ht="16.5" customHeight="1" thickBot="1">
      <c r="A153" s="125"/>
      <c r="B153" s="209"/>
      <c r="C153" s="128"/>
      <c r="D153" s="128"/>
      <c r="E153" s="128"/>
      <c r="F153" s="128"/>
      <c r="G153" s="128"/>
      <c r="H153" s="128"/>
      <c r="I153" s="129"/>
      <c r="J153" s="125"/>
      <c r="K153" s="125"/>
      <c r="L153" s="221" t="s">
        <v>26</v>
      </c>
      <c r="M153" s="243">
        <f t="shared" si="233"/>
        <v>47380</v>
      </c>
      <c r="N153" s="244">
        <f t="shared" si="233"/>
        <v>64042</v>
      </c>
      <c r="O153" s="156">
        <f t="shared" ref="O153" si="235">+M153+N153</f>
        <v>111422</v>
      </c>
      <c r="P153" s="100">
        <f>+P101+P127</f>
        <v>3838</v>
      </c>
      <c r="Q153" s="158">
        <f t="shared" ref="Q153" si="236">+O153+P153</f>
        <v>115260</v>
      </c>
      <c r="R153" s="243">
        <f t="shared" si="234"/>
        <v>55439</v>
      </c>
      <c r="S153" s="244">
        <f t="shared" si="234"/>
        <v>69830</v>
      </c>
      <c r="T153" s="156">
        <f t="shared" ref="T153" si="237">+R153+S153</f>
        <v>125269</v>
      </c>
      <c r="U153" s="100">
        <f>+U101+U127</f>
        <v>3647</v>
      </c>
      <c r="V153" s="160">
        <f t="shared" ref="V153" si="238">+T153+U153</f>
        <v>128916</v>
      </c>
      <c r="W153" s="217">
        <f t="shared" si="223"/>
        <v>11.847995835502335</v>
      </c>
    </row>
    <row r="154" spans="1:26" ht="18" customHeight="1" thickTop="1" thickBot="1">
      <c r="A154" s="125"/>
      <c r="B154" s="209"/>
      <c r="C154" s="128"/>
      <c r="D154" s="128"/>
      <c r="E154" s="128"/>
      <c r="F154" s="128"/>
      <c r="G154" s="128"/>
      <c r="H154" s="128"/>
      <c r="I154" s="129"/>
      <c r="J154" s="125"/>
      <c r="K154" s="125"/>
      <c r="L154" s="201" t="s">
        <v>27</v>
      </c>
      <c r="M154" s="161">
        <f t="shared" ref="M154:V154" si="239">+M151+M152+M153</f>
        <v>142862</v>
      </c>
      <c r="N154" s="162">
        <f t="shared" si="239"/>
        <v>185134</v>
      </c>
      <c r="O154" s="161">
        <f t="shared" si="239"/>
        <v>327996</v>
      </c>
      <c r="P154" s="161">
        <f t="shared" si="239"/>
        <v>12577</v>
      </c>
      <c r="Q154" s="161">
        <f t="shared" si="239"/>
        <v>340573</v>
      </c>
      <c r="R154" s="161">
        <f t="shared" si="239"/>
        <v>160427</v>
      </c>
      <c r="S154" s="162">
        <f t="shared" si="239"/>
        <v>197993</v>
      </c>
      <c r="T154" s="161">
        <f t="shared" si="239"/>
        <v>358420</v>
      </c>
      <c r="U154" s="161">
        <f t="shared" si="239"/>
        <v>11335</v>
      </c>
      <c r="V154" s="161">
        <f t="shared" si="239"/>
        <v>369755</v>
      </c>
      <c r="W154" s="164">
        <f t="shared" ref="W154" si="240">IF(Q154=0,0,((V154/Q154)-1)*100)</f>
        <v>8.5685007325889018</v>
      </c>
    </row>
    <row r="155" spans="1:26" ht="14.25" thickTop="1" thickBot="1">
      <c r="A155" s="121"/>
      <c r="B155" s="207"/>
      <c r="C155" s="121"/>
      <c r="D155" s="121"/>
      <c r="E155" s="121"/>
      <c r="F155" s="121"/>
      <c r="G155" s="121"/>
      <c r="H155" s="121"/>
      <c r="I155" s="122"/>
      <c r="J155" s="121"/>
      <c r="L155" s="201" t="s">
        <v>90</v>
      </c>
      <c r="M155" s="161">
        <f t="shared" ref="M155" si="241">+M146+M150+M154</f>
        <v>417740</v>
      </c>
      <c r="N155" s="162">
        <f t="shared" ref="N155" si="242">+N146+N150+N154</f>
        <v>568595</v>
      </c>
      <c r="O155" s="161">
        <f t="shared" ref="O155" si="243">+O146+O150+O154</f>
        <v>986335</v>
      </c>
      <c r="P155" s="161">
        <f t="shared" ref="P155" si="244">+P146+P150+P154</f>
        <v>36067</v>
      </c>
      <c r="Q155" s="161">
        <f t="shared" ref="Q155" si="245">+Q146+Q150+Q154</f>
        <v>1022402</v>
      </c>
      <c r="R155" s="161">
        <f t="shared" ref="R155" si="246">+R146+R150+R154</f>
        <v>457050</v>
      </c>
      <c r="S155" s="162">
        <f t="shared" ref="S155" si="247">+S146+S150+S154</f>
        <v>582237</v>
      </c>
      <c r="T155" s="161">
        <f t="shared" ref="T155" si="248">+T146+T150+T154</f>
        <v>1039287</v>
      </c>
      <c r="U155" s="161">
        <f t="shared" ref="U155" si="249">+U146+U150+U154</f>
        <v>33757</v>
      </c>
      <c r="V155" s="163">
        <f t="shared" ref="V155" si="250">+V146+V150+V154</f>
        <v>1073044</v>
      </c>
      <c r="W155" s="164">
        <f t="shared" ref="W155:W156" si="251">IF(Q155=0,0,((V155/Q155)-1)*100)</f>
        <v>4.9532375719139932</v>
      </c>
      <c r="Y155" s="3"/>
      <c r="Z155" s="3"/>
    </row>
    <row r="156" spans="1:26" ht="14.25" thickTop="1" thickBot="1">
      <c r="A156" s="121"/>
      <c r="B156" s="207"/>
      <c r="C156" s="121"/>
      <c r="D156" s="121"/>
      <c r="E156" s="121"/>
      <c r="F156" s="121"/>
      <c r="G156" s="121"/>
      <c r="H156" s="121"/>
      <c r="I156" s="122"/>
      <c r="J156" s="121"/>
      <c r="L156" s="201" t="s">
        <v>89</v>
      </c>
      <c r="M156" s="161">
        <f t="shared" ref="M156:V156" si="252">+M142+M146+M150+M154</f>
        <v>564768</v>
      </c>
      <c r="N156" s="162">
        <f t="shared" si="252"/>
        <v>776953</v>
      </c>
      <c r="O156" s="161">
        <f t="shared" si="252"/>
        <v>1341721</v>
      </c>
      <c r="P156" s="161">
        <f t="shared" si="252"/>
        <v>48884</v>
      </c>
      <c r="Q156" s="161">
        <f t="shared" si="252"/>
        <v>1390605</v>
      </c>
      <c r="R156" s="161">
        <f t="shared" si="252"/>
        <v>609855</v>
      </c>
      <c r="S156" s="162">
        <f t="shared" si="252"/>
        <v>779555</v>
      </c>
      <c r="T156" s="161">
        <f t="shared" si="252"/>
        <v>1389410</v>
      </c>
      <c r="U156" s="161">
        <f t="shared" si="252"/>
        <v>45851</v>
      </c>
      <c r="V156" s="163">
        <f t="shared" si="252"/>
        <v>1435261</v>
      </c>
      <c r="W156" s="164">
        <f t="shared" si="251"/>
        <v>3.2112641620014371</v>
      </c>
      <c r="Y156" s="3"/>
      <c r="Z156" s="3"/>
    </row>
    <row r="157" spans="1:26" ht="14.25" thickTop="1" thickBot="1">
      <c r="B157" s="207"/>
      <c r="C157" s="121"/>
      <c r="D157" s="121"/>
      <c r="E157" s="121"/>
      <c r="F157" s="121"/>
      <c r="G157" s="121"/>
      <c r="H157" s="121"/>
      <c r="I157" s="122"/>
      <c r="L157" s="200" t="s">
        <v>59</v>
      </c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5"/>
    </row>
    <row r="158" spans="1:26" ht="13.5" thickTop="1">
      <c r="B158" s="207"/>
      <c r="C158" s="121"/>
      <c r="D158" s="121"/>
      <c r="E158" s="121"/>
      <c r="F158" s="121"/>
      <c r="G158" s="121"/>
      <c r="H158" s="121"/>
      <c r="I158" s="122"/>
      <c r="L158" s="297" t="s">
        <v>48</v>
      </c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9"/>
    </row>
    <row r="159" spans="1:26" ht="13.5" thickBot="1">
      <c r="B159" s="207"/>
      <c r="C159" s="121"/>
      <c r="D159" s="121"/>
      <c r="E159" s="121"/>
      <c r="F159" s="121"/>
      <c r="G159" s="121"/>
      <c r="H159" s="121"/>
      <c r="I159" s="122"/>
      <c r="L159" s="300" t="s">
        <v>49</v>
      </c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2"/>
    </row>
    <row r="160" spans="1:26" ht="14.25" thickTop="1" thickBot="1">
      <c r="B160" s="207"/>
      <c r="C160" s="121"/>
      <c r="D160" s="121"/>
      <c r="E160" s="121"/>
      <c r="F160" s="121"/>
      <c r="G160" s="121"/>
      <c r="H160" s="121"/>
      <c r="I160" s="122"/>
      <c r="L160" s="197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120" t="s">
        <v>40</v>
      </c>
    </row>
    <row r="161" spans="2:23" ht="14.25" thickTop="1" thickBot="1">
      <c r="B161" s="207"/>
      <c r="C161" s="121"/>
      <c r="D161" s="121"/>
      <c r="E161" s="121"/>
      <c r="F161" s="121"/>
      <c r="G161" s="121"/>
      <c r="H161" s="121"/>
      <c r="I161" s="122"/>
      <c r="L161" s="219"/>
      <c r="M161" s="294" t="s">
        <v>91</v>
      </c>
      <c r="N161" s="295"/>
      <c r="O161" s="295"/>
      <c r="P161" s="295"/>
      <c r="Q161" s="296"/>
      <c r="R161" s="294" t="s">
        <v>92</v>
      </c>
      <c r="S161" s="295"/>
      <c r="T161" s="295"/>
      <c r="U161" s="295"/>
      <c r="V161" s="296"/>
      <c r="W161" s="220" t="s">
        <v>4</v>
      </c>
    </row>
    <row r="162" spans="2:23" ht="13.5" thickTop="1">
      <c r="B162" s="207"/>
      <c r="C162" s="121"/>
      <c r="D162" s="121"/>
      <c r="E162" s="121"/>
      <c r="F162" s="121"/>
      <c r="G162" s="121"/>
      <c r="H162" s="121"/>
      <c r="I162" s="122"/>
      <c r="L162" s="221" t="s">
        <v>5</v>
      </c>
      <c r="M162" s="222"/>
      <c r="N162" s="225"/>
      <c r="O162" s="194"/>
      <c r="P162" s="226"/>
      <c r="Q162" s="195"/>
      <c r="R162" s="222"/>
      <c r="S162" s="225"/>
      <c r="T162" s="194"/>
      <c r="U162" s="226"/>
      <c r="V162" s="195"/>
      <c r="W162" s="224" t="s">
        <v>6</v>
      </c>
    </row>
    <row r="163" spans="2:23" ht="13.5" thickBot="1">
      <c r="B163" s="207"/>
      <c r="C163" s="121"/>
      <c r="D163" s="121"/>
      <c r="E163" s="121"/>
      <c r="F163" s="121"/>
      <c r="G163" s="121"/>
      <c r="H163" s="121"/>
      <c r="I163" s="122"/>
      <c r="L163" s="227"/>
      <c r="M163" s="231" t="s">
        <v>41</v>
      </c>
      <c r="N163" s="232" t="s">
        <v>42</v>
      </c>
      <c r="O163" s="196" t="s">
        <v>43</v>
      </c>
      <c r="P163" s="233" t="s">
        <v>13</v>
      </c>
      <c r="Q163" s="216" t="s">
        <v>9</v>
      </c>
      <c r="R163" s="231" t="s">
        <v>41</v>
      </c>
      <c r="S163" s="232" t="s">
        <v>42</v>
      </c>
      <c r="T163" s="196" t="s">
        <v>43</v>
      </c>
      <c r="U163" s="233" t="s">
        <v>13</v>
      </c>
      <c r="V163" s="216" t="s">
        <v>9</v>
      </c>
      <c r="W163" s="230"/>
    </row>
    <row r="164" spans="2:23" ht="3.75" customHeight="1" thickTop="1">
      <c r="B164" s="207"/>
      <c r="C164" s="121"/>
      <c r="D164" s="121"/>
      <c r="E164" s="121"/>
      <c r="F164" s="121"/>
      <c r="G164" s="121"/>
      <c r="H164" s="121"/>
      <c r="I164" s="122"/>
      <c r="L164" s="221"/>
      <c r="M164" s="237"/>
      <c r="N164" s="238"/>
      <c r="O164" s="171"/>
      <c r="P164" s="239"/>
      <c r="Q164" s="177"/>
      <c r="R164" s="237"/>
      <c r="S164" s="238"/>
      <c r="T164" s="171"/>
      <c r="U164" s="239"/>
      <c r="V164" s="181"/>
      <c r="W164" s="240"/>
    </row>
    <row r="165" spans="2:23">
      <c r="B165" s="207"/>
      <c r="C165" s="121"/>
      <c r="D165" s="121"/>
      <c r="E165" s="121"/>
      <c r="F165" s="121"/>
      <c r="G165" s="121"/>
      <c r="H165" s="121"/>
      <c r="I165" s="122"/>
      <c r="L165" s="221" t="s">
        <v>14</v>
      </c>
      <c r="M165" s="243">
        <f>+BKK!M165+DMK!M165+CNX!M165+HDY!M165+HKT!M165+CEI!M165</f>
        <v>39</v>
      </c>
      <c r="N165" s="244">
        <f>+BKK!N165+DMK!N165+CNX!N165+HDY!N165+HKT!N165+CEI!N165</f>
        <v>66</v>
      </c>
      <c r="O165" s="172">
        <f>M165+N165</f>
        <v>105</v>
      </c>
      <c r="P165" s="100">
        <f>+BKK!P165+DMK!P165+CNX!P165+HDY!P165+HKT!P165+CEI!P165</f>
        <v>12</v>
      </c>
      <c r="Q165" s="178">
        <f>O165+P165</f>
        <v>117</v>
      </c>
      <c r="R165" s="243">
        <f>+BKK!R165+DMK!R165+CNX!R165+HDY!R165+HKT!R165+CEI!R165</f>
        <v>65</v>
      </c>
      <c r="S165" s="244">
        <f>+BKK!S165+DMK!S165+CNX!S165+HDY!S165+HKT!S165+CEI!S165</f>
        <v>56</v>
      </c>
      <c r="T165" s="172">
        <f>R165+S165</f>
        <v>121</v>
      </c>
      <c r="U165" s="100">
        <f>+BKK!U165+DMK!U165+CNX!U165+HDY!U165+HKT!U165+CEI!U165</f>
        <v>2</v>
      </c>
      <c r="V165" s="182">
        <f>T165+U165</f>
        <v>123</v>
      </c>
      <c r="W165" s="217">
        <f t="shared" ref="W165:W173" si="253">IF(Q165=0,0,((V165/Q165)-1)*100)</f>
        <v>5.1282051282051322</v>
      </c>
    </row>
    <row r="166" spans="2:23">
      <c r="B166" s="207"/>
      <c r="C166" s="121"/>
      <c r="D166" s="121"/>
      <c r="E166" s="121"/>
      <c r="F166" s="121"/>
      <c r="G166" s="121"/>
      <c r="H166" s="121"/>
      <c r="I166" s="122"/>
      <c r="L166" s="221" t="s">
        <v>15</v>
      </c>
      <c r="M166" s="243">
        <f>+BKK!M166+DMK!M166+CNX!M166+HDY!M166+HKT!M166+CEI!M166</f>
        <v>41</v>
      </c>
      <c r="N166" s="244">
        <f>+BKK!N166+DMK!N166+CNX!N166+HDY!N166+HKT!N166+CEI!N166</f>
        <v>79</v>
      </c>
      <c r="O166" s="172">
        <f>M166+N166</f>
        <v>120</v>
      </c>
      <c r="P166" s="100">
        <f>+BKK!P166+DMK!P166+CNX!P166+HDY!P166+HKT!P166+CEI!P166</f>
        <v>1</v>
      </c>
      <c r="Q166" s="178">
        <f>O166+P166</f>
        <v>121</v>
      </c>
      <c r="R166" s="243">
        <f>+BKK!R166+DMK!R166+CNX!R166+HDY!R166+HKT!R166+CEI!R166</f>
        <v>66</v>
      </c>
      <c r="S166" s="244">
        <f>+BKK!S166+DMK!S166+CNX!S166+HDY!S166+HKT!S166+CEI!S166</f>
        <v>42</v>
      </c>
      <c r="T166" s="172">
        <f>R166+S166</f>
        <v>108</v>
      </c>
      <c r="U166" s="100">
        <f>+BKK!U166+DMK!U166+CNX!U166+HDY!U166+HKT!U166+CEI!U166</f>
        <v>2</v>
      </c>
      <c r="V166" s="182">
        <f>T166+U166</f>
        <v>110</v>
      </c>
      <c r="W166" s="217">
        <f t="shared" si="253"/>
        <v>-9.0909090909090935</v>
      </c>
    </row>
    <row r="167" spans="2:23" ht="13.5" thickBot="1">
      <c r="B167" s="207"/>
      <c r="C167" s="121"/>
      <c r="D167" s="121"/>
      <c r="E167" s="121"/>
      <c r="F167" s="121"/>
      <c r="G167" s="121"/>
      <c r="H167" s="121"/>
      <c r="I167" s="122"/>
      <c r="L167" s="227" t="s">
        <v>16</v>
      </c>
      <c r="M167" s="243">
        <f>+BKK!M167+DMK!M167+CNX!M167+HDY!M167+HKT!M167+CEI!M167</f>
        <v>43</v>
      </c>
      <c r="N167" s="244">
        <f>+BKK!N167+DMK!N167+CNX!N167+HDY!N167+HKT!N167+CEI!N167</f>
        <v>86</v>
      </c>
      <c r="O167" s="172">
        <f>M167+N167</f>
        <v>129</v>
      </c>
      <c r="P167" s="100">
        <f>+BKK!P167+DMK!P167+CNX!P167+HDY!P167+HKT!P167+CEI!P167</f>
        <v>1</v>
      </c>
      <c r="Q167" s="178">
        <f>O167+P167</f>
        <v>130</v>
      </c>
      <c r="R167" s="243">
        <f>+BKK!R167+DMK!R167+CNX!R167+HDY!R167+HKT!R167+CEI!R167</f>
        <v>77</v>
      </c>
      <c r="S167" s="244">
        <f>+BKK!S167+DMK!S167+CNX!S167+HDY!S167+HKT!S167+CEI!S167</f>
        <v>38</v>
      </c>
      <c r="T167" s="172">
        <f>R167+S167</f>
        <v>115</v>
      </c>
      <c r="U167" s="100">
        <f>+BKK!U167+DMK!U167+CNX!U167+HDY!U167+HKT!U167+CEI!U167</f>
        <v>0</v>
      </c>
      <c r="V167" s="182">
        <f>T167+U167</f>
        <v>115</v>
      </c>
      <c r="W167" s="217">
        <f t="shared" si="253"/>
        <v>-11.538461538461542</v>
      </c>
    </row>
    <row r="168" spans="2:23" ht="14.25" thickTop="1" thickBot="1">
      <c r="B168" s="207"/>
      <c r="C168" s="121"/>
      <c r="D168" s="121"/>
      <c r="E168" s="121"/>
      <c r="F168" s="121"/>
      <c r="G168" s="121"/>
      <c r="H168" s="121"/>
      <c r="I168" s="122"/>
      <c r="L168" s="203" t="s">
        <v>17</v>
      </c>
      <c r="M168" s="184">
        <f t="shared" ref="M168:V168" si="254">M167+M166+M165</f>
        <v>123</v>
      </c>
      <c r="N168" s="185">
        <f t="shared" si="254"/>
        <v>231</v>
      </c>
      <c r="O168" s="184">
        <f t="shared" si="254"/>
        <v>354</v>
      </c>
      <c r="P168" s="184">
        <f t="shared" si="254"/>
        <v>14</v>
      </c>
      <c r="Q168" s="184">
        <f t="shared" si="254"/>
        <v>368</v>
      </c>
      <c r="R168" s="184">
        <f t="shared" si="254"/>
        <v>208</v>
      </c>
      <c r="S168" s="185">
        <f t="shared" si="254"/>
        <v>136</v>
      </c>
      <c r="T168" s="184">
        <f t="shared" si="254"/>
        <v>344</v>
      </c>
      <c r="U168" s="184">
        <f t="shared" si="254"/>
        <v>4</v>
      </c>
      <c r="V168" s="186">
        <f t="shared" si="254"/>
        <v>348</v>
      </c>
      <c r="W168" s="187">
        <f t="shared" si="253"/>
        <v>-5.4347826086956541</v>
      </c>
    </row>
    <row r="169" spans="2:23" ht="13.5" thickTop="1">
      <c r="B169" s="207"/>
      <c r="C169" s="121"/>
      <c r="D169" s="121"/>
      <c r="E169" s="121"/>
      <c r="F169" s="121"/>
      <c r="G169" s="121"/>
      <c r="H169" s="121"/>
      <c r="I169" s="122"/>
      <c r="L169" s="221" t="s">
        <v>18</v>
      </c>
      <c r="M169" s="253">
        <f>+BKK!M169+DMK!M169+CNX!M169+HDY!M169+HKT!M169+CEI!M169</f>
        <v>40</v>
      </c>
      <c r="N169" s="254">
        <f>+BKK!N169+DMK!N169+CNX!N169+HDY!N169+HKT!N169+CEI!N169</f>
        <v>81</v>
      </c>
      <c r="O169" s="173">
        <f>M169+N169</f>
        <v>121</v>
      </c>
      <c r="P169" s="100">
        <f>+BKK!P169+DMK!P169+CNX!P169+HDY!P169+HKT!P169+CEI!P169</f>
        <v>1</v>
      </c>
      <c r="Q169" s="179">
        <f>O169+P169</f>
        <v>122</v>
      </c>
      <c r="R169" s="253">
        <f>+BKK!R169+DMK!R169+CNX!R169+HDY!R169+HKT!R169+CEI!R169</f>
        <v>72</v>
      </c>
      <c r="S169" s="254">
        <f>+BKK!S169+DMK!S169+CNX!S169+HDY!S169+HKT!S169+CEI!S169</f>
        <v>34</v>
      </c>
      <c r="T169" s="173">
        <f>R169+S169</f>
        <v>106</v>
      </c>
      <c r="U169" s="100">
        <f>+BKK!U169+DMK!U169+CNX!U169+HDY!U169+HKT!U169+CEI!U169</f>
        <v>4</v>
      </c>
      <c r="V169" s="182">
        <f>T169+U169</f>
        <v>110</v>
      </c>
      <c r="W169" s="217">
        <f t="shared" si="253"/>
        <v>-9.8360655737704921</v>
      </c>
    </row>
    <row r="170" spans="2:23">
      <c r="B170" s="207"/>
      <c r="C170" s="121"/>
      <c r="D170" s="121"/>
      <c r="E170" s="121"/>
      <c r="F170" s="121"/>
      <c r="G170" s="121"/>
      <c r="H170" s="121"/>
      <c r="I170" s="122"/>
      <c r="L170" s="221" t="s">
        <v>19</v>
      </c>
      <c r="M170" s="243">
        <f>+BKK!M170+DMK!M170+CNX!M170+HDY!M170+HKT!M170+CEI!M170</f>
        <v>41</v>
      </c>
      <c r="N170" s="244">
        <f>+BKK!N170+DMK!N170+CNX!N170+HDY!N170+HKT!N170+CEI!N170</f>
        <v>92</v>
      </c>
      <c r="O170" s="172">
        <f>M170+N170</f>
        <v>133</v>
      </c>
      <c r="P170" s="100">
        <f>+BKK!P170+DMK!P170+CNX!P170+HDY!P170+HKT!P170+CEI!P170</f>
        <v>1</v>
      </c>
      <c r="Q170" s="178">
        <f>O170+P170</f>
        <v>134</v>
      </c>
      <c r="R170" s="243">
        <f>+BKK!R170+DMK!R170+CNX!R170+HDY!R170+HKT!R170+CEI!R170</f>
        <v>63</v>
      </c>
      <c r="S170" s="244">
        <f>+BKK!S170+DMK!S170+CNX!S170+HDY!S170+HKT!S170+CEI!S170</f>
        <v>28</v>
      </c>
      <c r="T170" s="172">
        <f>R170+S170</f>
        <v>91</v>
      </c>
      <c r="U170" s="100">
        <f>+BKK!U170+DMK!U170+CNX!U170+HDY!U170+HKT!U170+CEI!U170</f>
        <v>0</v>
      </c>
      <c r="V170" s="182">
        <f>T170+U170</f>
        <v>91</v>
      </c>
      <c r="W170" s="217">
        <f>IF(Q170=0,0,((V170/Q170)-1)*100)</f>
        <v>-32.089552238805972</v>
      </c>
    </row>
    <row r="171" spans="2:23" ht="13.5" thickBot="1">
      <c r="B171" s="207"/>
      <c r="C171" s="121"/>
      <c r="D171" s="121"/>
      <c r="E171" s="121"/>
      <c r="F171" s="121"/>
      <c r="G171" s="121"/>
      <c r="H171" s="121"/>
      <c r="I171" s="122"/>
      <c r="L171" s="221" t="s">
        <v>20</v>
      </c>
      <c r="M171" s="243">
        <f>+BKK!M171+DMK!M171+CNX!M171+HDY!M171+HKT!M171+CEI!M171</f>
        <v>31</v>
      </c>
      <c r="N171" s="244">
        <f>+BKK!N171+DMK!N171+CNX!N171+HDY!N171+HKT!N171+CEI!N171</f>
        <v>79</v>
      </c>
      <c r="O171" s="172">
        <f>M171+N171</f>
        <v>110</v>
      </c>
      <c r="P171" s="100">
        <f>+BKK!P171+DMK!P171+CNX!P171+HDY!P171+HKT!P171+CEI!P171</f>
        <v>1</v>
      </c>
      <c r="Q171" s="178">
        <f>O171+P171</f>
        <v>111</v>
      </c>
      <c r="R171" s="243">
        <f>+BKK!R171+DMK!R171+CNX!R171+HDY!R171+HKT!R171+CEI!R171</f>
        <v>77</v>
      </c>
      <c r="S171" s="244">
        <f>+BKK!S171+DMK!S171+CNX!S171+HDY!S171+HKT!S171+CEI!S171</f>
        <v>44</v>
      </c>
      <c r="T171" s="172">
        <f>R171+S171</f>
        <v>121</v>
      </c>
      <c r="U171" s="100">
        <f>+BKK!U171+DMK!U171+CNX!U171+HDY!U171+HKT!U171+CEI!U171</f>
        <v>0</v>
      </c>
      <c r="V171" s="182">
        <f>T171+U171</f>
        <v>121</v>
      </c>
      <c r="W171" s="217">
        <f>IF(Q171=0,0,((V171/Q171)-1)*100)</f>
        <v>9.0090090090090058</v>
      </c>
    </row>
    <row r="172" spans="2:23" ht="14.25" thickTop="1" thickBot="1">
      <c r="B172" s="207"/>
      <c r="C172" s="121"/>
      <c r="D172" s="121"/>
      <c r="E172" s="121"/>
      <c r="F172" s="121"/>
      <c r="G172" s="121"/>
      <c r="H172" s="121"/>
      <c r="I172" s="122"/>
      <c r="L172" s="203" t="s">
        <v>87</v>
      </c>
      <c r="M172" s="184">
        <f>+M169+M170+M171</f>
        <v>112</v>
      </c>
      <c r="N172" s="185">
        <f t="shared" ref="N172:V172" si="255">+N169+N170+N171</f>
        <v>252</v>
      </c>
      <c r="O172" s="184">
        <f t="shared" si="255"/>
        <v>364</v>
      </c>
      <c r="P172" s="184">
        <f t="shared" si="255"/>
        <v>3</v>
      </c>
      <c r="Q172" s="184">
        <f t="shared" si="255"/>
        <v>367</v>
      </c>
      <c r="R172" s="184">
        <f t="shared" si="255"/>
        <v>212</v>
      </c>
      <c r="S172" s="185">
        <f t="shared" si="255"/>
        <v>106</v>
      </c>
      <c r="T172" s="184">
        <f t="shared" si="255"/>
        <v>318</v>
      </c>
      <c r="U172" s="184">
        <f t="shared" si="255"/>
        <v>4</v>
      </c>
      <c r="V172" s="186">
        <f t="shared" si="255"/>
        <v>322</v>
      </c>
      <c r="W172" s="187">
        <f>IF(Q172=0,0,((V172/Q172)-1)*100)</f>
        <v>-12.261580381471394</v>
      </c>
    </row>
    <row r="173" spans="2:23" ht="13.5" thickTop="1">
      <c r="B173" s="207"/>
      <c r="C173" s="121"/>
      <c r="D173" s="121"/>
      <c r="E173" s="121"/>
      <c r="F173" s="121"/>
      <c r="G173" s="121"/>
      <c r="H173" s="121"/>
      <c r="I173" s="122"/>
      <c r="L173" s="221" t="s">
        <v>21</v>
      </c>
      <c r="M173" s="243">
        <f>+BKK!M173+DMK!M173+CNX!M173+HDY!M173+HKT!M173+CEI!M173</f>
        <v>37</v>
      </c>
      <c r="N173" s="244">
        <f>+BKK!N173+DMK!N173+CNX!N173+HDY!N173+HKT!N173+CEI!N173</f>
        <v>34</v>
      </c>
      <c r="O173" s="172">
        <f>SUM(M173:N173)</f>
        <v>71</v>
      </c>
      <c r="P173" s="100">
        <f>+BKK!P173+DMK!P173+CNX!P173+HDY!P173+HKT!P173+CEI!P173</f>
        <v>0</v>
      </c>
      <c r="Q173" s="178">
        <f>+O173+P173</f>
        <v>71</v>
      </c>
      <c r="R173" s="243">
        <f>+BKK!R173+DMK!R173+CNX!R173+HDY!R173+HKT!R173+CEI!R173</f>
        <v>81</v>
      </c>
      <c r="S173" s="244">
        <f>+BKK!S173+DMK!S173+CNX!S173+HDY!S173+HKT!S173+CEI!S173</f>
        <v>30</v>
      </c>
      <c r="T173" s="172">
        <f>SUM(R173:S173)</f>
        <v>111</v>
      </c>
      <c r="U173" s="100">
        <f>+BKK!U173+DMK!U173+CNX!U173+HDY!U173+HKT!U173+CEI!U173</f>
        <v>0</v>
      </c>
      <c r="V173" s="182">
        <f>+T173+U173</f>
        <v>111</v>
      </c>
      <c r="W173" s="217">
        <f t="shared" si="253"/>
        <v>56.338028169014073</v>
      </c>
    </row>
    <row r="174" spans="2:23">
      <c r="B174" s="207"/>
      <c r="C174" s="121"/>
      <c r="D174" s="121"/>
      <c r="E174" s="121"/>
      <c r="F174" s="121"/>
      <c r="G174" s="121"/>
      <c r="H174" s="121"/>
      <c r="I174" s="122"/>
      <c r="L174" s="221" t="s">
        <v>88</v>
      </c>
      <c r="M174" s="243">
        <f>+BKK!M174+DMK!M174+CNX!M174+HDY!M174+HKT!M174+CEI!M174</f>
        <v>39</v>
      </c>
      <c r="N174" s="244">
        <f>+BKK!N174+DMK!N174+CNX!N174+HDY!N174+HKT!N174+CEI!N174</f>
        <v>50</v>
      </c>
      <c r="O174" s="172">
        <f>SUM(M174:N174)</f>
        <v>89</v>
      </c>
      <c r="P174" s="100">
        <f>+BKK!P174+DMK!P174+CNX!P174+HDY!P174+HKT!P174+CEI!P174</f>
        <v>0</v>
      </c>
      <c r="Q174" s="178">
        <f>O174+P174</f>
        <v>89</v>
      </c>
      <c r="R174" s="243">
        <f>+BKK!R174+DMK!R174+CNX!R174+HDY!R174+HKT!R174+CEI!R174</f>
        <v>42</v>
      </c>
      <c r="S174" s="244">
        <f>+BKK!S174+DMK!S174+CNX!S174+HDY!S174+HKT!S174+CEI!S174</f>
        <v>35</v>
      </c>
      <c r="T174" s="172">
        <f>SUM(R174:S174)</f>
        <v>77</v>
      </c>
      <c r="U174" s="100">
        <f>+BKK!U174+DMK!U174+CNX!U174+HDY!U174+HKT!U174+CEI!U174</f>
        <v>0</v>
      </c>
      <c r="V174" s="182">
        <f>T174+U174</f>
        <v>77</v>
      </c>
      <c r="W174" s="217">
        <f t="shared" ref="W174:W179" si="256">IF(Q174=0,0,((V174/Q174)-1)*100)</f>
        <v>-13.48314606741573</v>
      </c>
    </row>
    <row r="175" spans="2:23" ht="13.5" thickBot="1">
      <c r="B175" s="207"/>
      <c r="C175" s="121"/>
      <c r="D175" s="121"/>
      <c r="E175" s="121"/>
      <c r="F175" s="121"/>
      <c r="G175" s="121"/>
      <c r="H175" s="121"/>
      <c r="I175" s="122"/>
      <c r="L175" s="221" t="s">
        <v>22</v>
      </c>
      <c r="M175" s="243">
        <f>+BKK!M175+DMK!M175+CNX!M175+HDY!M175+HKT!M175+CEI!M175</f>
        <v>29</v>
      </c>
      <c r="N175" s="244">
        <f>+BKK!N175+DMK!N175+CNX!N175+HDY!N175+HKT!N175+CEI!N175</f>
        <v>36</v>
      </c>
      <c r="O175" s="174">
        <f>SUM(M175:N175)</f>
        <v>65</v>
      </c>
      <c r="P175" s="250">
        <f>+BKK!P175+DMK!P175+CNX!P175+HDY!P175+HKT!P175+CEI!P175</f>
        <v>0</v>
      </c>
      <c r="Q175" s="178">
        <f>O175+P175</f>
        <v>65</v>
      </c>
      <c r="R175" s="243">
        <f>+BKK!R175+DMK!R175+CNX!R175+HDY!R175+HKT!R175+CEI!R175</f>
        <v>38</v>
      </c>
      <c r="S175" s="244">
        <f>+BKK!S175+DMK!S175+CNX!S175+HDY!S175+HKT!S175+CEI!S175</f>
        <v>39</v>
      </c>
      <c r="T175" s="174">
        <f>SUM(R175:S175)</f>
        <v>77</v>
      </c>
      <c r="U175" s="250">
        <f>+BKK!U175+DMK!U175+CNX!U175+HDY!U175+HKT!U175+CEI!U175</f>
        <v>0</v>
      </c>
      <c r="V175" s="182">
        <f>T175+U175</f>
        <v>77</v>
      </c>
      <c r="W175" s="217">
        <f t="shared" si="256"/>
        <v>18.461538461538463</v>
      </c>
    </row>
    <row r="176" spans="2:23" ht="14.25" thickTop="1" thickBot="1">
      <c r="B176" s="207"/>
      <c r="C176" s="121"/>
      <c r="D176" s="121"/>
      <c r="E176" s="121"/>
      <c r="F176" s="121"/>
      <c r="G176" s="121"/>
      <c r="H176" s="121"/>
      <c r="I176" s="122"/>
      <c r="L176" s="204" t="s">
        <v>60</v>
      </c>
      <c r="M176" s="188">
        <f>+M173+M174+M175</f>
        <v>105</v>
      </c>
      <c r="N176" s="188">
        <f t="shared" ref="N176:V176" si="257">+N173+N174+N175</f>
        <v>120</v>
      </c>
      <c r="O176" s="189">
        <f t="shared" si="257"/>
        <v>225</v>
      </c>
      <c r="P176" s="190">
        <f t="shared" si="257"/>
        <v>0</v>
      </c>
      <c r="Q176" s="191">
        <f t="shared" si="257"/>
        <v>225</v>
      </c>
      <c r="R176" s="188">
        <f t="shared" si="257"/>
        <v>161</v>
      </c>
      <c r="S176" s="188">
        <f t="shared" si="257"/>
        <v>104</v>
      </c>
      <c r="T176" s="192">
        <f t="shared" si="257"/>
        <v>265</v>
      </c>
      <c r="U176" s="192">
        <f t="shared" si="257"/>
        <v>0</v>
      </c>
      <c r="V176" s="192">
        <f t="shared" si="257"/>
        <v>265</v>
      </c>
      <c r="W176" s="193">
        <f t="shared" si="256"/>
        <v>17.777777777777782</v>
      </c>
    </row>
    <row r="177" spans="1:29" ht="14.25" customHeight="1" thickTop="1">
      <c r="A177" s="125"/>
      <c r="B177" s="208"/>
      <c r="C177" s="126"/>
      <c r="D177" s="126"/>
      <c r="E177" s="126"/>
      <c r="F177" s="126"/>
      <c r="G177" s="126"/>
      <c r="H177" s="126"/>
      <c r="I177" s="127"/>
      <c r="J177" s="125"/>
      <c r="L177" s="255" t="s">
        <v>24</v>
      </c>
      <c r="M177" s="256">
        <f>+BKK!M177+DMK!M177+CNX!M177+HDY!M177+HKT!M177+CEI!M177</f>
        <v>39</v>
      </c>
      <c r="N177" s="257">
        <f>+BKK!N177+DMK!N177+CNX!N177+HDY!N177+HKT!N177+CEI!N177</f>
        <v>37</v>
      </c>
      <c r="O177" s="175">
        <f>SUM(M177:N177)</f>
        <v>76</v>
      </c>
      <c r="P177" s="258">
        <f>+BKK!P177+DMK!P177+CNX!P177+HDY!P177+HKT!P177+CEI!P177</f>
        <v>0</v>
      </c>
      <c r="Q177" s="180">
        <f>O177+P177</f>
        <v>76</v>
      </c>
      <c r="R177" s="256">
        <f>+BKK!R177+DMK!R177+CNX!R177+HDY!R177+HKT!R177+CEI!R177</f>
        <v>54</v>
      </c>
      <c r="S177" s="257">
        <f>+BKK!S177+DMK!S177+CNX!S177+HDY!S177+HKT!S177+CEI!S177</f>
        <v>32</v>
      </c>
      <c r="T177" s="175">
        <f>SUM(R177:S177)</f>
        <v>86</v>
      </c>
      <c r="U177" s="258">
        <f>+BKK!U177+DMK!U177+CNX!U177+HDY!U177+HKT!U177+CEI!U177</f>
        <v>0</v>
      </c>
      <c r="V177" s="183">
        <f>T177+U177</f>
        <v>86</v>
      </c>
      <c r="W177" s="259">
        <f t="shared" si="256"/>
        <v>13.157894736842103</v>
      </c>
    </row>
    <row r="178" spans="1:29" ht="14.25" customHeight="1">
      <c r="A178" s="125"/>
      <c r="B178" s="209"/>
      <c r="C178" s="128"/>
      <c r="D178" s="128"/>
      <c r="E178" s="128"/>
      <c r="F178" s="128"/>
      <c r="G178" s="128"/>
      <c r="H178" s="128"/>
      <c r="I178" s="129"/>
      <c r="J178" s="125"/>
      <c r="L178" s="255" t="s">
        <v>25</v>
      </c>
      <c r="M178" s="256">
        <f>+BKK!M178+DMK!M178+CNX!M178+HDY!M178+HKT!M178+CEI!M178</f>
        <v>33</v>
      </c>
      <c r="N178" s="257">
        <f>+BKK!N178+DMK!N178+CNX!N178+HDY!N178+HKT!N178+CEI!N178</f>
        <v>36</v>
      </c>
      <c r="O178" s="175">
        <f>SUM(M178:N178)</f>
        <v>69</v>
      </c>
      <c r="P178" s="260">
        <f>+BKK!P178+DMK!P178+CNX!P178+HDY!P178+HKT!P178+CEI!P178</f>
        <v>2</v>
      </c>
      <c r="Q178" s="180">
        <f>O178+P178</f>
        <v>71</v>
      </c>
      <c r="R178" s="256">
        <f>+BKK!R178+DMK!R178+CNX!R178+HDY!R178+HKT!R178+CEI!R178</f>
        <v>38</v>
      </c>
      <c r="S178" s="257">
        <f>+BKK!S178+DMK!S178+CNX!S178+HDY!S178+HKT!S178+CEI!S178</f>
        <v>26</v>
      </c>
      <c r="T178" s="175">
        <f>SUM(R178:S178)</f>
        <v>64</v>
      </c>
      <c r="U178" s="260">
        <f>+BKK!U178+DMK!U178+CNX!U178+HDY!U178+HKT!U178+CEI!U178</f>
        <v>1</v>
      </c>
      <c r="V178" s="175">
        <f>T178+U178</f>
        <v>65</v>
      </c>
      <c r="W178" s="259">
        <f t="shared" si="256"/>
        <v>-8.4507042253521121</v>
      </c>
    </row>
    <row r="179" spans="1:29" ht="14.25" customHeight="1" thickBot="1">
      <c r="A179" s="125"/>
      <c r="B179" s="209"/>
      <c r="C179" s="128"/>
      <c r="D179" s="128"/>
      <c r="E179" s="128"/>
      <c r="F179" s="128"/>
      <c r="G179" s="128"/>
      <c r="H179" s="128"/>
      <c r="I179" s="129"/>
      <c r="J179" s="125"/>
      <c r="L179" s="255" t="s">
        <v>26</v>
      </c>
      <c r="M179" s="256">
        <f>+BKK!M179+DMK!M179+CNX!M179+HDY!M179+HKT!M179+CEI!M179</f>
        <v>40</v>
      </c>
      <c r="N179" s="257">
        <f>+BKK!N179+DMK!N179+CNX!N179+HDY!N179+HKT!N179+CEI!N179</f>
        <v>39</v>
      </c>
      <c r="O179" s="176">
        <f>SUM(M179:N179)</f>
        <v>79</v>
      </c>
      <c r="P179" s="261">
        <f>+BKK!P179+DMK!P179+CNX!P179+HDY!P179+HKT!P179+CEI!P179</f>
        <v>9</v>
      </c>
      <c r="Q179" s="180">
        <f>O179+P179</f>
        <v>88</v>
      </c>
      <c r="R179" s="256">
        <f>+BKK!R179+DMK!R179+CNX!R179+HDY!R179+HKT!R179+CEI!R179</f>
        <v>27</v>
      </c>
      <c r="S179" s="257">
        <f>+BKK!S179+DMK!S179+CNX!S179+HDY!S179+HKT!S179+CEI!S179</f>
        <v>25</v>
      </c>
      <c r="T179" s="175">
        <f>SUM(R179:S179)</f>
        <v>52</v>
      </c>
      <c r="U179" s="261">
        <f>+BKK!U179+DMK!U179+CNX!U179+HDY!U179+HKT!U179+CEI!U179</f>
        <v>0</v>
      </c>
      <c r="V179" s="183">
        <f>T179+U179</f>
        <v>52</v>
      </c>
      <c r="W179" s="259">
        <f t="shared" si="256"/>
        <v>-40.909090909090907</v>
      </c>
    </row>
    <row r="180" spans="1:29" ht="14.25" customHeight="1" thickTop="1" thickBot="1">
      <c r="B180" s="207"/>
      <c r="C180" s="121"/>
      <c r="D180" s="121"/>
      <c r="E180" s="121"/>
      <c r="F180" s="121"/>
      <c r="G180" s="121"/>
      <c r="H180" s="121"/>
      <c r="I180" s="122"/>
      <c r="L180" s="203" t="s">
        <v>27</v>
      </c>
      <c r="M180" s="184">
        <f t="shared" ref="M180:V180" si="258">+M177+M178+M179</f>
        <v>112</v>
      </c>
      <c r="N180" s="185">
        <f t="shared" si="258"/>
        <v>112</v>
      </c>
      <c r="O180" s="184">
        <f t="shared" si="258"/>
        <v>224</v>
      </c>
      <c r="P180" s="184">
        <f t="shared" si="258"/>
        <v>11</v>
      </c>
      <c r="Q180" s="190">
        <f t="shared" si="258"/>
        <v>235</v>
      </c>
      <c r="R180" s="184">
        <f t="shared" si="258"/>
        <v>119</v>
      </c>
      <c r="S180" s="185">
        <f t="shared" si="258"/>
        <v>83</v>
      </c>
      <c r="T180" s="184">
        <f t="shared" si="258"/>
        <v>202</v>
      </c>
      <c r="U180" s="184">
        <f t="shared" si="258"/>
        <v>1</v>
      </c>
      <c r="V180" s="190">
        <f t="shared" si="258"/>
        <v>203</v>
      </c>
      <c r="W180" s="187">
        <f t="shared" ref="W180" si="259">IF(Q180=0,0,((V180/Q180)-1)*100)</f>
        <v>-13.617021276595743</v>
      </c>
    </row>
    <row r="181" spans="1:29" ht="14.25" thickTop="1" thickBot="1">
      <c r="B181" s="207"/>
      <c r="C181" s="121"/>
      <c r="D181" s="121"/>
      <c r="E181" s="121"/>
      <c r="F181" s="121"/>
      <c r="G181" s="121"/>
      <c r="H181" s="121"/>
      <c r="I181" s="122"/>
      <c r="L181" s="203" t="s">
        <v>90</v>
      </c>
      <c r="M181" s="184">
        <f t="shared" ref="M181" si="260">+M172+M176+M180</f>
        <v>329</v>
      </c>
      <c r="N181" s="185">
        <f t="shared" ref="N181" si="261">+N172+N176+N180</f>
        <v>484</v>
      </c>
      <c r="O181" s="184">
        <f t="shared" ref="O181" si="262">+O172+O176+O180</f>
        <v>813</v>
      </c>
      <c r="P181" s="184">
        <f t="shared" ref="P181" si="263">+P172+P176+P180</f>
        <v>14</v>
      </c>
      <c r="Q181" s="184">
        <f t="shared" ref="Q181" si="264">+Q172+Q176+Q180</f>
        <v>827</v>
      </c>
      <c r="R181" s="184">
        <f t="shared" ref="R181" si="265">+R172+R176+R180</f>
        <v>492</v>
      </c>
      <c r="S181" s="185">
        <f t="shared" ref="S181" si="266">+S172+S176+S180</f>
        <v>293</v>
      </c>
      <c r="T181" s="184">
        <f t="shared" ref="T181" si="267">+T172+T176+T180</f>
        <v>785</v>
      </c>
      <c r="U181" s="184">
        <f t="shared" ref="U181" si="268">+U172+U176+U180</f>
        <v>5</v>
      </c>
      <c r="V181" s="186">
        <f t="shared" ref="V181" si="269">+V172+V176+V180</f>
        <v>790</v>
      </c>
      <c r="W181" s="187">
        <f>IF(Q181=0,0,((V181/Q181)-1)*100)</f>
        <v>-4.4740024183796852</v>
      </c>
    </row>
    <row r="182" spans="1:29" ht="14.25" thickTop="1" thickBot="1">
      <c r="B182" s="207"/>
      <c r="C182" s="121"/>
      <c r="D182" s="121"/>
      <c r="E182" s="121"/>
      <c r="F182" s="121"/>
      <c r="G182" s="121"/>
      <c r="H182" s="121"/>
      <c r="I182" s="122"/>
      <c r="L182" s="203" t="s">
        <v>89</v>
      </c>
      <c r="M182" s="184">
        <f t="shared" ref="M182:V182" si="270">+M168+M172+M176+M180</f>
        <v>452</v>
      </c>
      <c r="N182" s="185">
        <f t="shared" si="270"/>
        <v>715</v>
      </c>
      <c r="O182" s="184">
        <f t="shared" si="270"/>
        <v>1167</v>
      </c>
      <c r="P182" s="184">
        <f t="shared" si="270"/>
        <v>28</v>
      </c>
      <c r="Q182" s="184">
        <f t="shared" si="270"/>
        <v>1195</v>
      </c>
      <c r="R182" s="184">
        <f t="shared" si="270"/>
        <v>700</v>
      </c>
      <c r="S182" s="185">
        <f t="shared" si="270"/>
        <v>429</v>
      </c>
      <c r="T182" s="184">
        <f t="shared" si="270"/>
        <v>1129</v>
      </c>
      <c r="U182" s="184">
        <f t="shared" si="270"/>
        <v>9</v>
      </c>
      <c r="V182" s="186">
        <f t="shared" si="270"/>
        <v>1138</v>
      </c>
      <c r="W182" s="187">
        <f>IF(Q182=0,0,((V182/Q182)-1)*100)</f>
        <v>-4.7698744769874457</v>
      </c>
    </row>
    <row r="183" spans="1:29" ht="14.25" thickTop="1" thickBot="1">
      <c r="B183" s="207"/>
      <c r="C183" s="121"/>
      <c r="D183" s="121"/>
      <c r="E183" s="121"/>
      <c r="F183" s="121"/>
      <c r="G183" s="121"/>
      <c r="H183" s="121"/>
      <c r="I183" s="122"/>
      <c r="L183" s="200" t="s">
        <v>59</v>
      </c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5"/>
    </row>
    <row r="184" spans="1:29" ht="13.5" thickTop="1">
      <c r="B184" s="207"/>
      <c r="C184" s="121"/>
      <c r="D184" s="121"/>
      <c r="E184" s="121"/>
      <c r="F184" s="121"/>
      <c r="G184" s="121"/>
      <c r="H184" s="121"/>
      <c r="I184" s="122"/>
      <c r="L184" s="297" t="s">
        <v>50</v>
      </c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9"/>
    </row>
    <row r="185" spans="1:29" ht="13.5" thickBot="1">
      <c r="B185" s="207"/>
      <c r="C185" s="121"/>
      <c r="D185" s="121"/>
      <c r="E185" s="121"/>
      <c r="F185" s="121"/>
      <c r="G185" s="121"/>
      <c r="H185" s="121"/>
      <c r="I185" s="122"/>
      <c r="L185" s="300" t="s">
        <v>51</v>
      </c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2"/>
    </row>
    <row r="186" spans="1:29" ht="14.25" thickTop="1" thickBot="1">
      <c r="B186" s="207"/>
      <c r="C186" s="121"/>
      <c r="D186" s="121"/>
      <c r="E186" s="121"/>
      <c r="F186" s="121"/>
      <c r="G186" s="121"/>
      <c r="H186" s="121"/>
      <c r="I186" s="122"/>
      <c r="L186" s="197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120" t="s">
        <v>40</v>
      </c>
    </row>
    <row r="187" spans="1:29" ht="14.25" thickTop="1" thickBot="1">
      <c r="B187" s="207"/>
      <c r="C187" s="121"/>
      <c r="D187" s="121"/>
      <c r="E187" s="121"/>
      <c r="F187" s="121"/>
      <c r="G187" s="121"/>
      <c r="H187" s="121"/>
      <c r="I187" s="122"/>
      <c r="L187" s="219"/>
      <c r="M187" s="294" t="s">
        <v>91</v>
      </c>
      <c r="N187" s="295"/>
      <c r="O187" s="295"/>
      <c r="P187" s="295"/>
      <c r="Q187" s="296"/>
      <c r="R187" s="294" t="s">
        <v>92</v>
      </c>
      <c r="S187" s="295"/>
      <c r="T187" s="295"/>
      <c r="U187" s="295"/>
      <c r="V187" s="296"/>
      <c r="W187" s="220" t="s">
        <v>4</v>
      </c>
    </row>
    <row r="188" spans="1:29" ht="13.5" thickTop="1">
      <c r="B188" s="207"/>
      <c r="C188" s="121"/>
      <c r="D188" s="121"/>
      <c r="E188" s="121"/>
      <c r="F188" s="121"/>
      <c r="G188" s="121"/>
      <c r="H188" s="121"/>
      <c r="I188" s="122"/>
      <c r="L188" s="221" t="s">
        <v>5</v>
      </c>
      <c r="M188" s="222"/>
      <c r="N188" s="225"/>
      <c r="O188" s="194"/>
      <c r="P188" s="226"/>
      <c r="Q188" s="195"/>
      <c r="R188" s="222"/>
      <c r="S188" s="225"/>
      <c r="T188" s="194"/>
      <c r="U188" s="226"/>
      <c r="V188" s="195"/>
      <c r="W188" s="224" t="s">
        <v>6</v>
      </c>
    </row>
    <row r="189" spans="1:29" ht="13.5" thickBot="1">
      <c r="B189" s="207"/>
      <c r="C189" s="121"/>
      <c r="D189" s="121"/>
      <c r="E189" s="121"/>
      <c r="F189" s="121"/>
      <c r="G189" s="121"/>
      <c r="H189" s="121"/>
      <c r="I189" s="122"/>
      <c r="L189" s="227"/>
      <c r="M189" s="231" t="s">
        <v>41</v>
      </c>
      <c r="N189" s="232" t="s">
        <v>42</v>
      </c>
      <c r="O189" s="196" t="s">
        <v>43</v>
      </c>
      <c r="P189" s="233" t="s">
        <v>13</v>
      </c>
      <c r="Q189" s="216" t="s">
        <v>9</v>
      </c>
      <c r="R189" s="231" t="s">
        <v>41</v>
      </c>
      <c r="S189" s="232" t="s">
        <v>42</v>
      </c>
      <c r="T189" s="196" t="s">
        <v>43</v>
      </c>
      <c r="U189" s="233" t="s">
        <v>13</v>
      </c>
      <c r="V189" s="216" t="s">
        <v>9</v>
      </c>
      <c r="W189" s="230"/>
    </row>
    <row r="190" spans="1:29" ht="4.5" customHeight="1" thickTop="1">
      <c r="B190" s="207"/>
      <c r="C190" s="121"/>
      <c r="D190" s="121"/>
      <c r="E190" s="121"/>
      <c r="F190" s="121"/>
      <c r="G190" s="121"/>
      <c r="H190" s="121"/>
      <c r="I190" s="122"/>
      <c r="L190" s="221"/>
      <c r="M190" s="237"/>
      <c r="N190" s="238"/>
      <c r="O190" s="171"/>
      <c r="P190" s="239"/>
      <c r="Q190" s="177"/>
      <c r="R190" s="237"/>
      <c r="S190" s="238"/>
      <c r="T190" s="171"/>
      <c r="U190" s="239"/>
      <c r="V190" s="181"/>
      <c r="W190" s="240"/>
    </row>
    <row r="191" spans="1:29">
      <c r="B191" s="207"/>
      <c r="C191" s="121"/>
      <c r="D191" s="121"/>
      <c r="E191" s="121"/>
      <c r="F191" s="121"/>
      <c r="G191" s="121"/>
      <c r="H191" s="121"/>
      <c r="I191" s="122"/>
      <c r="L191" s="221" t="s">
        <v>14</v>
      </c>
      <c r="M191" s="243">
        <f>+BKK!M191+DMK!M191+CNX!M191+HDY!M191+HKT!M191+CEI!M191</f>
        <v>237</v>
      </c>
      <c r="N191" s="244">
        <f>+BKK!N191+DMK!N191+CNX!N191+HDY!N191+HKT!N191+CEI!N191</f>
        <v>639</v>
      </c>
      <c r="O191" s="172">
        <f>M191+N191</f>
        <v>876</v>
      </c>
      <c r="P191" s="100">
        <f>+BKK!P191+DMK!P191+CNX!P191+HDY!P191+HKT!P191+CEI!P191</f>
        <v>0</v>
      </c>
      <c r="Q191" s="178">
        <f>O191+P191</f>
        <v>876</v>
      </c>
      <c r="R191" s="243">
        <f>+BKK!R191+DMK!R191+CNX!R191+HDY!R191+HKT!R191+CEI!R191</f>
        <v>336</v>
      </c>
      <c r="S191" s="244">
        <f>+BKK!S191+DMK!S191+CNX!S191+HDY!S191+HKT!S191+CEI!S191</f>
        <v>1097</v>
      </c>
      <c r="T191" s="172">
        <f>R191+S191</f>
        <v>1433</v>
      </c>
      <c r="U191" s="100">
        <f>+BKK!U191+DMK!U191+CNX!U191+HDY!U191+HKT!U191+CEI!U191</f>
        <v>0</v>
      </c>
      <c r="V191" s="182">
        <f>T191+U191</f>
        <v>1433</v>
      </c>
      <c r="W191" s="217">
        <f t="shared" ref="W191:W199" si="271">IF(Q191=0,0,((V191/Q191)-1)*100)</f>
        <v>63.584474885844756</v>
      </c>
      <c r="AB191" s="7"/>
      <c r="AC191" s="7"/>
    </row>
    <row r="192" spans="1:29">
      <c r="B192" s="207"/>
      <c r="C192" s="121"/>
      <c r="D192" s="121"/>
      <c r="E192" s="121"/>
      <c r="F192" s="121"/>
      <c r="G192" s="121"/>
      <c r="H192" s="121"/>
      <c r="I192" s="122"/>
      <c r="L192" s="221" t="s">
        <v>15</v>
      </c>
      <c r="M192" s="243">
        <f>+BKK!M192+DMK!M192+CNX!M192+HDY!M192+HKT!M192+CEI!M192</f>
        <v>206</v>
      </c>
      <c r="N192" s="244">
        <f>+BKK!N192+DMK!N192+CNX!N192+HDY!N192+HKT!N192+CEI!N192</f>
        <v>621</v>
      </c>
      <c r="O192" s="172">
        <f>M192+N192</f>
        <v>827</v>
      </c>
      <c r="P192" s="100">
        <f>+BKK!P192+DMK!P192+CNX!P192+HDY!P192+HKT!P192+CEI!P192</f>
        <v>0</v>
      </c>
      <c r="Q192" s="178">
        <f>O192+P192</f>
        <v>827</v>
      </c>
      <c r="R192" s="243">
        <f>+BKK!R192+DMK!R192+CNX!R192+HDY!R192+HKT!R192+CEI!R192</f>
        <v>287</v>
      </c>
      <c r="S192" s="244">
        <f>+BKK!S192+DMK!S192+CNX!S192+HDY!S192+HKT!S192+CEI!S192</f>
        <v>1037</v>
      </c>
      <c r="T192" s="172">
        <f>R192+S192</f>
        <v>1324</v>
      </c>
      <c r="U192" s="100">
        <f>+BKK!U192+DMK!U192+CNX!U192+HDY!U192+HKT!U192+CEI!U192</f>
        <v>0</v>
      </c>
      <c r="V192" s="182">
        <f>T192+U192</f>
        <v>1324</v>
      </c>
      <c r="W192" s="217">
        <f t="shared" si="271"/>
        <v>60.096735187424422</v>
      </c>
      <c r="AB192" s="7"/>
      <c r="AC192" s="7"/>
    </row>
    <row r="193" spans="1:29" ht="13.5" thickBot="1">
      <c r="B193" s="207"/>
      <c r="C193" s="121"/>
      <c r="D193" s="121"/>
      <c r="E193" s="121"/>
      <c r="F193" s="121"/>
      <c r="G193" s="121"/>
      <c r="H193" s="121"/>
      <c r="I193" s="122"/>
      <c r="L193" s="227" t="s">
        <v>16</v>
      </c>
      <c r="M193" s="243">
        <f>+BKK!M193+DMK!M193+CNX!M193+HDY!M193+HKT!M193+CEI!M193</f>
        <v>221</v>
      </c>
      <c r="N193" s="244">
        <f>+BKK!N193+DMK!N193+CNX!N193+HDY!N193+HKT!N193+CEI!N193</f>
        <v>692</v>
      </c>
      <c r="O193" s="172">
        <f>M193+N193</f>
        <v>913</v>
      </c>
      <c r="P193" s="100">
        <f>+BKK!P193+DMK!P193+CNX!P193+HDY!P193+HKT!P193+CEI!P193</f>
        <v>0</v>
      </c>
      <c r="Q193" s="178">
        <f>O193+P193</f>
        <v>913</v>
      </c>
      <c r="R193" s="243">
        <f>+BKK!R193+DMK!R193+CNX!R193+HDY!R193+HKT!R193+CEI!R193</f>
        <v>348</v>
      </c>
      <c r="S193" s="244">
        <f>+BKK!S193+DMK!S193+CNX!S193+HDY!S193+HKT!S193+CEI!S193</f>
        <v>1188</v>
      </c>
      <c r="T193" s="172">
        <f>R193+S193</f>
        <v>1536</v>
      </c>
      <c r="U193" s="100">
        <f>+BKK!U193+DMK!U193+CNX!U193+HDY!U193+HKT!U193+CEI!U193</f>
        <v>0</v>
      </c>
      <c r="V193" s="182">
        <f>T193+U193</f>
        <v>1536</v>
      </c>
      <c r="W193" s="217">
        <f t="shared" si="271"/>
        <v>68.236582694414011</v>
      </c>
      <c r="AB193" s="7"/>
      <c r="AC193" s="7"/>
    </row>
    <row r="194" spans="1:29" ht="14.25" thickTop="1" thickBot="1">
      <c r="B194" s="207"/>
      <c r="C194" s="121"/>
      <c r="D194" s="121"/>
      <c r="E194" s="121"/>
      <c r="F194" s="121"/>
      <c r="G194" s="121"/>
      <c r="H194" s="121"/>
      <c r="I194" s="122"/>
      <c r="L194" s="203" t="s">
        <v>17</v>
      </c>
      <c r="M194" s="184">
        <f t="shared" ref="M194:V194" si="272">M193+M192+M191</f>
        <v>664</v>
      </c>
      <c r="N194" s="185">
        <f t="shared" si="272"/>
        <v>1952</v>
      </c>
      <c r="O194" s="184">
        <f t="shared" si="272"/>
        <v>2616</v>
      </c>
      <c r="P194" s="184">
        <f t="shared" si="272"/>
        <v>0</v>
      </c>
      <c r="Q194" s="184">
        <f t="shared" si="272"/>
        <v>2616</v>
      </c>
      <c r="R194" s="184">
        <f t="shared" si="272"/>
        <v>971</v>
      </c>
      <c r="S194" s="185">
        <f t="shared" si="272"/>
        <v>3322</v>
      </c>
      <c r="T194" s="184">
        <f t="shared" si="272"/>
        <v>4293</v>
      </c>
      <c r="U194" s="184">
        <f t="shared" si="272"/>
        <v>0</v>
      </c>
      <c r="V194" s="186">
        <f t="shared" si="272"/>
        <v>4293</v>
      </c>
      <c r="W194" s="187">
        <f t="shared" si="271"/>
        <v>64.105504587155963</v>
      </c>
      <c r="AB194" s="7"/>
      <c r="AC194" s="7"/>
    </row>
    <row r="195" spans="1:29" ht="13.5" thickTop="1">
      <c r="B195" s="207"/>
      <c r="C195" s="121"/>
      <c r="D195" s="121"/>
      <c r="E195" s="121"/>
      <c r="F195" s="121"/>
      <c r="G195" s="121"/>
      <c r="H195" s="121"/>
      <c r="I195" s="122"/>
      <c r="L195" s="221" t="s">
        <v>18</v>
      </c>
      <c r="M195" s="253">
        <f>+BKK!M195+DMK!M195+CNX!M195+HDY!M195+HKT!M195+CEI!M195</f>
        <v>232</v>
      </c>
      <c r="N195" s="254">
        <f>+BKK!N195+DMK!N195+CNX!N195+HDY!N195+HKT!N195+CEI!N195</f>
        <v>649</v>
      </c>
      <c r="O195" s="173">
        <f>M195+N195</f>
        <v>881</v>
      </c>
      <c r="P195" s="100">
        <f>+BKK!P195+DMK!P195+CNX!P195+HDY!P195+HKT!P195+CEI!P195</f>
        <v>0</v>
      </c>
      <c r="Q195" s="179">
        <f>O195+P195</f>
        <v>881</v>
      </c>
      <c r="R195" s="253">
        <f>+BKK!R195+DMK!R195+CNX!R195+HDY!R195+HKT!R195+CEI!R195</f>
        <v>321</v>
      </c>
      <c r="S195" s="254">
        <f>+BKK!S195+DMK!S195+CNX!S195+HDY!S195+HKT!S195+CEI!S195</f>
        <v>1069</v>
      </c>
      <c r="T195" s="173">
        <f>R195+S195</f>
        <v>1390</v>
      </c>
      <c r="U195" s="100">
        <f>+BKK!U195+DMK!U195+CNX!U195+HDY!U195+HKT!U195+CEI!U195</f>
        <v>0</v>
      </c>
      <c r="V195" s="182">
        <f>T195+U195</f>
        <v>1390</v>
      </c>
      <c r="W195" s="217">
        <f t="shared" si="271"/>
        <v>57.775255391600446</v>
      </c>
      <c r="AB195" s="7"/>
      <c r="AC195" s="7"/>
    </row>
    <row r="196" spans="1:29">
      <c r="B196" s="207"/>
      <c r="C196" s="121"/>
      <c r="D196" s="121"/>
      <c r="E196" s="121"/>
      <c r="F196" s="121"/>
      <c r="G196" s="121"/>
      <c r="H196" s="121"/>
      <c r="I196" s="122"/>
      <c r="L196" s="221" t="s">
        <v>19</v>
      </c>
      <c r="M196" s="243">
        <f>+BKK!M196+DMK!M196+CNX!M196+HDY!M196+HKT!M196+CEI!M196</f>
        <v>214</v>
      </c>
      <c r="N196" s="244">
        <f>+BKK!N196+DMK!N196+CNX!N196+HDY!N196+HKT!N196+CEI!N196</f>
        <v>623</v>
      </c>
      <c r="O196" s="172">
        <f>M196+N196</f>
        <v>837</v>
      </c>
      <c r="P196" s="100">
        <f>+BKK!P196+DMK!P196+CNX!P196+HDY!P196+HKT!P196+CEI!P196</f>
        <v>0</v>
      </c>
      <c r="Q196" s="178">
        <f>O196+P196</f>
        <v>837</v>
      </c>
      <c r="R196" s="243">
        <f>+BKK!R196+DMK!R196+CNX!R196+HDY!R196+HKT!R196+CEI!R196</f>
        <v>308</v>
      </c>
      <c r="S196" s="244">
        <f>+BKK!S196+DMK!S196+CNX!S196+HDY!S196+HKT!S196+CEI!S196</f>
        <v>1148</v>
      </c>
      <c r="T196" s="172">
        <f>R196+S196</f>
        <v>1456</v>
      </c>
      <c r="U196" s="100">
        <f>+BKK!U196+DMK!U196+CNX!U196+HDY!U196+HKT!U196+CEI!U196</f>
        <v>0</v>
      </c>
      <c r="V196" s="182">
        <f>T196+U196</f>
        <v>1456</v>
      </c>
      <c r="W196" s="217">
        <f>IF(Q196=0,0,((V196/Q196)-1)*100)</f>
        <v>73.954599761051369</v>
      </c>
      <c r="AB196" s="7"/>
      <c r="AC196" s="7"/>
    </row>
    <row r="197" spans="1:29" ht="13.5" thickBot="1">
      <c r="B197" s="207"/>
      <c r="C197" s="121"/>
      <c r="D197" s="121"/>
      <c r="E197" s="121"/>
      <c r="F197" s="121"/>
      <c r="G197" s="121"/>
      <c r="H197" s="121"/>
      <c r="I197" s="122"/>
      <c r="L197" s="221" t="s">
        <v>20</v>
      </c>
      <c r="M197" s="243">
        <f>+BKK!M197+DMK!M197+CNX!M197+HDY!M197+HKT!M197+CEI!M197</f>
        <v>217</v>
      </c>
      <c r="N197" s="244">
        <f>+BKK!N197+DMK!N197+CNX!N197+HDY!N197+HKT!N197+CEI!N197</f>
        <v>597</v>
      </c>
      <c r="O197" s="172">
        <f>M197+N197</f>
        <v>814</v>
      </c>
      <c r="P197" s="100">
        <f>+BKK!P197+DMK!P197+CNX!P197+HDY!P197+HKT!P197+CEI!P197</f>
        <v>0</v>
      </c>
      <c r="Q197" s="178">
        <f>O197+P197</f>
        <v>814</v>
      </c>
      <c r="R197" s="243">
        <f>+BKK!R197+DMK!R197+CNX!R197+HDY!R197+HKT!R197+CEI!R197</f>
        <v>322</v>
      </c>
      <c r="S197" s="244">
        <f>+BKK!S197+DMK!S197+CNX!S197+HDY!S197+HKT!S197+CEI!S197</f>
        <v>1155</v>
      </c>
      <c r="T197" s="172">
        <f>R197+S197</f>
        <v>1477</v>
      </c>
      <c r="U197" s="100">
        <f>+BKK!U197+DMK!U197+CNX!U197+HDY!U197+HKT!U197+CEI!U197</f>
        <v>0</v>
      </c>
      <c r="V197" s="182">
        <f>T197+U197</f>
        <v>1477</v>
      </c>
      <c r="W197" s="217">
        <f>IF(Q197=0,0,((V197/Q197)-1)*100)</f>
        <v>81.44963144963144</v>
      </c>
      <c r="AB197" s="7"/>
      <c r="AC197" s="7"/>
    </row>
    <row r="198" spans="1:29" ht="14.25" thickTop="1" thickBot="1">
      <c r="B198" s="207"/>
      <c r="C198" s="121"/>
      <c r="D198" s="121"/>
      <c r="E198" s="121"/>
      <c r="F198" s="121"/>
      <c r="G198" s="121"/>
      <c r="H198" s="121"/>
      <c r="I198" s="122"/>
      <c r="L198" s="203" t="s">
        <v>87</v>
      </c>
      <c r="M198" s="184">
        <f>+M195+M196+M197</f>
        <v>663</v>
      </c>
      <c r="N198" s="185">
        <f t="shared" ref="N198:V198" si="273">+N195+N196+N197</f>
        <v>1869</v>
      </c>
      <c r="O198" s="184">
        <f t="shared" si="273"/>
        <v>2532</v>
      </c>
      <c r="P198" s="184">
        <f t="shared" si="273"/>
        <v>0</v>
      </c>
      <c r="Q198" s="184">
        <f t="shared" si="273"/>
        <v>2532</v>
      </c>
      <c r="R198" s="184">
        <f t="shared" si="273"/>
        <v>951</v>
      </c>
      <c r="S198" s="185">
        <f t="shared" si="273"/>
        <v>3372</v>
      </c>
      <c r="T198" s="184">
        <f t="shared" si="273"/>
        <v>4323</v>
      </c>
      <c r="U198" s="184">
        <f t="shared" si="273"/>
        <v>0</v>
      </c>
      <c r="V198" s="186">
        <f t="shared" si="273"/>
        <v>4323</v>
      </c>
      <c r="W198" s="187">
        <f t="shared" ref="W198" si="274">IF(Q198=0,0,((V198/Q198)-1)*100)</f>
        <v>70.734597156398095</v>
      </c>
      <c r="AB198" s="7"/>
      <c r="AC198" s="7"/>
    </row>
    <row r="199" spans="1:29" ht="13.5" thickTop="1">
      <c r="B199" s="207"/>
      <c r="C199" s="121"/>
      <c r="D199" s="121"/>
      <c r="E199" s="121"/>
      <c r="F199" s="121"/>
      <c r="G199" s="121"/>
      <c r="H199" s="121"/>
      <c r="I199" s="122"/>
      <c r="L199" s="221" t="s">
        <v>21</v>
      </c>
      <c r="M199" s="243">
        <f>+BKK!M199+DMK!M199+CNX!M199+HDY!M199+HKT!M199+CEI!M199</f>
        <v>157</v>
      </c>
      <c r="N199" s="244">
        <f>+BKK!N199+DMK!N199+CNX!N199+HDY!N199+HKT!N199+CEI!N199</f>
        <v>549</v>
      </c>
      <c r="O199" s="172">
        <f>SUM(M199:N199)</f>
        <v>706</v>
      </c>
      <c r="P199" s="100">
        <f>+BKK!P199+DMK!P199+CNX!P199+HDY!P199+HKT!P199+CEI!P199</f>
        <v>0</v>
      </c>
      <c r="Q199" s="178">
        <f>+O199+P199</f>
        <v>706</v>
      </c>
      <c r="R199" s="243">
        <f>+BKK!R199+DMK!R199+CNX!R199+HDY!R199+HKT!R199+CEI!R199</f>
        <v>268</v>
      </c>
      <c r="S199" s="244">
        <f>+BKK!S199+DMK!S199+CNX!S199+HDY!S199+HKT!S199+CEI!S199</f>
        <v>902</v>
      </c>
      <c r="T199" s="172">
        <f>SUM(R199:S199)</f>
        <v>1170</v>
      </c>
      <c r="U199" s="100">
        <f>+BKK!U199+DMK!U199+CNX!U199+HDY!U199+HKT!U199+CEI!U199</f>
        <v>0</v>
      </c>
      <c r="V199" s="182">
        <f>+T199+U199</f>
        <v>1170</v>
      </c>
      <c r="W199" s="217">
        <f t="shared" si="271"/>
        <v>65.722379603399446</v>
      </c>
      <c r="AB199" s="7"/>
      <c r="AC199" s="7"/>
    </row>
    <row r="200" spans="1:29">
      <c r="B200" s="207"/>
      <c r="C200" s="121"/>
      <c r="D200" s="121"/>
      <c r="E200" s="121"/>
      <c r="F200" s="121"/>
      <c r="G200" s="121"/>
      <c r="H200" s="121"/>
      <c r="I200" s="122"/>
      <c r="L200" s="221" t="s">
        <v>88</v>
      </c>
      <c r="M200" s="243">
        <f>+BKK!M200+DMK!M200+CNX!M200+HDY!M200+HKT!M200+CEI!M200</f>
        <v>180</v>
      </c>
      <c r="N200" s="244">
        <f>+BKK!N200+DMK!N200+CNX!N200+HDY!N200+HKT!N200+CEI!N200</f>
        <v>602</v>
      </c>
      <c r="O200" s="172">
        <f>SUM(M200:N200)</f>
        <v>782</v>
      </c>
      <c r="P200" s="100">
        <f>+BKK!P200+DMK!P200+CNX!P200+HDY!P200+HKT!P200+CEI!P200</f>
        <v>0</v>
      </c>
      <c r="Q200" s="178">
        <f>O200+P200</f>
        <v>782</v>
      </c>
      <c r="R200" s="243">
        <f>+BKK!R200+DMK!R200+CNX!R200+HDY!R200+HKT!R200+CEI!R200</f>
        <v>309</v>
      </c>
      <c r="S200" s="244">
        <f>+BKK!S200+DMK!S200+CNX!S200+HDY!S200+HKT!S200+CEI!S200</f>
        <v>963</v>
      </c>
      <c r="T200" s="172">
        <f>SUM(R200:S200)</f>
        <v>1272</v>
      </c>
      <c r="U200" s="100">
        <f>+BKK!U200+DMK!U200+CNX!U200+HDY!U200+HKT!U200+CEI!U200</f>
        <v>0</v>
      </c>
      <c r="V200" s="182">
        <f>T200+U200</f>
        <v>1272</v>
      </c>
      <c r="W200" s="217">
        <f t="shared" ref="W200:W205" si="275">IF(Q200=0,0,((V200/Q200)-1)*100)</f>
        <v>62.659846547314579</v>
      </c>
      <c r="AB200" s="7"/>
      <c r="AC200" s="7"/>
    </row>
    <row r="201" spans="1:29" ht="13.5" thickBot="1">
      <c r="B201" s="207"/>
      <c r="C201" s="121"/>
      <c r="D201" s="121"/>
      <c r="E201" s="121"/>
      <c r="F201" s="121"/>
      <c r="G201" s="121"/>
      <c r="H201" s="121"/>
      <c r="I201" s="122"/>
      <c r="L201" s="221" t="s">
        <v>22</v>
      </c>
      <c r="M201" s="243">
        <f>+BKK!M201+DMK!M201+CNX!M201+HDY!M201+HKT!M201+CEI!M201</f>
        <v>249</v>
      </c>
      <c r="N201" s="244">
        <f>+BKK!N201+DMK!N201+CNX!N201+HDY!N201+HKT!N201+CEI!N201</f>
        <v>731</v>
      </c>
      <c r="O201" s="174">
        <f>SUM(M201:N201)</f>
        <v>980</v>
      </c>
      <c r="P201" s="250">
        <f>+BKK!P201+DMK!P201+CNX!P201+HDY!P201+HKT!P201+CEI!P201</f>
        <v>0</v>
      </c>
      <c r="Q201" s="178">
        <f>O201+P201</f>
        <v>980</v>
      </c>
      <c r="R201" s="243">
        <f>+BKK!R201+DMK!R201+CNX!R201+HDY!R201+HKT!R201+CEI!R201</f>
        <v>344</v>
      </c>
      <c r="S201" s="244">
        <f>+BKK!S201+DMK!S201+CNX!S201+HDY!S201+HKT!S201+CEI!S201</f>
        <v>1174</v>
      </c>
      <c r="T201" s="174">
        <f>SUM(R201:S201)</f>
        <v>1518</v>
      </c>
      <c r="U201" s="250">
        <f>+BKK!U201+DMK!U201+CNX!U201+HDY!U201+HKT!U201+CEI!U201</f>
        <v>0</v>
      </c>
      <c r="V201" s="182">
        <f>T201+U201</f>
        <v>1518</v>
      </c>
      <c r="W201" s="217">
        <f t="shared" si="275"/>
        <v>54.897959183673464</v>
      </c>
      <c r="AB201" s="7"/>
      <c r="AC201" s="7"/>
    </row>
    <row r="202" spans="1:29" ht="14.25" thickTop="1" thickBot="1">
      <c r="B202" s="207"/>
      <c r="C202" s="121"/>
      <c r="D202" s="121"/>
      <c r="E202" s="121"/>
      <c r="F202" s="121"/>
      <c r="G202" s="121"/>
      <c r="H202" s="121"/>
      <c r="I202" s="122"/>
      <c r="L202" s="204" t="s">
        <v>60</v>
      </c>
      <c r="M202" s="188">
        <f>+M199+M200+M201</f>
        <v>586</v>
      </c>
      <c r="N202" s="188">
        <f t="shared" ref="N202" si="276">+N199+N200+N201</f>
        <v>1882</v>
      </c>
      <c r="O202" s="189">
        <f t="shared" ref="O202" si="277">+O199+O200+O201</f>
        <v>2468</v>
      </c>
      <c r="P202" s="190">
        <f t="shared" ref="P202" si="278">+P199+P200+P201</f>
        <v>0</v>
      </c>
      <c r="Q202" s="191">
        <f t="shared" ref="Q202" si="279">+Q199+Q200+Q201</f>
        <v>2468</v>
      </c>
      <c r="R202" s="188">
        <f t="shared" ref="R202" si="280">+R199+R200+R201</f>
        <v>921</v>
      </c>
      <c r="S202" s="188">
        <f t="shared" ref="S202" si="281">+S199+S200+S201</f>
        <v>3039</v>
      </c>
      <c r="T202" s="192">
        <f t="shared" ref="T202" si="282">+T199+T200+T201</f>
        <v>3960</v>
      </c>
      <c r="U202" s="192">
        <f t="shared" ref="U202" si="283">+U199+U200+U201</f>
        <v>0</v>
      </c>
      <c r="V202" s="192">
        <f t="shared" ref="V202" si="284">+V199+V200+V201</f>
        <v>3960</v>
      </c>
      <c r="W202" s="193">
        <f t="shared" si="275"/>
        <v>60.453808752025928</v>
      </c>
    </row>
    <row r="203" spans="1:29" ht="14.25" customHeight="1" thickTop="1">
      <c r="A203" s="125"/>
      <c r="B203" s="208"/>
      <c r="C203" s="126"/>
      <c r="D203" s="126"/>
      <c r="E203" s="126"/>
      <c r="F203" s="126"/>
      <c r="G203" s="121"/>
      <c r="H203" s="121"/>
      <c r="I203" s="127"/>
      <c r="K203" s="125"/>
      <c r="L203" s="255" t="s">
        <v>24</v>
      </c>
      <c r="M203" s="256">
        <f>+BKK!M203+DMK!M203+CNX!M203+HDY!M203+HKT!M203+CEI!M203</f>
        <v>246</v>
      </c>
      <c r="N203" s="257">
        <f>+BKK!N203+DMK!N203+CNX!N203+HDY!N203+HKT!N203+CEI!N203</f>
        <v>777</v>
      </c>
      <c r="O203" s="175">
        <f>SUM(M203:N203)</f>
        <v>1023</v>
      </c>
      <c r="P203" s="258">
        <f>+BKK!P203+DMK!P203+CNX!P203+HDY!P203+HKT!P203+CEI!P203</f>
        <v>0</v>
      </c>
      <c r="Q203" s="180">
        <f>O203+P203</f>
        <v>1023</v>
      </c>
      <c r="R203" s="256">
        <f>+BKK!R203+DMK!R203+CNX!R203+HDY!R203+HKT!R203+CEI!R203</f>
        <v>316</v>
      </c>
      <c r="S203" s="257">
        <f>+BKK!S203+DMK!S203+CNX!S203+HDY!S203+HKT!S203+CEI!S203</f>
        <v>1034</v>
      </c>
      <c r="T203" s="175">
        <f>SUM(R203:S203)</f>
        <v>1350</v>
      </c>
      <c r="U203" s="258">
        <f>+BKK!U203+DMK!U203+CNX!U203+HDY!U203+HKT!U203+CEI!U203</f>
        <v>0</v>
      </c>
      <c r="V203" s="183">
        <f>T203+U203</f>
        <v>1350</v>
      </c>
      <c r="W203" s="259">
        <f t="shared" si="275"/>
        <v>31.964809384164216</v>
      </c>
      <c r="AB203" s="7"/>
      <c r="AC203" s="7"/>
    </row>
    <row r="204" spans="1:29" ht="14.25" customHeight="1">
      <c r="A204" s="125"/>
      <c r="B204" s="209"/>
      <c r="C204" s="128"/>
      <c r="D204" s="128"/>
      <c r="E204" s="128"/>
      <c r="F204" s="128"/>
      <c r="G204" s="121"/>
      <c r="H204" s="121"/>
      <c r="I204" s="129"/>
      <c r="K204" s="125"/>
      <c r="L204" s="255" t="s">
        <v>25</v>
      </c>
      <c r="M204" s="256">
        <f>+BKK!M204+DMK!M204+CNX!M204+HDY!M204+HKT!M204+CEI!M204</f>
        <v>287</v>
      </c>
      <c r="N204" s="257">
        <f>+BKK!N204+DMK!N204+CNX!N204+HDY!N204+HKT!N204+CEI!N204</f>
        <v>943</v>
      </c>
      <c r="O204" s="175">
        <f>SUM(M204:N204)</f>
        <v>1230</v>
      </c>
      <c r="P204" s="260">
        <f>+BKK!P204+DMK!P204+CNX!P204+HDY!P204+HKT!P204+CEI!P204</f>
        <v>0</v>
      </c>
      <c r="Q204" s="180">
        <f>O204+P204</f>
        <v>1230</v>
      </c>
      <c r="R204" s="256">
        <f>+BKK!R204+DMK!R204+CNX!R204+HDY!R204+HKT!R204+CEI!R204</f>
        <v>342</v>
      </c>
      <c r="S204" s="257">
        <f>+BKK!S204+DMK!S204+CNX!S204+HDY!S204+HKT!S204+CEI!S204</f>
        <v>1178</v>
      </c>
      <c r="T204" s="175">
        <f>SUM(R204:S204)</f>
        <v>1520</v>
      </c>
      <c r="U204" s="260">
        <f>+BKK!U204+DMK!U204+CNX!U204+HDY!U204+HKT!U204+CEI!U204</f>
        <v>0</v>
      </c>
      <c r="V204" s="175">
        <f>T204+U204</f>
        <v>1520</v>
      </c>
      <c r="W204" s="259">
        <f t="shared" si="275"/>
        <v>23.577235772357731</v>
      </c>
      <c r="AB204" s="7"/>
      <c r="AC204" s="7"/>
    </row>
    <row r="205" spans="1:29" ht="14.25" customHeight="1" thickBot="1">
      <c r="A205" s="125"/>
      <c r="B205" s="209"/>
      <c r="C205" s="128"/>
      <c r="D205" s="128"/>
      <c r="E205" s="128"/>
      <c r="F205" s="128"/>
      <c r="G205" s="121"/>
      <c r="H205" s="121"/>
      <c r="I205" s="129"/>
      <c r="K205" s="125"/>
      <c r="L205" s="255" t="s">
        <v>26</v>
      </c>
      <c r="M205" s="256">
        <f>+BKK!M205+DMK!M205+CNX!M205+HDY!M205+HKT!M205+CEI!M205</f>
        <v>345</v>
      </c>
      <c r="N205" s="257">
        <f>+BKK!N205+DMK!N205+CNX!N205+HDY!N205+HKT!N205+CEI!N205</f>
        <v>1108</v>
      </c>
      <c r="O205" s="176">
        <f>SUM(M205:N205)</f>
        <v>1453</v>
      </c>
      <c r="P205" s="261">
        <f>+BKK!P205+DMK!P205+CNX!P205+HDY!P205+HKT!P205+CEI!P205</f>
        <v>0</v>
      </c>
      <c r="Q205" s="180">
        <f>O205+P205</f>
        <v>1453</v>
      </c>
      <c r="R205" s="256">
        <f>+BKK!R205+DMK!R205+CNX!R205+HDY!R205+HKT!R205+CEI!R205</f>
        <v>350</v>
      </c>
      <c r="S205" s="257">
        <f>+BKK!S205+DMK!S205+CNX!S205+HDY!S205+HKT!S205+CEI!S205</f>
        <v>1172</v>
      </c>
      <c r="T205" s="175">
        <f>SUM(R205:S205)</f>
        <v>1522</v>
      </c>
      <c r="U205" s="261">
        <f>+BKK!U205+DMK!U205+CNX!U205+HDY!U205+HKT!U205+CEI!U205</f>
        <v>1</v>
      </c>
      <c r="V205" s="183">
        <f>T205+U205</f>
        <v>1523</v>
      </c>
      <c r="W205" s="259">
        <f t="shared" si="275"/>
        <v>4.8176187198898823</v>
      </c>
      <c r="AB205" s="7"/>
      <c r="AC205" s="7"/>
    </row>
    <row r="206" spans="1:29" ht="14.25" customHeight="1" thickTop="1" thickBot="1">
      <c r="A206" s="125"/>
      <c r="B206" s="209"/>
      <c r="C206" s="128"/>
      <c r="D206" s="128"/>
      <c r="E206" s="128"/>
      <c r="F206" s="128"/>
      <c r="G206" s="121"/>
      <c r="H206" s="121"/>
      <c r="I206" s="129"/>
      <c r="K206" s="125"/>
      <c r="L206" s="203" t="s">
        <v>27</v>
      </c>
      <c r="M206" s="184">
        <f t="shared" ref="M206:V206" si="285">+M203+M204+M205</f>
        <v>878</v>
      </c>
      <c r="N206" s="185">
        <f t="shared" si="285"/>
        <v>2828</v>
      </c>
      <c r="O206" s="184">
        <f t="shared" si="285"/>
        <v>3706</v>
      </c>
      <c r="P206" s="184">
        <f t="shared" si="285"/>
        <v>0</v>
      </c>
      <c r="Q206" s="190">
        <f t="shared" si="285"/>
        <v>3706</v>
      </c>
      <c r="R206" s="184">
        <f t="shared" si="285"/>
        <v>1008</v>
      </c>
      <c r="S206" s="185">
        <f t="shared" si="285"/>
        <v>3384</v>
      </c>
      <c r="T206" s="184">
        <f t="shared" si="285"/>
        <v>4392</v>
      </c>
      <c r="U206" s="184">
        <f t="shared" si="285"/>
        <v>1</v>
      </c>
      <c r="V206" s="190">
        <f t="shared" si="285"/>
        <v>4393</v>
      </c>
      <c r="W206" s="187">
        <f t="shared" ref="W206" si="286">IF(Q206=0,0,((V206/Q206)-1)*100)</f>
        <v>18.537506745817602</v>
      </c>
      <c r="AB206" s="7"/>
      <c r="AC206" s="7"/>
    </row>
    <row r="207" spans="1:29" ht="14.25" thickTop="1" thickBot="1">
      <c r="B207" s="207"/>
      <c r="C207" s="121"/>
      <c r="D207" s="121"/>
      <c r="E207" s="121"/>
      <c r="F207" s="121"/>
      <c r="G207" s="121"/>
      <c r="H207" s="121"/>
      <c r="I207" s="122"/>
      <c r="L207" s="203" t="s">
        <v>90</v>
      </c>
      <c r="M207" s="184">
        <f t="shared" ref="M207" si="287">+M198+M202+M206</f>
        <v>2127</v>
      </c>
      <c r="N207" s="185">
        <f t="shared" ref="N207" si="288">+N198+N202+N206</f>
        <v>6579</v>
      </c>
      <c r="O207" s="184">
        <f t="shared" ref="O207" si="289">+O198+O202+O206</f>
        <v>8706</v>
      </c>
      <c r="P207" s="184">
        <f t="shared" ref="P207" si="290">+P198+P202+P206</f>
        <v>0</v>
      </c>
      <c r="Q207" s="184">
        <f t="shared" ref="Q207" si="291">+Q198+Q202+Q206</f>
        <v>8706</v>
      </c>
      <c r="R207" s="184">
        <f t="shared" ref="R207" si="292">+R198+R202+R206</f>
        <v>2880</v>
      </c>
      <c r="S207" s="185">
        <f t="shared" ref="S207" si="293">+S198+S202+S206</f>
        <v>9795</v>
      </c>
      <c r="T207" s="184">
        <f t="shared" ref="T207" si="294">+T198+T202+T206</f>
        <v>12675</v>
      </c>
      <c r="U207" s="184">
        <f t="shared" ref="U207" si="295">+U198+U202+U206</f>
        <v>1</v>
      </c>
      <c r="V207" s="186">
        <f t="shared" ref="V207" si="296">+V198+V202+V206</f>
        <v>12676</v>
      </c>
      <c r="W207" s="187">
        <f>IF(Q207=0,0,((V207/Q207)-1)*100)</f>
        <v>45.60073512520102</v>
      </c>
    </row>
    <row r="208" spans="1:29" ht="14.25" thickTop="1" thickBot="1">
      <c r="B208" s="207"/>
      <c r="C208" s="121"/>
      <c r="D208" s="121"/>
      <c r="E208" s="121"/>
      <c r="F208" s="121"/>
      <c r="G208" s="121"/>
      <c r="H208" s="121"/>
      <c r="I208" s="122"/>
      <c r="L208" s="203" t="s">
        <v>89</v>
      </c>
      <c r="M208" s="184">
        <f t="shared" ref="M208:V208" si="297">+M194+M198+M202+M206</f>
        <v>2791</v>
      </c>
      <c r="N208" s="185">
        <f t="shared" si="297"/>
        <v>8531</v>
      </c>
      <c r="O208" s="184">
        <f t="shared" si="297"/>
        <v>11322</v>
      </c>
      <c r="P208" s="184">
        <f t="shared" si="297"/>
        <v>0</v>
      </c>
      <c r="Q208" s="184">
        <f t="shared" si="297"/>
        <v>11322</v>
      </c>
      <c r="R208" s="184">
        <f t="shared" si="297"/>
        <v>3851</v>
      </c>
      <c r="S208" s="185">
        <f t="shared" si="297"/>
        <v>13117</v>
      </c>
      <c r="T208" s="184">
        <f t="shared" si="297"/>
        <v>16968</v>
      </c>
      <c r="U208" s="184">
        <f t="shared" si="297"/>
        <v>1</v>
      </c>
      <c r="V208" s="186">
        <f t="shared" si="297"/>
        <v>16969</v>
      </c>
      <c r="W208" s="187">
        <f>IF(Q208=0,0,((V208/Q208)-1)*100)</f>
        <v>49.876346935170467</v>
      </c>
    </row>
    <row r="209" spans="2:29" ht="14.25" thickTop="1" thickBot="1">
      <c r="B209" s="207"/>
      <c r="C209" s="121"/>
      <c r="D209" s="121"/>
      <c r="E209" s="121"/>
      <c r="F209" s="121"/>
      <c r="G209" s="121"/>
      <c r="H209" s="121"/>
      <c r="I209" s="122"/>
      <c r="L209" s="200" t="s">
        <v>59</v>
      </c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5"/>
      <c r="AB209" s="7"/>
      <c r="AC209" s="7"/>
    </row>
    <row r="210" spans="2:29" ht="13.5" thickTop="1">
      <c r="B210" s="207"/>
      <c r="C210" s="121"/>
      <c r="D210" s="121"/>
      <c r="E210" s="121"/>
      <c r="F210" s="121"/>
      <c r="G210" s="121"/>
      <c r="H210" s="121"/>
      <c r="I210" s="122"/>
      <c r="L210" s="297" t="s">
        <v>52</v>
      </c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9"/>
      <c r="AB210" s="7"/>
      <c r="AC210" s="7"/>
    </row>
    <row r="211" spans="2:29" ht="13.5" thickBot="1">
      <c r="B211" s="207"/>
      <c r="C211" s="121"/>
      <c r="D211" s="121"/>
      <c r="E211" s="121"/>
      <c r="F211" s="121"/>
      <c r="G211" s="121"/>
      <c r="H211" s="121"/>
      <c r="I211" s="122"/>
      <c r="L211" s="300" t="s">
        <v>53</v>
      </c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2"/>
      <c r="AB211" s="7"/>
      <c r="AC211" s="7"/>
    </row>
    <row r="212" spans="2:29" ht="14.25" thickTop="1" thickBot="1">
      <c r="B212" s="207"/>
      <c r="C212" s="121"/>
      <c r="D212" s="121"/>
      <c r="E212" s="121"/>
      <c r="F212" s="121"/>
      <c r="G212" s="121"/>
      <c r="H212" s="121"/>
      <c r="I212" s="122"/>
      <c r="L212" s="197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120" t="s">
        <v>40</v>
      </c>
      <c r="AB212" s="7"/>
      <c r="AC212" s="7"/>
    </row>
    <row r="213" spans="2:29" ht="14.25" thickTop="1" thickBot="1">
      <c r="B213" s="207"/>
      <c r="C213" s="121"/>
      <c r="D213" s="121"/>
      <c r="E213" s="121"/>
      <c r="F213" s="121"/>
      <c r="G213" s="121"/>
      <c r="H213" s="121"/>
      <c r="I213" s="122"/>
      <c r="L213" s="219"/>
      <c r="M213" s="294" t="s">
        <v>91</v>
      </c>
      <c r="N213" s="295"/>
      <c r="O213" s="295"/>
      <c r="P213" s="295"/>
      <c r="Q213" s="296"/>
      <c r="R213" s="294" t="s">
        <v>92</v>
      </c>
      <c r="S213" s="295"/>
      <c r="T213" s="295"/>
      <c r="U213" s="295"/>
      <c r="V213" s="296"/>
      <c r="W213" s="220" t="s">
        <v>4</v>
      </c>
      <c r="AB213" s="7"/>
      <c r="AC213" s="7"/>
    </row>
    <row r="214" spans="2:29" ht="13.5" thickTop="1">
      <c r="B214" s="207"/>
      <c r="C214" s="121"/>
      <c r="D214" s="121"/>
      <c r="E214" s="121"/>
      <c r="F214" s="121"/>
      <c r="G214" s="121"/>
      <c r="H214" s="121"/>
      <c r="I214" s="122"/>
      <c r="L214" s="221" t="s">
        <v>5</v>
      </c>
      <c r="M214" s="222"/>
      <c r="N214" s="225"/>
      <c r="O214" s="194"/>
      <c r="P214" s="226"/>
      <c r="Q214" s="195"/>
      <c r="R214" s="222"/>
      <c r="S214" s="225"/>
      <c r="T214" s="194"/>
      <c r="U214" s="226"/>
      <c r="V214" s="195"/>
      <c r="W214" s="224" t="s">
        <v>6</v>
      </c>
      <c r="AB214" s="7"/>
      <c r="AC214" s="7"/>
    </row>
    <row r="215" spans="2:29" ht="13.5" thickBot="1">
      <c r="B215" s="207"/>
      <c r="C215" s="121"/>
      <c r="D215" s="121"/>
      <c r="E215" s="121"/>
      <c r="F215" s="121"/>
      <c r="G215" s="121"/>
      <c r="H215" s="121"/>
      <c r="I215" s="122"/>
      <c r="L215" s="227"/>
      <c r="M215" s="231" t="s">
        <v>41</v>
      </c>
      <c r="N215" s="232" t="s">
        <v>42</v>
      </c>
      <c r="O215" s="196" t="s">
        <v>54</v>
      </c>
      <c r="P215" s="233" t="s">
        <v>13</v>
      </c>
      <c r="Q215" s="216" t="s">
        <v>9</v>
      </c>
      <c r="R215" s="231" t="s">
        <v>41</v>
      </c>
      <c r="S215" s="232" t="s">
        <v>42</v>
      </c>
      <c r="T215" s="196" t="s">
        <v>54</v>
      </c>
      <c r="U215" s="233" t="s">
        <v>13</v>
      </c>
      <c r="V215" s="216" t="s">
        <v>9</v>
      </c>
      <c r="W215" s="230"/>
      <c r="AB215" s="7"/>
      <c r="AC215" s="7"/>
    </row>
    <row r="216" spans="2:29" ht="5.25" customHeight="1" thickTop="1">
      <c r="B216" s="207"/>
      <c r="C216" s="121"/>
      <c r="D216" s="121"/>
      <c r="E216" s="121"/>
      <c r="F216" s="121"/>
      <c r="G216" s="121"/>
      <c r="H216" s="121"/>
      <c r="I216" s="122"/>
      <c r="L216" s="221"/>
      <c r="M216" s="237"/>
      <c r="N216" s="238"/>
      <c r="O216" s="171"/>
      <c r="P216" s="239"/>
      <c r="Q216" s="177"/>
      <c r="R216" s="237"/>
      <c r="S216" s="238"/>
      <c r="T216" s="171"/>
      <c r="U216" s="239"/>
      <c r="V216" s="181"/>
      <c r="W216" s="240"/>
      <c r="AB216" s="7"/>
      <c r="AC216" s="7"/>
    </row>
    <row r="217" spans="2:29">
      <c r="B217" s="207"/>
      <c r="C217" s="121"/>
      <c r="D217" s="121"/>
      <c r="E217" s="121"/>
      <c r="F217" s="121"/>
      <c r="G217" s="121"/>
      <c r="H217" s="121"/>
      <c r="I217" s="122"/>
      <c r="L217" s="221" t="s">
        <v>14</v>
      </c>
      <c r="M217" s="243">
        <f t="shared" ref="M217:N219" si="298">+M165+M191</f>
        <v>276</v>
      </c>
      <c r="N217" s="244">
        <f t="shared" si="298"/>
        <v>705</v>
      </c>
      <c r="O217" s="172">
        <f>+M217+N217</f>
        <v>981</v>
      </c>
      <c r="P217" s="100">
        <f>+P165+P191</f>
        <v>12</v>
      </c>
      <c r="Q217" s="178">
        <f>+O217+P217</f>
        <v>993</v>
      </c>
      <c r="R217" s="243">
        <f t="shared" ref="R217:S219" si="299">+R165+R191</f>
        <v>401</v>
      </c>
      <c r="S217" s="244">
        <f t="shared" si="299"/>
        <v>1153</v>
      </c>
      <c r="T217" s="172">
        <f>+R217+S217</f>
        <v>1554</v>
      </c>
      <c r="U217" s="100">
        <f>+U165+U191</f>
        <v>2</v>
      </c>
      <c r="V217" s="182">
        <f>+T217+U217</f>
        <v>1556</v>
      </c>
      <c r="W217" s="217">
        <f t="shared" ref="W217:W225" si="300">IF(Q217=0,0,((V217/Q217)-1)*100)</f>
        <v>56.696878147029196</v>
      </c>
      <c r="AB217" s="7"/>
      <c r="AC217" s="7"/>
    </row>
    <row r="218" spans="2:29">
      <c r="B218" s="207"/>
      <c r="C218" s="121"/>
      <c r="D218" s="121"/>
      <c r="E218" s="121"/>
      <c r="F218" s="121"/>
      <c r="G218" s="121"/>
      <c r="H218" s="121"/>
      <c r="I218" s="122"/>
      <c r="L218" s="221" t="s">
        <v>15</v>
      </c>
      <c r="M218" s="243">
        <f t="shared" si="298"/>
        <v>247</v>
      </c>
      <c r="N218" s="244">
        <f t="shared" si="298"/>
        <v>700</v>
      </c>
      <c r="O218" s="172">
        <f>+M218+N218</f>
        <v>947</v>
      </c>
      <c r="P218" s="100">
        <f>+P166+P192</f>
        <v>1</v>
      </c>
      <c r="Q218" s="178">
        <f t="shared" ref="Q218:Q219" si="301">+O218+P218</f>
        <v>948</v>
      </c>
      <c r="R218" s="243">
        <f t="shared" si="299"/>
        <v>353</v>
      </c>
      <c r="S218" s="244">
        <f t="shared" si="299"/>
        <v>1079</v>
      </c>
      <c r="T218" s="172">
        <f t="shared" ref="T218:T219" si="302">+R218+S218</f>
        <v>1432</v>
      </c>
      <c r="U218" s="100">
        <f>+U166+U192</f>
        <v>2</v>
      </c>
      <c r="V218" s="182">
        <f t="shared" ref="V218:V219" si="303">+T218+U218</f>
        <v>1434</v>
      </c>
      <c r="W218" s="217">
        <f t="shared" si="300"/>
        <v>51.265822784810133</v>
      </c>
      <c r="AB218" s="7"/>
      <c r="AC218" s="7"/>
    </row>
    <row r="219" spans="2:29" ht="13.5" thickBot="1">
      <c r="B219" s="207"/>
      <c r="C219" s="121"/>
      <c r="D219" s="121"/>
      <c r="E219" s="121"/>
      <c r="F219" s="121"/>
      <c r="G219" s="121"/>
      <c r="H219" s="121"/>
      <c r="I219" s="122"/>
      <c r="L219" s="227" t="s">
        <v>16</v>
      </c>
      <c r="M219" s="243">
        <f t="shared" si="298"/>
        <v>264</v>
      </c>
      <c r="N219" s="244">
        <f t="shared" si="298"/>
        <v>778</v>
      </c>
      <c r="O219" s="172">
        <f>+M219+N219</f>
        <v>1042</v>
      </c>
      <c r="P219" s="100">
        <f>+P167+P193</f>
        <v>1</v>
      </c>
      <c r="Q219" s="178">
        <f t="shared" si="301"/>
        <v>1043</v>
      </c>
      <c r="R219" s="243">
        <f t="shared" si="299"/>
        <v>425</v>
      </c>
      <c r="S219" s="244">
        <f t="shared" si="299"/>
        <v>1226</v>
      </c>
      <c r="T219" s="172">
        <f t="shared" si="302"/>
        <v>1651</v>
      </c>
      <c r="U219" s="100">
        <f>+U167+U193</f>
        <v>0</v>
      </c>
      <c r="V219" s="182">
        <f t="shared" si="303"/>
        <v>1651</v>
      </c>
      <c r="W219" s="217">
        <f t="shared" si="300"/>
        <v>58.293384467881104</v>
      </c>
      <c r="AB219" s="7"/>
      <c r="AC219" s="7"/>
    </row>
    <row r="220" spans="2:29" ht="14.25" thickTop="1" thickBot="1">
      <c r="B220" s="207"/>
      <c r="C220" s="121"/>
      <c r="D220" s="121"/>
      <c r="E220" s="121"/>
      <c r="F220" s="121"/>
      <c r="G220" s="121"/>
      <c r="H220" s="121"/>
      <c r="I220" s="122"/>
      <c r="L220" s="203" t="s">
        <v>17</v>
      </c>
      <c r="M220" s="184">
        <f t="shared" ref="M220:V220" si="304">+M217+M218+M219</f>
        <v>787</v>
      </c>
      <c r="N220" s="185">
        <f t="shared" si="304"/>
        <v>2183</v>
      </c>
      <c r="O220" s="184">
        <f t="shared" si="304"/>
        <v>2970</v>
      </c>
      <c r="P220" s="184">
        <f>+P217+P218+P219</f>
        <v>14</v>
      </c>
      <c r="Q220" s="184">
        <f t="shared" si="304"/>
        <v>2984</v>
      </c>
      <c r="R220" s="184">
        <f t="shared" si="304"/>
        <v>1179</v>
      </c>
      <c r="S220" s="185">
        <f t="shared" si="304"/>
        <v>3458</v>
      </c>
      <c r="T220" s="184">
        <f t="shared" si="304"/>
        <v>4637</v>
      </c>
      <c r="U220" s="184">
        <f t="shared" si="304"/>
        <v>4</v>
      </c>
      <c r="V220" s="186">
        <f t="shared" si="304"/>
        <v>4641</v>
      </c>
      <c r="W220" s="187">
        <f t="shared" si="300"/>
        <v>55.529490616621977</v>
      </c>
      <c r="AB220" s="7"/>
      <c r="AC220" s="7"/>
    </row>
    <row r="221" spans="2:29" ht="13.5" thickTop="1">
      <c r="B221" s="207"/>
      <c r="C221" s="121"/>
      <c r="D221" s="121"/>
      <c r="E221" s="121"/>
      <c r="F221" s="121"/>
      <c r="G221" s="121"/>
      <c r="H221" s="121"/>
      <c r="I221" s="122"/>
      <c r="L221" s="221" t="s">
        <v>18</v>
      </c>
      <c r="M221" s="253">
        <f t="shared" ref="M221:N223" si="305">+M169+M195</f>
        <v>272</v>
      </c>
      <c r="N221" s="254">
        <f t="shared" si="305"/>
        <v>730</v>
      </c>
      <c r="O221" s="173">
        <f t="shared" ref="O221" si="306">+M221+N221</f>
        <v>1002</v>
      </c>
      <c r="P221" s="100">
        <f>+P169+P195</f>
        <v>1</v>
      </c>
      <c r="Q221" s="179">
        <f t="shared" ref="Q221" si="307">+O221+P221</f>
        <v>1003</v>
      </c>
      <c r="R221" s="253">
        <f t="shared" ref="R221:S223" si="308">+R169+R195</f>
        <v>393</v>
      </c>
      <c r="S221" s="254">
        <f t="shared" si="308"/>
        <v>1103</v>
      </c>
      <c r="T221" s="173">
        <f t="shared" ref="T221" si="309">+R221+S221</f>
        <v>1496</v>
      </c>
      <c r="U221" s="100">
        <f>+U169+U195</f>
        <v>4</v>
      </c>
      <c r="V221" s="182">
        <f t="shared" ref="V221" si="310">+T221+U221</f>
        <v>1500</v>
      </c>
      <c r="W221" s="217">
        <f t="shared" si="300"/>
        <v>49.551345962113658</v>
      </c>
      <c r="AB221" s="7"/>
      <c r="AC221" s="7"/>
    </row>
    <row r="222" spans="2:29">
      <c r="B222" s="207"/>
      <c r="C222" s="121"/>
      <c r="D222" s="121"/>
      <c r="E222" s="121"/>
      <c r="F222" s="121"/>
      <c r="G222" s="121"/>
      <c r="H222" s="121"/>
      <c r="I222" s="122"/>
      <c r="L222" s="221" t="s">
        <v>19</v>
      </c>
      <c r="M222" s="243">
        <f t="shared" si="305"/>
        <v>255</v>
      </c>
      <c r="N222" s="244">
        <f t="shared" si="305"/>
        <v>715</v>
      </c>
      <c r="O222" s="172">
        <f>+M222+N222</f>
        <v>970</v>
      </c>
      <c r="P222" s="100">
        <f>+P170+P196</f>
        <v>1</v>
      </c>
      <c r="Q222" s="178">
        <f>+O222+P222</f>
        <v>971</v>
      </c>
      <c r="R222" s="243">
        <f t="shared" si="308"/>
        <v>371</v>
      </c>
      <c r="S222" s="244">
        <f t="shared" si="308"/>
        <v>1176</v>
      </c>
      <c r="T222" s="172">
        <f>+R222+S222</f>
        <v>1547</v>
      </c>
      <c r="U222" s="100">
        <f>+U170+U196</f>
        <v>0</v>
      </c>
      <c r="V222" s="182">
        <f>+T222+U222</f>
        <v>1547</v>
      </c>
      <c r="W222" s="217">
        <f>IF(Q222=0,0,((V222/Q222)-1)*100)</f>
        <v>59.320288362512862</v>
      </c>
      <c r="AB222" s="7"/>
      <c r="AC222" s="7"/>
    </row>
    <row r="223" spans="2:29" ht="13.5" thickBot="1">
      <c r="B223" s="207"/>
      <c r="C223" s="121"/>
      <c r="D223" s="121"/>
      <c r="E223" s="121"/>
      <c r="F223" s="121"/>
      <c r="G223" s="121"/>
      <c r="H223" s="121"/>
      <c r="I223" s="122"/>
      <c r="L223" s="221" t="s">
        <v>20</v>
      </c>
      <c r="M223" s="243">
        <f t="shared" si="305"/>
        <v>248</v>
      </c>
      <c r="N223" s="244">
        <f t="shared" si="305"/>
        <v>676</v>
      </c>
      <c r="O223" s="172">
        <f>+M223+N223</f>
        <v>924</v>
      </c>
      <c r="P223" s="100">
        <f>+P171+P197</f>
        <v>1</v>
      </c>
      <c r="Q223" s="178">
        <f>+O223+P223</f>
        <v>925</v>
      </c>
      <c r="R223" s="243">
        <f t="shared" si="308"/>
        <v>399</v>
      </c>
      <c r="S223" s="244">
        <f t="shared" si="308"/>
        <v>1199</v>
      </c>
      <c r="T223" s="172">
        <f>+R223+S223</f>
        <v>1598</v>
      </c>
      <c r="U223" s="100">
        <f>+U171+U197</f>
        <v>0</v>
      </c>
      <c r="V223" s="182">
        <f>+T223+U223</f>
        <v>1598</v>
      </c>
      <c r="W223" s="217">
        <f>IF(Q223=0,0,((V223/Q223)-1)*100)</f>
        <v>72.756756756756744</v>
      </c>
    </row>
    <row r="224" spans="2:29" ht="14.25" thickTop="1" thickBot="1">
      <c r="B224" s="207"/>
      <c r="C224" s="121"/>
      <c r="D224" s="121"/>
      <c r="E224" s="121"/>
      <c r="F224" s="121"/>
      <c r="G224" s="121"/>
      <c r="H224" s="121"/>
      <c r="I224" s="122"/>
      <c r="L224" s="203" t="s">
        <v>87</v>
      </c>
      <c r="M224" s="184">
        <f>+M221+M222+M223</f>
        <v>775</v>
      </c>
      <c r="N224" s="185">
        <f t="shared" ref="N224:V224" si="311">+N221+N222+N223</f>
        <v>2121</v>
      </c>
      <c r="O224" s="184">
        <f t="shared" si="311"/>
        <v>2896</v>
      </c>
      <c r="P224" s="184">
        <f t="shared" si="311"/>
        <v>3</v>
      </c>
      <c r="Q224" s="184">
        <f t="shared" si="311"/>
        <v>2899</v>
      </c>
      <c r="R224" s="184">
        <f t="shared" si="311"/>
        <v>1163</v>
      </c>
      <c r="S224" s="185">
        <f t="shared" si="311"/>
        <v>3478</v>
      </c>
      <c r="T224" s="184">
        <f t="shared" si="311"/>
        <v>4641</v>
      </c>
      <c r="U224" s="184">
        <f t="shared" si="311"/>
        <v>4</v>
      </c>
      <c r="V224" s="186">
        <f t="shared" si="311"/>
        <v>4645</v>
      </c>
      <c r="W224" s="187">
        <f t="shared" ref="W224" si="312">IF(Q224=0,0,((V224/Q224)-1)*100)</f>
        <v>60.227664711969652</v>
      </c>
    </row>
    <row r="225" spans="1:23" ht="13.5" thickTop="1">
      <c r="B225" s="207"/>
      <c r="C225" s="121"/>
      <c r="D225" s="121"/>
      <c r="E225" s="121"/>
      <c r="F225" s="121"/>
      <c r="G225" s="121"/>
      <c r="H225" s="121"/>
      <c r="I225" s="122"/>
      <c r="L225" s="221" t="s">
        <v>21</v>
      </c>
      <c r="M225" s="243">
        <f t="shared" ref="M225:N227" si="313">+M173+M199</f>
        <v>194</v>
      </c>
      <c r="N225" s="244">
        <f t="shared" si="313"/>
        <v>583</v>
      </c>
      <c r="O225" s="172">
        <f t="shared" ref="O225" si="314">+M225+N225</f>
        <v>777</v>
      </c>
      <c r="P225" s="100">
        <f>+P173+P199</f>
        <v>0</v>
      </c>
      <c r="Q225" s="178">
        <f t="shared" ref="Q225" si="315">+O225+P225</f>
        <v>777</v>
      </c>
      <c r="R225" s="243">
        <f t="shared" ref="R225:S227" si="316">+R173+R199</f>
        <v>349</v>
      </c>
      <c r="S225" s="244">
        <f t="shared" si="316"/>
        <v>932</v>
      </c>
      <c r="T225" s="172">
        <f t="shared" ref="T225" si="317">+R225+S225</f>
        <v>1281</v>
      </c>
      <c r="U225" s="100">
        <f>+U173+U199</f>
        <v>0</v>
      </c>
      <c r="V225" s="182">
        <f t="shared" ref="V225" si="318">+T225+U225</f>
        <v>1281</v>
      </c>
      <c r="W225" s="217">
        <f t="shared" si="300"/>
        <v>64.86486486486487</v>
      </c>
    </row>
    <row r="226" spans="1:23">
      <c r="B226" s="207"/>
      <c r="C226" s="121"/>
      <c r="D226" s="121"/>
      <c r="E226" s="121"/>
      <c r="F226" s="121"/>
      <c r="G226" s="121"/>
      <c r="H226" s="121"/>
      <c r="I226" s="122"/>
      <c r="L226" s="221" t="s">
        <v>88</v>
      </c>
      <c r="M226" s="243">
        <f t="shared" si="313"/>
        <v>219</v>
      </c>
      <c r="N226" s="244">
        <f t="shared" si="313"/>
        <v>652</v>
      </c>
      <c r="O226" s="172">
        <f>+M226+N226</f>
        <v>871</v>
      </c>
      <c r="P226" s="100">
        <f>+P174+P200</f>
        <v>0</v>
      </c>
      <c r="Q226" s="178">
        <f>+O226+P226</f>
        <v>871</v>
      </c>
      <c r="R226" s="243">
        <f t="shared" si="316"/>
        <v>351</v>
      </c>
      <c r="S226" s="244">
        <f t="shared" si="316"/>
        <v>998</v>
      </c>
      <c r="T226" s="172">
        <f>+R226+S226</f>
        <v>1349</v>
      </c>
      <c r="U226" s="100">
        <f>+U174+U200</f>
        <v>0</v>
      </c>
      <c r="V226" s="182">
        <f>+T226+U226</f>
        <v>1349</v>
      </c>
      <c r="W226" s="217">
        <f t="shared" ref="W226:W231" si="319">IF(Q226=0,0,((V226/Q226)-1)*100)</f>
        <v>54.879448909299654</v>
      </c>
    </row>
    <row r="227" spans="1:23" ht="13.5" thickBot="1">
      <c r="B227" s="207"/>
      <c r="C227" s="121"/>
      <c r="D227" s="121"/>
      <c r="E227" s="121"/>
      <c r="F227" s="121"/>
      <c r="G227" s="121"/>
      <c r="H227" s="121"/>
      <c r="I227" s="122"/>
      <c r="L227" s="221" t="s">
        <v>22</v>
      </c>
      <c r="M227" s="243">
        <f t="shared" si="313"/>
        <v>278</v>
      </c>
      <c r="N227" s="244">
        <f t="shared" si="313"/>
        <v>767</v>
      </c>
      <c r="O227" s="174">
        <f>+M227+N227</f>
        <v>1045</v>
      </c>
      <c r="P227" s="250">
        <f>+P175+P201</f>
        <v>0</v>
      </c>
      <c r="Q227" s="178">
        <f>+O227+P227</f>
        <v>1045</v>
      </c>
      <c r="R227" s="243">
        <f t="shared" si="316"/>
        <v>382</v>
      </c>
      <c r="S227" s="244">
        <f t="shared" si="316"/>
        <v>1213</v>
      </c>
      <c r="T227" s="174">
        <f>+R227+S227</f>
        <v>1595</v>
      </c>
      <c r="U227" s="250">
        <f>+U175+U201</f>
        <v>0</v>
      </c>
      <c r="V227" s="182">
        <f>+T227+U227</f>
        <v>1595</v>
      </c>
      <c r="W227" s="217">
        <f t="shared" si="319"/>
        <v>52.631578947368432</v>
      </c>
    </row>
    <row r="228" spans="1:23" ht="14.25" thickTop="1" thickBot="1">
      <c r="B228" s="207"/>
      <c r="C228" s="121"/>
      <c r="D228" s="121"/>
      <c r="E228" s="121"/>
      <c r="F228" s="121"/>
      <c r="G228" s="121"/>
      <c r="H228" s="121"/>
      <c r="I228" s="122"/>
      <c r="L228" s="204" t="s">
        <v>60</v>
      </c>
      <c r="M228" s="188">
        <f>+M225+M226+M227</f>
        <v>691</v>
      </c>
      <c r="N228" s="188">
        <f t="shared" ref="N228" si="320">+N225+N226+N227</f>
        <v>2002</v>
      </c>
      <c r="O228" s="189">
        <f t="shared" ref="O228" si="321">+O225+O226+O227</f>
        <v>2693</v>
      </c>
      <c r="P228" s="190">
        <f t="shared" ref="P228" si="322">+P225+P226+P227</f>
        <v>0</v>
      </c>
      <c r="Q228" s="191">
        <f t="shared" ref="Q228" si="323">+Q225+Q226+Q227</f>
        <v>2693</v>
      </c>
      <c r="R228" s="188">
        <f t="shared" ref="R228" si="324">+R225+R226+R227</f>
        <v>1082</v>
      </c>
      <c r="S228" s="188">
        <f t="shared" ref="S228" si="325">+S225+S226+S227</f>
        <v>3143</v>
      </c>
      <c r="T228" s="192">
        <f t="shared" ref="T228" si="326">+T225+T226+T227</f>
        <v>4225</v>
      </c>
      <c r="U228" s="192">
        <f t="shared" ref="U228" si="327">+U225+U226+U227</f>
        <v>0</v>
      </c>
      <c r="V228" s="192">
        <f t="shared" ref="V228" si="328">+V225+V226+V227</f>
        <v>4225</v>
      </c>
      <c r="W228" s="193">
        <f t="shared" si="319"/>
        <v>56.888228741180846</v>
      </c>
    </row>
    <row r="229" spans="1:23" ht="14.25" customHeight="1" thickTop="1">
      <c r="A229" s="125"/>
      <c r="B229" s="208"/>
      <c r="C229" s="126"/>
      <c r="D229" s="126"/>
      <c r="E229" s="126"/>
      <c r="F229" s="126"/>
      <c r="G229" s="126"/>
      <c r="H229" s="126"/>
      <c r="I229" s="127"/>
      <c r="J229" s="125"/>
      <c r="K229" s="125"/>
      <c r="L229" s="255" t="s">
        <v>24</v>
      </c>
      <c r="M229" s="256">
        <f t="shared" ref="M229:N231" si="329">+M177+M203</f>
        <v>285</v>
      </c>
      <c r="N229" s="257">
        <f t="shared" si="329"/>
        <v>814</v>
      </c>
      <c r="O229" s="175">
        <f>+M229+N229</f>
        <v>1099</v>
      </c>
      <c r="P229" s="258">
        <f>+P177+P203</f>
        <v>0</v>
      </c>
      <c r="Q229" s="180">
        <f>+O229+P229</f>
        <v>1099</v>
      </c>
      <c r="R229" s="256">
        <f t="shared" ref="R229:S231" si="330">+R177+R203</f>
        <v>370</v>
      </c>
      <c r="S229" s="257">
        <f t="shared" si="330"/>
        <v>1066</v>
      </c>
      <c r="T229" s="175">
        <f>+R229+S229</f>
        <v>1436</v>
      </c>
      <c r="U229" s="258">
        <f>+U177+U203</f>
        <v>0</v>
      </c>
      <c r="V229" s="183">
        <f>+T229+U229</f>
        <v>1436</v>
      </c>
      <c r="W229" s="259">
        <f t="shared" si="319"/>
        <v>30.664240218380346</v>
      </c>
    </row>
    <row r="230" spans="1:23" ht="14.25" customHeight="1">
      <c r="A230" s="125"/>
      <c r="B230" s="209"/>
      <c r="C230" s="128"/>
      <c r="D230" s="128"/>
      <c r="E230" s="128"/>
      <c r="F230" s="128"/>
      <c r="G230" s="128"/>
      <c r="H230" s="128"/>
      <c r="I230" s="129"/>
      <c r="J230" s="125"/>
      <c r="K230" s="125"/>
      <c r="L230" s="255" t="s">
        <v>25</v>
      </c>
      <c r="M230" s="256">
        <f t="shared" si="329"/>
        <v>320</v>
      </c>
      <c r="N230" s="257">
        <f t="shared" si="329"/>
        <v>979</v>
      </c>
      <c r="O230" s="175">
        <f>+M230+N230</f>
        <v>1299</v>
      </c>
      <c r="P230" s="260">
        <f>+P178+P204</f>
        <v>2</v>
      </c>
      <c r="Q230" s="180">
        <f>+O230+P230</f>
        <v>1301</v>
      </c>
      <c r="R230" s="256">
        <f t="shared" si="330"/>
        <v>380</v>
      </c>
      <c r="S230" s="257">
        <f t="shared" si="330"/>
        <v>1204</v>
      </c>
      <c r="T230" s="175">
        <f>+R230+S230</f>
        <v>1584</v>
      </c>
      <c r="U230" s="260">
        <f>+U178+U204</f>
        <v>1</v>
      </c>
      <c r="V230" s="175">
        <f>+T230+U230</f>
        <v>1585</v>
      </c>
      <c r="W230" s="259">
        <f t="shared" si="319"/>
        <v>21.829362029208312</v>
      </c>
    </row>
    <row r="231" spans="1:23" ht="14.25" customHeight="1" thickBot="1">
      <c r="A231" s="125"/>
      <c r="B231" s="209"/>
      <c r="C231" s="128"/>
      <c r="D231" s="128"/>
      <c r="E231" s="128"/>
      <c r="F231" s="128"/>
      <c r="G231" s="128"/>
      <c r="H231" s="128"/>
      <c r="I231" s="129"/>
      <c r="J231" s="125"/>
      <c r="K231" s="125"/>
      <c r="L231" s="255" t="s">
        <v>26</v>
      </c>
      <c r="M231" s="256">
        <f t="shared" si="329"/>
        <v>385</v>
      </c>
      <c r="N231" s="257">
        <f t="shared" si="329"/>
        <v>1147</v>
      </c>
      <c r="O231" s="176">
        <f t="shared" ref="O231" si="331">+M231+N231</f>
        <v>1532</v>
      </c>
      <c r="P231" s="261">
        <f>+P179+P205</f>
        <v>9</v>
      </c>
      <c r="Q231" s="180">
        <f t="shared" ref="Q231" si="332">+O231+P231</f>
        <v>1541</v>
      </c>
      <c r="R231" s="256">
        <f t="shared" si="330"/>
        <v>377</v>
      </c>
      <c r="S231" s="257">
        <f t="shared" si="330"/>
        <v>1197</v>
      </c>
      <c r="T231" s="175">
        <f t="shared" ref="T231" si="333">+R231+S231</f>
        <v>1574</v>
      </c>
      <c r="U231" s="261">
        <f>+U179+U205</f>
        <v>1</v>
      </c>
      <c r="V231" s="183">
        <f t="shared" ref="V231" si="334">+T231+U231</f>
        <v>1575</v>
      </c>
      <c r="W231" s="259">
        <f t="shared" si="319"/>
        <v>2.2063595068137598</v>
      </c>
    </row>
    <row r="232" spans="1:23" ht="14.25" customHeight="1" thickTop="1" thickBot="1">
      <c r="B232" s="207"/>
      <c r="C232" s="121"/>
      <c r="D232" s="121"/>
      <c r="E232" s="121"/>
      <c r="F232" s="121"/>
      <c r="G232" s="121"/>
      <c r="H232" s="121"/>
      <c r="I232" s="122"/>
      <c r="L232" s="203" t="s">
        <v>27</v>
      </c>
      <c r="M232" s="184">
        <f t="shared" ref="M232:V232" si="335">+M229+M230+M231</f>
        <v>990</v>
      </c>
      <c r="N232" s="185">
        <f t="shared" si="335"/>
        <v>2940</v>
      </c>
      <c r="O232" s="184">
        <f t="shared" si="335"/>
        <v>3930</v>
      </c>
      <c r="P232" s="184">
        <f t="shared" si="335"/>
        <v>11</v>
      </c>
      <c r="Q232" s="190">
        <f t="shared" si="335"/>
        <v>3941</v>
      </c>
      <c r="R232" s="184">
        <f t="shared" si="335"/>
        <v>1127</v>
      </c>
      <c r="S232" s="185">
        <f t="shared" si="335"/>
        <v>3467</v>
      </c>
      <c r="T232" s="184">
        <f t="shared" si="335"/>
        <v>4594</v>
      </c>
      <c r="U232" s="184">
        <f t="shared" si="335"/>
        <v>2</v>
      </c>
      <c r="V232" s="190">
        <f t="shared" si="335"/>
        <v>4596</v>
      </c>
      <c r="W232" s="187">
        <f t="shared" ref="W232" si="336">IF(Q232=0,0,((V232/Q232)-1)*100)</f>
        <v>16.620147170768853</v>
      </c>
    </row>
    <row r="233" spans="1:23" ht="14.25" thickTop="1" thickBot="1">
      <c r="B233" s="207"/>
      <c r="C233" s="121"/>
      <c r="D233" s="121"/>
      <c r="E233" s="121"/>
      <c r="F233" s="121"/>
      <c r="G233" s="121"/>
      <c r="H233" s="121"/>
      <c r="I233" s="122"/>
      <c r="L233" s="203" t="s">
        <v>90</v>
      </c>
      <c r="M233" s="184">
        <f t="shared" ref="M233" si="337">+M224+M228+M232</f>
        <v>2456</v>
      </c>
      <c r="N233" s="185">
        <f t="shared" ref="N233" si="338">+N224+N228+N232</f>
        <v>7063</v>
      </c>
      <c r="O233" s="184">
        <f t="shared" ref="O233" si="339">+O224+O228+O232</f>
        <v>9519</v>
      </c>
      <c r="P233" s="184">
        <f t="shared" ref="P233" si="340">+P224+P228+P232</f>
        <v>14</v>
      </c>
      <c r="Q233" s="184">
        <f t="shared" ref="Q233" si="341">+Q224+Q228+Q232</f>
        <v>9533</v>
      </c>
      <c r="R233" s="184">
        <f t="shared" ref="R233" si="342">+R224+R228+R232</f>
        <v>3372</v>
      </c>
      <c r="S233" s="185">
        <f t="shared" ref="S233" si="343">+S224+S228+S232</f>
        <v>10088</v>
      </c>
      <c r="T233" s="184">
        <f t="shared" ref="T233" si="344">+T224+T228+T232</f>
        <v>13460</v>
      </c>
      <c r="U233" s="184">
        <f t="shared" ref="U233" si="345">+U224+U228+U232</f>
        <v>6</v>
      </c>
      <c r="V233" s="186">
        <f t="shared" ref="V233" si="346">+V224+V228+V232</f>
        <v>13466</v>
      </c>
      <c r="W233" s="187">
        <f>IF(Q233=0,0,((V233/Q233)-1)*100)</f>
        <v>41.256687296758621</v>
      </c>
    </row>
    <row r="234" spans="1:23" ht="14.25" thickTop="1" thickBot="1">
      <c r="B234" s="207"/>
      <c r="C234" s="121"/>
      <c r="D234" s="121"/>
      <c r="E234" s="121"/>
      <c r="F234" s="121"/>
      <c r="G234" s="121"/>
      <c r="H234" s="121"/>
      <c r="I234" s="122"/>
      <c r="L234" s="203" t="s">
        <v>89</v>
      </c>
      <c r="M234" s="184">
        <f t="shared" ref="M234:V234" si="347">+M220+M224+M228+M232</f>
        <v>3243</v>
      </c>
      <c r="N234" s="185">
        <f t="shared" si="347"/>
        <v>9246</v>
      </c>
      <c r="O234" s="184">
        <f t="shared" si="347"/>
        <v>12489</v>
      </c>
      <c r="P234" s="184">
        <f t="shared" si="347"/>
        <v>28</v>
      </c>
      <c r="Q234" s="184">
        <f t="shared" si="347"/>
        <v>12517</v>
      </c>
      <c r="R234" s="184">
        <f t="shared" si="347"/>
        <v>4551</v>
      </c>
      <c r="S234" s="185">
        <f t="shared" si="347"/>
        <v>13546</v>
      </c>
      <c r="T234" s="184">
        <f t="shared" si="347"/>
        <v>18097</v>
      </c>
      <c r="U234" s="184">
        <f t="shared" si="347"/>
        <v>10</v>
      </c>
      <c r="V234" s="186">
        <f t="shared" si="347"/>
        <v>18107</v>
      </c>
      <c r="W234" s="187">
        <f>IF(Q234=0,0,((V234/Q234)-1)*100)</f>
        <v>44.6592634017736</v>
      </c>
    </row>
    <row r="235" spans="1:23" ht="13.5" thickTop="1">
      <c r="B235" s="197"/>
      <c r="C235" s="94"/>
      <c r="D235" s="94"/>
      <c r="E235" s="94"/>
      <c r="F235" s="94"/>
      <c r="G235" s="94"/>
      <c r="H235" s="94"/>
      <c r="I235" s="95"/>
      <c r="L235" s="200" t="s">
        <v>59</v>
      </c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5"/>
    </row>
  </sheetData>
  <sheetProtection password="CF53" sheet="1" objects="1" scenarios="1"/>
  <customSheetViews>
    <customSheetView guid="{ED529B84-E379-4C9B-A677-BE1D384436B0}" fitToPage="1" topLeftCell="A92">
      <selection activeCell="R99" sqref="R99"/>
      <pageMargins left="0.74803149606299213" right="0.74803149606299213" top="0.98425196850393704" bottom="0.98425196850393704" header="0.51181102362204722" footer="0.51181102362204722"/>
      <printOptions horizontalCentered="1"/>
      <pageSetup paperSize="9" scale="64" orientation="portrait" r:id="rId1"/>
      <headerFooter alignWithMargins="0">
        <oddHeader>&amp;LMonthly Air Transport statistics : Airports of Thailand Public Company Limited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0" priority="2" operator="containsText" text="NOT OK">
      <formula>NOT(ISERROR(SEARCH("NOT OK",A1)))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4" orientation="portrait" r:id="rId2"/>
  <headerFooter alignWithMargins="0">
    <oddHeader>&amp;LMonthly Air Transport statistics : Airports of Thailand Public Company Limited</oddHeader>
    <oddFooter>&amp;LAir Transport Information Division, Corporate Strategy Department&amp;C&amp;D&amp;R&amp;T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O43"/>
  <sheetViews>
    <sheetView workbookViewId="0">
      <selection activeCell="F22" sqref="F22"/>
    </sheetView>
  </sheetViews>
  <sheetFormatPr defaultRowHeight="23.25"/>
  <cols>
    <col min="1" max="1" width="14.7109375" bestFit="1" customWidth="1"/>
    <col min="2" max="2" width="11.140625" customWidth="1"/>
    <col min="3" max="3" width="14.140625" customWidth="1"/>
    <col min="4" max="4" width="10.7109375" style="56" customWidth="1"/>
    <col min="5" max="5" width="14" customWidth="1"/>
    <col min="6" max="6" width="11" style="56" customWidth="1"/>
    <col min="7" max="7" width="13" customWidth="1"/>
    <col min="8" max="8" width="11" style="56" bestFit="1" customWidth="1"/>
    <col min="10" max="10" width="9.140625" style="72"/>
    <col min="11" max="11" width="9.140625" style="56"/>
    <col min="12" max="12" width="10.85546875" style="72" bestFit="1" customWidth="1"/>
    <col min="13" max="13" width="10.7109375" style="56" bestFit="1" customWidth="1"/>
    <col min="14" max="14" width="9.140625" style="72"/>
    <col min="15" max="15" width="9.140625" style="56"/>
  </cols>
  <sheetData>
    <row r="1" spans="1:15" ht="24" thickBot="1">
      <c r="A1" s="26" t="s">
        <v>71</v>
      </c>
      <c r="B1" s="26"/>
      <c r="C1" s="26"/>
      <c r="D1" s="51"/>
      <c r="E1" s="26"/>
      <c r="F1" s="51"/>
      <c r="G1" s="26"/>
      <c r="H1" s="51"/>
    </row>
    <row r="2" spans="1:15" ht="24" thickBot="1">
      <c r="A2" s="344"/>
      <c r="B2" s="345"/>
      <c r="C2" s="336" t="s">
        <v>61</v>
      </c>
      <c r="D2" s="337"/>
      <c r="E2" s="336" t="s">
        <v>62</v>
      </c>
      <c r="F2" s="337"/>
      <c r="G2" s="336" t="s">
        <v>63</v>
      </c>
      <c r="H2" s="337"/>
    </row>
    <row r="3" spans="1:15" ht="23.25" customHeight="1" thickBot="1">
      <c r="A3" s="346"/>
      <c r="B3" s="347"/>
      <c r="C3" s="11" t="s">
        <v>64</v>
      </c>
      <c r="D3" s="52" t="s">
        <v>65</v>
      </c>
      <c r="E3" s="11" t="s">
        <v>66</v>
      </c>
      <c r="F3" s="52" t="s">
        <v>65</v>
      </c>
      <c r="G3" s="11" t="s">
        <v>67</v>
      </c>
      <c r="H3" s="52" t="s">
        <v>65</v>
      </c>
    </row>
    <row r="4" spans="1:15" ht="24" thickBot="1">
      <c r="A4" s="338">
        <v>41030</v>
      </c>
      <c r="B4" s="12" t="s">
        <v>68</v>
      </c>
      <c r="C4" s="44">
        <f>TOTAL!H23</f>
        <v>32217</v>
      </c>
      <c r="D4" s="89">
        <f>TOTAL!I23/100</f>
        <v>0.1144665836446659</v>
      </c>
      <c r="E4" s="44">
        <f>TOTAL!V23</f>
        <v>4980146</v>
      </c>
      <c r="F4" s="89">
        <f>TOTAL!W23/100</f>
        <v>0.16827005858538377</v>
      </c>
      <c r="G4" s="44">
        <f>TOTAL!Z101</f>
        <v>0</v>
      </c>
      <c r="H4" s="89">
        <f>TOTAL!AA101/100</f>
        <v>0</v>
      </c>
      <c r="K4" s="72"/>
      <c r="M4" s="72"/>
    </row>
    <row r="5" spans="1:15" ht="24" thickBot="1">
      <c r="A5" s="339"/>
      <c r="B5" s="12" t="s">
        <v>69</v>
      </c>
      <c r="C5" s="44">
        <f>TOTAL!H49</f>
        <v>30516</v>
      </c>
      <c r="D5" s="89">
        <f>TOTAL!I49/100</f>
        <v>9.5609090582702047E-2</v>
      </c>
      <c r="E5" s="44">
        <f>TOTAL!V49</f>
        <v>3908608</v>
      </c>
      <c r="F5" s="89">
        <f>TOTAL!W49/100</f>
        <v>0.13034153677087246</v>
      </c>
      <c r="G5" s="44">
        <f>TOTAL!Z127</f>
        <v>0</v>
      </c>
      <c r="H5" s="89">
        <f>TOTAL!AA127/100</f>
        <v>0</v>
      </c>
    </row>
    <row r="6" spans="1:15" ht="24" thickBot="1">
      <c r="A6" s="340"/>
      <c r="B6" s="12" t="s">
        <v>70</v>
      </c>
      <c r="C6" s="45">
        <f>TOTAL!H75</f>
        <v>62733</v>
      </c>
      <c r="D6" s="90">
        <f>TOTAL!I75/100</f>
        <v>0.10521308645020344</v>
      </c>
      <c r="E6" s="45">
        <f>TOTAL!V75</f>
        <v>8888754</v>
      </c>
      <c r="F6" s="90">
        <f>TOTAL!W75/100</f>
        <v>0.15128294730374225</v>
      </c>
      <c r="G6" s="45">
        <f>TOTAL!Z153</f>
        <v>0</v>
      </c>
      <c r="H6" s="90">
        <f>TOTAL!AA153/100</f>
        <v>0</v>
      </c>
    </row>
    <row r="7" spans="1:15" ht="7.5" customHeight="1" thickBot="1">
      <c r="A7" s="13"/>
      <c r="B7" s="14"/>
      <c r="C7" s="32"/>
      <c r="D7" s="53"/>
      <c r="E7" s="32"/>
      <c r="F7" s="53"/>
      <c r="G7" s="32"/>
      <c r="H7" s="53"/>
    </row>
    <row r="8" spans="1:15" ht="24" thickBot="1">
      <c r="A8" s="341" t="s">
        <v>84</v>
      </c>
      <c r="B8" s="15" t="s">
        <v>68</v>
      </c>
      <c r="C8" s="46" t="e">
        <f>TOTAL!#REF!</f>
        <v>#REF!</v>
      </c>
      <c r="D8" s="54" t="e">
        <f>TOTAL!#REF!/100</f>
        <v>#REF!</v>
      </c>
      <c r="E8" s="46" t="e">
        <f>TOTAL!#REF!</f>
        <v>#REF!</v>
      </c>
      <c r="F8" s="54" t="e">
        <f>TOTAL!#REF!/100</f>
        <v>#REF!</v>
      </c>
      <c r="G8" s="46" t="e">
        <f>TOTAL!#REF!</f>
        <v>#REF!</v>
      </c>
      <c r="H8" s="54" t="e">
        <f>TOTAL!#REF!/100</f>
        <v>#REF!</v>
      </c>
    </row>
    <row r="9" spans="1:15" ht="24" thickBot="1">
      <c r="A9" s="342"/>
      <c r="B9" s="15" t="s">
        <v>69</v>
      </c>
      <c r="C9" s="46" t="e">
        <f>TOTAL!#REF!</f>
        <v>#REF!</v>
      </c>
      <c r="D9" s="54" t="e">
        <f>TOTAL!#REF!/100</f>
        <v>#REF!</v>
      </c>
      <c r="E9" s="46" t="e">
        <f>TOTAL!#REF!</f>
        <v>#REF!</v>
      </c>
      <c r="F9" s="54" t="e">
        <f>TOTAL!#REF!/100</f>
        <v>#REF!</v>
      </c>
      <c r="G9" s="46" t="e">
        <f>TOTAL!#REF!</f>
        <v>#REF!</v>
      </c>
      <c r="H9" s="54" t="e">
        <f>TOTAL!#REF!/100</f>
        <v>#REF!</v>
      </c>
    </row>
    <row r="10" spans="1:15" ht="24" thickBot="1">
      <c r="A10" s="343"/>
      <c r="B10" s="15" t="s">
        <v>70</v>
      </c>
      <c r="C10" s="47" t="e">
        <f>TOTAL!#REF!</f>
        <v>#REF!</v>
      </c>
      <c r="D10" s="55" t="e">
        <f>TOTAL!#REF!/100</f>
        <v>#REF!</v>
      </c>
      <c r="E10" s="47" t="e">
        <f>TOTAL!#REF!</f>
        <v>#REF!</v>
      </c>
      <c r="F10" s="55" t="e">
        <f>TOTAL!#REF!/100</f>
        <v>#REF!</v>
      </c>
      <c r="G10" s="47" t="e">
        <f>TOTAL!#REF!</f>
        <v>#REF!</v>
      </c>
      <c r="H10" s="55" t="e">
        <f>TOTAL!#REF!/100</f>
        <v>#REF!</v>
      </c>
    </row>
    <row r="12" spans="1:15" ht="24" thickBot="1">
      <c r="A12" s="25" t="s">
        <v>78</v>
      </c>
      <c r="J12" s="85" t="s">
        <v>79</v>
      </c>
    </row>
    <row r="13" spans="1:15" ht="24" thickBot="1">
      <c r="A13" s="361"/>
      <c r="B13" s="362"/>
      <c r="C13" s="365" t="s">
        <v>61</v>
      </c>
      <c r="D13" s="366"/>
      <c r="E13" s="365" t="s">
        <v>62</v>
      </c>
      <c r="F13" s="366"/>
      <c r="G13" s="365" t="s">
        <v>63</v>
      </c>
      <c r="H13" s="366"/>
      <c r="J13" s="351" t="s">
        <v>61</v>
      </c>
      <c r="K13" s="352"/>
      <c r="L13" s="351" t="s">
        <v>62</v>
      </c>
      <c r="M13" s="352"/>
      <c r="N13" s="351" t="s">
        <v>63</v>
      </c>
      <c r="O13" s="352"/>
    </row>
    <row r="14" spans="1:15" ht="24" thickBot="1">
      <c r="A14" s="363"/>
      <c r="B14" s="364"/>
      <c r="C14" s="17" t="s">
        <v>72</v>
      </c>
      <c r="D14" s="57" t="s">
        <v>65</v>
      </c>
      <c r="E14" s="17" t="s">
        <v>73</v>
      </c>
      <c r="F14" s="57" t="s">
        <v>65</v>
      </c>
      <c r="G14" s="17" t="s">
        <v>67</v>
      </c>
      <c r="H14" s="57" t="s">
        <v>65</v>
      </c>
      <c r="J14" s="86" t="s">
        <v>77</v>
      </c>
      <c r="K14" s="66" t="s">
        <v>65</v>
      </c>
      <c r="L14" s="73" t="s">
        <v>73</v>
      </c>
      <c r="M14" s="66" t="s">
        <v>65</v>
      </c>
      <c r="N14" s="73" t="s">
        <v>67</v>
      </c>
      <c r="O14" s="66" t="s">
        <v>65</v>
      </c>
    </row>
    <row r="15" spans="1:15" ht="24" thickBot="1">
      <c r="A15" s="367">
        <v>41030</v>
      </c>
      <c r="B15" s="18" t="s">
        <v>74</v>
      </c>
      <c r="C15" s="19">
        <f>BKK!$H$23</f>
        <v>20747</v>
      </c>
      <c r="D15" s="91">
        <f>BKK!$I$23/100</f>
        <v>9.3443659744914212E-2</v>
      </c>
      <c r="E15" s="19">
        <f>BKK!$V$23</f>
        <v>3331733</v>
      </c>
      <c r="F15" s="91">
        <f>BKK!$W$23/100</f>
        <v>0.11782039762970875</v>
      </c>
      <c r="G15" s="19">
        <f>BKK!$Z$101</f>
        <v>0</v>
      </c>
      <c r="H15" s="91">
        <f>BKK!$AA$101/100</f>
        <v>0</v>
      </c>
      <c r="I15" s="16"/>
      <c r="J15" s="70">
        <f>DMK!$H$23</f>
        <v>6184</v>
      </c>
      <c r="K15" s="93">
        <f>DMK!$I$23/100</f>
        <v>0.17588895227229506</v>
      </c>
      <c r="L15" s="70">
        <f>DMK!$V$23</f>
        <v>907165</v>
      </c>
      <c r="M15" s="210">
        <f>DMK!$W$23/100</f>
        <v>0.34753358565902759</v>
      </c>
      <c r="N15" s="71">
        <f>DMK!$Z$101</f>
        <v>0</v>
      </c>
      <c r="O15" s="264">
        <f>DMK!$AA$101/100</f>
        <v>0</v>
      </c>
    </row>
    <row r="16" spans="1:15" ht="24" thickBot="1">
      <c r="A16" s="368"/>
      <c r="B16" s="18" t="s">
        <v>75</v>
      </c>
      <c r="C16" s="19">
        <f>BKK!$H$49</f>
        <v>6045</v>
      </c>
      <c r="D16" s="91">
        <f>BKK!$I$49/100</f>
        <v>9.6698113207547079E-2</v>
      </c>
      <c r="E16" s="19">
        <f>BKK!$V$49</f>
        <v>675910</v>
      </c>
      <c r="F16" s="91">
        <f>BKK!$W$49/100</f>
        <v>0.13672062884493141</v>
      </c>
      <c r="G16" s="19">
        <f>BKK!$Z$127</f>
        <v>0</v>
      </c>
      <c r="H16" s="263">
        <f>BKK!$AA$127/100</f>
        <v>0</v>
      </c>
      <c r="I16" s="16"/>
      <c r="J16" s="70">
        <f>DMK!$H$49</f>
        <v>13324</v>
      </c>
      <c r="K16" s="93">
        <f>DMK!$I$49/100</f>
        <v>5.4364168710928196E-2</v>
      </c>
      <c r="L16" s="70">
        <f>DMK!$V$49</f>
        <v>1768593</v>
      </c>
      <c r="M16" s="210">
        <f>DMK!$W$49/100</f>
        <v>9.7608475065396938E-2</v>
      </c>
      <c r="N16" s="71">
        <f>DMK!$Z$127</f>
        <v>0</v>
      </c>
      <c r="O16" s="264">
        <f>DMK!$AA$127/100</f>
        <v>0</v>
      </c>
    </row>
    <row r="17" spans="1:15" ht="24" thickBot="1">
      <c r="A17" s="369"/>
      <c r="B17" s="18" t="s">
        <v>76</v>
      </c>
      <c r="C17" s="20">
        <f>BKK!$H$75</f>
        <v>26792</v>
      </c>
      <c r="D17" s="92">
        <f>BKK!$I$75/100</f>
        <v>9.4176263987584719E-2</v>
      </c>
      <c r="E17" s="20">
        <f>BKK!$V$75</f>
        <v>4007643</v>
      </c>
      <c r="F17" s="92">
        <f>BKK!$W$75/100</f>
        <v>0.12096383506714069</v>
      </c>
      <c r="G17" s="20">
        <f>BKK!$Z$153</f>
        <v>0</v>
      </c>
      <c r="H17" s="92">
        <f>BKK!$AA$153/100</f>
        <v>0</v>
      </c>
      <c r="I17" s="16"/>
      <c r="J17" s="71">
        <f>DMK!$H$75</f>
        <v>19508</v>
      </c>
      <c r="K17" s="264">
        <f>DMK!$I$75/100</f>
        <v>9.0075994635672854E-2</v>
      </c>
      <c r="L17" s="71">
        <f>DMK!$V$75</f>
        <v>2675758</v>
      </c>
      <c r="M17" s="211">
        <f>DMK!$W$75/100</f>
        <v>0.17125661900820255</v>
      </c>
      <c r="N17" s="71">
        <f>DMK!$Z$153</f>
        <v>0</v>
      </c>
      <c r="O17" s="264">
        <f>DMK!$AA$153/100</f>
        <v>0</v>
      </c>
    </row>
    <row r="18" spans="1:15" ht="9" customHeight="1" thickBot="1">
      <c r="A18" s="13"/>
      <c r="B18" s="14"/>
      <c r="C18" s="21"/>
      <c r="D18" s="58"/>
      <c r="E18" s="21"/>
      <c r="F18" s="58"/>
      <c r="G18" s="21"/>
      <c r="H18" s="58"/>
      <c r="I18" s="16"/>
      <c r="J18" s="84"/>
      <c r="K18" s="87"/>
      <c r="L18" s="84"/>
      <c r="M18" s="87"/>
      <c r="N18" s="74"/>
      <c r="O18" s="53"/>
    </row>
    <row r="19" spans="1:15" ht="24" thickBot="1">
      <c r="A19" s="348" t="s">
        <v>85</v>
      </c>
      <c r="B19" s="22" t="s">
        <v>74</v>
      </c>
      <c r="C19" s="23" t="e">
        <f>BKK!#REF!</f>
        <v>#REF!</v>
      </c>
      <c r="D19" s="59" t="e">
        <f>BKK!#REF!/100</f>
        <v>#REF!</v>
      </c>
      <c r="E19" s="23" t="e">
        <f>BKK!#REF!</f>
        <v>#REF!</v>
      </c>
      <c r="F19" s="67" t="e">
        <f>BKK!#REF!/100</f>
        <v>#REF!</v>
      </c>
      <c r="G19" s="23" t="e">
        <f>BKK!#REF!</f>
        <v>#REF!</v>
      </c>
      <c r="H19" s="59" t="e">
        <f>BKK!#REF!/100</f>
        <v>#REF!</v>
      </c>
      <c r="I19" s="16"/>
      <c r="J19" s="75" t="e">
        <f>DMK!#REF!</f>
        <v>#REF!</v>
      </c>
      <c r="K19" s="67" t="e">
        <f>DMK!#REF!/100</f>
        <v>#REF!</v>
      </c>
      <c r="L19" s="75" t="e">
        <f>DMK!#REF!</f>
        <v>#REF!</v>
      </c>
      <c r="M19" s="67" t="e">
        <f>DMK!#REF!/100</f>
        <v>#REF!</v>
      </c>
      <c r="N19" s="75" t="e">
        <f>DMK!#REF!</f>
        <v>#REF!</v>
      </c>
      <c r="O19" s="67" t="e">
        <f>DMK!#REF!/100</f>
        <v>#REF!</v>
      </c>
    </row>
    <row r="20" spans="1:15" ht="24" thickBot="1">
      <c r="A20" s="349"/>
      <c r="B20" s="22" t="s">
        <v>75</v>
      </c>
      <c r="C20" s="23" t="e">
        <f>BKK!#REF!</f>
        <v>#REF!</v>
      </c>
      <c r="D20" s="59" t="e">
        <f>BKK!#REF!/100</f>
        <v>#REF!</v>
      </c>
      <c r="E20" s="23" t="e">
        <f>BKK!#REF!</f>
        <v>#REF!</v>
      </c>
      <c r="F20" s="59" t="e">
        <f>BKK!#REF!/100</f>
        <v>#REF!</v>
      </c>
      <c r="G20" s="23" t="e">
        <f>BKK!#REF!</f>
        <v>#REF!</v>
      </c>
      <c r="H20" s="59" t="e">
        <f>BKK!#REF!/100</f>
        <v>#REF!</v>
      </c>
      <c r="I20" s="16"/>
      <c r="J20" s="75" t="e">
        <f>DMK!#REF!</f>
        <v>#REF!</v>
      </c>
      <c r="K20" s="67" t="e">
        <f>DMK!#REF!/100</f>
        <v>#REF!</v>
      </c>
      <c r="L20" s="75" t="e">
        <f>DMK!#REF!</f>
        <v>#REF!</v>
      </c>
      <c r="M20" s="67" t="e">
        <f>DMK!#REF!/100</f>
        <v>#REF!</v>
      </c>
      <c r="N20" s="75" t="e">
        <f>DMK!#REF!</f>
        <v>#REF!</v>
      </c>
      <c r="O20" s="67" t="e">
        <f>DMK!#REF!/100</f>
        <v>#REF!</v>
      </c>
    </row>
    <row r="21" spans="1:15" ht="24" thickBot="1">
      <c r="A21" s="350"/>
      <c r="B21" s="22" t="s">
        <v>76</v>
      </c>
      <c r="C21" s="24" t="e">
        <f>BKK!#REF!</f>
        <v>#REF!</v>
      </c>
      <c r="D21" s="60" t="e">
        <f>BKK!#REF!/100</f>
        <v>#REF!</v>
      </c>
      <c r="E21" s="24" t="e">
        <f>BKK!#REF!</f>
        <v>#REF!</v>
      </c>
      <c r="F21" s="60" t="e">
        <f>BKK!#REF!/100</f>
        <v>#REF!</v>
      </c>
      <c r="G21" s="24" t="e">
        <f>BKK!#REF!</f>
        <v>#REF!</v>
      </c>
      <c r="H21" s="60" t="e">
        <f>BKK!#REF!/100</f>
        <v>#REF!</v>
      </c>
      <c r="I21" s="16"/>
      <c r="J21" s="76" t="e">
        <f>DMK!#REF!</f>
        <v>#REF!</v>
      </c>
      <c r="K21" s="262" t="e">
        <f>DMK!#REF!/100</f>
        <v>#REF!</v>
      </c>
      <c r="L21" s="76" t="e">
        <f>DMK!#REF!</f>
        <v>#REF!</v>
      </c>
      <c r="M21" s="262" t="e">
        <f>DMK!#REF!/100</f>
        <v>#REF!</v>
      </c>
      <c r="N21" s="76" t="e">
        <f>DMK!#REF!</f>
        <v>#REF!</v>
      </c>
      <c r="O21" s="262" t="e">
        <f>DMK!#REF!/100</f>
        <v>#REF!</v>
      </c>
    </row>
    <row r="23" spans="1:15" ht="24" thickBot="1">
      <c r="A23" s="25" t="s">
        <v>80</v>
      </c>
      <c r="J23" s="85" t="s">
        <v>81</v>
      </c>
    </row>
    <row r="24" spans="1:15" ht="24" thickBot="1">
      <c r="A24" s="353"/>
      <c r="B24" s="354"/>
      <c r="C24" s="357" t="s">
        <v>61</v>
      </c>
      <c r="D24" s="358"/>
      <c r="E24" s="357" t="s">
        <v>62</v>
      </c>
      <c r="F24" s="358"/>
      <c r="G24" s="357" t="s">
        <v>63</v>
      </c>
      <c r="H24" s="358"/>
      <c r="I24" s="27"/>
      <c r="J24" s="359" t="s">
        <v>61</v>
      </c>
      <c r="K24" s="360"/>
      <c r="L24" s="359" t="s">
        <v>62</v>
      </c>
      <c r="M24" s="360"/>
      <c r="N24" s="359" t="s">
        <v>63</v>
      </c>
      <c r="O24" s="360"/>
    </row>
    <row r="25" spans="1:15" ht="24" thickBot="1">
      <c r="A25" s="355"/>
      <c r="B25" s="356"/>
      <c r="C25" s="28" t="s">
        <v>72</v>
      </c>
      <c r="D25" s="61" t="s">
        <v>65</v>
      </c>
      <c r="E25" s="28" t="s">
        <v>73</v>
      </c>
      <c r="F25" s="61" t="s">
        <v>65</v>
      </c>
      <c r="G25" s="28" t="s">
        <v>67</v>
      </c>
      <c r="H25" s="61" t="s">
        <v>65</v>
      </c>
      <c r="I25" s="29"/>
      <c r="J25" s="77" t="s">
        <v>72</v>
      </c>
      <c r="K25" s="68" t="s">
        <v>65</v>
      </c>
      <c r="L25" s="77" t="s">
        <v>73</v>
      </c>
      <c r="M25" s="68" t="s">
        <v>65</v>
      </c>
      <c r="N25" s="77" t="s">
        <v>67</v>
      </c>
      <c r="O25" s="68" t="s">
        <v>65</v>
      </c>
    </row>
    <row r="26" spans="1:15" ht="24" thickBot="1">
      <c r="A26" s="367">
        <v>41030</v>
      </c>
      <c r="B26" s="18" t="s">
        <v>74</v>
      </c>
      <c r="C26" s="33">
        <f>CNX!$H$23</f>
        <v>1346</v>
      </c>
      <c r="D26" s="49">
        <f>CNX!$I$23/100</f>
        <v>0.11980033277870206</v>
      </c>
      <c r="E26" s="34">
        <f>CNX!$V$23</f>
        <v>147419</v>
      </c>
      <c r="F26" s="49">
        <f>CNX!$W$23/100</f>
        <v>0.12993323982309701</v>
      </c>
      <c r="G26" s="33">
        <f>CNX!$Z$101</f>
        <v>0</v>
      </c>
      <c r="H26" s="49">
        <f>CNX!$AA$101/100</f>
        <v>0</v>
      </c>
      <c r="I26" s="35"/>
      <c r="J26" s="78">
        <f>CEI!$H$23</f>
        <v>34</v>
      </c>
      <c r="K26" s="49">
        <f>CEI!$I$23/100</f>
        <v>9.6774193548387011E-2</v>
      </c>
      <c r="L26" s="78">
        <f>CEI!$V$23</f>
        <v>1961</v>
      </c>
      <c r="M26" s="212">
        <f>CEI!$W$23/100</f>
        <v>0.13879210220673643</v>
      </c>
      <c r="N26" s="78">
        <f>CEI!$Z$101</f>
        <v>0</v>
      </c>
      <c r="O26" s="49">
        <f>CEI!$AA$101/100</f>
        <v>0</v>
      </c>
    </row>
    <row r="27" spans="1:15" ht="24" thickBot="1">
      <c r="A27" s="368"/>
      <c r="B27" s="18" t="s">
        <v>75</v>
      </c>
      <c r="C27" s="34">
        <f>CNX!$H$49</f>
        <v>4080</v>
      </c>
      <c r="D27" s="49">
        <f>CNX!$I$49/100</f>
        <v>0.10569105691056911</v>
      </c>
      <c r="E27" s="34">
        <f>CNX!$V$49</f>
        <v>532912</v>
      </c>
      <c r="F27" s="49">
        <f>CNX!$W$49/100</f>
        <v>0.13694684695832504</v>
      </c>
      <c r="G27" s="34">
        <f>CNX!$Z$127</f>
        <v>0</v>
      </c>
      <c r="H27" s="49">
        <f>CNX!$AA$127/100</f>
        <v>0</v>
      </c>
      <c r="I27" s="35"/>
      <c r="J27" s="78">
        <f>CEI!$H$49</f>
        <v>1040</v>
      </c>
      <c r="K27" s="49">
        <f>CEI!$I$49/100</f>
        <v>0.14035087719298245</v>
      </c>
      <c r="L27" s="78">
        <f>CEI!$V$49</f>
        <v>142712</v>
      </c>
      <c r="M27" s="49">
        <f>CEI!$W$49/100</f>
        <v>0.17994510037371428</v>
      </c>
      <c r="N27" s="78">
        <f>CEI!$Z$127</f>
        <v>0</v>
      </c>
      <c r="O27" s="49">
        <f>CEI!$AA$127/100</f>
        <v>0</v>
      </c>
    </row>
    <row r="28" spans="1:15" ht="24" thickBot="1">
      <c r="A28" s="369"/>
      <c r="B28" s="18" t="s">
        <v>76</v>
      </c>
      <c r="C28" s="36">
        <f>CNX!$H$75</f>
        <v>5426</v>
      </c>
      <c r="D28" s="50">
        <f>CNX!$I$75/100</f>
        <v>0.10915780866721182</v>
      </c>
      <c r="E28" s="36">
        <f>CNX!$V$75</f>
        <v>680331</v>
      </c>
      <c r="F28" s="50">
        <f>CNX!$W$75/100</f>
        <v>0.13541970897329558</v>
      </c>
      <c r="G28" s="36">
        <f>CNX!$Z$153</f>
        <v>0</v>
      </c>
      <c r="H28" s="50">
        <f>CNX!$AA$153/100</f>
        <v>0</v>
      </c>
      <c r="I28" s="37"/>
      <c r="J28" s="79">
        <f>CEI!$H$75</f>
        <v>1074</v>
      </c>
      <c r="K28" s="50">
        <f>CEI!$I$75/100</f>
        <v>0.13891834570519612</v>
      </c>
      <c r="L28" s="79">
        <f>CEI!$V$75</f>
        <v>144673</v>
      </c>
      <c r="M28" s="50">
        <f>CEI!$W$75/100</f>
        <v>0.17936740849433441</v>
      </c>
      <c r="N28" s="79">
        <f>CEI!$Z$153</f>
        <v>0</v>
      </c>
      <c r="O28" s="50">
        <f>CEI!$AA$153/100</f>
        <v>0</v>
      </c>
    </row>
    <row r="29" spans="1:15" ht="6.75" customHeight="1" thickBot="1">
      <c r="A29" s="13"/>
      <c r="B29" s="13"/>
      <c r="C29" s="32"/>
      <c r="D29" s="53"/>
      <c r="E29" s="32"/>
      <c r="F29" s="53"/>
      <c r="G29" s="32"/>
      <c r="H29" s="53"/>
      <c r="I29" s="31"/>
      <c r="J29" s="74"/>
      <c r="K29" s="53"/>
      <c r="L29" s="74"/>
      <c r="M29" s="53"/>
      <c r="N29" s="74"/>
      <c r="O29" s="53"/>
    </row>
    <row r="30" spans="1:15" ht="24" thickBot="1">
      <c r="A30" s="370" t="s">
        <v>86</v>
      </c>
      <c r="B30" s="22" t="s">
        <v>74</v>
      </c>
      <c r="C30" s="38" t="e">
        <f>CNX!#REF!</f>
        <v>#REF!</v>
      </c>
      <c r="D30" s="62" t="e">
        <f>CNX!#REF!/100</f>
        <v>#REF!</v>
      </c>
      <c r="E30" s="38" t="e">
        <f>CNX!#REF!</f>
        <v>#REF!</v>
      </c>
      <c r="F30" s="62" t="e">
        <f>CNX!#REF!/100</f>
        <v>#REF!</v>
      </c>
      <c r="G30" s="39" t="e">
        <f>CNX!#REF!</f>
        <v>#REF!</v>
      </c>
      <c r="H30" s="62" t="e">
        <f>CNX!#REF!/100</f>
        <v>#REF!</v>
      </c>
      <c r="I30" s="35"/>
      <c r="J30" s="80" t="e">
        <f>CEI!#REF!</f>
        <v>#REF!</v>
      </c>
      <c r="K30" s="62" t="e">
        <f>CEI!#REF!/100</f>
        <v>#REF!</v>
      </c>
      <c r="L30" s="80" t="e">
        <f>CEI!#REF!</f>
        <v>#REF!</v>
      </c>
      <c r="M30" s="62" t="e">
        <f>CEI!#REF!/100</f>
        <v>#REF!</v>
      </c>
      <c r="N30" s="80" t="e">
        <f>CEI!#REF!</f>
        <v>#REF!</v>
      </c>
      <c r="O30" s="62" t="e">
        <f>CEI!#REF!/100</f>
        <v>#REF!</v>
      </c>
    </row>
    <row r="31" spans="1:15" ht="24" thickBot="1">
      <c r="A31" s="371"/>
      <c r="B31" s="22" t="s">
        <v>75</v>
      </c>
      <c r="C31" s="38" t="e">
        <f>CNX!#REF!</f>
        <v>#REF!</v>
      </c>
      <c r="D31" s="62" t="e">
        <f>CNX!#REF!/100</f>
        <v>#REF!</v>
      </c>
      <c r="E31" s="38" t="e">
        <f>CNX!#REF!</f>
        <v>#REF!</v>
      </c>
      <c r="F31" s="62" t="e">
        <f>CNX!#REF!/100</f>
        <v>#REF!</v>
      </c>
      <c r="G31" s="38" t="e">
        <f>CNX!#REF!</f>
        <v>#REF!</v>
      </c>
      <c r="H31" s="62" t="e">
        <f>CNX!#REF!/100</f>
        <v>#REF!</v>
      </c>
      <c r="I31" s="35"/>
      <c r="J31" s="80" t="e">
        <f>CEI!#REF!</f>
        <v>#REF!</v>
      </c>
      <c r="K31" s="62" t="e">
        <f>CEI!#REF!/100</f>
        <v>#REF!</v>
      </c>
      <c r="L31" s="80" t="e">
        <f>CEI!#REF!</f>
        <v>#REF!</v>
      </c>
      <c r="M31" s="62" t="e">
        <f>CEI!#REF!/100</f>
        <v>#REF!</v>
      </c>
      <c r="N31" s="80" t="e">
        <f>CEI!#REF!</f>
        <v>#REF!</v>
      </c>
      <c r="O31" s="62" t="e">
        <f>CEI!#REF!/100</f>
        <v>#REF!</v>
      </c>
    </row>
    <row r="32" spans="1:15" ht="24" thickBot="1">
      <c r="A32" s="372"/>
      <c r="B32" s="22" t="s">
        <v>76</v>
      </c>
      <c r="C32" s="40" t="e">
        <f>CNX!#REF!</f>
        <v>#REF!</v>
      </c>
      <c r="D32" s="63" t="e">
        <f>CNX!#REF!/100</f>
        <v>#REF!</v>
      </c>
      <c r="E32" s="40" t="e">
        <f>CNX!#REF!</f>
        <v>#REF!</v>
      </c>
      <c r="F32" s="63" t="e">
        <f>CNX!#REF!/100</f>
        <v>#REF!</v>
      </c>
      <c r="G32" s="40" t="e">
        <f>CNX!#REF!</f>
        <v>#REF!</v>
      </c>
      <c r="H32" s="63" t="e">
        <f>CNX!#REF!/100</f>
        <v>#REF!</v>
      </c>
      <c r="I32" s="37"/>
      <c r="J32" s="81" t="e">
        <f>CEI!#REF!</f>
        <v>#REF!</v>
      </c>
      <c r="K32" s="63" t="e">
        <f>CEI!#REF!/100</f>
        <v>#REF!</v>
      </c>
      <c r="L32" s="81" t="e">
        <f>CEI!#REF!</f>
        <v>#REF!</v>
      </c>
      <c r="M32" s="63" t="e">
        <f>CEI!#REF!/100</f>
        <v>#REF!</v>
      </c>
      <c r="N32" s="81" t="e">
        <f>CEI!#REF!</f>
        <v>#REF!</v>
      </c>
      <c r="O32" s="63" t="e">
        <f>CEI!#REF!/100</f>
        <v>#REF!</v>
      </c>
    </row>
    <row r="33" spans="1:15">
      <c r="C33" s="30"/>
      <c r="D33" s="64"/>
      <c r="E33" s="30"/>
      <c r="F33" s="64"/>
      <c r="G33" s="30"/>
      <c r="H33" s="64"/>
      <c r="I33" s="30"/>
      <c r="J33" s="82"/>
      <c r="K33" s="64"/>
      <c r="L33" s="82"/>
      <c r="M33" s="64"/>
      <c r="N33" s="82"/>
      <c r="O33" s="64"/>
    </row>
    <row r="34" spans="1:15" ht="24" thickBot="1">
      <c r="A34" s="25" t="s">
        <v>82</v>
      </c>
      <c r="C34" s="30"/>
      <c r="D34" s="64"/>
      <c r="E34" s="30"/>
      <c r="F34" s="64"/>
      <c r="G34" s="30"/>
      <c r="H34" s="64"/>
      <c r="I34" s="30"/>
      <c r="J34" s="85" t="s">
        <v>83</v>
      </c>
      <c r="K34" s="64"/>
      <c r="L34" s="82"/>
      <c r="M34" s="64"/>
      <c r="N34" s="82"/>
      <c r="O34" s="64"/>
    </row>
    <row r="35" spans="1:15" ht="24" thickBot="1">
      <c r="A35" s="353"/>
      <c r="B35" s="354"/>
      <c r="C35" s="373" t="s">
        <v>61</v>
      </c>
      <c r="D35" s="374"/>
      <c r="E35" s="373" t="s">
        <v>62</v>
      </c>
      <c r="F35" s="374"/>
      <c r="G35" s="373" t="s">
        <v>63</v>
      </c>
      <c r="H35" s="374"/>
      <c r="I35" s="41"/>
      <c r="J35" s="375" t="s">
        <v>61</v>
      </c>
      <c r="K35" s="376"/>
      <c r="L35" s="375" t="s">
        <v>62</v>
      </c>
      <c r="M35" s="376"/>
      <c r="N35" s="375" t="s">
        <v>63</v>
      </c>
      <c r="O35" s="376"/>
    </row>
    <row r="36" spans="1:15" ht="24" thickBot="1">
      <c r="A36" s="355"/>
      <c r="B36" s="356"/>
      <c r="C36" s="42" t="s">
        <v>72</v>
      </c>
      <c r="D36" s="65" t="s">
        <v>65</v>
      </c>
      <c r="E36" s="42" t="s">
        <v>73</v>
      </c>
      <c r="F36" s="65" t="s">
        <v>65</v>
      </c>
      <c r="G36" s="42" t="s">
        <v>67</v>
      </c>
      <c r="H36" s="65" t="s">
        <v>65</v>
      </c>
      <c r="I36" s="43"/>
      <c r="J36" s="83" t="s">
        <v>72</v>
      </c>
      <c r="K36" s="69" t="s">
        <v>65</v>
      </c>
      <c r="L36" s="83" t="s">
        <v>73</v>
      </c>
      <c r="M36" s="69" t="s">
        <v>65</v>
      </c>
      <c r="N36" s="83" t="s">
        <v>67</v>
      </c>
      <c r="O36" s="69" t="s">
        <v>65</v>
      </c>
    </row>
    <row r="37" spans="1:15" ht="24" thickBot="1">
      <c r="A37" s="367">
        <v>41030</v>
      </c>
      <c r="B37" s="18" t="s">
        <v>74</v>
      </c>
      <c r="C37" s="34">
        <f>HKT!$H$23</f>
        <v>3746</v>
      </c>
      <c r="D37" s="49">
        <f>HKT!$I$23/100</f>
        <v>0.13998782714546554</v>
      </c>
      <c r="E37" s="34">
        <f>HKT!$V$23</f>
        <v>570121</v>
      </c>
      <c r="F37" s="49">
        <f>HKT!$W$23/100</f>
        <v>0.24537398070298444</v>
      </c>
      <c r="G37" s="34">
        <f>HKT!$Z$101</f>
        <v>0</v>
      </c>
      <c r="H37" s="49">
        <f>HKT!$AA$101/100</f>
        <v>0</v>
      </c>
      <c r="I37" s="35"/>
      <c r="J37" s="78">
        <f>HDY!$H$23</f>
        <v>160</v>
      </c>
      <c r="K37" s="49">
        <f>HDY!$I$23/100</f>
        <v>2.564102564102555E-2</v>
      </c>
      <c r="L37" s="78">
        <f>HDY!$V$23</f>
        <v>21747</v>
      </c>
      <c r="M37" s="49">
        <f>HDY!$W$23/100</f>
        <v>0.1390634820867378</v>
      </c>
      <c r="N37" s="78">
        <f>HDY!$Z$101</f>
        <v>0</v>
      </c>
      <c r="O37" s="49">
        <f>HDY!$AA$101/100</f>
        <v>0</v>
      </c>
    </row>
    <row r="38" spans="1:15" ht="24" thickBot="1">
      <c r="A38" s="368"/>
      <c r="B38" s="18" t="s">
        <v>75</v>
      </c>
      <c r="C38" s="34">
        <f>HKT!$H$49</f>
        <v>3834</v>
      </c>
      <c r="D38" s="49">
        <f>HKT!$I$49/100</f>
        <v>0.14277198211624431</v>
      </c>
      <c r="E38" s="34">
        <f>HKT!$V$49</f>
        <v>488137</v>
      </c>
      <c r="F38" s="49">
        <f>HKT!$W$49/100</f>
        <v>0.21267837268463308</v>
      </c>
      <c r="G38" s="34">
        <f>HKT!$Z$127</f>
        <v>0</v>
      </c>
      <c r="H38" s="49">
        <f>HKT!$AA$127/100</f>
        <v>0</v>
      </c>
      <c r="I38" s="35"/>
      <c r="J38" s="78">
        <f>HDY!$H$49</f>
        <v>2193</v>
      </c>
      <c r="K38" s="49">
        <f>HDY!$I$49/100</f>
        <v>0.25529479107040642</v>
      </c>
      <c r="L38" s="78">
        <f>HDY!$V$49</f>
        <v>300344</v>
      </c>
      <c r="M38" s="49">
        <f>HDY!$W$49/100</f>
        <v>0.15617866367944311</v>
      </c>
      <c r="N38" s="78">
        <f>HDY!$Z$127</f>
        <v>0</v>
      </c>
      <c r="O38" s="49">
        <f>HDY!$AA$127/100</f>
        <v>0</v>
      </c>
    </row>
    <row r="39" spans="1:15" s="25" customFormat="1" ht="24" thickBot="1">
      <c r="A39" s="369"/>
      <c r="B39" s="48" t="s">
        <v>76</v>
      </c>
      <c r="C39" s="36">
        <f>HKT!$H$75</f>
        <v>7580</v>
      </c>
      <c r="D39" s="50">
        <f>HKT!$I$75/100</f>
        <v>0.14139436831802432</v>
      </c>
      <c r="E39" s="36">
        <f>HKT!$V$75</f>
        <v>1058258</v>
      </c>
      <c r="F39" s="50">
        <f>HKT!$W$75/100</f>
        <v>0.23007628565683191</v>
      </c>
      <c r="G39" s="36">
        <f>HKT!$Z$153</f>
        <v>0</v>
      </c>
      <c r="H39" s="50">
        <f>HKT!$AA$153/100</f>
        <v>0</v>
      </c>
      <c r="I39" s="37"/>
      <c r="J39" s="79">
        <f>HDY!$H$75</f>
        <v>2353</v>
      </c>
      <c r="K39" s="50">
        <f>HDY!$I$75/100</f>
        <v>0.23646873357856024</v>
      </c>
      <c r="L39" s="79">
        <f>HDY!$V$75</f>
        <v>322091</v>
      </c>
      <c r="M39" s="50">
        <f>HDY!$W$75/100</f>
        <v>0.15500690298172959</v>
      </c>
      <c r="N39" s="79">
        <f>HDY!$Z$153</f>
        <v>0</v>
      </c>
      <c r="O39" s="50">
        <f>HDY!$AA$153/100</f>
        <v>0</v>
      </c>
    </row>
    <row r="40" spans="1:15" ht="8.25" customHeight="1" thickBot="1">
      <c r="A40" s="13"/>
      <c r="B40" s="13"/>
      <c r="C40" s="32"/>
      <c r="D40" s="53"/>
      <c r="E40" s="32"/>
      <c r="F40" s="53"/>
      <c r="G40" s="32"/>
      <c r="H40" s="53"/>
      <c r="I40" s="31"/>
      <c r="J40" s="74"/>
      <c r="K40" s="53"/>
      <c r="L40" s="74"/>
      <c r="M40" s="53"/>
      <c r="N40" s="74"/>
      <c r="O40" s="53"/>
    </row>
    <row r="41" spans="1:15" ht="24" thickBot="1">
      <c r="A41" s="370" t="s">
        <v>86</v>
      </c>
      <c r="B41" s="22" t="s">
        <v>74</v>
      </c>
      <c r="C41" s="38" t="e">
        <f>HKT!#REF!</f>
        <v>#REF!</v>
      </c>
      <c r="D41" s="62" t="e">
        <f>HKT!#REF!/100</f>
        <v>#REF!</v>
      </c>
      <c r="E41" s="38" t="e">
        <f>HKT!#REF!</f>
        <v>#REF!</v>
      </c>
      <c r="F41" s="62" t="e">
        <f>HKT!#REF!/100</f>
        <v>#REF!</v>
      </c>
      <c r="G41" s="38" t="e">
        <f>HKT!#REF!</f>
        <v>#REF!</v>
      </c>
      <c r="H41" s="62" t="e">
        <f>HKT!#REF!/100</f>
        <v>#REF!</v>
      </c>
      <c r="I41" s="35"/>
      <c r="J41" s="80" t="e">
        <f>HDY!#REF!</f>
        <v>#REF!</v>
      </c>
      <c r="K41" s="62" t="e">
        <f>HDY!#REF!/100</f>
        <v>#REF!</v>
      </c>
      <c r="L41" s="80" t="e">
        <f>HDY!#REF!</f>
        <v>#REF!</v>
      </c>
      <c r="M41" s="62" t="e">
        <f>HDY!#REF!/100</f>
        <v>#REF!</v>
      </c>
      <c r="N41" s="80" t="e">
        <f>HDY!#REF!</f>
        <v>#REF!</v>
      </c>
      <c r="O41" s="62" t="e">
        <f>HDY!#REF!/100</f>
        <v>#REF!</v>
      </c>
    </row>
    <row r="42" spans="1:15" ht="24" thickBot="1">
      <c r="A42" s="371"/>
      <c r="B42" s="22" t="s">
        <v>75</v>
      </c>
      <c r="C42" s="38" t="e">
        <f>HKT!#REF!</f>
        <v>#REF!</v>
      </c>
      <c r="D42" s="62" t="e">
        <f>HKT!#REF!/100</f>
        <v>#REF!</v>
      </c>
      <c r="E42" s="38" t="e">
        <f>HKT!#REF!</f>
        <v>#REF!</v>
      </c>
      <c r="F42" s="62" t="e">
        <f>HKT!#REF!/100</f>
        <v>#REF!</v>
      </c>
      <c r="G42" s="38" t="e">
        <f>HKT!#REF!</f>
        <v>#REF!</v>
      </c>
      <c r="H42" s="62" t="e">
        <f>HKT!#REF!/100</f>
        <v>#REF!</v>
      </c>
      <c r="I42" s="35"/>
      <c r="J42" s="80" t="e">
        <f>HDY!#REF!</f>
        <v>#REF!</v>
      </c>
      <c r="K42" s="62" t="e">
        <f>HDY!#REF!/100</f>
        <v>#REF!</v>
      </c>
      <c r="L42" s="80" t="e">
        <f>HDY!#REF!</f>
        <v>#REF!</v>
      </c>
      <c r="M42" s="62" t="e">
        <f>HDY!#REF!/100</f>
        <v>#REF!</v>
      </c>
      <c r="N42" s="80" t="e">
        <f>HDY!#REF!</f>
        <v>#REF!</v>
      </c>
      <c r="O42" s="62" t="e">
        <f>HDY!#REF!/100</f>
        <v>#REF!</v>
      </c>
    </row>
    <row r="43" spans="1:15" ht="24" thickBot="1">
      <c r="A43" s="372"/>
      <c r="B43" s="22" t="s">
        <v>76</v>
      </c>
      <c r="C43" s="40" t="e">
        <f>HKT!#REF!</f>
        <v>#REF!</v>
      </c>
      <c r="D43" s="63" t="e">
        <f>HKT!#REF!/100</f>
        <v>#REF!</v>
      </c>
      <c r="E43" s="40" t="e">
        <f>HKT!#REF!</f>
        <v>#REF!</v>
      </c>
      <c r="F43" s="63" t="e">
        <f>HKT!#REF!/100</f>
        <v>#REF!</v>
      </c>
      <c r="G43" s="40" t="e">
        <f>HKT!#REF!</f>
        <v>#REF!</v>
      </c>
      <c r="H43" s="63" t="e">
        <f>HKT!#REF!/100</f>
        <v>#REF!</v>
      </c>
      <c r="I43" s="37"/>
      <c r="J43" s="81" t="e">
        <f>HDY!#REF!</f>
        <v>#REF!</v>
      </c>
      <c r="K43" s="63" t="e">
        <f>HDY!#REF!/100</f>
        <v>#REF!</v>
      </c>
      <c r="L43" s="81" t="e">
        <f>HDY!#REF!</f>
        <v>#REF!</v>
      </c>
      <c r="M43" s="63" t="e">
        <f>HDY!#REF!/100</f>
        <v>#REF!</v>
      </c>
      <c r="N43" s="81" t="e">
        <f>HDY!#REF!</f>
        <v>#REF!</v>
      </c>
      <c r="O43" s="63" t="e">
        <f>HDY!#REF!/100</f>
        <v>#REF!</v>
      </c>
    </row>
  </sheetData>
  <customSheetViews>
    <customSheetView guid="{ED529B84-E379-4C9B-A677-BE1D384436B0}">
      <selection activeCell="F22" sqref="F22"/>
      <pageMargins left="0.7" right="0.7" top="0.75" bottom="0.75" header="0.3" footer="0.3"/>
    </customSheetView>
  </customSheetViews>
  <mergeCells count="33">
    <mergeCell ref="A37:A39"/>
    <mergeCell ref="A41:A43"/>
    <mergeCell ref="N24:O24"/>
    <mergeCell ref="A26:A28"/>
    <mergeCell ref="A30:A32"/>
    <mergeCell ref="A35:B36"/>
    <mergeCell ref="C35:D35"/>
    <mergeCell ref="E35:F35"/>
    <mergeCell ref="G35:H35"/>
    <mergeCell ref="J35:K35"/>
    <mergeCell ref="L35:M35"/>
    <mergeCell ref="N35:O35"/>
    <mergeCell ref="A19:A21"/>
    <mergeCell ref="J13:K13"/>
    <mergeCell ref="L13:M13"/>
    <mergeCell ref="N13:O13"/>
    <mergeCell ref="A24:B25"/>
    <mergeCell ref="C24:D24"/>
    <mergeCell ref="E24:F24"/>
    <mergeCell ref="G24:H24"/>
    <mergeCell ref="J24:K24"/>
    <mergeCell ref="L24:M24"/>
    <mergeCell ref="A13:B14"/>
    <mergeCell ref="C13:D13"/>
    <mergeCell ref="E13:F13"/>
    <mergeCell ref="G13:H13"/>
    <mergeCell ref="A15:A17"/>
    <mergeCell ref="E2:F2"/>
    <mergeCell ref="G2:H2"/>
    <mergeCell ref="A4:A6"/>
    <mergeCell ref="A8:A10"/>
    <mergeCell ref="A2:B3"/>
    <mergeCell ref="C2:D2"/>
  </mergeCells>
  <phoneticPr fontId="26" type="noConversion"/>
  <conditionalFormatting sqref="C15:H21 J15:O21 C26:H32 J26:O32 C37:H43 J37:O43 C4:H10">
    <cfRule type="cellIs" dxfId="9" priority="12" stopIfTrue="1" operator="lessThan">
      <formula>0</formula>
    </cfRule>
  </conditionalFormatting>
  <conditionalFormatting sqref="C4">
    <cfRule type="expression" dxfId="8" priority="10" stopIfTrue="1">
      <formula>IF($D$4&lt;0,TRUE,FALSE)</formula>
    </cfRule>
  </conditionalFormatting>
  <conditionalFormatting sqref="C5">
    <cfRule type="expression" dxfId="7" priority="8" stopIfTrue="1">
      <formula>IF($D$5&lt;0,TRUE,FALSE)</formula>
    </cfRule>
  </conditionalFormatting>
  <conditionalFormatting sqref="C6">
    <cfRule type="expression" dxfId="6" priority="7" stopIfTrue="1">
      <formula>IF($D$6&lt;0,TRUE,FALSE)</formula>
    </cfRule>
  </conditionalFormatting>
  <conditionalFormatting sqref="C8">
    <cfRule type="expression" dxfId="5" priority="6" stopIfTrue="1">
      <formula>IF($D$8&lt;0,TRUE,FALSE)</formula>
    </cfRule>
  </conditionalFormatting>
  <conditionalFormatting sqref="C15:H21 J15:O21 C26:H32 J26:O32 C37:H43 J37:O43 C4:H10">
    <cfRule type="cellIs" dxfId="4" priority="5" stopIfTrue="1" operator="lessThan">
      <formula>0</formula>
    </cfRule>
  </conditionalFormatting>
  <conditionalFormatting sqref="C4">
    <cfRule type="expression" dxfId="3" priority="4" stopIfTrue="1">
      <formula>IF($D$4&lt;0,TRUE,FALSE)</formula>
    </cfRule>
  </conditionalFormatting>
  <conditionalFormatting sqref="C5">
    <cfRule type="expression" dxfId="2" priority="3" stopIfTrue="1">
      <formula>IF($D$5&lt;0,TRUE,FALSE)</formula>
    </cfRule>
  </conditionalFormatting>
  <conditionalFormatting sqref="C6">
    <cfRule type="expression" dxfId="1" priority="2" stopIfTrue="1">
      <formula>IF($D$6&lt;0,TRUE,FALSE)</formula>
    </cfRule>
  </conditionalFormatting>
  <conditionalFormatting sqref="C8">
    <cfRule type="expression" dxfId="0" priority="1" stopIfTrue="1">
      <formula>IF($D$8&lt;0,TRUE,FALSE)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BKK+DMK</vt:lpstr>
      <vt:lpstr>BKK</vt:lpstr>
      <vt:lpstr>DMK</vt:lpstr>
      <vt:lpstr>CNX</vt:lpstr>
      <vt:lpstr>HDY</vt:lpstr>
      <vt:lpstr>HKT</vt:lpstr>
      <vt:lpstr>CEI</vt:lpstr>
      <vt:lpstr>TOTAL</vt:lpstr>
      <vt:lpstr>ppt รญผ</vt:lpstr>
      <vt:lpstr>BKK!Print_Area</vt:lpstr>
      <vt:lpstr>'BKK+DMK'!Print_Area</vt:lpstr>
      <vt:lpstr>CEI!Print_Area</vt:lpstr>
      <vt:lpstr>CNX!Print_Area</vt:lpstr>
      <vt:lpstr>DMK!Print_Area</vt:lpstr>
      <vt:lpstr>HDY!Print_Area</vt:lpstr>
      <vt:lpstr>HKT!Print_Area</vt:lpstr>
      <vt:lpstr>TOTAL!Print_Area</vt:lpstr>
    </vt:vector>
  </TitlesOfParts>
  <Company>aot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</dc:creator>
  <cp:lastModifiedBy>AOT</cp:lastModifiedBy>
  <cp:lastPrinted>2016-10-19T09:07:24Z</cp:lastPrinted>
  <dcterms:created xsi:type="dcterms:W3CDTF">2007-04-02T02:23:26Z</dcterms:created>
  <dcterms:modified xsi:type="dcterms:W3CDTF">2016-10-25T04:26:37Z</dcterms:modified>
</cp:coreProperties>
</file>