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9465" yWindow="6090" windowWidth="9480" windowHeight="6105" activeTab="7"/>
  </bookViews>
  <sheets>
    <sheet name="BKK+DMK" sheetId="1" r:id="rId1"/>
    <sheet name="BKK" sheetId="2" r:id="rId2"/>
    <sheet name="DMK" sheetId="3" r:id="rId3"/>
    <sheet name="CNX" sheetId="4" r:id="rId4"/>
    <sheet name="HDY" sheetId="5" r:id="rId5"/>
    <sheet name="HKT" sheetId="6" r:id="rId6"/>
    <sheet name="CEI" sheetId="7" r:id="rId7"/>
    <sheet name="TOTAL" sheetId="8" r:id="rId8"/>
    <sheet name="ppt รญผ" sheetId="11" state="hidden" r:id="rId9"/>
  </sheets>
  <definedNames>
    <definedName name="_xlnm.Print_Area" localSheetId="1">BKK!$B$2:$I$79,BKK!$L$2:$W$235</definedName>
    <definedName name="_xlnm.Print_Area" localSheetId="0">'BKK+DMK'!$B$2:$W$235</definedName>
    <definedName name="_xlnm.Print_Area" localSheetId="6">CEI!$L$2:$W$27</definedName>
    <definedName name="_xlnm.Print_Area" localSheetId="3">CNX!$L$158:$W$235</definedName>
    <definedName name="_xlnm.Print_Area" localSheetId="2">DMK!$B$2:$I$79,DMK!$L$2:$W$235</definedName>
    <definedName name="_xlnm.Print_Area" localSheetId="4">HDY!$L$158:$W$235</definedName>
    <definedName name="_xlnm.Print_Area" localSheetId="5">HKT!$B$2:$I$27</definedName>
    <definedName name="_xlnm.Print_Area" localSheetId="7">TOTAL!$L$210:$W$235</definedName>
    <definedName name="Z_ED529B84_E379_4C9B_A677_BE1D384436B0_.wvu.PrintArea" localSheetId="1" hidden="1">BKK!$B$2:$I$79,BKK!$L$2:$W$235</definedName>
    <definedName name="Z_ED529B84_E379_4C9B_A677_BE1D384436B0_.wvu.PrintArea" localSheetId="0" hidden="1">'BKK+DMK'!$B$2:$W$235</definedName>
    <definedName name="Z_ED529B84_E379_4C9B_A677_BE1D384436B0_.wvu.PrintArea" localSheetId="6" hidden="1">CEI!$L$2:$W$27</definedName>
    <definedName name="Z_ED529B84_E379_4C9B_A677_BE1D384436B0_.wvu.PrintArea" localSheetId="3" hidden="1">CNX!$L$158:$W$235</definedName>
    <definedName name="Z_ED529B84_E379_4C9B_A677_BE1D384436B0_.wvu.PrintArea" localSheetId="2" hidden="1">DMK!$B$2:$I$79,DMK!$L$2:$W$235</definedName>
    <definedName name="Z_ED529B84_E379_4C9B_A677_BE1D384436B0_.wvu.PrintArea" localSheetId="4" hidden="1">HDY!$L$158:$W$235</definedName>
    <definedName name="Z_ED529B84_E379_4C9B_A677_BE1D384436B0_.wvu.PrintArea" localSheetId="5" hidden="1">HKT!$B$2:$I$27</definedName>
    <definedName name="Z_ED529B84_E379_4C9B_A677_BE1D384436B0_.wvu.PrintArea" localSheetId="7" hidden="1">TOTAL!$L$210:$W$235</definedName>
  </definedNames>
  <calcPr calcId="125725"/>
  <customWorkbookViews>
    <customWorkbookView name="* - Personal View" guid="{ED529B84-E379-4C9B-A677-BE1D384436B0}" mergeInterval="0" personalView="1" maximized="1" xWindow="1" yWindow="1" windowWidth="1152" windowHeight="606" activeSheetId="4"/>
  </customWorkbookViews>
</workbook>
</file>

<file path=xl/calcChain.xml><?xml version="1.0" encoding="utf-8"?>
<calcChain xmlns="http://schemas.openxmlformats.org/spreadsheetml/2006/main">
  <c r="O232" i="3"/>
  <c r="U231"/>
  <c r="S231"/>
  <c r="R231"/>
  <c r="T231" s="1"/>
  <c r="V231" s="1"/>
  <c r="P231"/>
  <c r="O231"/>
  <c r="Q231" s="1"/>
  <c r="W231" s="1"/>
  <c r="N231"/>
  <c r="M231"/>
  <c r="U230"/>
  <c r="S230"/>
  <c r="R230"/>
  <c r="T230" s="1"/>
  <c r="V230" s="1"/>
  <c r="P230"/>
  <c r="O230"/>
  <c r="Q230" s="1"/>
  <c r="N230"/>
  <c r="M230"/>
  <c r="U229"/>
  <c r="U232" s="1"/>
  <c r="S229"/>
  <c r="R229"/>
  <c r="R232" s="1"/>
  <c r="P229"/>
  <c r="P232" s="1"/>
  <c r="O229"/>
  <c r="Q229" s="1"/>
  <c r="Q232" s="1"/>
  <c r="N229"/>
  <c r="N232" s="1"/>
  <c r="M229"/>
  <c r="M232" s="1"/>
  <c r="O228"/>
  <c r="W227"/>
  <c r="U227"/>
  <c r="S227"/>
  <c r="R227"/>
  <c r="T227" s="1"/>
  <c r="V227" s="1"/>
  <c r="P227"/>
  <c r="O227"/>
  <c r="Q227" s="1"/>
  <c r="N227"/>
  <c r="M227"/>
  <c r="W226"/>
  <c r="U226"/>
  <c r="S226"/>
  <c r="R226"/>
  <c r="T226" s="1"/>
  <c r="V226" s="1"/>
  <c r="P226"/>
  <c r="O226"/>
  <c r="Q226" s="1"/>
  <c r="N226"/>
  <c r="M226"/>
  <c r="U225"/>
  <c r="U228" s="1"/>
  <c r="S225"/>
  <c r="R225"/>
  <c r="R228" s="1"/>
  <c r="P225"/>
  <c r="P228" s="1"/>
  <c r="O225"/>
  <c r="Q225" s="1"/>
  <c r="Q228" s="1"/>
  <c r="N225"/>
  <c r="N228" s="1"/>
  <c r="M225"/>
  <c r="M228" s="1"/>
  <c r="U223"/>
  <c r="S223"/>
  <c r="R223"/>
  <c r="P223"/>
  <c r="O223"/>
  <c r="Q223" s="1"/>
  <c r="N223"/>
  <c r="M223"/>
  <c r="U222"/>
  <c r="S222"/>
  <c r="R222"/>
  <c r="P222"/>
  <c r="O222"/>
  <c r="Q222" s="1"/>
  <c r="N222"/>
  <c r="M222"/>
  <c r="U221"/>
  <c r="U224" s="1"/>
  <c r="U233" s="1"/>
  <c r="S221"/>
  <c r="R221"/>
  <c r="R224" s="1"/>
  <c r="P221"/>
  <c r="P224" s="1"/>
  <c r="P233" s="1"/>
  <c r="O221"/>
  <c r="N221"/>
  <c r="N224" s="1"/>
  <c r="M221"/>
  <c r="M224" s="1"/>
  <c r="M233" s="1"/>
  <c r="U219"/>
  <c r="S219"/>
  <c r="R219"/>
  <c r="P219"/>
  <c r="O219"/>
  <c r="Q219" s="1"/>
  <c r="N219"/>
  <c r="M219"/>
  <c r="U218"/>
  <c r="S218"/>
  <c r="R218"/>
  <c r="P218"/>
  <c r="O218"/>
  <c r="Q218" s="1"/>
  <c r="N218"/>
  <c r="M218"/>
  <c r="U217"/>
  <c r="U220" s="1"/>
  <c r="S217"/>
  <c r="R217"/>
  <c r="R220" s="1"/>
  <c r="P217"/>
  <c r="P220" s="1"/>
  <c r="P234" s="1"/>
  <c r="O217"/>
  <c r="Q217" s="1"/>
  <c r="Q220" s="1"/>
  <c r="N217"/>
  <c r="N220" s="1"/>
  <c r="N234" s="1"/>
  <c r="M217"/>
  <c r="M220" s="1"/>
  <c r="S208"/>
  <c r="S207"/>
  <c r="V206"/>
  <c r="U206"/>
  <c r="S206"/>
  <c r="R206"/>
  <c r="P206"/>
  <c r="N206"/>
  <c r="M206"/>
  <c r="V205"/>
  <c r="T205"/>
  <c r="O205"/>
  <c r="Q205" s="1"/>
  <c r="T204"/>
  <c r="V204" s="1"/>
  <c r="Q204"/>
  <c r="W204" s="1"/>
  <c r="O204"/>
  <c r="V203"/>
  <c r="T203"/>
  <c r="T206" s="1"/>
  <c r="Q203"/>
  <c r="O203"/>
  <c r="O206" s="1"/>
  <c r="U202"/>
  <c r="T202"/>
  <c r="S202"/>
  <c r="R202"/>
  <c r="P202"/>
  <c r="N202"/>
  <c r="M202"/>
  <c r="V201"/>
  <c r="T201"/>
  <c r="Q201"/>
  <c r="W201" s="1"/>
  <c r="O201"/>
  <c r="V200"/>
  <c r="T200"/>
  <c r="Q200"/>
  <c r="W200" s="1"/>
  <c r="O200"/>
  <c r="V199"/>
  <c r="V202" s="1"/>
  <c r="T199"/>
  <c r="Q199"/>
  <c r="O199"/>
  <c r="O202" s="1"/>
  <c r="U198"/>
  <c r="U207" s="1"/>
  <c r="T198"/>
  <c r="T207" s="1"/>
  <c r="S198"/>
  <c r="R198"/>
  <c r="P198"/>
  <c r="N198"/>
  <c r="N207" s="1"/>
  <c r="M198"/>
  <c r="M207" s="1"/>
  <c r="V197"/>
  <c r="V198" s="1"/>
  <c r="V207" s="1"/>
  <c r="T197"/>
  <c r="Q197"/>
  <c r="O197"/>
  <c r="V196"/>
  <c r="T196"/>
  <c r="Q196"/>
  <c r="W196" s="1"/>
  <c r="O196"/>
  <c r="V195"/>
  <c r="T195"/>
  <c r="Q195"/>
  <c r="Q198" s="1"/>
  <c r="O195"/>
  <c r="O198" s="1"/>
  <c r="O207" s="1"/>
  <c r="U194"/>
  <c r="U208" s="1"/>
  <c r="T194"/>
  <c r="S194"/>
  <c r="R194"/>
  <c r="P194"/>
  <c r="N194"/>
  <c r="N208" s="1"/>
  <c r="M194"/>
  <c r="M208" s="1"/>
  <c r="V193"/>
  <c r="T193"/>
  <c r="Q193"/>
  <c r="O193"/>
  <c r="V192"/>
  <c r="T192"/>
  <c r="Q192"/>
  <c r="O192"/>
  <c r="V191"/>
  <c r="T191"/>
  <c r="Q191"/>
  <c r="W191" s="1"/>
  <c r="O191"/>
  <c r="O194" s="1"/>
  <c r="R182"/>
  <c r="N182"/>
  <c r="R181"/>
  <c r="N181"/>
  <c r="U180"/>
  <c r="S180"/>
  <c r="R180"/>
  <c r="P180"/>
  <c r="N180"/>
  <c r="M180"/>
  <c r="T179"/>
  <c r="V179" s="1"/>
  <c r="O179"/>
  <c r="Q179" s="1"/>
  <c r="W179" s="1"/>
  <c r="T178"/>
  <c r="V178" s="1"/>
  <c r="O178"/>
  <c r="Q178" s="1"/>
  <c r="W178" s="1"/>
  <c r="T177"/>
  <c r="O177"/>
  <c r="Q177" s="1"/>
  <c r="U176"/>
  <c r="S176"/>
  <c r="R176"/>
  <c r="P176"/>
  <c r="N176"/>
  <c r="M176"/>
  <c r="W175"/>
  <c r="T175"/>
  <c r="V175" s="1"/>
  <c r="O175"/>
  <c r="Q175" s="1"/>
  <c r="T174"/>
  <c r="V174" s="1"/>
  <c r="O174"/>
  <c r="Q174" s="1"/>
  <c r="T173"/>
  <c r="V173" s="1"/>
  <c r="O173"/>
  <c r="Q173" s="1"/>
  <c r="U172"/>
  <c r="U181" s="1"/>
  <c r="S172"/>
  <c r="R172"/>
  <c r="P172"/>
  <c r="P181" s="1"/>
  <c r="N172"/>
  <c r="M172"/>
  <c r="M181" s="1"/>
  <c r="T171"/>
  <c r="V171" s="1"/>
  <c r="O171"/>
  <c r="Q171" s="1"/>
  <c r="W171" s="1"/>
  <c r="T170"/>
  <c r="V170" s="1"/>
  <c r="O170"/>
  <c r="Q170" s="1"/>
  <c r="W170" s="1"/>
  <c r="T169"/>
  <c r="O169"/>
  <c r="Q169" s="1"/>
  <c r="U168"/>
  <c r="S168"/>
  <c r="R168"/>
  <c r="P168"/>
  <c r="P182" s="1"/>
  <c r="N168"/>
  <c r="M168"/>
  <c r="M182" s="1"/>
  <c r="W167"/>
  <c r="T167"/>
  <c r="V167" s="1"/>
  <c r="O167"/>
  <c r="Q167" s="1"/>
  <c r="Q168" s="1"/>
  <c r="T166"/>
  <c r="V166" s="1"/>
  <c r="O166"/>
  <c r="Q166" s="1"/>
  <c r="T165"/>
  <c r="V165" s="1"/>
  <c r="W165" s="1"/>
  <c r="O165"/>
  <c r="Q165" s="1"/>
  <c r="U154"/>
  <c r="U153"/>
  <c r="S153"/>
  <c r="R153"/>
  <c r="T153" s="1"/>
  <c r="Q153"/>
  <c r="P153"/>
  <c r="N153"/>
  <c r="M153"/>
  <c r="O153" s="1"/>
  <c r="U152"/>
  <c r="S152"/>
  <c r="R152"/>
  <c r="T152" s="1"/>
  <c r="Q152"/>
  <c r="P152"/>
  <c r="N152"/>
  <c r="M152"/>
  <c r="O152" s="1"/>
  <c r="U151"/>
  <c r="S151"/>
  <c r="S154" s="1"/>
  <c r="R151"/>
  <c r="T151" s="1"/>
  <c r="Q151"/>
  <c r="P151"/>
  <c r="P154" s="1"/>
  <c r="N151"/>
  <c r="N154" s="1"/>
  <c r="M151"/>
  <c r="O151" s="1"/>
  <c r="O154" s="1"/>
  <c r="U149"/>
  <c r="U150" s="1"/>
  <c r="S149"/>
  <c r="R149"/>
  <c r="T149" s="1"/>
  <c r="Q149"/>
  <c r="P149"/>
  <c r="N149"/>
  <c r="M149"/>
  <c r="O149" s="1"/>
  <c r="T148"/>
  <c r="S148"/>
  <c r="R148"/>
  <c r="P148"/>
  <c r="N148"/>
  <c r="M148"/>
  <c r="O148" s="1"/>
  <c r="U147"/>
  <c r="T147"/>
  <c r="S147"/>
  <c r="S150" s="1"/>
  <c r="R147"/>
  <c r="R150" s="1"/>
  <c r="P147"/>
  <c r="P150" s="1"/>
  <c r="N147"/>
  <c r="N150" s="1"/>
  <c r="M147"/>
  <c r="O147" s="1"/>
  <c r="U145"/>
  <c r="T145"/>
  <c r="S145"/>
  <c r="R145"/>
  <c r="P145"/>
  <c r="N145"/>
  <c r="M145"/>
  <c r="O145" s="1"/>
  <c r="U144"/>
  <c r="T144"/>
  <c r="S144"/>
  <c r="R144"/>
  <c r="P144"/>
  <c r="N144"/>
  <c r="M144"/>
  <c r="O144" s="1"/>
  <c r="U143"/>
  <c r="U146" s="1"/>
  <c r="T143"/>
  <c r="S143"/>
  <c r="S146" s="1"/>
  <c r="R143"/>
  <c r="R146" s="1"/>
  <c r="R155" s="1"/>
  <c r="P143"/>
  <c r="P146" s="1"/>
  <c r="N143"/>
  <c r="N146" s="1"/>
  <c r="N155" s="1"/>
  <c r="M143"/>
  <c r="O143" s="1"/>
  <c r="U141"/>
  <c r="S141"/>
  <c r="R141"/>
  <c r="P141"/>
  <c r="N141"/>
  <c r="O141" s="1"/>
  <c r="M141"/>
  <c r="U140"/>
  <c r="T140"/>
  <c r="S140"/>
  <c r="R140"/>
  <c r="P140"/>
  <c r="Q140" s="1"/>
  <c r="N140"/>
  <c r="M140"/>
  <c r="O140" s="1"/>
  <c r="U139"/>
  <c r="T139"/>
  <c r="S139"/>
  <c r="S142" s="1"/>
  <c r="S156" s="1"/>
  <c r="R139"/>
  <c r="P139"/>
  <c r="N139"/>
  <c r="N142" s="1"/>
  <c r="N156" s="1"/>
  <c r="M139"/>
  <c r="S129"/>
  <c r="U128"/>
  <c r="S128"/>
  <c r="R128"/>
  <c r="P128"/>
  <c r="N128"/>
  <c r="M128"/>
  <c r="V127"/>
  <c r="T127"/>
  <c r="O127"/>
  <c r="T126"/>
  <c r="T128" s="1"/>
  <c r="Q126"/>
  <c r="O126"/>
  <c r="V125"/>
  <c r="T125"/>
  <c r="O125"/>
  <c r="U124"/>
  <c r="U129" s="1"/>
  <c r="T124"/>
  <c r="S124"/>
  <c r="R124"/>
  <c r="P124"/>
  <c r="N124"/>
  <c r="M124"/>
  <c r="M129" s="1"/>
  <c r="T123"/>
  <c r="Q123"/>
  <c r="O123"/>
  <c r="V122"/>
  <c r="T122"/>
  <c r="O122"/>
  <c r="T121"/>
  <c r="Q121"/>
  <c r="O121"/>
  <c r="O124" s="1"/>
  <c r="U120"/>
  <c r="S120"/>
  <c r="R120"/>
  <c r="P120"/>
  <c r="P129" s="1"/>
  <c r="N120"/>
  <c r="N129" s="1"/>
  <c r="M120"/>
  <c r="V119"/>
  <c r="T119"/>
  <c r="Q119"/>
  <c r="O119"/>
  <c r="T118"/>
  <c r="T120" s="1"/>
  <c r="Q118"/>
  <c r="O118"/>
  <c r="V117"/>
  <c r="T117"/>
  <c r="Q117"/>
  <c r="Q120" s="1"/>
  <c r="O117"/>
  <c r="U116"/>
  <c r="U130" s="1"/>
  <c r="T116"/>
  <c r="S116"/>
  <c r="S130" s="1"/>
  <c r="R116"/>
  <c r="R130" s="1"/>
  <c r="P116"/>
  <c r="P130" s="1"/>
  <c r="N116"/>
  <c r="N130" s="1"/>
  <c r="M116"/>
  <c r="M130" s="1"/>
  <c r="V115"/>
  <c r="V116" s="1"/>
  <c r="T115"/>
  <c r="Q115"/>
  <c r="O115"/>
  <c r="V114"/>
  <c r="T114"/>
  <c r="Q114"/>
  <c r="O114"/>
  <c r="V113"/>
  <c r="T113"/>
  <c r="Q113"/>
  <c r="W113" s="1"/>
  <c r="O113"/>
  <c r="O116" s="1"/>
  <c r="R104"/>
  <c r="U103"/>
  <c r="M103"/>
  <c r="U102"/>
  <c r="T102"/>
  <c r="S102"/>
  <c r="R102"/>
  <c r="P102"/>
  <c r="N102"/>
  <c r="M102"/>
  <c r="V101"/>
  <c r="T101"/>
  <c r="Q101"/>
  <c r="W101" s="1"/>
  <c r="O101"/>
  <c r="V100"/>
  <c r="T100"/>
  <c r="Q100"/>
  <c r="O100"/>
  <c r="V99"/>
  <c r="V102" s="1"/>
  <c r="T99"/>
  <c r="Q99"/>
  <c r="O99"/>
  <c r="O102" s="1"/>
  <c r="U98"/>
  <c r="T98"/>
  <c r="S98"/>
  <c r="S103" s="1"/>
  <c r="R98"/>
  <c r="P98"/>
  <c r="N98"/>
  <c r="M98"/>
  <c r="V97"/>
  <c r="T97"/>
  <c r="Q97"/>
  <c r="O97"/>
  <c r="V96"/>
  <c r="T96"/>
  <c r="Q96"/>
  <c r="W96" s="1"/>
  <c r="O96"/>
  <c r="V95"/>
  <c r="V98" s="1"/>
  <c r="T95"/>
  <c r="Q95"/>
  <c r="O95"/>
  <c r="U94"/>
  <c r="T94"/>
  <c r="S94"/>
  <c r="R94"/>
  <c r="R103" s="1"/>
  <c r="P94"/>
  <c r="P103" s="1"/>
  <c r="N94"/>
  <c r="M94"/>
  <c r="V93"/>
  <c r="T93"/>
  <c r="Q93"/>
  <c r="W93" s="1"/>
  <c r="O93"/>
  <c r="V92"/>
  <c r="T92"/>
  <c r="Q92"/>
  <c r="O92"/>
  <c r="V91"/>
  <c r="V94" s="1"/>
  <c r="T91"/>
  <c r="Q91"/>
  <c r="O91"/>
  <c r="O94" s="1"/>
  <c r="U90"/>
  <c r="U104" s="1"/>
  <c r="T90"/>
  <c r="T104" s="1"/>
  <c r="S90"/>
  <c r="S104" s="1"/>
  <c r="R90"/>
  <c r="P90"/>
  <c r="P104" s="1"/>
  <c r="N90"/>
  <c r="N104" s="1"/>
  <c r="M90"/>
  <c r="M104" s="1"/>
  <c r="V89"/>
  <c r="T89"/>
  <c r="Q89"/>
  <c r="W89" s="1"/>
  <c r="O89"/>
  <c r="V88"/>
  <c r="T88"/>
  <c r="Q88"/>
  <c r="W88" s="1"/>
  <c r="O88"/>
  <c r="V87"/>
  <c r="V90" s="1"/>
  <c r="V104" s="1"/>
  <c r="T87"/>
  <c r="Q87"/>
  <c r="O87"/>
  <c r="U75"/>
  <c r="S75"/>
  <c r="R75"/>
  <c r="P75"/>
  <c r="O75"/>
  <c r="Q75" s="1"/>
  <c r="N75"/>
  <c r="M75"/>
  <c r="G75"/>
  <c r="A75" s="1"/>
  <c r="F75"/>
  <c r="H75" s="1"/>
  <c r="I75" s="1"/>
  <c r="E75"/>
  <c r="D75"/>
  <c r="C75"/>
  <c r="U74"/>
  <c r="S74"/>
  <c r="R74"/>
  <c r="P74"/>
  <c r="O74"/>
  <c r="Q74" s="1"/>
  <c r="N74"/>
  <c r="M74"/>
  <c r="G74"/>
  <c r="A74" s="1"/>
  <c r="F74"/>
  <c r="H74" s="1"/>
  <c r="E74"/>
  <c r="I74" s="1"/>
  <c r="D74"/>
  <c r="C74"/>
  <c r="U73"/>
  <c r="U76" s="1"/>
  <c r="S73"/>
  <c r="S76" s="1"/>
  <c r="R73"/>
  <c r="R76" s="1"/>
  <c r="P73"/>
  <c r="P76" s="1"/>
  <c r="O73"/>
  <c r="Q73" s="1"/>
  <c r="Q76" s="1"/>
  <c r="N73"/>
  <c r="N76" s="1"/>
  <c r="M73"/>
  <c r="M76" s="1"/>
  <c r="G73"/>
  <c r="G76" s="1"/>
  <c r="F73"/>
  <c r="H73" s="1"/>
  <c r="H76" s="1"/>
  <c r="E73"/>
  <c r="E76" s="1"/>
  <c r="I76" s="1"/>
  <c r="D73"/>
  <c r="D76" s="1"/>
  <c r="C73"/>
  <c r="C76" s="1"/>
  <c r="U71"/>
  <c r="S71"/>
  <c r="R71"/>
  <c r="P71"/>
  <c r="N71"/>
  <c r="M71"/>
  <c r="O71" s="1"/>
  <c r="Q71" s="1"/>
  <c r="G71"/>
  <c r="A71" s="1"/>
  <c r="F71"/>
  <c r="H71" s="1"/>
  <c r="E71"/>
  <c r="I71" s="1"/>
  <c r="D71"/>
  <c r="C71"/>
  <c r="U70"/>
  <c r="S70"/>
  <c r="R70"/>
  <c r="P70"/>
  <c r="O70"/>
  <c r="Q70" s="1"/>
  <c r="N70"/>
  <c r="M70"/>
  <c r="G70"/>
  <c r="A70" s="1"/>
  <c r="F70"/>
  <c r="D70"/>
  <c r="C70"/>
  <c r="E70" s="1"/>
  <c r="U69"/>
  <c r="S69"/>
  <c r="S72" s="1"/>
  <c r="R69"/>
  <c r="R72" s="1"/>
  <c r="P69"/>
  <c r="P72" s="1"/>
  <c r="O69"/>
  <c r="Q69" s="1"/>
  <c r="N69"/>
  <c r="N72" s="1"/>
  <c r="M69"/>
  <c r="G69"/>
  <c r="A69" s="1"/>
  <c r="F69"/>
  <c r="D69"/>
  <c r="D72" s="1"/>
  <c r="C69"/>
  <c r="E69" s="1"/>
  <c r="G68"/>
  <c r="U67"/>
  <c r="S67"/>
  <c r="T67" s="1"/>
  <c r="V67" s="1"/>
  <c r="R67"/>
  <c r="P67"/>
  <c r="O67"/>
  <c r="Q67" s="1"/>
  <c r="N67"/>
  <c r="M67"/>
  <c r="G67"/>
  <c r="A67" s="1"/>
  <c r="F67"/>
  <c r="D67"/>
  <c r="C67"/>
  <c r="E67" s="1"/>
  <c r="U66"/>
  <c r="T66"/>
  <c r="S66"/>
  <c r="R66"/>
  <c r="P66"/>
  <c r="N66"/>
  <c r="M66"/>
  <c r="O66" s="1"/>
  <c r="Q66" s="1"/>
  <c r="G66"/>
  <c r="F66"/>
  <c r="H66" s="1"/>
  <c r="E66"/>
  <c r="I66" s="1"/>
  <c r="D66"/>
  <c r="C66"/>
  <c r="A66"/>
  <c r="U65"/>
  <c r="U68" s="1"/>
  <c r="S65"/>
  <c r="S68" s="1"/>
  <c r="S77" s="1"/>
  <c r="R65"/>
  <c r="R68" s="1"/>
  <c r="P65"/>
  <c r="O65"/>
  <c r="O68" s="1"/>
  <c r="N65"/>
  <c r="N68" s="1"/>
  <c r="N77" s="1"/>
  <c r="M65"/>
  <c r="M68" s="1"/>
  <c r="G65"/>
  <c r="A65" s="1"/>
  <c r="F65"/>
  <c r="D65"/>
  <c r="D68" s="1"/>
  <c r="D77" s="1"/>
  <c r="C65"/>
  <c r="C68" s="1"/>
  <c r="U64"/>
  <c r="U63"/>
  <c r="T63"/>
  <c r="V63" s="1"/>
  <c r="S63"/>
  <c r="R63"/>
  <c r="P63"/>
  <c r="O63"/>
  <c r="Q63" s="1"/>
  <c r="W63" s="1"/>
  <c r="N63"/>
  <c r="M63"/>
  <c r="G63"/>
  <c r="A63" s="1"/>
  <c r="F63"/>
  <c r="E63"/>
  <c r="D63"/>
  <c r="D64" s="1"/>
  <c r="C63"/>
  <c r="U62"/>
  <c r="T62"/>
  <c r="S62"/>
  <c r="R62"/>
  <c r="P62"/>
  <c r="N62"/>
  <c r="M62"/>
  <c r="O62" s="1"/>
  <c r="Q62" s="1"/>
  <c r="G62"/>
  <c r="G64" s="1"/>
  <c r="F62"/>
  <c r="D62"/>
  <c r="C62"/>
  <c r="C64" s="1"/>
  <c r="U61"/>
  <c r="T61"/>
  <c r="V61" s="1"/>
  <c r="S61"/>
  <c r="S64" s="1"/>
  <c r="R61"/>
  <c r="R64" s="1"/>
  <c r="P61"/>
  <c r="P64" s="1"/>
  <c r="O61"/>
  <c r="N61"/>
  <c r="N64" s="1"/>
  <c r="M61"/>
  <c r="M64" s="1"/>
  <c r="G61"/>
  <c r="A61" s="1"/>
  <c r="F61"/>
  <c r="E61"/>
  <c r="D61"/>
  <c r="C61"/>
  <c r="P51"/>
  <c r="U50"/>
  <c r="S50"/>
  <c r="R50"/>
  <c r="P50"/>
  <c r="N50"/>
  <c r="M50"/>
  <c r="G50"/>
  <c r="F50"/>
  <c r="D50"/>
  <c r="C50"/>
  <c r="A50"/>
  <c r="V49"/>
  <c r="T49"/>
  <c r="O49"/>
  <c r="O50" s="1"/>
  <c r="H49"/>
  <c r="E49"/>
  <c r="I49" s="1"/>
  <c r="A49"/>
  <c r="V48"/>
  <c r="T48"/>
  <c r="Q48"/>
  <c r="O48"/>
  <c r="H48"/>
  <c r="E48"/>
  <c r="I48" s="1"/>
  <c r="A48"/>
  <c r="T47"/>
  <c r="V47" s="1"/>
  <c r="V50" s="1"/>
  <c r="Q47"/>
  <c r="O47"/>
  <c r="I47"/>
  <c r="H47"/>
  <c r="H50" s="1"/>
  <c r="E47"/>
  <c r="A47"/>
  <c r="U46"/>
  <c r="S46"/>
  <c r="R46"/>
  <c r="P46"/>
  <c r="N46"/>
  <c r="M46"/>
  <c r="G46"/>
  <c r="F46"/>
  <c r="D46"/>
  <c r="C46"/>
  <c r="A46"/>
  <c r="V45"/>
  <c r="T45"/>
  <c r="O45"/>
  <c r="Q45" s="1"/>
  <c r="W45" s="1"/>
  <c r="H45"/>
  <c r="E45"/>
  <c r="I45" s="1"/>
  <c r="A45"/>
  <c r="T44"/>
  <c r="V44" s="1"/>
  <c r="Q44"/>
  <c r="O44"/>
  <c r="I44"/>
  <c r="H44"/>
  <c r="H46" s="1"/>
  <c r="E44"/>
  <c r="A44"/>
  <c r="V43"/>
  <c r="V46" s="1"/>
  <c r="T43"/>
  <c r="T46" s="1"/>
  <c r="O43"/>
  <c r="O46" s="1"/>
  <c r="H43"/>
  <c r="E43"/>
  <c r="I43" s="1"/>
  <c r="A43"/>
  <c r="U42"/>
  <c r="U51" s="1"/>
  <c r="S42"/>
  <c r="S51" s="1"/>
  <c r="R42"/>
  <c r="R51" s="1"/>
  <c r="P42"/>
  <c r="N42"/>
  <c r="N51" s="1"/>
  <c r="M42"/>
  <c r="M51" s="1"/>
  <c r="G42"/>
  <c r="G51" s="1"/>
  <c r="F42"/>
  <c r="F51" s="1"/>
  <c r="A51" s="1"/>
  <c r="D42"/>
  <c r="D51" s="1"/>
  <c r="C42"/>
  <c r="C51" s="1"/>
  <c r="T41"/>
  <c r="V41" s="1"/>
  <c r="Q41"/>
  <c r="W41" s="1"/>
  <c r="O41"/>
  <c r="I41"/>
  <c r="H41"/>
  <c r="E41"/>
  <c r="A41"/>
  <c r="V40"/>
  <c r="T40"/>
  <c r="O40"/>
  <c r="Q40" s="1"/>
  <c r="H40"/>
  <c r="E40"/>
  <c r="I40" s="1"/>
  <c r="A40"/>
  <c r="T39"/>
  <c r="T42" s="1"/>
  <c r="T51" s="1"/>
  <c r="Q39"/>
  <c r="O39"/>
  <c r="O42" s="1"/>
  <c r="O51" s="1"/>
  <c r="I39"/>
  <c r="H39"/>
  <c r="H42" s="1"/>
  <c r="H51" s="1"/>
  <c r="E39"/>
  <c r="E42" s="1"/>
  <c r="A39"/>
  <c r="U38"/>
  <c r="U52" s="1"/>
  <c r="S38"/>
  <c r="S52" s="1"/>
  <c r="R38"/>
  <c r="R52" s="1"/>
  <c r="P38"/>
  <c r="P52" s="1"/>
  <c r="N38"/>
  <c r="N52" s="1"/>
  <c r="M38"/>
  <c r="M52" s="1"/>
  <c r="G38"/>
  <c r="G52" s="1"/>
  <c r="F38"/>
  <c r="F52" s="1"/>
  <c r="A52" s="1"/>
  <c r="D38"/>
  <c r="D52" s="1"/>
  <c r="C38"/>
  <c r="C52" s="1"/>
  <c r="A38"/>
  <c r="V37"/>
  <c r="T37"/>
  <c r="O37"/>
  <c r="Q37" s="1"/>
  <c r="H37"/>
  <c r="E37"/>
  <c r="I37" s="1"/>
  <c r="A37"/>
  <c r="T36"/>
  <c r="T38" s="1"/>
  <c r="Q36"/>
  <c r="O36"/>
  <c r="I36"/>
  <c r="H36"/>
  <c r="E36"/>
  <c r="A36"/>
  <c r="V35"/>
  <c r="T35"/>
  <c r="O35"/>
  <c r="O38" s="1"/>
  <c r="O52" s="1"/>
  <c r="H35"/>
  <c r="H38" s="1"/>
  <c r="H52" s="1"/>
  <c r="E35"/>
  <c r="I35" s="1"/>
  <c r="A35"/>
  <c r="F25"/>
  <c r="U24"/>
  <c r="S24"/>
  <c r="R24"/>
  <c r="P24"/>
  <c r="N24"/>
  <c r="M24"/>
  <c r="G24"/>
  <c r="F24"/>
  <c r="D24"/>
  <c r="C24"/>
  <c r="A24"/>
  <c r="T23"/>
  <c r="V23" s="1"/>
  <c r="Q23"/>
  <c r="W23" s="1"/>
  <c r="O23"/>
  <c r="H23"/>
  <c r="E23"/>
  <c r="I23" s="1"/>
  <c r="A23"/>
  <c r="T22"/>
  <c r="T24" s="1"/>
  <c r="Q22"/>
  <c r="O22"/>
  <c r="I22"/>
  <c r="H22"/>
  <c r="E22"/>
  <c r="A22"/>
  <c r="V21"/>
  <c r="T21"/>
  <c r="O21"/>
  <c r="O24" s="1"/>
  <c r="H21"/>
  <c r="H24" s="1"/>
  <c r="E21"/>
  <c r="E24" s="1"/>
  <c r="I24" s="1"/>
  <c r="A21"/>
  <c r="U20"/>
  <c r="U25" s="1"/>
  <c r="S20"/>
  <c r="R20"/>
  <c r="P20"/>
  <c r="N20"/>
  <c r="M20"/>
  <c r="M25" s="1"/>
  <c r="G20"/>
  <c r="A20" s="1"/>
  <c r="F20"/>
  <c r="D20"/>
  <c r="C20"/>
  <c r="T19"/>
  <c r="V19" s="1"/>
  <c r="Q19"/>
  <c r="W19" s="1"/>
  <c r="O19"/>
  <c r="I19"/>
  <c r="H19"/>
  <c r="E19"/>
  <c r="A19"/>
  <c r="V18"/>
  <c r="T18"/>
  <c r="O18"/>
  <c r="Q18" s="1"/>
  <c r="H18"/>
  <c r="E18"/>
  <c r="I18" s="1"/>
  <c r="A18"/>
  <c r="T17"/>
  <c r="T20" s="1"/>
  <c r="Q17"/>
  <c r="O17"/>
  <c r="O20" s="1"/>
  <c r="I17"/>
  <c r="H17"/>
  <c r="H20" s="1"/>
  <c r="E17"/>
  <c r="E20" s="1"/>
  <c r="I20" s="1"/>
  <c r="A17"/>
  <c r="U16"/>
  <c r="S16"/>
  <c r="S25" s="1"/>
  <c r="R16"/>
  <c r="P16"/>
  <c r="P25" s="1"/>
  <c r="N16"/>
  <c r="N25" s="1"/>
  <c r="M16"/>
  <c r="G16"/>
  <c r="G25" s="1"/>
  <c r="F16"/>
  <c r="A16" s="1"/>
  <c r="D16"/>
  <c r="D25" s="1"/>
  <c r="C16"/>
  <c r="C25" s="1"/>
  <c r="V15"/>
  <c r="T15"/>
  <c r="O15"/>
  <c r="Q15" s="1"/>
  <c r="W15" s="1"/>
  <c r="H15"/>
  <c r="E15"/>
  <c r="I15" s="1"/>
  <c r="A15"/>
  <c r="T14"/>
  <c r="V14" s="1"/>
  <c r="Q14"/>
  <c r="W14" s="1"/>
  <c r="O14"/>
  <c r="I14"/>
  <c r="H14"/>
  <c r="H16" s="1"/>
  <c r="H25" s="1"/>
  <c r="E14"/>
  <c r="A14"/>
  <c r="V13"/>
  <c r="V16" s="1"/>
  <c r="T13"/>
  <c r="O13"/>
  <c r="O16" s="1"/>
  <c r="H13"/>
  <c r="E13"/>
  <c r="I13" s="1"/>
  <c r="A13"/>
  <c r="U12"/>
  <c r="U26" s="1"/>
  <c r="S12"/>
  <c r="S26" s="1"/>
  <c r="R12"/>
  <c r="R26" s="1"/>
  <c r="P12"/>
  <c r="P26" s="1"/>
  <c r="N12"/>
  <c r="N26" s="1"/>
  <c r="M12"/>
  <c r="M26" s="1"/>
  <c r="G12"/>
  <c r="A12" s="1"/>
  <c r="F12"/>
  <c r="F26" s="1"/>
  <c r="D12"/>
  <c r="D26" s="1"/>
  <c r="C12"/>
  <c r="C26" s="1"/>
  <c r="T11"/>
  <c r="V11" s="1"/>
  <c r="Q11"/>
  <c r="O11"/>
  <c r="I11"/>
  <c r="H11"/>
  <c r="E11"/>
  <c r="A11"/>
  <c r="V10"/>
  <c r="T10"/>
  <c r="O10"/>
  <c r="Q10" s="1"/>
  <c r="H10"/>
  <c r="E10"/>
  <c r="I10" s="1"/>
  <c r="A10"/>
  <c r="T9"/>
  <c r="T12" s="1"/>
  <c r="Q9"/>
  <c r="O9"/>
  <c r="O12" s="1"/>
  <c r="I9"/>
  <c r="H9"/>
  <c r="H12" s="1"/>
  <c r="E9"/>
  <c r="E12" s="1"/>
  <c r="A9"/>
  <c r="Q42" l="1"/>
  <c r="W40"/>
  <c r="E72"/>
  <c r="I69"/>
  <c r="W10"/>
  <c r="Q12"/>
  <c r="V25"/>
  <c r="I42"/>
  <c r="W47"/>
  <c r="S78"/>
  <c r="O77"/>
  <c r="T26"/>
  <c r="I12"/>
  <c r="O26"/>
  <c r="W11"/>
  <c r="W22"/>
  <c r="A25"/>
  <c r="W37"/>
  <c r="W39"/>
  <c r="O64"/>
  <c r="W67"/>
  <c r="Q72"/>
  <c r="H26"/>
  <c r="O25"/>
  <c r="W18"/>
  <c r="Q20"/>
  <c r="W20" s="1"/>
  <c r="W44"/>
  <c r="G78"/>
  <c r="W71"/>
  <c r="G26"/>
  <c r="A26" s="1"/>
  <c r="E38"/>
  <c r="E46"/>
  <c r="I46" s="1"/>
  <c r="T50"/>
  <c r="T52" s="1"/>
  <c r="T129"/>
  <c r="Q144"/>
  <c r="W219"/>
  <c r="Q13"/>
  <c r="T16"/>
  <c r="T25" s="1"/>
  <c r="V17"/>
  <c r="V20" s="1"/>
  <c r="Q21"/>
  <c r="V22"/>
  <c r="V24" s="1"/>
  <c r="R25"/>
  <c r="Q35"/>
  <c r="W35" s="1"/>
  <c r="V36"/>
  <c r="W36" s="1"/>
  <c r="V39"/>
  <c r="V42" s="1"/>
  <c r="V51" s="1"/>
  <c r="Q43"/>
  <c r="W48"/>
  <c r="Q49"/>
  <c r="W49" s="1"/>
  <c r="H61"/>
  <c r="Q61"/>
  <c r="H63"/>
  <c r="I63" s="1"/>
  <c r="E65"/>
  <c r="P68"/>
  <c r="P77" s="1"/>
  <c r="T65"/>
  <c r="U72"/>
  <c r="U77" s="1"/>
  <c r="C72"/>
  <c r="C77" s="1"/>
  <c r="O72"/>
  <c r="I73"/>
  <c r="T74"/>
  <c r="V74" s="1"/>
  <c r="W74" s="1"/>
  <c r="N103"/>
  <c r="T103"/>
  <c r="W97"/>
  <c r="W99"/>
  <c r="Q102"/>
  <c r="W102" s="1"/>
  <c r="W100"/>
  <c r="W114"/>
  <c r="W119"/>
  <c r="R129"/>
  <c r="T130"/>
  <c r="Q141"/>
  <c r="V143"/>
  <c r="T146"/>
  <c r="V148"/>
  <c r="W199"/>
  <c r="Q202"/>
  <c r="W202" s="1"/>
  <c r="E16"/>
  <c r="E26" s="1"/>
  <c r="I26" s="1"/>
  <c r="E50"/>
  <c r="I50" s="1"/>
  <c r="O76"/>
  <c r="V103"/>
  <c r="T218"/>
  <c r="V218" s="1"/>
  <c r="W218" s="1"/>
  <c r="V9"/>
  <c r="V12" s="1"/>
  <c r="I21"/>
  <c r="N78"/>
  <c r="R78"/>
  <c r="E62"/>
  <c r="V62"/>
  <c r="W62" s="1"/>
  <c r="F64"/>
  <c r="H65"/>
  <c r="H68" s="1"/>
  <c r="Q65"/>
  <c r="H67"/>
  <c r="I67" s="1"/>
  <c r="M72"/>
  <c r="M78" s="1"/>
  <c r="H70"/>
  <c r="I70" s="1"/>
  <c r="T71"/>
  <c r="V71" s="1"/>
  <c r="Q90"/>
  <c r="W91"/>
  <c r="Q94"/>
  <c r="W92"/>
  <c r="Q98"/>
  <c r="W98" s="1"/>
  <c r="W115"/>
  <c r="Q116"/>
  <c r="P142"/>
  <c r="P156" s="1"/>
  <c r="V140"/>
  <c r="P155"/>
  <c r="V64"/>
  <c r="U78"/>
  <c r="T69"/>
  <c r="A42"/>
  <c r="Q50"/>
  <c r="W50" s="1"/>
  <c r="A62"/>
  <c r="H62"/>
  <c r="D78"/>
  <c r="T64"/>
  <c r="R77"/>
  <c r="V66"/>
  <c r="W66" s="1"/>
  <c r="F68"/>
  <c r="H69"/>
  <c r="H72" s="1"/>
  <c r="T70"/>
  <c r="V70" s="1"/>
  <c r="W70" s="1"/>
  <c r="G72"/>
  <c r="G77" s="1"/>
  <c r="T73"/>
  <c r="T75"/>
  <c r="V75" s="1"/>
  <c r="W75" s="1"/>
  <c r="W118"/>
  <c r="W140"/>
  <c r="Q221"/>
  <c r="O224"/>
  <c r="O233" s="1"/>
  <c r="F72"/>
  <c r="A72" s="1"/>
  <c r="A73"/>
  <c r="F76"/>
  <c r="A76" s="1"/>
  <c r="W87"/>
  <c r="O90"/>
  <c r="W95"/>
  <c r="O98"/>
  <c r="W117"/>
  <c r="O120"/>
  <c r="O128"/>
  <c r="V139"/>
  <c r="U155"/>
  <c r="V144"/>
  <c r="Q145"/>
  <c r="W152"/>
  <c r="W193"/>
  <c r="Q194"/>
  <c r="P207"/>
  <c r="T217"/>
  <c r="S220"/>
  <c r="S234" s="1"/>
  <c r="V118"/>
  <c r="V120" s="1"/>
  <c r="V121"/>
  <c r="W121" s="1"/>
  <c r="Q122"/>
  <c r="W122" s="1"/>
  <c r="V123"/>
  <c r="W123" s="1"/>
  <c r="Q125"/>
  <c r="V126"/>
  <c r="V128" s="1"/>
  <c r="Q127"/>
  <c r="W127" s="1"/>
  <c r="U142"/>
  <c r="U156" s="1"/>
  <c r="T141"/>
  <c r="T142" s="1"/>
  <c r="V145"/>
  <c r="O150"/>
  <c r="Q147"/>
  <c r="V149"/>
  <c r="W149" s="1"/>
  <c r="M150"/>
  <c r="T154"/>
  <c r="V151"/>
  <c r="W151" s="1"/>
  <c r="V152"/>
  <c r="V153"/>
  <c r="W153" s="1"/>
  <c r="M154"/>
  <c r="V176"/>
  <c r="W173"/>
  <c r="O208"/>
  <c r="W230"/>
  <c r="O139"/>
  <c r="M142"/>
  <c r="R142"/>
  <c r="O146"/>
  <c r="Q143"/>
  <c r="S155"/>
  <c r="T150"/>
  <c r="V147"/>
  <c r="V150" s="1"/>
  <c r="Q148"/>
  <c r="W148" s="1"/>
  <c r="Q154"/>
  <c r="T219"/>
  <c r="V219" s="1"/>
  <c r="W222"/>
  <c r="M146"/>
  <c r="M155" s="1"/>
  <c r="R154"/>
  <c r="T208"/>
  <c r="W198"/>
  <c r="R207"/>
  <c r="U234"/>
  <c r="T229"/>
  <c r="S232"/>
  <c r="S182"/>
  <c r="Q172"/>
  <c r="Q180"/>
  <c r="V194"/>
  <c r="V208" s="1"/>
  <c r="P208"/>
  <c r="R233"/>
  <c r="T225"/>
  <c r="S228"/>
  <c r="W166"/>
  <c r="V168"/>
  <c r="O168"/>
  <c r="U182"/>
  <c r="T172"/>
  <c r="T181" s="1"/>
  <c r="V169"/>
  <c r="V172" s="1"/>
  <c r="Q176"/>
  <c r="W176" s="1"/>
  <c r="W174"/>
  <c r="O176"/>
  <c r="T180"/>
  <c r="V177"/>
  <c r="V180" s="1"/>
  <c r="W192"/>
  <c r="R208"/>
  <c r="W197"/>
  <c r="Q206"/>
  <c r="W206" s="1"/>
  <c r="W205"/>
  <c r="M234"/>
  <c r="R234"/>
  <c r="O220"/>
  <c r="N233"/>
  <c r="T221"/>
  <c r="T222"/>
  <c r="V222" s="1"/>
  <c r="T223"/>
  <c r="V223" s="1"/>
  <c r="W223" s="1"/>
  <c r="S224"/>
  <c r="S233" s="1"/>
  <c r="T168"/>
  <c r="T176"/>
  <c r="S181"/>
  <c r="W195"/>
  <c r="W203"/>
  <c r="O172"/>
  <c r="O180"/>
  <c r="T156" l="1"/>
  <c r="O142"/>
  <c r="Q139"/>
  <c r="F77"/>
  <c r="A77" s="1"/>
  <c r="A68"/>
  <c r="W21"/>
  <c r="Q24"/>
  <c r="W24" s="1"/>
  <c r="V38"/>
  <c r="V52" s="1"/>
  <c r="O234"/>
  <c r="W169"/>
  <c r="W194"/>
  <c r="Q208"/>
  <c r="W208" s="1"/>
  <c r="Q224"/>
  <c r="W221"/>
  <c r="W126"/>
  <c r="O130"/>
  <c r="W116"/>
  <c r="Q124"/>
  <c r="W61"/>
  <c r="Q64"/>
  <c r="Q46"/>
  <c r="W46" s="1"/>
  <c r="W43"/>
  <c r="W144"/>
  <c r="P78"/>
  <c r="E51"/>
  <c r="I51" s="1"/>
  <c r="W12"/>
  <c r="I72"/>
  <c r="O155"/>
  <c r="V141"/>
  <c r="V142" s="1"/>
  <c r="V156" s="1"/>
  <c r="V69"/>
  <c r="T72"/>
  <c r="W94"/>
  <c r="Q103"/>
  <c r="W103" s="1"/>
  <c r="A64"/>
  <c r="F78"/>
  <c r="A78" s="1"/>
  <c r="O182"/>
  <c r="W180"/>
  <c r="W143"/>
  <c r="Q146"/>
  <c r="R156"/>
  <c r="V154"/>
  <c r="W147"/>
  <c r="Q150"/>
  <c r="W150" s="1"/>
  <c r="V73"/>
  <c r="T76"/>
  <c r="W120"/>
  <c r="W65"/>
  <c r="Q68"/>
  <c r="I62"/>
  <c r="V26"/>
  <c r="T155"/>
  <c r="O103"/>
  <c r="E68"/>
  <c r="I65"/>
  <c r="H64"/>
  <c r="H78" s="1"/>
  <c r="I38"/>
  <c r="E52"/>
  <c r="I52" s="1"/>
  <c r="M77"/>
  <c r="Q38"/>
  <c r="C78"/>
  <c r="Q181"/>
  <c r="W181" s="1"/>
  <c r="W172"/>
  <c r="Q182"/>
  <c r="O181"/>
  <c r="T182"/>
  <c r="V221"/>
  <c r="V224" s="1"/>
  <c r="T224"/>
  <c r="T233" s="1"/>
  <c r="V181"/>
  <c r="V182"/>
  <c r="W168"/>
  <c r="V225"/>
  <c r="T228"/>
  <c r="W177"/>
  <c r="V229"/>
  <c r="T232"/>
  <c r="Q207"/>
  <c r="W207" s="1"/>
  <c r="W154"/>
  <c r="M156"/>
  <c r="Q128"/>
  <c r="W128" s="1"/>
  <c r="W125"/>
  <c r="V124"/>
  <c r="V130" s="1"/>
  <c r="V217"/>
  <c r="T220"/>
  <c r="T234" s="1"/>
  <c r="W145"/>
  <c r="O129"/>
  <c r="O104"/>
  <c r="Q104"/>
  <c r="W104" s="1"/>
  <c r="W90"/>
  <c r="H77"/>
  <c r="E25"/>
  <c r="I25" s="1"/>
  <c r="I16"/>
  <c r="V146"/>
  <c r="V155" s="1"/>
  <c r="V65"/>
  <c r="V68" s="1"/>
  <c r="T68"/>
  <c r="T77" s="1"/>
  <c r="E64"/>
  <c r="Q16"/>
  <c r="Q26" s="1"/>
  <c r="W26" s="1"/>
  <c r="W13"/>
  <c r="W9"/>
  <c r="I61"/>
  <c r="O78"/>
  <c r="W17"/>
  <c r="W42"/>
  <c r="Q51"/>
  <c r="W51" s="1"/>
  <c r="E78" l="1"/>
  <c r="I78" s="1"/>
  <c r="I64"/>
  <c r="V232"/>
  <c r="W232" s="1"/>
  <c r="W229"/>
  <c r="Q130"/>
  <c r="W130" s="1"/>
  <c r="V220"/>
  <c r="W217"/>
  <c r="V233"/>
  <c r="W141"/>
  <c r="Q155"/>
  <c r="W155" s="1"/>
  <c r="W146"/>
  <c r="Q233"/>
  <c r="W233" s="1"/>
  <c r="W224"/>
  <c r="Q234"/>
  <c r="V129"/>
  <c r="W139"/>
  <c r="Q142"/>
  <c r="Q78"/>
  <c r="W64"/>
  <c r="V77"/>
  <c r="T78"/>
  <c r="E77"/>
  <c r="I77" s="1"/>
  <c r="I68"/>
  <c r="V72"/>
  <c r="W69"/>
  <c r="O156"/>
  <c r="V76"/>
  <c r="W76" s="1"/>
  <c r="W73"/>
  <c r="Q25"/>
  <c r="W25" s="1"/>
  <c r="W16"/>
  <c r="V228"/>
  <c r="W228" s="1"/>
  <c r="W225"/>
  <c r="W182"/>
  <c r="Q52"/>
  <c r="W52" s="1"/>
  <c r="W38"/>
  <c r="Q77"/>
  <c r="W68"/>
  <c r="W124"/>
  <c r="Q129"/>
  <c r="W129" s="1"/>
  <c r="W77" l="1"/>
  <c r="V234"/>
  <c r="W234" s="1"/>
  <c r="W220"/>
  <c r="V78"/>
  <c r="W78" s="1"/>
  <c r="W72"/>
  <c r="W142"/>
  <c r="Q156"/>
  <c r="W156" s="1"/>
  <c r="U42" i="6" l="1"/>
  <c r="U38"/>
  <c r="S46"/>
  <c r="R46"/>
  <c r="S42"/>
  <c r="R42"/>
  <c r="S38"/>
  <c r="R38"/>
  <c r="U20"/>
  <c r="U16"/>
  <c r="U12"/>
  <c r="S20"/>
  <c r="R20"/>
  <c r="S16"/>
  <c r="R16"/>
  <c r="S12"/>
  <c r="R12"/>
  <c r="G46"/>
  <c r="F46"/>
  <c r="G42"/>
  <c r="F42"/>
  <c r="G38"/>
  <c r="F38"/>
  <c r="G20"/>
  <c r="F20"/>
  <c r="G16"/>
  <c r="F16"/>
  <c r="G12"/>
  <c r="F12"/>
  <c r="T23" i="5" l="1"/>
  <c r="P234" i="2" l="1"/>
  <c r="N234"/>
  <c r="Q233"/>
  <c r="P233"/>
  <c r="O233"/>
  <c r="N233"/>
  <c r="M233"/>
  <c r="Q232"/>
  <c r="Q234" s="1"/>
  <c r="P232"/>
  <c r="O232"/>
  <c r="O234" s="1"/>
  <c r="N232"/>
  <c r="M232"/>
  <c r="M234" s="1"/>
  <c r="P234" i="4"/>
  <c r="N234"/>
  <c r="Q233"/>
  <c r="P233"/>
  <c r="O233"/>
  <c r="N233"/>
  <c r="M233"/>
  <c r="Q232"/>
  <c r="Q234" s="1"/>
  <c r="P232"/>
  <c r="O232"/>
  <c r="O234" s="1"/>
  <c r="N232"/>
  <c r="M232"/>
  <c r="M234" s="1"/>
  <c r="Q234" i="5"/>
  <c r="O234"/>
  <c r="M234"/>
  <c r="Q233"/>
  <c r="P233"/>
  <c r="O233"/>
  <c r="N233"/>
  <c r="M233"/>
  <c r="Q232"/>
  <c r="P232"/>
  <c r="P234" s="1"/>
  <c r="O232"/>
  <c r="N232"/>
  <c r="N234" s="1"/>
  <c r="M232"/>
  <c r="P234" i="6"/>
  <c r="N234"/>
  <c r="Q233"/>
  <c r="P233"/>
  <c r="O233"/>
  <c r="N233"/>
  <c r="M233"/>
  <c r="Q232"/>
  <c r="Q234" s="1"/>
  <c r="P232"/>
  <c r="O232"/>
  <c r="O234" s="1"/>
  <c r="N232"/>
  <c r="M232"/>
  <c r="M234" s="1"/>
  <c r="Q234" i="7"/>
  <c r="O234"/>
  <c r="M234"/>
  <c r="Q233"/>
  <c r="P233"/>
  <c r="O233"/>
  <c r="N233"/>
  <c r="M233"/>
  <c r="Q232"/>
  <c r="P232"/>
  <c r="P234" s="1"/>
  <c r="O232"/>
  <c r="N232"/>
  <c r="N234" s="1"/>
  <c r="M232"/>
  <c r="P208" i="2"/>
  <c r="N208"/>
  <c r="U207"/>
  <c r="S207"/>
  <c r="R207"/>
  <c r="Q207"/>
  <c r="P207"/>
  <c r="O207"/>
  <c r="N207"/>
  <c r="M207"/>
  <c r="W206"/>
  <c r="U206"/>
  <c r="U208" s="1"/>
  <c r="S206"/>
  <c r="S208" s="1"/>
  <c r="R206"/>
  <c r="R208" s="1"/>
  <c r="Q206"/>
  <c r="Q208" s="1"/>
  <c r="P206"/>
  <c r="O206"/>
  <c r="O208" s="1"/>
  <c r="N206"/>
  <c r="M206"/>
  <c r="M208" s="1"/>
  <c r="R208" i="4"/>
  <c r="P208"/>
  <c r="N208"/>
  <c r="U207"/>
  <c r="S207"/>
  <c r="R207"/>
  <c r="Q207"/>
  <c r="P207"/>
  <c r="O207"/>
  <c r="N207"/>
  <c r="M207"/>
  <c r="U206"/>
  <c r="U208" s="1"/>
  <c r="S206"/>
  <c r="R206"/>
  <c r="Q206"/>
  <c r="Q208" s="1"/>
  <c r="P206"/>
  <c r="O206"/>
  <c r="O208" s="1"/>
  <c r="N206"/>
  <c r="M206"/>
  <c r="M208" s="1"/>
  <c r="U208" i="5"/>
  <c r="Q208"/>
  <c r="O208"/>
  <c r="M208"/>
  <c r="U207"/>
  <c r="S207"/>
  <c r="R207"/>
  <c r="Q207"/>
  <c r="P207"/>
  <c r="O207"/>
  <c r="N207"/>
  <c r="M207"/>
  <c r="U206"/>
  <c r="S206"/>
  <c r="S208" s="1"/>
  <c r="R206"/>
  <c r="R208" s="1"/>
  <c r="Q206"/>
  <c r="P206"/>
  <c r="P208" s="1"/>
  <c r="O206"/>
  <c r="N206"/>
  <c r="N208" s="1"/>
  <c r="M206"/>
  <c r="P208" i="6"/>
  <c r="N208"/>
  <c r="U207"/>
  <c r="S207"/>
  <c r="R207"/>
  <c r="Q207"/>
  <c r="P207"/>
  <c r="O207"/>
  <c r="N207"/>
  <c r="M207"/>
  <c r="U206"/>
  <c r="U208" s="1"/>
  <c r="S206"/>
  <c r="S208" s="1"/>
  <c r="R206"/>
  <c r="R208" s="1"/>
  <c r="Q206"/>
  <c r="Q208" s="1"/>
  <c r="P206"/>
  <c r="O206"/>
  <c r="O208" s="1"/>
  <c r="N206"/>
  <c r="M206"/>
  <c r="M208" s="1"/>
  <c r="U208" i="7"/>
  <c r="Q208"/>
  <c r="O208"/>
  <c r="M208"/>
  <c r="U207"/>
  <c r="S207"/>
  <c r="R207"/>
  <c r="Q207"/>
  <c r="P207"/>
  <c r="O207"/>
  <c r="N207"/>
  <c r="M207"/>
  <c r="U206"/>
  <c r="S206"/>
  <c r="S208" s="1"/>
  <c r="R206"/>
  <c r="R208" s="1"/>
  <c r="Q206"/>
  <c r="P206"/>
  <c r="P208" s="1"/>
  <c r="O206"/>
  <c r="N206"/>
  <c r="N208" s="1"/>
  <c r="M206"/>
  <c r="O182" i="2"/>
  <c r="U181"/>
  <c r="Q181"/>
  <c r="P181"/>
  <c r="O181"/>
  <c r="N181"/>
  <c r="U180"/>
  <c r="U182" s="1"/>
  <c r="S180"/>
  <c r="R180"/>
  <c r="Q180"/>
  <c r="Q182" s="1"/>
  <c r="P180"/>
  <c r="P182" s="1"/>
  <c r="O180"/>
  <c r="N180"/>
  <c r="N182" s="1"/>
  <c r="Q182" i="4"/>
  <c r="U181"/>
  <c r="S181"/>
  <c r="R181"/>
  <c r="Q181"/>
  <c r="P181"/>
  <c r="O181"/>
  <c r="N181"/>
  <c r="U180"/>
  <c r="U182" s="1"/>
  <c r="S180"/>
  <c r="S182" s="1"/>
  <c r="R180"/>
  <c r="R182" s="1"/>
  <c r="Q180"/>
  <c r="P180"/>
  <c r="P182" s="1"/>
  <c r="O180"/>
  <c r="O182" s="1"/>
  <c r="N180"/>
  <c r="N182" s="1"/>
  <c r="T182" i="5"/>
  <c r="P182"/>
  <c r="U181"/>
  <c r="T181"/>
  <c r="S181"/>
  <c r="R181"/>
  <c r="Q181"/>
  <c r="P181"/>
  <c r="O181"/>
  <c r="N181"/>
  <c r="U180"/>
  <c r="U182" s="1"/>
  <c r="T180"/>
  <c r="S180"/>
  <c r="S182" s="1"/>
  <c r="R180"/>
  <c r="R182" s="1"/>
  <c r="Q180"/>
  <c r="Q182" s="1"/>
  <c r="P180"/>
  <c r="O180"/>
  <c r="O182" s="1"/>
  <c r="N180"/>
  <c r="N182" s="1"/>
  <c r="O182" i="6"/>
  <c r="U181"/>
  <c r="S181"/>
  <c r="Q181"/>
  <c r="P181"/>
  <c r="O181"/>
  <c r="N181"/>
  <c r="U180"/>
  <c r="U182" s="1"/>
  <c r="S180"/>
  <c r="R180"/>
  <c r="Q180"/>
  <c r="Q182" s="1"/>
  <c r="P180"/>
  <c r="P182" s="1"/>
  <c r="O180"/>
  <c r="N180"/>
  <c r="N182" s="1"/>
  <c r="N182" i="7"/>
  <c r="U181"/>
  <c r="T181"/>
  <c r="S181"/>
  <c r="R181"/>
  <c r="Q181"/>
  <c r="P181"/>
  <c r="O181"/>
  <c r="N181"/>
  <c r="U180"/>
  <c r="U182" s="1"/>
  <c r="T180"/>
  <c r="T182" s="1"/>
  <c r="S180"/>
  <c r="S182" s="1"/>
  <c r="R180"/>
  <c r="R182" s="1"/>
  <c r="Q180"/>
  <c r="Q182" s="1"/>
  <c r="P180"/>
  <c r="P182" s="1"/>
  <c r="O180"/>
  <c r="O182" s="1"/>
  <c r="N180"/>
  <c r="M181" i="2"/>
  <c r="M181" i="4"/>
  <c r="M181" i="5"/>
  <c r="M181" i="6"/>
  <c r="M181" i="7"/>
  <c r="P156" i="2"/>
  <c r="Q155"/>
  <c r="P155"/>
  <c r="O155"/>
  <c r="N155"/>
  <c r="M155"/>
  <c r="Q154"/>
  <c r="Q156" s="1"/>
  <c r="P154"/>
  <c r="O154"/>
  <c r="O156" s="1"/>
  <c r="N154"/>
  <c r="N156" s="1"/>
  <c r="M154"/>
  <c r="M156" s="1"/>
  <c r="Q156" i="4"/>
  <c r="P156"/>
  <c r="M156"/>
  <c r="Q155"/>
  <c r="P155"/>
  <c r="O155"/>
  <c r="N155"/>
  <c r="M155"/>
  <c r="Q154"/>
  <c r="P154"/>
  <c r="O154"/>
  <c r="O156" s="1"/>
  <c r="N154"/>
  <c r="N156" s="1"/>
  <c r="M154"/>
  <c r="O156" i="5"/>
  <c r="N156"/>
  <c r="Q155"/>
  <c r="P155"/>
  <c r="O155"/>
  <c r="N155"/>
  <c r="M155"/>
  <c r="Q154"/>
  <c r="Q156" s="1"/>
  <c r="P154"/>
  <c r="P156" s="1"/>
  <c r="O154"/>
  <c r="N154"/>
  <c r="M154"/>
  <c r="M156" s="1"/>
  <c r="P156" i="6"/>
  <c r="Q155"/>
  <c r="P155"/>
  <c r="O155"/>
  <c r="N155"/>
  <c r="M155"/>
  <c r="Q154"/>
  <c r="Q156" s="1"/>
  <c r="P154"/>
  <c r="O154"/>
  <c r="O156" s="1"/>
  <c r="N154"/>
  <c r="N156" s="1"/>
  <c r="M154"/>
  <c r="M156" s="1"/>
  <c r="N156" i="7"/>
  <c r="Q155"/>
  <c r="P155"/>
  <c r="O155"/>
  <c r="N155"/>
  <c r="M155"/>
  <c r="Q154"/>
  <c r="Q156" s="1"/>
  <c r="P154"/>
  <c r="P156" s="1"/>
  <c r="O154"/>
  <c r="O156" s="1"/>
  <c r="N154"/>
  <c r="M154"/>
  <c r="M156" s="1"/>
  <c r="P130" i="2"/>
  <c r="N130"/>
  <c r="U129"/>
  <c r="Q129"/>
  <c r="P129"/>
  <c r="O129"/>
  <c r="N129"/>
  <c r="M129"/>
  <c r="U128"/>
  <c r="U130" s="1"/>
  <c r="S128"/>
  <c r="R128"/>
  <c r="Q128"/>
  <c r="P128"/>
  <c r="O128"/>
  <c r="O130" s="1"/>
  <c r="N128"/>
  <c r="M128"/>
  <c r="M130" s="1"/>
  <c r="P130" i="4"/>
  <c r="O130"/>
  <c r="U129"/>
  <c r="S129"/>
  <c r="R129"/>
  <c r="Q129"/>
  <c r="P129"/>
  <c r="O129"/>
  <c r="N129"/>
  <c r="M129"/>
  <c r="U128"/>
  <c r="U130" s="1"/>
  <c r="S128"/>
  <c r="R128"/>
  <c r="Q128"/>
  <c r="P128"/>
  <c r="O128"/>
  <c r="N128"/>
  <c r="N130" s="1"/>
  <c r="M128"/>
  <c r="M130" s="1"/>
  <c r="Q130" i="5"/>
  <c r="O130"/>
  <c r="M130"/>
  <c r="S129"/>
  <c r="R129"/>
  <c r="Q129"/>
  <c r="P129"/>
  <c r="O129"/>
  <c r="N129"/>
  <c r="M129"/>
  <c r="U128"/>
  <c r="S128"/>
  <c r="S130" s="1"/>
  <c r="R128"/>
  <c r="Q128"/>
  <c r="P128"/>
  <c r="P130" s="1"/>
  <c r="O128"/>
  <c r="N128"/>
  <c r="N130" s="1"/>
  <c r="M128"/>
  <c r="O130" i="6"/>
  <c r="N130"/>
  <c r="S129"/>
  <c r="R129"/>
  <c r="Q129"/>
  <c r="P129"/>
  <c r="O129"/>
  <c r="N129"/>
  <c r="M129"/>
  <c r="U128"/>
  <c r="S128"/>
  <c r="S130" s="1"/>
  <c r="R128"/>
  <c r="R130" s="1"/>
  <c r="Q128"/>
  <c r="Q130" s="1"/>
  <c r="P128"/>
  <c r="P130" s="1"/>
  <c r="O128"/>
  <c r="N128"/>
  <c r="M128"/>
  <c r="M130" s="1"/>
  <c r="Q130" i="7"/>
  <c r="P130"/>
  <c r="M130"/>
  <c r="U129"/>
  <c r="S129"/>
  <c r="R129"/>
  <c r="Q129"/>
  <c r="P129"/>
  <c r="O129"/>
  <c r="N129"/>
  <c r="M129"/>
  <c r="U128"/>
  <c r="U130" s="1"/>
  <c r="S128"/>
  <c r="S130" s="1"/>
  <c r="R128"/>
  <c r="Q128"/>
  <c r="P128"/>
  <c r="O128"/>
  <c r="O130" s="1"/>
  <c r="N128"/>
  <c r="N130" s="1"/>
  <c r="M128"/>
  <c r="O104" i="2"/>
  <c r="Q103"/>
  <c r="P103"/>
  <c r="O103"/>
  <c r="N103"/>
  <c r="U102"/>
  <c r="S102"/>
  <c r="R102"/>
  <c r="Q102"/>
  <c r="Q104" s="1"/>
  <c r="P102"/>
  <c r="P104" s="1"/>
  <c r="O102"/>
  <c r="N102"/>
  <c r="N104" s="1"/>
  <c r="U104" i="4"/>
  <c r="Q104"/>
  <c r="U103"/>
  <c r="S103"/>
  <c r="R103"/>
  <c r="Q103"/>
  <c r="P103"/>
  <c r="O103"/>
  <c r="N103"/>
  <c r="U102"/>
  <c r="S102"/>
  <c r="R102"/>
  <c r="Q102"/>
  <c r="P102"/>
  <c r="P104" s="1"/>
  <c r="O102"/>
  <c r="O104" s="1"/>
  <c r="N102"/>
  <c r="N104" s="1"/>
  <c r="T104" i="5"/>
  <c r="P104"/>
  <c r="U103"/>
  <c r="T103"/>
  <c r="S103"/>
  <c r="R103"/>
  <c r="Q103"/>
  <c r="P103"/>
  <c r="O103"/>
  <c r="N103"/>
  <c r="U102"/>
  <c r="U104" s="1"/>
  <c r="T102"/>
  <c r="S102"/>
  <c r="S104" s="1"/>
  <c r="R102"/>
  <c r="R104" s="1"/>
  <c r="Q102"/>
  <c r="Q104" s="1"/>
  <c r="P102"/>
  <c r="O102"/>
  <c r="O104" s="1"/>
  <c r="N102"/>
  <c r="N104" s="1"/>
  <c r="S104" i="6"/>
  <c r="O104"/>
  <c r="S103"/>
  <c r="R103"/>
  <c r="Q103"/>
  <c r="P103"/>
  <c r="O103"/>
  <c r="N103"/>
  <c r="U102"/>
  <c r="S102"/>
  <c r="R102"/>
  <c r="R104" s="1"/>
  <c r="Q102"/>
  <c r="Q104" s="1"/>
  <c r="P102"/>
  <c r="P104" s="1"/>
  <c r="O102"/>
  <c r="N102"/>
  <c r="N104" s="1"/>
  <c r="N104" i="7"/>
  <c r="U103"/>
  <c r="S103"/>
  <c r="R103"/>
  <c r="Q103"/>
  <c r="P103"/>
  <c r="O103"/>
  <c r="N103"/>
  <c r="U102"/>
  <c r="U104" s="1"/>
  <c r="S102"/>
  <c r="S104" s="1"/>
  <c r="R102"/>
  <c r="R104" s="1"/>
  <c r="Q102"/>
  <c r="Q104" s="1"/>
  <c r="P102"/>
  <c r="P104" s="1"/>
  <c r="O102"/>
  <c r="O104" s="1"/>
  <c r="N102"/>
  <c r="M103" i="2"/>
  <c r="M103" i="4"/>
  <c r="M103" i="5"/>
  <c r="M103" i="6"/>
  <c r="M103" i="7"/>
  <c r="U50" i="2"/>
  <c r="S50"/>
  <c r="R50"/>
  <c r="P50"/>
  <c r="N50"/>
  <c r="M50"/>
  <c r="G50"/>
  <c r="F50"/>
  <c r="D50"/>
  <c r="C50"/>
  <c r="U50" i="4"/>
  <c r="S50"/>
  <c r="R50"/>
  <c r="P50"/>
  <c r="N50"/>
  <c r="M50"/>
  <c r="G50"/>
  <c r="F50"/>
  <c r="D50"/>
  <c r="C50"/>
  <c r="U50" i="5"/>
  <c r="S50"/>
  <c r="R50"/>
  <c r="P50"/>
  <c r="N50"/>
  <c r="M50"/>
  <c r="G50"/>
  <c r="F50"/>
  <c r="D50"/>
  <c r="C50"/>
  <c r="U50" i="6"/>
  <c r="S50"/>
  <c r="R50"/>
  <c r="P50"/>
  <c r="N50"/>
  <c r="M50"/>
  <c r="G50"/>
  <c r="F50"/>
  <c r="D50"/>
  <c r="C50"/>
  <c r="U50" i="7"/>
  <c r="S50"/>
  <c r="R50"/>
  <c r="P50"/>
  <c r="N50"/>
  <c r="M50"/>
  <c r="G50"/>
  <c r="F50"/>
  <c r="D50"/>
  <c r="C50"/>
  <c r="U24" i="2"/>
  <c r="S24"/>
  <c r="R24"/>
  <c r="P24"/>
  <c r="N24"/>
  <c r="U24" i="4"/>
  <c r="S24"/>
  <c r="R24"/>
  <c r="P24"/>
  <c r="N24"/>
  <c r="U24" i="5"/>
  <c r="S24"/>
  <c r="R24"/>
  <c r="P24"/>
  <c r="N24"/>
  <c r="U24" i="6"/>
  <c r="S24"/>
  <c r="R24"/>
  <c r="P24"/>
  <c r="N24"/>
  <c r="U24" i="7"/>
  <c r="S24"/>
  <c r="R24"/>
  <c r="P24"/>
  <c r="N24"/>
  <c r="G24" i="2"/>
  <c r="F24"/>
  <c r="D24"/>
  <c r="G24" i="4"/>
  <c r="F24"/>
  <c r="D24"/>
  <c r="G24" i="5"/>
  <c r="F24"/>
  <c r="D24"/>
  <c r="G24" i="6"/>
  <c r="F24"/>
  <c r="D24"/>
  <c r="G24" i="7"/>
  <c r="F24"/>
  <c r="D24"/>
  <c r="S208" i="4" l="1"/>
  <c r="R130" i="7"/>
  <c r="Q130" i="4"/>
  <c r="R130" i="5"/>
  <c r="Q130" i="2"/>
  <c r="A50" i="7"/>
  <c r="A50" i="5"/>
  <c r="A50" i="2"/>
  <c r="A50" i="6"/>
  <c r="A50" i="4"/>
  <c r="R74" i="7"/>
  <c r="M180" i="2" l="1"/>
  <c r="M180" i="4"/>
  <c r="M180" i="5"/>
  <c r="M180" i="6"/>
  <c r="M180" i="7"/>
  <c r="M102" i="2"/>
  <c r="M102" i="4"/>
  <c r="M102" i="5"/>
  <c r="M102" i="6"/>
  <c r="M102" i="7"/>
  <c r="M24" i="2"/>
  <c r="M24" i="4"/>
  <c r="M24" i="5"/>
  <c r="M24" i="6"/>
  <c r="M24" i="7"/>
  <c r="C24" i="2"/>
  <c r="C24" i="4"/>
  <c r="C24" i="5"/>
  <c r="C24" i="6"/>
  <c r="C24" i="7"/>
  <c r="U230" i="2"/>
  <c r="S230"/>
  <c r="R230"/>
  <c r="P230"/>
  <c r="N230"/>
  <c r="M230"/>
  <c r="U230" i="4"/>
  <c r="S230"/>
  <c r="R230"/>
  <c r="P230"/>
  <c r="N230"/>
  <c r="M230"/>
  <c r="U230" i="5"/>
  <c r="S230"/>
  <c r="R230"/>
  <c r="P230"/>
  <c r="N230"/>
  <c r="M230"/>
  <c r="U230" i="6"/>
  <c r="S230"/>
  <c r="R230"/>
  <c r="P230"/>
  <c r="N230"/>
  <c r="M230"/>
  <c r="U230" i="7"/>
  <c r="S230"/>
  <c r="R230"/>
  <c r="P230"/>
  <c r="N230"/>
  <c r="M230"/>
  <c r="T204" i="2"/>
  <c r="V204" s="1"/>
  <c r="O204"/>
  <c r="Q204" s="1"/>
  <c r="W204" s="1"/>
  <c r="T204" i="4"/>
  <c r="V204" s="1"/>
  <c r="O204"/>
  <c r="Q204" s="1"/>
  <c r="T204" i="5"/>
  <c r="V204" s="1"/>
  <c r="O204"/>
  <c r="Q204" s="1"/>
  <c r="T204" i="6"/>
  <c r="V204" s="1"/>
  <c r="O204"/>
  <c r="Q204" s="1"/>
  <c r="T204" i="7"/>
  <c r="V204" s="1"/>
  <c r="O204"/>
  <c r="Q204" s="1"/>
  <c r="U204" i="8"/>
  <c r="S204"/>
  <c r="R204"/>
  <c r="P204"/>
  <c r="N204"/>
  <c r="M204"/>
  <c r="U204" i="1"/>
  <c r="S204"/>
  <c r="R204"/>
  <c r="P204"/>
  <c r="N204"/>
  <c r="M204"/>
  <c r="T178" i="2"/>
  <c r="V178" s="1"/>
  <c r="O178"/>
  <c r="Q178" s="1"/>
  <c r="T178" i="4"/>
  <c r="V178" s="1"/>
  <c r="O178"/>
  <c r="Q178" s="1"/>
  <c r="W178" i="5"/>
  <c r="T178" i="6"/>
  <c r="V178" s="1"/>
  <c r="O178"/>
  <c r="Q178" s="1"/>
  <c r="W178" s="1"/>
  <c r="V178" i="7"/>
  <c r="Q178"/>
  <c r="W178" s="1"/>
  <c r="U178" i="8"/>
  <c r="S178"/>
  <c r="R178"/>
  <c r="P178"/>
  <c r="N178"/>
  <c r="M178"/>
  <c r="U178" i="1"/>
  <c r="S178"/>
  <c r="R178"/>
  <c r="P178"/>
  <c r="N178"/>
  <c r="M178"/>
  <c r="U152" i="2"/>
  <c r="S152"/>
  <c r="R152"/>
  <c r="P152"/>
  <c r="N152"/>
  <c r="M152"/>
  <c r="U152" i="4"/>
  <c r="S152"/>
  <c r="R152"/>
  <c r="P152"/>
  <c r="N152"/>
  <c r="M152"/>
  <c r="U152" i="5"/>
  <c r="S152"/>
  <c r="R152"/>
  <c r="P152"/>
  <c r="N152"/>
  <c r="M152"/>
  <c r="U152" i="6"/>
  <c r="S152"/>
  <c r="R152"/>
  <c r="P152"/>
  <c r="N152"/>
  <c r="M152"/>
  <c r="U152" i="7"/>
  <c r="S152"/>
  <c r="R152"/>
  <c r="P152"/>
  <c r="N152"/>
  <c r="M152"/>
  <c r="T126" i="2"/>
  <c r="O126"/>
  <c r="Q126" s="1"/>
  <c r="T126" i="4"/>
  <c r="O126"/>
  <c r="T126" i="5"/>
  <c r="O126"/>
  <c r="T126" i="6"/>
  <c r="V126" s="1"/>
  <c r="O126"/>
  <c r="T126" i="7"/>
  <c r="O126"/>
  <c r="U126" i="8"/>
  <c r="S126"/>
  <c r="R126"/>
  <c r="P126"/>
  <c r="N126"/>
  <c r="M126"/>
  <c r="U126" i="1"/>
  <c r="S126"/>
  <c r="R126"/>
  <c r="P126"/>
  <c r="N126"/>
  <c r="M126"/>
  <c r="T100" i="2"/>
  <c r="O100"/>
  <c r="Q100" s="1"/>
  <c r="T100" i="4"/>
  <c r="V100" s="1"/>
  <c r="O100"/>
  <c r="V100" i="5"/>
  <c r="T100" i="6"/>
  <c r="V100" s="1"/>
  <c r="O100"/>
  <c r="W100" i="7"/>
  <c r="V100"/>
  <c r="U100" i="8"/>
  <c r="S100"/>
  <c r="R100"/>
  <c r="P100"/>
  <c r="N100"/>
  <c r="M100"/>
  <c r="U100" i="1"/>
  <c r="S100"/>
  <c r="R100"/>
  <c r="P100"/>
  <c r="N100"/>
  <c r="M100"/>
  <c r="U74" i="2"/>
  <c r="S74"/>
  <c r="R74"/>
  <c r="P74"/>
  <c r="N74"/>
  <c r="M74"/>
  <c r="G74"/>
  <c r="F74"/>
  <c r="D74"/>
  <c r="C74"/>
  <c r="U74" i="4"/>
  <c r="S74"/>
  <c r="R74"/>
  <c r="P74"/>
  <c r="N74"/>
  <c r="M74"/>
  <c r="G74"/>
  <c r="F74"/>
  <c r="D74"/>
  <c r="C74"/>
  <c r="U74" i="5"/>
  <c r="S74"/>
  <c r="R74"/>
  <c r="P74"/>
  <c r="N74"/>
  <c r="M74"/>
  <c r="G74"/>
  <c r="F74"/>
  <c r="D74"/>
  <c r="C74"/>
  <c r="U74" i="6"/>
  <c r="S74"/>
  <c r="R74"/>
  <c r="P74"/>
  <c r="N74"/>
  <c r="M74"/>
  <c r="G74"/>
  <c r="F74"/>
  <c r="D74"/>
  <c r="C74"/>
  <c r="U74" i="7"/>
  <c r="S74"/>
  <c r="P74"/>
  <c r="N74"/>
  <c r="M74"/>
  <c r="G74"/>
  <c r="F74"/>
  <c r="D74"/>
  <c r="C74"/>
  <c r="T48" i="2"/>
  <c r="V48" s="1"/>
  <c r="O48"/>
  <c r="Q48" s="1"/>
  <c r="H48"/>
  <c r="E48"/>
  <c r="A48"/>
  <c r="T48" i="4"/>
  <c r="V48" s="1"/>
  <c r="O48"/>
  <c r="Q48" s="1"/>
  <c r="H48"/>
  <c r="E48"/>
  <c r="A48"/>
  <c r="T48" i="5"/>
  <c r="V48" s="1"/>
  <c r="O48"/>
  <c r="Q48" s="1"/>
  <c r="H48"/>
  <c r="E48"/>
  <c r="A48"/>
  <c r="T48" i="6"/>
  <c r="V48" s="1"/>
  <c r="O48"/>
  <c r="Q48" s="1"/>
  <c r="H48"/>
  <c r="E48"/>
  <c r="A48"/>
  <c r="T48" i="7"/>
  <c r="V48" s="1"/>
  <c r="O48"/>
  <c r="Q48" s="1"/>
  <c r="H48"/>
  <c r="E48"/>
  <c r="A48"/>
  <c r="U48" i="8"/>
  <c r="S48"/>
  <c r="R48"/>
  <c r="P48"/>
  <c r="N48"/>
  <c r="M48"/>
  <c r="G48"/>
  <c r="F48"/>
  <c r="D48"/>
  <c r="C48"/>
  <c r="U48" i="1"/>
  <c r="S48"/>
  <c r="R48"/>
  <c r="P48"/>
  <c r="N48"/>
  <c r="M48"/>
  <c r="G48"/>
  <c r="F48"/>
  <c r="D48"/>
  <c r="C48"/>
  <c r="T22" i="2"/>
  <c r="V22" s="1"/>
  <c r="O22"/>
  <c r="Q22" s="1"/>
  <c r="H22"/>
  <c r="E22"/>
  <c r="A22"/>
  <c r="T22" i="4"/>
  <c r="V22" s="1"/>
  <c r="O22"/>
  <c r="Q22" s="1"/>
  <c r="H22"/>
  <c r="E22"/>
  <c r="A22"/>
  <c r="T22" i="5"/>
  <c r="V22" s="1"/>
  <c r="O22"/>
  <c r="Q22" s="1"/>
  <c r="H22"/>
  <c r="E22"/>
  <c r="A22"/>
  <c r="T22" i="6"/>
  <c r="V22" s="1"/>
  <c r="O22"/>
  <c r="Q22" s="1"/>
  <c r="H22"/>
  <c r="E22"/>
  <c r="A22"/>
  <c r="T22" i="7"/>
  <c r="V22" s="1"/>
  <c r="O22"/>
  <c r="Q22" s="1"/>
  <c r="H22"/>
  <c r="E22"/>
  <c r="A22"/>
  <c r="U22" i="8"/>
  <c r="S22"/>
  <c r="R22"/>
  <c r="P22"/>
  <c r="N22"/>
  <c r="M22"/>
  <c r="G22"/>
  <c r="F22"/>
  <c r="D22"/>
  <c r="C22"/>
  <c r="U22" i="1"/>
  <c r="S22"/>
  <c r="R22"/>
  <c r="P22"/>
  <c r="N22"/>
  <c r="M22"/>
  <c r="G22"/>
  <c r="F22"/>
  <c r="D22"/>
  <c r="C22"/>
  <c r="U230" l="1"/>
  <c r="P74"/>
  <c r="C74" i="8"/>
  <c r="O178"/>
  <c r="P74"/>
  <c r="N152" i="1"/>
  <c r="N74"/>
  <c r="M230" i="8"/>
  <c r="T230" i="2"/>
  <c r="U152" i="1"/>
  <c r="T152" i="2"/>
  <c r="V152" s="1"/>
  <c r="U74" i="1"/>
  <c r="T48"/>
  <c r="V48" s="1"/>
  <c r="H22"/>
  <c r="T178" i="8"/>
  <c r="I48" i="5"/>
  <c r="T230" i="4"/>
  <c r="R152" i="8"/>
  <c r="S230"/>
  <c r="T204"/>
  <c r="V204" s="1"/>
  <c r="E48"/>
  <c r="W178" i="4"/>
  <c r="O48" i="1"/>
  <c r="Q48" s="1"/>
  <c r="O204"/>
  <c r="Q204" s="1"/>
  <c r="W204" i="7"/>
  <c r="G74" i="8"/>
  <c r="R74"/>
  <c r="A74" i="7"/>
  <c r="O74" i="2"/>
  <c r="Q74" s="1"/>
  <c r="N152" i="8"/>
  <c r="Q126" i="5"/>
  <c r="O178" i="1"/>
  <c r="Q178" s="1"/>
  <c r="M152"/>
  <c r="P152" i="8"/>
  <c r="A74" i="5"/>
  <c r="R152" i="1"/>
  <c r="U152" i="8"/>
  <c r="M74"/>
  <c r="T22"/>
  <c r="E48" i="1"/>
  <c r="A74" i="6"/>
  <c r="A74" i="4"/>
  <c r="A74" i="2"/>
  <c r="G74" i="1"/>
  <c r="R74"/>
  <c r="D74" i="8"/>
  <c r="H48" i="1"/>
  <c r="I48" i="7"/>
  <c r="E74" i="2"/>
  <c r="T74"/>
  <c r="V74" s="1"/>
  <c r="T126" i="8"/>
  <c r="T152" i="7"/>
  <c r="T152" i="5"/>
  <c r="O152" i="4"/>
  <c r="Q152" s="1"/>
  <c r="T178" i="1"/>
  <c r="Q178" i="8"/>
  <c r="O230" i="7"/>
  <c r="Q230" s="1"/>
  <c r="T230" i="5"/>
  <c r="V230" s="1"/>
  <c r="O230" i="4"/>
  <c r="Q230" s="1"/>
  <c r="O230" i="2"/>
  <c r="Q230" s="1"/>
  <c r="C74" i="1"/>
  <c r="O152" i="7"/>
  <c r="Q152" s="1"/>
  <c r="M230" i="1"/>
  <c r="S230"/>
  <c r="N74" i="8"/>
  <c r="U74"/>
  <c r="H48"/>
  <c r="E74" i="7"/>
  <c r="O74"/>
  <c r="Q74" s="1"/>
  <c r="E74" i="5"/>
  <c r="O74"/>
  <c r="Q74" s="1"/>
  <c r="M74" i="1"/>
  <c r="W48" i="4"/>
  <c r="P152" i="1"/>
  <c r="T152" i="6"/>
  <c r="D74" i="1"/>
  <c r="I22" i="7"/>
  <c r="W22" i="4"/>
  <c r="O48" i="8"/>
  <c r="Q48" s="1"/>
  <c r="T48"/>
  <c r="E74" i="6"/>
  <c r="O74"/>
  <c r="Q74" s="1"/>
  <c r="H74" i="2"/>
  <c r="O152" i="6"/>
  <c r="O152" i="2"/>
  <c r="Q152" s="1"/>
  <c r="S74" i="1"/>
  <c r="E22"/>
  <c r="T22"/>
  <c r="H22" i="8"/>
  <c r="O22"/>
  <c r="Q22" s="1"/>
  <c r="W22" i="5"/>
  <c r="T74" i="7"/>
  <c r="T74" i="5"/>
  <c r="T126" i="1"/>
  <c r="O152" i="5"/>
  <c r="Q152" s="1"/>
  <c r="P230" i="1"/>
  <c r="O22"/>
  <c r="Q22" s="1"/>
  <c r="W22" i="6"/>
  <c r="I22" i="5"/>
  <c r="I48" i="2"/>
  <c r="T74" i="6"/>
  <c r="U230" i="8"/>
  <c r="H74" i="6"/>
  <c r="E74" i="4"/>
  <c r="O74"/>
  <c r="Q74" s="1"/>
  <c r="T100" i="8"/>
  <c r="T152" i="4"/>
  <c r="P230" i="8"/>
  <c r="W178" i="2"/>
  <c r="T204" i="1"/>
  <c r="V204" s="1"/>
  <c r="W204" i="6"/>
  <c r="W204" i="4"/>
  <c r="W48" i="6"/>
  <c r="I48" i="4"/>
  <c r="F74" i="1"/>
  <c r="S74" i="8"/>
  <c r="H74" i="5"/>
  <c r="T74" i="4"/>
  <c r="O100" i="1"/>
  <c r="T100"/>
  <c r="Q100" i="6"/>
  <c r="W100" s="1"/>
  <c r="Q100" i="4"/>
  <c r="W100" s="1"/>
  <c r="Q126" i="7"/>
  <c r="V126" i="4"/>
  <c r="S152" i="8"/>
  <c r="N230" i="1"/>
  <c r="N230" i="8"/>
  <c r="O230" i="6"/>
  <c r="Q230" s="1"/>
  <c r="O230" i="5"/>
  <c r="I22" i="6"/>
  <c r="I22" i="4"/>
  <c r="I48" i="6"/>
  <c r="F74" i="8"/>
  <c r="H74" i="4"/>
  <c r="S152" i="1"/>
  <c r="W204" i="5"/>
  <c r="T230" i="7"/>
  <c r="T230" i="6"/>
  <c r="A22" i="1"/>
  <c r="E22" i="8"/>
  <c r="I22" i="2"/>
  <c r="W48" i="7"/>
  <c r="W48" i="2"/>
  <c r="H74" i="7"/>
  <c r="O100" i="8"/>
  <c r="O126" i="1"/>
  <c r="Q126" s="1"/>
  <c r="O126" i="8"/>
  <c r="Q126" s="1"/>
  <c r="M152"/>
  <c r="O204"/>
  <c r="Q204" s="1"/>
  <c r="R230" i="1"/>
  <c r="R230" i="8"/>
  <c r="V126" i="7"/>
  <c r="Q126" i="6"/>
  <c r="W126" s="1"/>
  <c r="V126" i="5"/>
  <c r="Q126" i="4"/>
  <c r="V126" i="2"/>
  <c r="V100"/>
  <c r="W48" i="5"/>
  <c r="A48" i="1"/>
  <c r="A48" i="8"/>
  <c r="W22" i="7"/>
  <c r="W22" i="2"/>
  <c r="A22" i="8"/>
  <c r="U231" i="7"/>
  <c r="S231"/>
  <c r="R231"/>
  <c r="U229"/>
  <c r="S229"/>
  <c r="R229"/>
  <c r="U227"/>
  <c r="S227"/>
  <c r="R227"/>
  <c r="U226"/>
  <c r="S226"/>
  <c r="R226"/>
  <c r="U225"/>
  <c r="S225"/>
  <c r="R225"/>
  <c r="U223"/>
  <c r="S223"/>
  <c r="R223"/>
  <c r="O152" i="1" l="1"/>
  <c r="Q152" s="1"/>
  <c r="U233" i="7"/>
  <c r="U232"/>
  <c r="U234" s="1"/>
  <c r="S232"/>
  <c r="S234" s="1"/>
  <c r="S233"/>
  <c r="R232"/>
  <c r="R233"/>
  <c r="E74" i="8"/>
  <c r="I22" i="1"/>
  <c r="O230"/>
  <c r="O74"/>
  <c r="Q74" s="1"/>
  <c r="Q152" i="6"/>
  <c r="O230" i="8"/>
  <c r="Q230" s="1"/>
  <c r="V230" i="2"/>
  <c r="W230" s="1"/>
  <c r="V178" i="8"/>
  <c r="W178" s="1"/>
  <c r="V178" i="1"/>
  <c r="W178" s="1"/>
  <c r="W100" i="2"/>
  <c r="W126"/>
  <c r="V126" i="1"/>
  <c r="W126" s="1"/>
  <c r="V22"/>
  <c r="W22" s="1"/>
  <c r="V152" i="5"/>
  <c r="V74"/>
  <c r="V230" i="4"/>
  <c r="V74"/>
  <c r="V230" i="7"/>
  <c r="W230" s="1"/>
  <c r="V74"/>
  <c r="I74"/>
  <c r="V230" i="6"/>
  <c r="T152" i="8"/>
  <c r="V152" i="6"/>
  <c r="V48" i="8"/>
  <c r="W48" s="1"/>
  <c r="V74" i="6"/>
  <c r="W74" s="1"/>
  <c r="V22" i="8"/>
  <c r="W22" s="1"/>
  <c r="I48"/>
  <c r="I22"/>
  <c r="W126" i="5"/>
  <c r="T74" i="8"/>
  <c r="O74"/>
  <c r="Q74" s="1"/>
  <c r="V126"/>
  <c r="W152" i="2"/>
  <c r="W48" i="1"/>
  <c r="W204"/>
  <c r="V152" i="4"/>
  <c r="W152" s="1"/>
  <c r="E74" i="1"/>
  <c r="I74" i="2"/>
  <c r="T74" i="1"/>
  <c r="I48"/>
  <c r="Q100" i="8"/>
  <c r="T152" i="1"/>
  <c r="V152" s="1"/>
  <c r="T223" i="7"/>
  <c r="V223" s="1"/>
  <c r="O152" i="8"/>
  <c r="Q152" s="1"/>
  <c r="W204"/>
  <c r="V152" i="7"/>
  <c r="W74" i="2"/>
  <c r="I74" i="5"/>
  <c r="I74" i="6"/>
  <c r="T226" i="7"/>
  <c r="V226" s="1"/>
  <c r="I74" i="4"/>
  <c r="V100" i="8"/>
  <c r="T229" i="7"/>
  <c r="V229" s="1"/>
  <c r="V100" i="1"/>
  <c r="T227" i="7"/>
  <c r="V227" s="1"/>
  <c r="W126"/>
  <c r="Q230" i="5"/>
  <c r="W230" s="1"/>
  <c r="T225" i="7"/>
  <c r="V225" s="1"/>
  <c r="T231"/>
  <c r="Q100" i="1"/>
  <c r="W126" i="4"/>
  <c r="H74" i="1"/>
  <c r="A74"/>
  <c r="T230" i="8"/>
  <c r="H74"/>
  <c r="A74"/>
  <c r="T230" i="1"/>
  <c r="T125" i="2"/>
  <c r="V231" i="7" l="1"/>
  <c r="T233"/>
  <c r="T232"/>
  <c r="T234" s="1"/>
  <c r="R234"/>
  <c r="Q230" i="1"/>
  <c r="W152" i="6"/>
  <c r="V230" i="1"/>
  <c r="W152"/>
  <c r="V74"/>
  <c r="W152" i="5"/>
  <c r="W74"/>
  <c r="W230" i="4"/>
  <c r="W74"/>
  <c r="W152" i="7"/>
  <c r="W74"/>
  <c r="W230" i="6"/>
  <c r="V230" i="8"/>
  <c r="W126"/>
  <c r="V152"/>
  <c r="V74"/>
  <c r="I74"/>
  <c r="I74" i="1"/>
  <c r="W100" i="8"/>
  <c r="W100" i="1"/>
  <c r="W230" l="1"/>
  <c r="V232" i="7"/>
  <c r="V233"/>
  <c r="W233" s="1"/>
  <c r="W74" i="1"/>
  <c r="W230" i="8"/>
  <c r="W152"/>
  <c r="W74"/>
  <c r="V234" i="7" l="1"/>
  <c r="W234" s="1"/>
  <c r="W232"/>
  <c r="T97" i="6" l="1"/>
  <c r="U202" i="2" l="1"/>
  <c r="S202"/>
  <c r="R202"/>
  <c r="P202"/>
  <c r="N202"/>
  <c r="M202"/>
  <c r="U202" i="4"/>
  <c r="S202"/>
  <c r="R202"/>
  <c r="P202"/>
  <c r="N202"/>
  <c r="M202"/>
  <c r="U202" i="5"/>
  <c r="S202"/>
  <c r="R202"/>
  <c r="P202"/>
  <c r="N202"/>
  <c r="M202"/>
  <c r="U202" i="6"/>
  <c r="S202"/>
  <c r="R202"/>
  <c r="P202"/>
  <c r="N202"/>
  <c r="M202"/>
  <c r="U202" i="7"/>
  <c r="S202"/>
  <c r="R202"/>
  <c r="P202"/>
  <c r="N202"/>
  <c r="M202"/>
  <c r="U176" i="2"/>
  <c r="S176"/>
  <c r="R176"/>
  <c r="P176"/>
  <c r="N176"/>
  <c r="M176"/>
  <c r="U176" i="4"/>
  <c r="S176"/>
  <c r="R176"/>
  <c r="P176"/>
  <c r="N176"/>
  <c r="M176"/>
  <c r="V176" i="5"/>
  <c r="U176"/>
  <c r="T176"/>
  <c r="S176"/>
  <c r="R176"/>
  <c r="Q176"/>
  <c r="P176"/>
  <c r="O176"/>
  <c r="N176"/>
  <c r="M176"/>
  <c r="U176" i="6"/>
  <c r="S176"/>
  <c r="R176"/>
  <c r="P176"/>
  <c r="N176"/>
  <c r="M176"/>
  <c r="U176" i="7"/>
  <c r="U228" s="1"/>
  <c r="T176"/>
  <c r="S176"/>
  <c r="R176"/>
  <c r="P176"/>
  <c r="O176"/>
  <c r="N176"/>
  <c r="M176"/>
  <c r="U124" i="2"/>
  <c r="S124"/>
  <c r="R124"/>
  <c r="P124"/>
  <c r="N124"/>
  <c r="M124"/>
  <c r="U124" i="4"/>
  <c r="S124"/>
  <c r="R124"/>
  <c r="P124"/>
  <c r="N124"/>
  <c r="M124"/>
  <c r="U124" i="5"/>
  <c r="S124"/>
  <c r="R124"/>
  <c r="P124"/>
  <c r="N124"/>
  <c r="M124"/>
  <c r="U124" i="6"/>
  <c r="S124"/>
  <c r="R124"/>
  <c r="P124"/>
  <c r="N124"/>
  <c r="M124"/>
  <c r="U124" i="7"/>
  <c r="S124"/>
  <c r="R124"/>
  <c r="P124"/>
  <c r="N124"/>
  <c r="M124"/>
  <c r="U98" i="2"/>
  <c r="S98"/>
  <c r="R98"/>
  <c r="P98"/>
  <c r="N98"/>
  <c r="M98"/>
  <c r="U98" i="4"/>
  <c r="S98"/>
  <c r="R98"/>
  <c r="P98"/>
  <c r="N98"/>
  <c r="M98"/>
  <c r="U98" i="5"/>
  <c r="S98"/>
  <c r="R98"/>
  <c r="P98"/>
  <c r="N98"/>
  <c r="M98"/>
  <c r="U98" i="6"/>
  <c r="S98"/>
  <c r="R98"/>
  <c r="P98"/>
  <c r="N98"/>
  <c r="M98"/>
  <c r="U98" i="7"/>
  <c r="T98"/>
  <c r="S98"/>
  <c r="R98"/>
  <c r="Q98"/>
  <c r="W98" s="1"/>
  <c r="P98"/>
  <c r="O98"/>
  <c r="N98"/>
  <c r="M98"/>
  <c r="U46" i="2"/>
  <c r="S46"/>
  <c r="R46"/>
  <c r="P46"/>
  <c r="N46"/>
  <c r="M46"/>
  <c r="G46"/>
  <c r="F46"/>
  <c r="D46"/>
  <c r="C46"/>
  <c r="U46" i="4"/>
  <c r="S46"/>
  <c r="R46"/>
  <c r="P46"/>
  <c r="N46"/>
  <c r="M46"/>
  <c r="G46"/>
  <c r="F46"/>
  <c r="D46"/>
  <c r="C46"/>
  <c r="U46" i="5"/>
  <c r="S46"/>
  <c r="R46"/>
  <c r="P46"/>
  <c r="N46"/>
  <c r="M46"/>
  <c r="G46"/>
  <c r="F46"/>
  <c r="D46"/>
  <c r="C46"/>
  <c r="U46" i="6"/>
  <c r="P46"/>
  <c r="N46"/>
  <c r="M46"/>
  <c r="D46"/>
  <c r="C46"/>
  <c r="U46" i="7"/>
  <c r="S46"/>
  <c r="R46"/>
  <c r="P46"/>
  <c r="N46"/>
  <c r="M46"/>
  <c r="G46"/>
  <c r="F46"/>
  <c r="D46"/>
  <c r="C46"/>
  <c r="G20" i="2"/>
  <c r="F20"/>
  <c r="D20"/>
  <c r="G20" i="4"/>
  <c r="F20"/>
  <c r="D20"/>
  <c r="G20" i="5"/>
  <c r="F20"/>
  <c r="D20"/>
  <c r="D20" i="6"/>
  <c r="G20" i="7"/>
  <c r="F20"/>
  <c r="D20"/>
  <c r="U20" i="2"/>
  <c r="S20"/>
  <c r="R20"/>
  <c r="P20"/>
  <c r="N20"/>
  <c r="U20" i="4"/>
  <c r="S20"/>
  <c r="R20"/>
  <c r="P20"/>
  <c r="N20"/>
  <c r="U20" i="5"/>
  <c r="S20"/>
  <c r="R20"/>
  <c r="P20"/>
  <c r="N20"/>
  <c r="P20" i="6"/>
  <c r="N20"/>
  <c r="U20" i="7"/>
  <c r="S20"/>
  <c r="R20"/>
  <c r="P20"/>
  <c r="N20"/>
  <c r="M20" i="2"/>
  <c r="M20" i="4"/>
  <c r="M20" i="5"/>
  <c r="M20" i="6"/>
  <c r="M20" i="7"/>
  <c r="R181" i="6" l="1"/>
  <c r="R182"/>
  <c r="R228" i="7"/>
  <c r="S228"/>
  <c r="A46" i="2"/>
  <c r="A46" i="6"/>
  <c r="W176" i="5"/>
  <c r="A46" i="4"/>
  <c r="A46" i="5"/>
  <c r="A46" i="7"/>
  <c r="T228" l="1"/>
  <c r="V228" s="1"/>
  <c r="P231" l="1"/>
  <c r="N231"/>
  <c r="M231"/>
  <c r="P229"/>
  <c r="N229"/>
  <c r="M229"/>
  <c r="P227"/>
  <c r="N227"/>
  <c r="M227"/>
  <c r="P226"/>
  <c r="N226"/>
  <c r="M226"/>
  <c r="P225"/>
  <c r="N225"/>
  <c r="M225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T205"/>
  <c r="O205"/>
  <c r="Q205" s="1"/>
  <c r="T203"/>
  <c r="O203"/>
  <c r="T201"/>
  <c r="V201" s="1"/>
  <c r="O201"/>
  <c r="Q201" s="1"/>
  <c r="T200"/>
  <c r="V200" s="1"/>
  <c r="O200"/>
  <c r="Q200" s="1"/>
  <c r="T199"/>
  <c r="O199"/>
  <c r="U198"/>
  <c r="S198"/>
  <c r="R198"/>
  <c r="P198"/>
  <c r="N198"/>
  <c r="M198"/>
  <c r="T197"/>
  <c r="V197" s="1"/>
  <c r="O197"/>
  <c r="Q197" s="1"/>
  <c r="T196"/>
  <c r="V196" s="1"/>
  <c r="O196"/>
  <c r="Q196" s="1"/>
  <c r="T195"/>
  <c r="O195"/>
  <c r="Q195" s="1"/>
  <c r="U194"/>
  <c r="S194"/>
  <c r="R194"/>
  <c r="P194"/>
  <c r="N194"/>
  <c r="M194"/>
  <c r="T193"/>
  <c r="V193" s="1"/>
  <c r="O193"/>
  <c r="Q193" s="1"/>
  <c r="T192"/>
  <c r="V192" s="1"/>
  <c r="O192"/>
  <c r="Q192" s="1"/>
  <c r="T191"/>
  <c r="V191" s="1"/>
  <c r="O191"/>
  <c r="V179"/>
  <c r="Q179"/>
  <c r="W179" s="1"/>
  <c r="V177"/>
  <c r="Q177"/>
  <c r="V175"/>
  <c r="Q175"/>
  <c r="W175" s="1"/>
  <c r="V174"/>
  <c r="Q174"/>
  <c r="W174" s="1"/>
  <c r="V173"/>
  <c r="Q173"/>
  <c r="U172"/>
  <c r="S172"/>
  <c r="R172"/>
  <c r="P172"/>
  <c r="N172"/>
  <c r="M172"/>
  <c r="T171"/>
  <c r="V171" s="1"/>
  <c r="O171"/>
  <c r="Q171" s="1"/>
  <c r="W171" s="1"/>
  <c r="T170"/>
  <c r="O170"/>
  <c r="Q170" s="1"/>
  <c r="W170" s="1"/>
  <c r="T169"/>
  <c r="V169" s="1"/>
  <c r="O169"/>
  <c r="V167"/>
  <c r="O167"/>
  <c r="Q167" s="1"/>
  <c r="W167" s="1"/>
  <c r="V166"/>
  <c r="O166"/>
  <c r="Q166" s="1"/>
  <c r="W166" s="1"/>
  <c r="V165"/>
  <c r="O165"/>
  <c r="Q165" s="1"/>
  <c r="U153"/>
  <c r="S153"/>
  <c r="R153"/>
  <c r="P153"/>
  <c r="N153"/>
  <c r="M153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T127"/>
  <c r="O127"/>
  <c r="Q127" s="1"/>
  <c r="T125"/>
  <c r="O125"/>
  <c r="T123"/>
  <c r="O123"/>
  <c r="T122"/>
  <c r="V122" s="1"/>
  <c r="O122"/>
  <c r="Q122" s="1"/>
  <c r="T121"/>
  <c r="O121"/>
  <c r="U120"/>
  <c r="S120"/>
  <c r="R120"/>
  <c r="P120"/>
  <c r="N120"/>
  <c r="M120"/>
  <c r="T119"/>
  <c r="O119"/>
  <c r="Q119" s="1"/>
  <c r="T118"/>
  <c r="O118"/>
  <c r="T117"/>
  <c r="O117"/>
  <c r="Q117" s="1"/>
  <c r="U116"/>
  <c r="S116"/>
  <c r="R116"/>
  <c r="P116"/>
  <c r="N116"/>
  <c r="M116"/>
  <c r="T115"/>
  <c r="V115" s="1"/>
  <c r="O115"/>
  <c r="Q115" s="1"/>
  <c r="T114"/>
  <c r="V114" s="1"/>
  <c r="O114"/>
  <c r="Q114" s="1"/>
  <c r="T113"/>
  <c r="O113"/>
  <c r="T101"/>
  <c r="O101"/>
  <c r="W99"/>
  <c r="V99"/>
  <c r="W97"/>
  <c r="V97"/>
  <c r="W96"/>
  <c r="V96"/>
  <c r="W95"/>
  <c r="V95"/>
  <c r="U94"/>
  <c r="S94"/>
  <c r="R94"/>
  <c r="P94"/>
  <c r="N94"/>
  <c r="M94"/>
  <c r="T93"/>
  <c r="O93"/>
  <c r="Q93" s="1"/>
  <c r="W93" s="1"/>
  <c r="T92"/>
  <c r="O92"/>
  <c r="Q92" s="1"/>
  <c r="W92" s="1"/>
  <c r="T91"/>
  <c r="O91"/>
  <c r="W90"/>
  <c r="T89"/>
  <c r="O89"/>
  <c r="V88"/>
  <c r="O88"/>
  <c r="V87"/>
  <c r="O87"/>
  <c r="U75"/>
  <c r="S75"/>
  <c r="R75"/>
  <c r="P75"/>
  <c r="N75"/>
  <c r="M75"/>
  <c r="G75"/>
  <c r="F75"/>
  <c r="D75"/>
  <c r="C75"/>
  <c r="U73"/>
  <c r="S73"/>
  <c r="R73"/>
  <c r="P73"/>
  <c r="P76" s="1"/>
  <c r="N73"/>
  <c r="M73"/>
  <c r="G73"/>
  <c r="F73"/>
  <c r="F76" s="1"/>
  <c r="D73"/>
  <c r="C73"/>
  <c r="U71"/>
  <c r="S71"/>
  <c r="R71"/>
  <c r="P71"/>
  <c r="N71"/>
  <c r="M71"/>
  <c r="G71"/>
  <c r="F71"/>
  <c r="D71"/>
  <c r="C71"/>
  <c r="U70"/>
  <c r="S70"/>
  <c r="R70"/>
  <c r="P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V49" s="1"/>
  <c r="O49"/>
  <c r="Q49" s="1"/>
  <c r="H49"/>
  <c r="E49"/>
  <c r="A49"/>
  <c r="T47"/>
  <c r="O47"/>
  <c r="O50" s="1"/>
  <c r="H47"/>
  <c r="E47"/>
  <c r="A47"/>
  <c r="T45"/>
  <c r="V45" s="1"/>
  <c r="O45"/>
  <c r="Q45" s="1"/>
  <c r="H45"/>
  <c r="E45"/>
  <c r="A45"/>
  <c r="T44"/>
  <c r="V44" s="1"/>
  <c r="O44"/>
  <c r="H44"/>
  <c r="E44"/>
  <c r="A44"/>
  <c r="T43"/>
  <c r="O43"/>
  <c r="H43"/>
  <c r="E43"/>
  <c r="A43"/>
  <c r="U42"/>
  <c r="U51" s="1"/>
  <c r="S42"/>
  <c r="S51" s="1"/>
  <c r="R42"/>
  <c r="R51" s="1"/>
  <c r="P42"/>
  <c r="P51" s="1"/>
  <c r="N42"/>
  <c r="N51" s="1"/>
  <c r="M42"/>
  <c r="M51" s="1"/>
  <c r="G42"/>
  <c r="G51" s="1"/>
  <c r="F42"/>
  <c r="F51" s="1"/>
  <c r="D42"/>
  <c r="D51" s="1"/>
  <c r="C42"/>
  <c r="C51" s="1"/>
  <c r="T41"/>
  <c r="V41" s="1"/>
  <c r="O41"/>
  <c r="Q41" s="1"/>
  <c r="H41"/>
  <c r="E41"/>
  <c r="A41"/>
  <c r="T40"/>
  <c r="V40" s="1"/>
  <c r="O40"/>
  <c r="Q40" s="1"/>
  <c r="H40"/>
  <c r="E40"/>
  <c r="A40"/>
  <c r="T39"/>
  <c r="V39" s="1"/>
  <c r="O39"/>
  <c r="Q39" s="1"/>
  <c r="H39"/>
  <c r="E39"/>
  <c r="A39"/>
  <c r="U38"/>
  <c r="U52" s="1"/>
  <c r="S38"/>
  <c r="S52" s="1"/>
  <c r="R38"/>
  <c r="R52" s="1"/>
  <c r="P38"/>
  <c r="P52" s="1"/>
  <c r="N38"/>
  <c r="N52" s="1"/>
  <c r="M38"/>
  <c r="M52" s="1"/>
  <c r="G38"/>
  <c r="G52" s="1"/>
  <c r="F38"/>
  <c r="F52" s="1"/>
  <c r="D38"/>
  <c r="D52" s="1"/>
  <c r="C38"/>
  <c r="C52" s="1"/>
  <c r="T37"/>
  <c r="V37" s="1"/>
  <c r="O37"/>
  <c r="Q37" s="1"/>
  <c r="H37"/>
  <c r="E37"/>
  <c r="A37"/>
  <c r="T36"/>
  <c r="V36" s="1"/>
  <c r="O36"/>
  <c r="H36"/>
  <c r="E36"/>
  <c r="A36"/>
  <c r="T35"/>
  <c r="O35"/>
  <c r="Q35" s="1"/>
  <c r="H35"/>
  <c r="E35"/>
  <c r="A35"/>
  <c r="T23"/>
  <c r="V23" s="1"/>
  <c r="O23"/>
  <c r="Q23" s="1"/>
  <c r="H23"/>
  <c r="E23"/>
  <c r="A23"/>
  <c r="T21"/>
  <c r="O21"/>
  <c r="H21"/>
  <c r="E21"/>
  <c r="A21"/>
  <c r="C20"/>
  <c r="T19"/>
  <c r="V19" s="1"/>
  <c r="O19"/>
  <c r="Q19" s="1"/>
  <c r="H19"/>
  <c r="E19"/>
  <c r="A19"/>
  <c r="T18"/>
  <c r="V18" s="1"/>
  <c r="O18"/>
  <c r="H18"/>
  <c r="E18"/>
  <c r="A18"/>
  <c r="T17"/>
  <c r="O17"/>
  <c r="H17"/>
  <c r="E17"/>
  <c r="A17"/>
  <c r="U16"/>
  <c r="U25" s="1"/>
  <c r="S16"/>
  <c r="S25" s="1"/>
  <c r="R16"/>
  <c r="R25" s="1"/>
  <c r="P16"/>
  <c r="P25" s="1"/>
  <c r="N16"/>
  <c r="N25" s="1"/>
  <c r="M16"/>
  <c r="M25" s="1"/>
  <c r="G16"/>
  <c r="G25" s="1"/>
  <c r="F16"/>
  <c r="F25" s="1"/>
  <c r="D16"/>
  <c r="D25" s="1"/>
  <c r="C16"/>
  <c r="C25" s="1"/>
  <c r="T15"/>
  <c r="V15" s="1"/>
  <c r="O15"/>
  <c r="Q15" s="1"/>
  <c r="H15"/>
  <c r="E15"/>
  <c r="A15"/>
  <c r="T14"/>
  <c r="V14" s="1"/>
  <c r="O14"/>
  <c r="H14"/>
  <c r="E14"/>
  <c r="A14"/>
  <c r="T13"/>
  <c r="O13"/>
  <c r="Q13" s="1"/>
  <c r="H13"/>
  <c r="E13"/>
  <c r="A13"/>
  <c r="U12"/>
  <c r="U26" s="1"/>
  <c r="S12"/>
  <c r="S26" s="1"/>
  <c r="R12"/>
  <c r="R26" s="1"/>
  <c r="P12"/>
  <c r="P26" s="1"/>
  <c r="N12"/>
  <c r="N26" s="1"/>
  <c r="M12"/>
  <c r="G12"/>
  <c r="G26" s="1"/>
  <c r="F12"/>
  <c r="F26" s="1"/>
  <c r="D12"/>
  <c r="D26" s="1"/>
  <c r="C12"/>
  <c r="T11"/>
  <c r="V11" s="1"/>
  <c r="O11"/>
  <c r="Q11" s="1"/>
  <c r="H11"/>
  <c r="E11"/>
  <c r="A11"/>
  <c r="T10"/>
  <c r="V10" s="1"/>
  <c r="O10"/>
  <c r="Q10" s="1"/>
  <c r="H10"/>
  <c r="E10"/>
  <c r="A10"/>
  <c r="T9"/>
  <c r="O9"/>
  <c r="H9"/>
  <c r="E9"/>
  <c r="A9"/>
  <c r="V205" l="1"/>
  <c r="T207"/>
  <c r="T206"/>
  <c r="T208" s="1"/>
  <c r="V181"/>
  <c r="V180"/>
  <c r="V182" s="1"/>
  <c r="V127"/>
  <c r="T129"/>
  <c r="T128"/>
  <c r="U154"/>
  <c r="U156" s="1"/>
  <c r="U155"/>
  <c r="S154"/>
  <c r="S156" s="1"/>
  <c r="S155"/>
  <c r="R154"/>
  <c r="R155"/>
  <c r="T103"/>
  <c r="T102"/>
  <c r="D76"/>
  <c r="E50"/>
  <c r="T50"/>
  <c r="G76"/>
  <c r="A76" s="1"/>
  <c r="R76"/>
  <c r="A52"/>
  <c r="A51"/>
  <c r="N76"/>
  <c r="U76"/>
  <c r="O24"/>
  <c r="H50"/>
  <c r="C76"/>
  <c r="M76"/>
  <c r="S76"/>
  <c r="T24"/>
  <c r="E24"/>
  <c r="H24"/>
  <c r="W180"/>
  <c r="C26"/>
  <c r="M26"/>
  <c r="V47"/>
  <c r="V50" s="1"/>
  <c r="Q125"/>
  <c r="M182"/>
  <c r="M104"/>
  <c r="H46"/>
  <c r="C72"/>
  <c r="M72"/>
  <c r="S72"/>
  <c r="R150"/>
  <c r="R224"/>
  <c r="Q176"/>
  <c r="W176" s="1"/>
  <c r="U224"/>
  <c r="S224"/>
  <c r="N228"/>
  <c r="V125"/>
  <c r="V21"/>
  <c r="V24" s="1"/>
  <c r="H20"/>
  <c r="D72"/>
  <c r="N72"/>
  <c r="U72"/>
  <c r="O124"/>
  <c r="M150"/>
  <c r="S150"/>
  <c r="V176"/>
  <c r="T202"/>
  <c r="P228"/>
  <c r="Q43"/>
  <c r="O46"/>
  <c r="F72"/>
  <c r="P72"/>
  <c r="T124"/>
  <c r="N150"/>
  <c r="U150"/>
  <c r="Q17"/>
  <c r="O20"/>
  <c r="E46"/>
  <c r="T46"/>
  <c r="G72"/>
  <c r="R72"/>
  <c r="P150"/>
  <c r="M228"/>
  <c r="E20"/>
  <c r="T20"/>
  <c r="V98"/>
  <c r="Q199"/>
  <c r="Q202" s="1"/>
  <c r="O202"/>
  <c r="A25"/>
  <c r="I37"/>
  <c r="G64"/>
  <c r="N142"/>
  <c r="M220"/>
  <c r="U220"/>
  <c r="W205"/>
  <c r="P224"/>
  <c r="M142"/>
  <c r="P220"/>
  <c r="S220"/>
  <c r="S142"/>
  <c r="R142"/>
  <c r="V199"/>
  <c r="V202" s="1"/>
  <c r="O153"/>
  <c r="Q153" s="1"/>
  <c r="H38"/>
  <c r="T153"/>
  <c r="T12"/>
  <c r="H42"/>
  <c r="O149"/>
  <c r="Q149" s="1"/>
  <c r="I19"/>
  <c r="I21"/>
  <c r="W41"/>
  <c r="E63"/>
  <c r="O63"/>
  <c r="Q63" s="1"/>
  <c r="P68"/>
  <c r="P77" s="1"/>
  <c r="O66"/>
  <c r="Q66" s="1"/>
  <c r="A71"/>
  <c r="E73"/>
  <c r="V168"/>
  <c r="U64"/>
  <c r="D64"/>
  <c r="A12"/>
  <c r="I49"/>
  <c r="E62"/>
  <c r="E67"/>
  <c r="T67"/>
  <c r="V67" s="1"/>
  <c r="T70"/>
  <c r="V70" s="1"/>
  <c r="H12"/>
  <c r="V9"/>
  <c r="V12" s="1"/>
  <c r="I11"/>
  <c r="E16"/>
  <c r="E25" s="1"/>
  <c r="T16"/>
  <c r="T25" s="1"/>
  <c r="W15"/>
  <c r="W23"/>
  <c r="W45"/>
  <c r="E66"/>
  <c r="O69"/>
  <c r="E71"/>
  <c r="O71"/>
  <c r="Q71" s="1"/>
  <c r="O140"/>
  <c r="Q140" s="1"/>
  <c r="M224"/>
  <c r="D68"/>
  <c r="D77" s="1"/>
  <c r="O70"/>
  <c r="Q70" s="1"/>
  <c r="T145"/>
  <c r="V145" s="1"/>
  <c r="T198"/>
  <c r="T217"/>
  <c r="V217" s="1"/>
  <c r="T219"/>
  <c r="V219" s="1"/>
  <c r="T222"/>
  <c r="V222" s="1"/>
  <c r="W10"/>
  <c r="O12"/>
  <c r="V13"/>
  <c r="V16" s="1"/>
  <c r="W19"/>
  <c r="A20"/>
  <c r="A62"/>
  <c r="F68"/>
  <c r="N68"/>
  <c r="T65"/>
  <c r="Q88"/>
  <c r="W88" s="1"/>
  <c r="O94"/>
  <c r="P146"/>
  <c r="W173"/>
  <c r="V195"/>
  <c r="V198" s="1"/>
  <c r="O221"/>
  <c r="Q221" s="1"/>
  <c r="T221"/>
  <c r="V221" s="1"/>
  <c r="O222"/>
  <c r="Q222" s="1"/>
  <c r="O223"/>
  <c r="Q223" s="1"/>
  <c r="M64"/>
  <c r="E12"/>
  <c r="I23"/>
  <c r="U68"/>
  <c r="A75"/>
  <c r="W114"/>
  <c r="T143"/>
  <c r="V143" s="1"/>
  <c r="T218"/>
  <c r="V218" s="1"/>
  <c r="W11"/>
  <c r="I15"/>
  <c r="I18"/>
  <c r="W39"/>
  <c r="I45"/>
  <c r="C64"/>
  <c r="O61"/>
  <c r="Q61" s="1"/>
  <c r="C68"/>
  <c r="C77" s="1"/>
  <c r="A66"/>
  <c r="E69"/>
  <c r="T71"/>
  <c r="V71" s="1"/>
  <c r="E75"/>
  <c r="O148"/>
  <c r="Q148" s="1"/>
  <c r="Q9"/>
  <c r="Q12" s="1"/>
  <c r="O16"/>
  <c r="Q21"/>
  <c r="Q24" s="1"/>
  <c r="A24"/>
  <c r="E38"/>
  <c r="T38"/>
  <c r="W40"/>
  <c r="H61"/>
  <c r="A61"/>
  <c r="V101"/>
  <c r="Q113"/>
  <c r="Q116" s="1"/>
  <c r="V194"/>
  <c r="V203"/>
  <c r="I10"/>
  <c r="S64"/>
  <c r="I14"/>
  <c r="Q14"/>
  <c r="W14" s="1"/>
  <c r="O38"/>
  <c r="W37"/>
  <c r="M68"/>
  <c r="E70"/>
  <c r="I36"/>
  <c r="I39"/>
  <c r="Q47"/>
  <c r="Q50" s="1"/>
  <c r="W49"/>
  <c r="H63"/>
  <c r="A63"/>
  <c r="U146"/>
  <c r="O151"/>
  <c r="O194"/>
  <c r="Q191"/>
  <c r="W191" s="1"/>
  <c r="T194"/>
  <c r="T66"/>
  <c r="V66" s="1"/>
  <c r="A38"/>
  <c r="O42"/>
  <c r="I40"/>
  <c r="I41"/>
  <c r="T42"/>
  <c r="I44"/>
  <c r="I47"/>
  <c r="H62"/>
  <c r="G68"/>
  <c r="G77" s="1"/>
  <c r="S68"/>
  <c r="O67"/>
  <c r="Q67" s="1"/>
  <c r="T69"/>
  <c r="A73"/>
  <c r="O75"/>
  <c r="Q75" s="1"/>
  <c r="T75"/>
  <c r="V75" s="1"/>
  <c r="W127"/>
  <c r="T140"/>
  <c r="S146"/>
  <c r="Q168"/>
  <c r="W177"/>
  <c r="O225"/>
  <c r="O226"/>
  <c r="Q226" s="1"/>
  <c r="O227"/>
  <c r="Q227" s="1"/>
  <c r="O229"/>
  <c r="O231"/>
  <c r="Q231" s="1"/>
  <c r="R68"/>
  <c r="O120"/>
  <c r="W122"/>
  <c r="N146"/>
  <c r="W201"/>
  <c r="T61"/>
  <c r="V61" s="1"/>
  <c r="O62"/>
  <c r="Q62" s="1"/>
  <c r="T62"/>
  <c r="V62" s="1"/>
  <c r="T63"/>
  <c r="V63" s="1"/>
  <c r="O65"/>
  <c r="Q65" s="1"/>
  <c r="A67"/>
  <c r="A70"/>
  <c r="H75"/>
  <c r="Q101"/>
  <c r="Q118"/>
  <c r="Q120" s="1"/>
  <c r="O139"/>
  <c r="O141"/>
  <c r="Q141" s="1"/>
  <c r="T147"/>
  <c r="T148"/>
  <c r="V148" s="1"/>
  <c r="T149"/>
  <c r="W165"/>
  <c r="O198"/>
  <c r="Q203"/>
  <c r="O217"/>
  <c r="Q217" s="1"/>
  <c r="O218"/>
  <c r="Q218" s="1"/>
  <c r="O219"/>
  <c r="Q219" s="1"/>
  <c r="E42"/>
  <c r="H73"/>
  <c r="Q89"/>
  <c r="W89" s="1"/>
  <c r="V93"/>
  <c r="P142"/>
  <c r="V119"/>
  <c r="W119" s="1"/>
  <c r="I9"/>
  <c r="A16"/>
  <c r="I17"/>
  <c r="V17"/>
  <c r="V20" s="1"/>
  <c r="Q18"/>
  <c r="I35"/>
  <c r="V35"/>
  <c r="Q36"/>
  <c r="V42"/>
  <c r="A42"/>
  <c r="Q42"/>
  <c r="I43"/>
  <c r="V43"/>
  <c r="V46" s="1"/>
  <c r="Q44"/>
  <c r="E61"/>
  <c r="P64"/>
  <c r="P78" s="1"/>
  <c r="H66"/>
  <c r="A69"/>
  <c r="H69"/>
  <c r="H71"/>
  <c r="V89"/>
  <c r="Q91"/>
  <c r="V92"/>
  <c r="O116"/>
  <c r="T120"/>
  <c r="V117"/>
  <c r="Q121"/>
  <c r="T172"/>
  <c r="V170"/>
  <c r="V172" s="1"/>
  <c r="O73"/>
  <c r="V91"/>
  <c r="T94"/>
  <c r="V121"/>
  <c r="Q123"/>
  <c r="R146"/>
  <c r="T144"/>
  <c r="T151"/>
  <c r="O172"/>
  <c r="Q169"/>
  <c r="N220"/>
  <c r="N64"/>
  <c r="R64"/>
  <c r="H16"/>
  <c r="E65"/>
  <c r="I13"/>
  <c r="F64"/>
  <c r="A65"/>
  <c r="H65"/>
  <c r="H67"/>
  <c r="T73"/>
  <c r="T76" s="1"/>
  <c r="W115"/>
  <c r="T116"/>
  <c r="T139"/>
  <c r="O144"/>
  <c r="M146"/>
  <c r="H70"/>
  <c r="Q87"/>
  <c r="W87" s="1"/>
  <c r="V113"/>
  <c r="V118"/>
  <c r="T141"/>
  <c r="U142"/>
  <c r="O145"/>
  <c r="Q198"/>
  <c r="V123"/>
  <c r="W192"/>
  <c r="R220"/>
  <c r="W196"/>
  <c r="W200"/>
  <c r="O143"/>
  <c r="O147"/>
  <c r="W193"/>
  <c r="W197"/>
  <c r="N224"/>
  <c r="V206" l="1"/>
  <c r="V207"/>
  <c r="W207" s="1"/>
  <c r="T130"/>
  <c r="V128"/>
  <c r="V129"/>
  <c r="W129" s="1"/>
  <c r="T104"/>
  <c r="T155"/>
  <c r="T154"/>
  <c r="V103"/>
  <c r="V102"/>
  <c r="V104" s="1"/>
  <c r="R156"/>
  <c r="S77"/>
  <c r="O51"/>
  <c r="E26"/>
  <c r="R78"/>
  <c r="O25"/>
  <c r="N78"/>
  <c r="T52"/>
  <c r="D78"/>
  <c r="H76"/>
  <c r="U77"/>
  <c r="G78"/>
  <c r="W125"/>
  <c r="F78"/>
  <c r="E51"/>
  <c r="M78"/>
  <c r="E76"/>
  <c r="T51"/>
  <c r="O52"/>
  <c r="E52"/>
  <c r="N77"/>
  <c r="V26"/>
  <c r="C78"/>
  <c r="S78"/>
  <c r="F77"/>
  <c r="A77" s="1"/>
  <c r="V25"/>
  <c r="U78"/>
  <c r="T26"/>
  <c r="H52"/>
  <c r="I50"/>
  <c r="H25"/>
  <c r="I25" s="1"/>
  <c r="O76"/>
  <c r="V51"/>
  <c r="R77"/>
  <c r="W50"/>
  <c r="M77"/>
  <c r="H51"/>
  <c r="O26"/>
  <c r="H26"/>
  <c r="W47"/>
  <c r="T224"/>
  <c r="W101"/>
  <c r="W102"/>
  <c r="W21"/>
  <c r="I46"/>
  <c r="T72"/>
  <c r="O150"/>
  <c r="V124"/>
  <c r="T150"/>
  <c r="Q225"/>
  <c r="Q228" s="1"/>
  <c r="O228"/>
  <c r="Q69"/>
  <c r="Q72" s="1"/>
  <c r="O72"/>
  <c r="A72"/>
  <c r="Q124"/>
  <c r="H72"/>
  <c r="E72"/>
  <c r="W202"/>
  <c r="Q20"/>
  <c r="Q46"/>
  <c r="Q51" s="1"/>
  <c r="W199"/>
  <c r="W226"/>
  <c r="W195"/>
  <c r="V153"/>
  <c r="I42"/>
  <c r="I71"/>
  <c r="W13"/>
  <c r="W168"/>
  <c r="W222"/>
  <c r="V147"/>
  <c r="V69"/>
  <c r="I66"/>
  <c r="W24"/>
  <c r="W66"/>
  <c r="W118"/>
  <c r="W9"/>
  <c r="I38"/>
  <c r="Q194"/>
  <c r="I75"/>
  <c r="W219"/>
  <c r="I24"/>
  <c r="I63"/>
  <c r="I12"/>
  <c r="H64"/>
  <c r="W203"/>
  <c r="I67"/>
  <c r="W63"/>
  <c r="W71"/>
  <c r="Q64"/>
  <c r="I20"/>
  <c r="I70"/>
  <c r="W227"/>
  <c r="I62"/>
  <c r="A26"/>
  <c r="T68"/>
  <c r="V65"/>
  <c r="V68" s="1"/>
  <c r="I69"/>
  <c r="O220"/>
  <c r="O142"/>
  <c r="W67"/>
  <c r="W70"/>
  <c r="W223"/>
  <c r="W198"/>
  <c r="V220"/>
  <c r="V94"/>
  <c r="O68"/>
  <c r="T220"/>
  <c r="Q151"/>
  <c r="W148"/>
  <c r="W42"/>
  <c r="T64"/>
  <c r="W218"/>
  <c r="O224"/>
  <c r="W62"/>
  <c r="W75"/>
  <c r="V64"/>
  <c r="A68"/>
  <c r="Q229"/>
  <c r="Q139"/>
  <c r="Q142" s="1"/>
  <c r="V149"/>
  <c r="V140"/>
  <c r="W140" s="1"/>
  <c r="O64"/>
  <c r="W231"/>
  <c r="Q16"/>
  <c r="Q25" s="1"/>
  <c r="A64"/>
  <c r="V151"/>
  <c r="V144"/>
  <c r="V146" s="1"/>
  <c r="W44"/>
  <c r="W35"/>
  <c r="V38"/>
  <c r="V52" s="1"/>
  <c r="I73"/>
  <c r="Q147"/>
  <c r="Q150" s="1"/>
  <c r="V73"/>
  <c r="V76" s="1"/>
  <c r="W123"/>
  <c r="W43"/>
  <c r="W18"/>
  <c r="Q68"/>
  <c r="I16"/>
  <c r="W221"/>
  <c r="Q224"/>
  <c r="Q145"/>
  <c r="W145" s="1"/>
  <c r="V116"/>
  <c r="W113"/>
  <c r="Q144"/>
  <c r="O146"/>
  <c r="Q143"/>
  <c r="V139"/>
  <c r="T142"/>
  <c r="H68"/>
  <c r="Q172"/>
  <c r="W169"/>
  <c r="Q73"/>
  <c r="Q76" s="1"/>
  <c r="W91"/>
  <c r="Q94"/>
  <c r="W17"/>
  <c r="W12"/>
  <c r="W61"/>
  <c r="W121"/>
  <c r="E64"/>
  <c r="I61"/>
  <c r="W217"/>
  <c r="Q220"/>
  <c r="V141"/>
  <c r="W141" s="1"/>
  <c r="T146"/>
  <c r="I65"/>
  <c r="E68"/>
  <c r="V120"/>
  <c r="W117"/>
  <c r="W36"/>
  <c r="Q38"/>
  <c r="V208" l="1"/>
  <c r="W208" s="1"/>
  <c r="W206"/>
  <c r="W128"/>
  <c r="V130"/>
  <c r="W153"/>
  <c r="V154"/>
  <c r="V155"/>
  <c r="W155" s="1"/>
  <c r="T156"/>
  <c r="T77"/>
  <c r="Q52"/>
  <c r="W52" s="1"/>
  <c r="H77"/>
  <c r="E77"/>
  <c r="I51"/>
  <c r="I76"/>
  <c r="H78"/>
  <c r="T78"/>
  <c r="Q77"/>
  <c r="O78"/>
  <c r="A78"/>
  <c r="W51"/>
  <c r="O77"/>
  <c r="I52"/>
  <c r="E78"/>
  <c r="Q78"/>
  <c r="W76"/>
  <c r="Q26"/>
  <c r="W26" s="1"/>
  <c r="V224"/>
  <c r="W25"/>
  <c r="W182"/>
  <c r="W104"/>
  <c r="W103"/>
  <c r="W181"/>
  <c r="W229"/>
  <c r="W69"/>
  <c r="V72"/>
  <c r="V78" s="1"/>
  <c r="W46"/>
  <c r="V150"/>
  <c r="W228"/>
  <c r="I72"/>
  <c r="W124"/>
  <c r="W120"/>
  <c r="W225"/>
  <c r="W16"/>
  <c r="W194"/>
  <c r="W68"/>
  <c r="W65"/>
  <c r="W144"/>
  <c r="I26"/>
  <c r="W64"/>
  <c r="I68"/>
  <c r="W149"/>
  <c r="I64"/>
  <c r="W220"/>
  <c r="W20"/>
  <c r="W143"/>
  <c r="Q146"/>
  <c r="W38"/>
  <c r="W73"/>
  <c r="W172"/>
  <c r="W94"/>
  <c r="V142"/>
  <c r="W116"/>
  <c r="W151"/>
  <c r="W139"/>
  <c r="W147"/>
  <c r="W130" l="1"/>
  <c r="V156"/>
  <c r="W154"/>
  <c r="I77"/>
  <c r="W224"/>
  <c r="I78"/>
  <c r="V77"/>
  <c r="W77" s="1"/>
  <c r="W78"/>
  <c r="W72"/>
  <c r="W150"/>
  <c r="W146"/>
  <c r="W142"/>
  <c r="W156" l="1"/>
  <c r="U198" i="2" l="1"/>
  <c r="S198"/>
  <c r="R198"/>
  <c r="P198"/>
  <c r="N198"/>
  <c r="M198"/>
  <c r="U198" i="4"/>
  <c r="S198"/>
  <c r="R198"/>
  <c r="P198"/>
  <c r="N198"/>
  <c r="M198"/>
  <c r="U198" i="5"/>
  <c r="S198"/>
  <c r="R198"/>
  <c r="P198"/>
  <c r="N198"/>
  <c r="M198"/>
  <c r="U198" i="6"/>
  <c r="S198"/>
  <c r="R198"/>
  <c r="P198"/>
  <c r="N198"/>
  <c r="M198"/>
  <c r="U172" i="2"/>
  <c r="S172"/>
  <c r="S181" s="1"/>
  <c r="R172"/>
  <c r="R181" s="1"/>
  <c r="P172"/>
  <c r="N172"/>
  <c r="U172" i="4"/>
  <c r="S172"/>
  <c r="R172"/>
  <c r="P172"/>
  <c r="N172"/>
  <c r="U172" i="5"/>
  <c r="S172"/>
  <c r="R172"/>
  <c r="P172"/>
  <c r="N172"/>
  <c r="U172" i="6"/>
  <c r="S172"/>
  <c r="R172"/>
  <c r="P172"/>
  <c r="N172"/>
  <c r="U120" i="2"/>
  <c r="S120"/>
  <c r="S129" s="1"/>
  <c r="R120"/>
  <c r="R129" s="1"/>
  <c r="P120"/>
  <c r="N120"/>
  <c r="M120"/>
  <c r="U120" i="4"/>
  <c r="S120"/>
  <c r="R120"/>
  <c r="P120"/>
  <c r="N120"/>
  <c r="M120"/>
  <c r="U120" i="5"/>
  <c r="S120"/>
  <c r="R120"/>
  <c r="P120"/>
  <c r="N120"/>
  <c r="M120"/>
  <c r="U120" i="6"/>
  <c r="S120"/>
  <c r="R120"/>
  <c r="P120"/>
  <c r="N120"/>
  <c r="M120"/>
  <c r="U94" i="2"/>
  <c r="U103" s="1"/>
  <c r="S94"/>
  <c r="S103" s="1"/>
  <c r="R94"/>
  <c r="R103" s="1"/>
  <c r="P94"/>
  <c r="N94"/>
  <c r="U94" i="4"/>
  <c r="S94"/>
  <c r="R94"/>
  <c r="P94"/>
  <c r="N94"/>
  <c r="U94" i="5"/>
  <c r="S94"/>
  <c r="R94"/>
  <c r="P94"/>
  <c r="N94"/>
  <c r="U94" i="6"/>
  <c r="U103" s="1"/>
  <c r="S94"/>
  <c r="R94"/>
  <c r="P94"/>
  <c r="N94"/>
  <c r="U42" i="2"/>
  <c r="U51" s="1"/>
  <c r="S42"/>
  <c r="S51" s="1"/>
  <c r="R42"/>
  <c r="R51" s="1"/>
  <c r="P42"/>
  <c r="P51" s="1"/>
  <c r="N42"/>
  <c r="N51" s="1"/>
  <c r="M42"/>
  <c r="M51" s="1"/>
  <c r="G42"/>
  <c r="G51" s="1"/>
  <c r="F42"/>
  <c r="F51" s="1"/>
  <c r="D42"/>
  <c r="D51" s="1"/>
  <c r="C42"/>
  <c r="C51" s="1"/>
  <c r="U42" i="4"/>
  <c r="U51" s="1"/>
  <c r="S42"/>
  <c r="S51" s="1"/>
  <c r="R42"/>
  <c r="R51" s="1"/>
  <c r="P42"/>
  <c r="P51" s="1"/>
  <c r="N42"/>
  <c r="N51" s="1"/>
  <c r="M42"/>
  <c r="M51" s="1"/>
  <c r="G42"/>
  <c r="G51" s="1"/>
  <c r="F42"/>
  <c r="F51" s="1"/>
  <c r="D42"/>
  <c r="D51" s="1"/>
  <c r="C42"/>
  <c r="C51" s="1"/>
  <c r="U42" i="5"/>
  <c r="U51" s="1"/>
  <c r="S42"/>
  <c r="S51" s="1"/>
  <c r="R42"/>
  <c r="R51" s="1"/>
  <c r="P42"/>
  <c r="P51" s="1"/>
  <c r="N42"/>
  <c r="N51" s="1"/>
  <c r="M42"/>
  <c r="M51" s="1"/>
  <c r="G42"/>
  <c r="G51" s="1"/>
  <c r="F42"/>
  <c r="F51" s="1"/>
  <c r="D42"/>
  <c r="D51" s="1"/>
  <c r="C42"/>
  <c r="C51" s="1"/>
  <c r="U51" i="6"/>
  <c r="S51"/>
  <c r="R51"/>
  <c r="P42"/>
  <c r="P51" s="1"/>
  <c r="N42"/>
  <c r="N51" s="1"/>
  <c r="M42"/>
  <c r="M51" s="1"/>
  <c r="G51"/>
  <c r="F51"/>
  <c r="D42"/>
  <c r="D51" s="1"/>
  <c r="C42"/>
  <c r="C51" s="1"/>
  <c r="U16" i="2"/>
  <c r="U25" s="1"/>
  <c r="S16"/>
  <c r="S25" s="1"/>
  <c r="R16"/>
  <c r="R25" s="1"/>
  <c r="P16"/>
  <c r="P25" s="1"/>
  <c r="N16"/>
  <c r="N25" s="1"/>
  <c r="U16" i="4"/>
  <c r="U25" s="1"/>
  <c r="S16"/>
  <c r="S25" s="1"/>
  <c r="R16"/>
  <c r="R25" s="1"/>
  <c r="P16"/>
  <c r="P25" s="1"/>
  <c r="N16"/>
  <c r="N25" s="1"/>
  <c r="U16" i="5"/>
  <c r="U25" s="1"/>
  <c r="S16"/>
  <c r="S25" s="1"/>
  <c r="R16"/>
  <c r="R25" s="1"/>
  <c r="P16"/>
  <c r="P25" s="1"/>
  <c r="N16"/>
  <c r="N25" s="1"/>
  <c r="U25" i="6"/>
  <c r="S25"/>
  <c r="R25"/>
  <c r="P16"/>
  <c r="P25" s="1"/>
  <c r="N16"/>
  <c r="N25" s="1"/>
  <c r="G16" i="2"/>
  <c r="G25" s="1"/>
  <c r="F16"/>
  <c r="F25" s="1"/>
  <c r="D16"/>
  <c r="D25" s="1"/>
  <c r="G16" i="4"/>
  <c r="G25" s="1"/>
  <c r="F16"/>
  <c r="F25" s="1"/>
  <c r="D16"/>
  <c r="D25" s="1"/>
  <c r="G16" i="5"/>
  <c r="G25" s="1"/>
  <c r="F16"/>
  <c r="F25" s="1"/>
  <c r="D16"/>
  <c r="D25" s="1"/>
  <c r="G25" i="6"/>
  <c r="F25"/>
  <c r="D16"/>
  <c r="D25" s="1"/>
  <c r="M16" i="2"/>
  <c r="M25" s="1"/>
  <c r="M16" i="4"/>
  <c r="M25" s="1"/>
  <c r="M16" i="5"/>
  <c r="M25" s="1"/>
  <c r="M16" i="6"/>
  <c r="M25" s="1"/>
  <c r="U129" l="1"/>
  <c r="U130"/>
  <c r="U129" i="5"/>
  <c r="U130"/>
  <c r="A51"/>
  <c r="A51" i="2"/>
  <c r="A51" i="6"/>
  <c r="A51" i="4"/>
  <c r="A25"/>
  <c r="A25" i="5"/>
  <c r="A25" i="6"/>
  <c r="A25" i="2"/>
  <c r="A42"/>
  <c r="A42" i="4"/>
  <c r="A42" i="6"/>
  <c r="A42" i="5"/>
  <c r="R144" i="4"/>
  <c r="S144"/>
  <c r="R222"/>
  <c r="S222"/>
  <c r="T118"/>
  <c r="V118" s="1"/>
  <c r="T196"/>
  <c r="V196" s="1"/>
  <c r="T92"/>
  <c r="V92" s="1"/>
  <c r="T170"/>
  <c r="U222"/>
  <c r="U144"/>
  <c r="R66"/>
  <c r="S66"/>
  <c r="U66"/>
  <c r="F66"/>
  <c r="G66"/>
  <c r="T40"/>
  <c r="V40" s="1"/>
  <c r="H40"/>
  <c r="T14"/>
  <c r="V14" s="1"/>
  <c r="H14"/>
  <c r="L27" i="11"/>
  <c r="L26"/>
  <c r="J26"/>
  <c r="T193" i="6"/>
  <c r="V193" s="1"/>
  <c r="T192"/>
  <c r="V192" s="1"/>
  <c r="T191"/>
  <c r="V191" s="1"/>
  <c r="T167"/>
  <c r="V167" s="1"/>
  <c r="T166"/>
  <c r="T165"/>
  <c r="V165" s="1"/>
  <c r="T115"/>
  <c r="V115" s="1"/>
  <c r="T114"/>
  <c r="T113"/>
  <c r="T89"/>
  <c r="T88"/>
  <c r="V88" s="1"/>
  <c r="T87"/>
  <c r="V87" s="1"/>
  <c r="T37"/>
  <c r="V37" s="1"/>
  <c r="T36"/>
  <c r="T35"/>
  <c r="V35" s="1"/>
  <c r="T11"/>
  <c r="V11" s="1"/>
  <c r="T10"/>
  <c r="V10" s="1"/>
  <c r="T9"/>
  <c r="V9" s="1"/>
  <c r="T193" i="5"/>
  <c r="V193" s="1"/>
  <c r="T192"/>
  <c r="V192" s="1"/>
  <c r="T191"/>
  <c r="T115"/>
  <c r="T114"/>
  <c r="V114" s="1"/>
  <c r="T113"/>
  <c r="T37"/>
  <c r="V37" s="1"/>
  <c r="T36"/>
  <c r="V36" s="1"/>
  <c r="T35"/>
  <c r="V35" s="1"/>
  <c r="T11"/>
  <c r="V11" s="1"/>
  <c r="T10"/>
  <c r="V10" s="1"/>
  <c r="T9"/>
  <c r="V9" s="1"/>
  <c r="T193" i="4"/>
  <c r="V193" s="1"/>
  <c r="T192"/>
  <c r="V192" s="1"/>
  <c r="T191"/>
  <c r="T167"/>
  <c r="T166"/>
  <c r="T165"/>
  <c r="T115"/>
  <c r="V115" s="1"/>
  <c r="T114"/>
  <c r="V114" s="1"/>
  <c r="T113"/>
  <c r="V113" s="1"/>
  <c r="T89"/>
  <c r="V89" s="1"/>
  <c r="T88"/>
  <c r="T87"/>
  <c r="T37"/>
  <c r="V37" s="1"/>
  <c r="T36"/>
  <c r="V36" s="1"/>
  <c r="T35"/>
  <c r="V35" s="1"/>
  <c r="T11"/>
  <c r="V11" s="1"/>
  <c r="T10"/>
  <c r="V10" s="1"/>
  <c r="T9"/>
  <c r="V9" s="1"/>
  <c r="T193" i="2"/>
  <c r="V193" s="1"/>
  <c r="T192"/>
  <c r="T191"/>
  <c r="T167"/>
  <c r="V167" s="1"/>
  <c r="T166"/>
  <c r="V166" s="1"/>
  <c r="T165"/>
  <c r="T115"/>
  <c r="V115" s="1"/>
  <c r="T114"/>
  <c r="T113"/>
  <c r="V113" s="1"/>
  <c r="T89"/>
  <c r="T88"/>
  <c r="T87"/>
  <c r="V87" s="1"/>
  <c r="T37"/>
  <c r="V37" s="1"/>
  <c r="T36"/>
  <c r="V36" s="1"/>
  <c r="T35"/>
  <c r="T11"/>
  <c r="V11" s="1"/>
  <c r="T10"/>
  <c r="V10" s="1"/>
  <c r="T9"/>
  <c r="V9" s="1"/>
  <c r="V101" i="5"/>
  <c r="V99"/>
  <c r="P231" i="2"/>
  <c r="N231"/>
  <c r="M231"/>
  <c r="P229"/>
  <c r="N229"/>
  <c r="M229"/>
  <c r="P227"/>
  <c r="N227"/>
  <c r="M227"/>
  <c r="P226"/>
  <c r="N226"/>
  <c r="M226"/>
  <c r="P225"/>
  <c r="N225"/>
  <c r="M225"/>
  <c r="P223"/>
  <c r="N223"/>
  <c r="M223"/>
  <c r="P222"/>
  <c r="N222"/>
  <c r="M222"/>
  <c r="P221"/>
  <c r="N221"/>
  <c r="M221"/>
  <c r="P219"/>
  <c r="N219"/>
  <c r="M219"/>
  <c r="P218"/>
  <c r="N218"/>
  <c r="M218"/>
  <c r="P217"/>
  <c r="N217"/>
  <c r="M217"/>
  <c r="O205"/>
  <c r="Q205" s="1"/>
  <c r="W205" s="1"/>
  <c r="O203"/>
  <c r="O201"/>
  <c r="Q201" s="1"/>
  <c r="W201" s="1"/>
  <c r="O200"/>
  <c r="O199"/>
  <c r="O197"/>
  <c r="Q197" s="1"/>
  <c r="W197" s="1"/>
  <c r="O196"/>
  <c r="Q196" s="1"/>
  <c r="O195"/>
  <c r="P194"/>
  <c r="N194"/>
  <c r="M194"/>
  <c r="O193"/>
  <c r="Q193" s="1"/>
  <c r="W193" s="1"/>
  <c r="O192"/>
  <c r="Q192" s="1"/>
  <c r="W192" s="1"/>
  <c r="O191"/>
  <c r="O179"/>
  <c r="O177"/>
  <c r="O175"/>
  <c r="Q175" s="1"/>
  <c r="O174"/>
  <c r="O173"/>
  <c r="M172"/>
  <c r="O171"/>
  <c r="Q171" s="1"/>
  <c r="O170"/>
  <c r="O169"/>
  <c r="P168"/>
  <c r="N168"/>
  <c r="M168"/>
  <c r="O167"/>
  <c r="O166"/>
  <c r="Q166" s="1"/>
  <c r="O165"/>
  <c r="Q165" s="1"/>
  <c r="P153"/>
  <c r="N153"/>
  <c r="M153"/>
  <c r="P151"/>
  <c r="N151"/>
  <c r="M151"/>
  <c r="P149"/>
  <c r="N149"/>
  <c r="M149"/>
  <c r="P148"/>
  <c r="N148"/>
  <c r="M148"/>
  <c r="P147"/>
  <c r="N147"/>
  <c r="M147"/>
  <c r="P145"/>
  <c r="N145"/>
  <c r="M145"/>
  <c r="P144"/>
  <c r="N144"/>
  <c r="M144"/>
  <c r="P143"/>
  <c r="N143"/>
  <c r="M143"/>
  <c r="P141"/>
  <c r="N141"/>
  <c r="M141"/>
  <c r="P140"/>
  <c r="N140"/>
  <c r="M140"/>
  <c r="P139"/>
  <c r="N139"/>
  <c r="M139"/>
  <c r="O127"/>
  <c r="Q127" s="1"/>
  <c r="O125"/>
  <c r="O123"/>
  <c r="O122"/>
  <c r="O121"/>
  <c r="O119"/>
  <c r="Q119" s="1"/>
  <c r="O118"/>
  <c r="O117"/>
  <c r="P116"/>
  <c r="N116"/>
  <c r="M116"/>
  <c r="O115"/>
  <c r="O114"/>
  <c r="Q114" s="1"/>
  <c r="O113"/>
  <c r="O101"/>
  <c r="Q101" s="1"/>
  <c r="O99"/>
  <c r="O97"/>
  <c r="O96"/>
  <c r="Q96" s="1"/>
  <c r="O95"/>
  <c r="M94"/>
  <c r="O93"/>
  <c r="O92"/>
  <c r="Q92" s="1"/>
  <c r="O91"/>
  <c r="Q91" s="1"/>
  <c r="P90"/>
  <c r="N90"/>
  <c r="M90"/>
  <c r="O89"/>
  <c r="O88"/>
  <c r="O87"/>
  <c r="P75"/>
  <c r="N75"/>
  <c r="M75"/>
  <c r="P73"/>
  <c r="N73"/>
  <c r="M73"/>
  <c r="P71"/>
  <c r="N71"/>
  <c r="M71"/>
  <c r="P70"/>
  <c r="N70"/>
  <c r="M70"/>
  <c r="P69"/>
  <c r="N69"/>
  <c r="M69"/>
  <c r="P67"/>
  <c r="N67"/>
  <c r="M67"/>
  <c r="P66"/>
  <c r="N66"/>
  <c r="M66"/>
  <c r="P65"/>
  <c r="N65"/>
  <c r="M65"/>
  <c r="P63"/>
  <c r="N63"/>
  <c r="M63"/>
  <c r="P62"/>
  <c r="N62"/>
  <c r="M62"/>
  <c r="P61"/>
  <c r="N61"/>
  <c r="M61"/>
  <c r="O49"/>
  <c r="Q49" s="1"/>
  <c r="O47"/>
  <c r="O45"/>
  <c r="Q45" s="1"/>
  <c r="O44"/>
  <c r="O43"/>
  <c r="O41"/>
  <c r="Q41" s="1"/>
  <c r="O40"/>
  <c r="Q40" s="1"/>
  <c r="O39"/>
  <c r="P38"/>
  <c r="P52" s="1"/>
  <c r="N38"/>
  <c r="N52" s="1"/>
  <c r="M38"/>
  <c r="M52" s="1"/>
  <c r="O37"/>
  <c r="O36"/>
  <c r="Q36" s="1"/>
  <c r="O35"/>
  <c r="Q35" s="1"/>
  <c r="O23"/>
  <c r="Q23" s="1"/>
  <c r="O21"/>
  <c r="O19"/>
  <c r="Q19" s="1"/>
  <c r="O18"/>
  <c r="O17"/>
  <c r="O15"/>
  <c r="Q15" s="1"/>
  <c r="O14"/>
  <c r="Q14" s="1"/>
  <c r="O13"/>
  <c r="P12"/>
  <c r="P26" s="1"/>
  <c r="N12"/>
  <c r="N26" s="1"/>
  <c r="M12"/>
  <c r="O11"/>
  <c r="O10"/>
  <c r="Q10" s="1"/>
  <c r="O9"/>
  <c r="Q9" s="1"/>
  <c r="P231" i="4"/>
  <c r="N231"/>
  <c r="M231"/>
  <c r="P229"/>
  <c r="N229"/>
  <c r="M229"/>
  <c r="P227"/>
  <c r="N227"/>
  <c r="M227"/>
  <c r="P226"/>
  <c r="N226"/>
  <c r="M226"/>
  <c r="P225"/>
  <c r="N225"/>
  <c r="M225"/>
  <c r="P223"/>
  <c r="N223"/>
  <c r="M223"/>
  <c r="P222"/>
  <c r="N222"/>
  <c r="M222"/>
  <c r="P221"/>
  <c r="N221"/>
  <c r="M221"/>
  <c r="P219"/>
  <c r="N219"/>
  <c r="M219"/>
  <c r="P218"/>
  <c r="N218"/>
  <c r="M218"/>
  <c r="P217"/>
  <c r="N217"/>
  <c r="M217"/>
  <c r="O205"/>
  <c r="O203"/>
  <c r="O201"/>
  <c r="O200"/>
  <c r="Q200" s="1"/>
  <c r="O199"/>
  <c r="O197"/>
  <c r="O196"/>
  <c r="Q196" s="1"/>
  <c r="O195"/>
  <c r="P194"/>
  <c r="N194"/>
  <c r="M194"/>
  <c r="O193"/>
  <c r="Q193" s="1"/>
  <c r="O192"/>
  <c r="Q192" s="1"/>
  <c r="O191"/>
  <c r="O179"/>
  <c r="Q179" s="1"/>
  <c r="W179" s="1"/>
  <c r="O177"/>
  <c r="O175"/>
  <c r="Q175" s="1"/>
  <c r="W175" s="1"/>
  <c r="O174"/>
  <c r="O173"/>
  <c r="M172"/>
  <c r="O171"/>
  <c r="Q171" s="1"/>
  <c r="W171" s="1"/>
  <c r="O170"/>
  <c r="Q170" s="1"/>
  <c r="O169"/>
  <c r="Q168"/>
  <c r="P168"/>
  <c r="O168"/>
  <c r="N168"/>
  <c r="M168"/>
  <c r="P153"/>
  <c r="N153"/>
  <c r="M153"/>
  <c r="P151"/>
  <c r="N151"/>
  <c r="M151"/>
  <c r="P149"/>
  <c r="N149"/>
  <c r="M149"/>
  <c r="P148"/>
  <c r="N148"/>
  <c r="M148"/>
  <c r="P147"/>
  <c r="N147"/>
  <c r="M147"/>
  <c r="P145"/>
  <c r="N145"/>
  <c r="M145"/>
  <c r="P144"/>
  <c r="N144"/>
  <c r="M144"/>
  <c r="P143"/>
  <c r="N143"/>
  <c r="M143"/>
  <c r="P141"/>
  <c r="N141"/>
  <c r="M141"/>
  <c r="P140"/>
  <c r="N140"/>
  <c r="M140"/>
  <c r="P139"/>
  <c r="N139"/>
  <c r="M139"/>
  <c r="O127"/>
  <c r="Q127" s="1"/>
  <c r="O125"/>
  <c r="O123"/>
  <c r="Q123" s="1"/>
  <c r="O122"/>
  <c r="O121"/>
  <c r="O119"/>
  <c r="O118"/>
  <c r="O117"/>
  <c r="P116"/>
  <c r="N116"/>
  <c r="M116"/>
  <c r="O115"/>
  <c r="Q115" s="1"/>
  <c r="O114"/>
  <c r="Q114" s="1"/>
  <c r="O113"/>
  <c r="O101"/>
  <c r="O99"/>
  <c r="O97"/>
  <c r="O96"/>
  <c r="Q96" s="1"/>
  <c r="O95"/>
  <c r="M94"/>
  <c r="O93"/>
  <c r="O92"/>
  <c r="O91"/>
  <c r="P90"/>
  <c r="N90"/>
  <c r="M90"/>
  <c r="O89"/>
  <c r="O88"/>
  <c r="O87"/>
  <c r="P75"/>
  <c r="N75"/>
  <c r="M75"/>
  <c r="P73"/>
  <c r="N73"/>
  <c r="M73"/>
  <c r="P71"/>
  <c r="N71"/>
  <c r="M71"/>
  <c r="P70"/>
  <c r="N70"/>
  <c r="M70"/>
  <c r="P69"/>
  <c r="N69"/>
  <c r="M69"/>
  <c r="P67"/>
  <c r="N67"/>
  <c r="M67"/>
  <c r="P66"/>
  <c r="N66"/>
  <c r="M66"/>
  <c r="P65"/>
  <c r="N65"/>
  <c r="M65"/>
  <c r="P63"/>
  <c r="N63"/>
  <c r="M63"/>
  <c r="P62"/>
  <c r="N62"/>
  <c r="M62"/>
  <c r="P61"/>
  <c r="N61"/>
  <c r="M61"/>
  <c r="O49"/>
  <c r="Q49" s="1"/>
  <c r="O47"/>
  <c r="O45"/>
  <c r="Q45" s="1"/>
  <c r="O44"/>
  <c r="Q44" s="1"/>
  <c r="O43"/>
  <c r="O41"/>
  <c r="Q41" s="1"/>
  <c r="O40"/>
  <c r="Q40" s="1"/>
  <c r="O39"/>
  <c r="P38"/>
  <c r="P52" s="1"/>
  <c r="N38"/>
  <c r="N52" s="1"/>
  <c r="M38"/>
  <c r="M52" s="1"/>
  <c r="O37"/>
  <c r="O36"/>
  <c r="Q36" s="1"/>
  <c r="O35"/>
  <c r="Q35" s="1"/>
  <c r="O23"/>
  <c r="Q23" s="1"/>
  <c r="O21"/>
  <c r="O19"/>
  <c r="O18"/>
  <c r="Q18" s="1"/>
  <c r="O17"/>
  <c r="O15"/>
  <c r="Q15" s="1"/>
  <c r="O14"/>
  <c r="Q14" s="1"/>
  <c r="O13"/>
  <c r="P12"/>
  <c r="P26" s="1"/>
  <c r="N12"/>
  <c r="N26" s="1"/>
  <c r="M12"/>
  <c r="O11"/>
  <c r="Q11" s="1"/>
  <c r="O10"/>
  <c r="Q10" s="1"/>
  <c r="O9"/>
  <c r="Q9" s="1"/>
  <c r="P231" i="5"/>
  <c r="N231"/>
  <c r="M231"/>
  <c r="P229"/>
  <c r="N229"/>
  <c r="M229"/>
  <c r="P227"/>
  <c r="N227"/>
  <c r="M227"/>
  <c r="P226"/>
  <c r="N226"/>
  <c r="M226"/>
  <c r="P225"/>
  <c r="N225"/>
  <c r="M225"/>
  <c r="P223"/>
  <c r="N223"/>
  <c r="M223"/>
  <c r="P222"/>
  <c r="N222"/>
  <c r="M222"/>
  <c r="P221"/>
  <c r="N221"/>
  <c r="M221"/>
  <c r="P219"/>
  <c r="N219"/>
  <c r="M219"/>
  <c r="P218"/>
  <c r="N218"/>
  <c r="M218"/>
  <c r="P217"/>
  <c r="N217"/>
  <c r="M217"/>
  <c r="O205"/>
  <c r="Q205" s="1"/>
  <c r="O203"/>
  <c r="O201"/>
  <c r="Q201" s="1"/>
  <c r="O200"/>
  <c r="Q200" s="1"/>
  <c r="O199"/>
  <c r="O197"/>
  <c r="Q197" s="1"/>
  <c r="O196"/>
  <c r="Q196" s="1"/>
  <c r="O195"/>
  <c r="P194"/>
  <c r="N194"/>
  <c r="M194"/>
  <c r="O193"/>
  <c r="Q193" s="1"/>
  <c r="O192"/>
  <c r="O191"/>
  <c r="Q191" s="1"/>
  <c r="Q179"/>
  <c r="M172"/>
  <c r="O171"/>
  <c r="Q170"/>
  <c r="W170" s="1"/>
  <c r="O169"/>
  <c r="P168"/>
  <c r="N168"/>
  <c r="M168"/>
  <c r="O167"/>
  <c r="Q167" s="1"/>
  <c r="W167" s="1"/>
  <c r="O166"/>
  <c r="Q166" s="1"/>
  <c r="W166" s="1"/>
  <c r="O165"/>
  <c r="P153"/>
  <c r="N153"/>
  <c r="M153"/>
  <c r="P151"/>
  <c r="N151"/>
  <c r="M151"/>
  <c r="P149"/>
  <c r="N149"/>
  <c r="M149"/>
  <c r="P148"/>
  <c r="N148"/>
  <c r="M148"/>
  <c r="P147"/>
  <c r="N147"/>
  <c r="M147"/>
  <c r="P145"/>
  <c r="N145"/>
  <c r="M145"/>
  <c r="P144"/>
  <c r="N144"/>
  <c r="M144"/>
  <c r="P143"/>
  <c r="N143"/>
  <c r="M143"/>
  <c r="P141"/>
  <c r="N141"/>
  <c r="M141"/>
  <c r="P140"/>
  <c r="N140"/>
  <c r="M140"/>
  <c r="P139"/>
  <c r="N139"/>
  <c r="M139"/>
  <c r="O127"/>
  <c r="Q127" s="1"/>
  <c r="O125"/>
  <c r="O123"/>
  <c r="O122"/>
  <c r="Q122" s="1"/>
  <c r="O121"/>
  <c r="O119"/>
  <c r="O118"/>
  <c r="Q118" s="1"/>
  <c r="O117"/>
  <c r="P116"/>
  <c r="N116"/>
  <c r="M116"/>
  <c r="O115"/>
  <c r="Q115" s="1"/>
  <c r="O114"/>
  <c r="O113"/>
  <c r="Q101"/>
  <c r="O97"/>
  <c r="O96"/>
  <c r="O95"/>
  <c r="M94"/>
  <c r="O93"/>
  <c r="Q93" s="1"/>
  <c r="W93" s="1"/>
  <c r="O92"/>
  <c r="O91"/>
  <c r="P90"/>
  <c r="N90"/>
  <c r="M90"/>
  <c r="O89"/>
  <c r="O88"/>
  <c r="O87"/>
  <c r="P75"/>
  <c r="N75"/>
  <c r="M75"/>
  <c r="P73"/>
  <c r="N73"/>
  <c r="M73"/>
  <c r="P71"/>
  <c r="N71"/>
  <c r="M71"/>
  <c r="P70"/>
  <c r="N70"/>
  <c r="M70"/>
  <c r="P69"/>
  <c r="N69"/>
  <c r="M69"/>
  <c r="P67"/>
  <c r="N67"/>
  <c r="M67"/>
  <c r="P66"/>
  <c r="N66"/>
  <c r="M66"/>
  <c r="P65"/>
  <c r="N65"/>
  <c r="M65"/>
  <c r="P63"/>
  <c r="N63"/>
  <c r="M63"/>
  <c r="P62"/>
  <c r="N62"/>
  <c r="M62"/>
  <c r="P61"/>
  <c r="N61"/>
  <c r="M61"/>
  <c r="O49"/>
  <c r="Q49" s="1"/>
  <c r="O47"/>
  <c r="O45"/>
  <c r="O44"/>
  <c r="Q44" s="1"/>
  <c r="O43"/>
  <c r="O41"/>
  <c r="O40"/>
  <c r="Q40" s="1"/>
  <c r="O39"/>
  <c r="P38"/>
  <c r="P52" s="1"/>
  <c r="N38"/>
  <c r="N52" s="1"/>
  <c r="M38"/>
  <c r="M52" s="1"/>
  <c r="O37"/>
  <c r="Q37" s="1"/>
  <c r="O36"/>
  <c r="O35"/>
  <c r="Q35" s="1"/>
  <c r="O23"/>
  <c r="O21"/>
  <c r="O19"/>
  <c r="Q19" s="1"/>
  <c r="O18"/>
  <c r="Q18" s="1"/>
  <c r="O17"/>
  <c r="O15"/>
  <c r="Q15" s="1"/>
  <c r="O14"/>
  <c r="Q14" s="1"/>
  <c r="O13"/>
  <c r="P12"/>
  <c r="P26" s="1"/>
  <c r="N12"/>
  <c r="N26" s="1"/>
  <c r="M12"/>
  <c r="O11"/>
  <c r="Q11" s="1"/>
  <c r="O10"/>
  <c r="O9"/>
  <c r="Q9" s="1"/>
  <c r="P231" i="6"/>
  <c r="N231"/>
  <c r="M231"/>
  <c r="P229"/>
  <c r="N229"/>
  <c r="M229"/>
  <c r="P227"/>
  <c r="N227"/>
  <c r="M227"/>
  <c r="P226"/>
  <c r="N226"/>
  <c r="M226"/>
  <c r="P225"/>
  <c r="N225"/>
  <c r="M225"/>
  <c r="P223"/>
  <c r="N223"/>
  <c r="M223"/>
  <c r="P222"/>
  <c r="N222"/>
  <c r="M222"/>
  <c r="P221"/>
  <c r="N221"/>
  <c r="M221"/>
  <c r="P219"/>
  <c r="N219"/>
  <c r="M219"/>
  <c r="P218"/>
  <c r="N218"/>
  <c r="M218"/>
  <c r="P217"/>
  <c r="N217"/>
  <c r="M217"/>
  <c r="O205"/>
  <c r="Q205" s="1"/>
  <c r="O203"/>
  <c r="O201"/>
  <c r="O200"/>
  <c r="Q200" s="1"/>
  <c r="O199"/>
  <c r="O197"/>
  <c r="Q197" s="1"/>
  <c r="W197" s="1"/>
  <c r="O196"/>
  <c r="Q196" s="1"/>
  <c r="O195"/>
  <c r="P194"/>
  <c r="N194"/>
  <c r="M194"/>
  <c r="O193"/>
  <c r="O192"/>
  <c r="Q192" s="1"/>
  <c r="O191"/>
  <c r="Q191" s="1"/>
  <c r="W191" s="1"/>
  <c r="O179"/>
  <c r="Q179" s="1"/>
  <c r="O177"/>
  <c r="O175"/>
  <c r="O174"/>
  <c r="O173"/>
  <c r="M172"/>
  <c r="O171"/>
  <c r="O170"/>
  <c r="Q170" s="1"/>
  <c r="W170" s="1"/>
  <c r="O169"/>
  <c r="P168"/>
  <c r="N168"/>
  <c r="M168"/>
  <c r="O167"/>
  <c r="O166"/>
  <c r="O165"/>
  <c r="P153"/>
  <c r="N153"/>
  <c r="M153"/>
  <c r="P151"/>
  <c r="N151"/>
  <c r="M151"/>
  <c r="P149"/>
  <c r="N149"/>
  <c r="M149"/>
  <c r="P148"/>
  <c r="N148"/>
  <c r="M148"/>
  <c r="P147"/>
  <c r="N147"/>
  <c r="M147"/>
  <c r="P145"/>
  <c r="N145"/>
  <c r="M145"/>
  <c r="P144"/>
  <c r="N144"/>
  <c r="M144"/>
  <c r="P143"/>
  <c r="N143"/>
  <c r="M143"/>
  <c r="P141"/>
  <c r="N141"/>
  <c r="M141"/>
  <c r="P140"/>
  <c r="N140"/>
  <c r="M140"/>
  <c r="P139"/>
  <c r="N139"/>
  <c r="M139"/>
  <c r="O127"/>
  <c r="O125"/>
  <c r="O123"/>
  <c r="O122"/>
  <c r="O121"/>
  <c r="O119"/>
  <c r="O118"/>
  <c r="Q118" s="1"/>
  <c r="O117"/>
  <c r="P116"/>
  <c r="N116"/>
  <c r="M116"/>
  <c r="O115"/>
  <c r="O114"/>
  <c r="O113"/>
  <c r="Q113" s="1"/>
  <c r="O101"/>
  <c r="O99"/>
  <c r="O97"/>
  <c r="Q97" s="1"/>
  <c r="O96"/>
  <c r="O95"/>
  <c r="M94"/>
  <c r="O93"/>
  <c r="O92"/>
  <c r="Q92" s="1"/>
  <c r="O91"/>
  <c r="P90"/>
  <c r="N90"/>
  <c r="M90"/>
  <c r="O89"/>
  <c r="Q89" s="1"/>
  <c r="O88"/>
  <c r="O87"/>
  <c r="P75"/>
  <c r="N75"/>
  <c r="M75"/>
  <c r="P73"/>
  <c r="N73"/>
  <c r="M73"/>
  <c r="M76" s="1"/>
  <c r="P71"/>
  <c r="N71"/>
  <c r="M71"/>
  <c r="P70"/>
  <c r="N70"/>
  <c r="M70"/>
  <c r="P69"/>
  <c r="N69"/>
  <c r="M69"/>
  <c r="P67"/>
  <c r="N67"/>
  <c r="M67"/>
  <c r="P66"/>
  <c r="N66"/>
  <c r="M66"/>
  <c r="P65"/>
  <c r="N65"/>
  <c r="M65"/>
  <c r="P63"/>
  <c r="N63"/>
  <c r="M63"/>
  <c r="P62"/>
  <c r="N62"/>
  <c r="M62"/>
  <c r="P61"/>
  <c r="N61"/>
  <c r="M61"/>
  <c r="O49"/>
  <c r="O47"/>
  <c r="O45"/>
  <c r="O44"/>
  <c r="Q44" s="1"/>
  <c r="O43"/>
  <c r="O41"/>
  <c r="Q41" s="1"/>
  <c r="O40"/>
  <c r="Q40" s="1"/>
  <c r="O39"/>
  <c r="P38"/>
  <c r="P52" s="1"/>
  <c r="N38"/>
  <c r="N52" s="1"/>
  <c r="M38"/>
  <c r="M52" s="1"/>
  <c r="O37"/>
  <c r="Q37" s="1"/>
  <c r="O36"/>
  <c r="Q36" s="1"/>
  <c r="O35"/>
  <c r="Q35" s="1"/>
  <c r="O23"/>
  <c r="O21"/>
  <c r="O19"/>
  <c r="O18"/>
  <c r="Q18" s="1"/>
  <c r="O17"/>
  <c r="O15"/>
  <c r="Q15" s="1"/>
  <c r="O14"/>
  <c r="Q14" s="1"/>
  <c r="O13"/>
  <c r="P12"/>
  <c r="P26" s="1"/>
  <c r="N12"/>
  <c r="N26" s="1"/>
  <c r="M12"/>
  <c r="O11"/>
  <c r="Q11" s="1"/>
  <c r="O10"/>
  <c r="Q10" s="1"/>
  <c r="O9"/>
  <c r="P205" i="8"/>
  <c r="N205"/>
  <c r="M205"/>
  <c r="P203"/>
  <c r="P206" s="1"/>
  <c r="N203"/>
  <c r="M203"/>
  <c r="M206" s="1"/>
  <c r="P201"/>
  <c r="N201"/>
  <c r="M201"/>
  <c r="P200"/>
  <c r="N200"/>
  <c r="M200"/>
  <c r="P199"/>
  <c r="N199"/>
  <c r="M199"/>
  <c r="P197"/>
  <c r="N197"/>
  <c r="M197"/>
  <c r="P196"/>
  <c r="N196"/>
  <c r="M196"/>
  <c r="P195"/>
  <c r="N195"/>
  <c r="M195"/>
  <c r="P193"/>
  <c r="N193"/>
  <c r="M193"/>
  <c r="P192"/>
  <c r="N192"/>
  <c r="M192"/>
  <c r="P191"/>
  <c r="N191"/>
  <c r="M191"/>
  <c r="P179"/>
  <c r="N179"/>
  <c r="M179"/>
  <c r="P177"/>
  <c r="N177"/>
  <c r="N180" s="1"/>
  <c r="M177"/>
  <c r="P175"/>
  <c r="N175"/>
  <c r="M175"/>
  <c r="P174"/>
  <c r="N174"/>
  <c r="M174"/>
  <c r="P173"/>
  <c r="N173"/>
  <c r="M173"/>
  <c r="P171"/>
  <c r="N171"/>
  <c r="M171"/>
  <c r="P170"/>
  <c r="N170"/>
  <c r="M170"/>
  <c r="P169"/>
  <c r="N169"/>
  <c r="M169"/>
  <c r="P167"/>
  <c r="N167"/>
  <c r="M167"/>
  <c r="P166"/>
  <c r="N166"/>
  <c r="M166"/>
  <c r="P165"/>
  <c r="N165"/>
  <c r="M165"/>
  <c r="P127"/>
  <c r="N127"/>
  <c r="M127"/>
  <c r="P125"/>
  <c r="P128" s="1"/>
  <c r="N125"/>
  <c r="N128" s="1"/>
  <c r="M125"/>
  <c r="M128" s="1"/>
  <c r="P123"/>
  <c r="N123"/>
  <c r="M123"/>
  <c r="P122"/>
  <c r="N122"/>
  <c r="M122"/>
  <c r="P121"/>
  <c r="N121"/>
  <c r="M121"/>
  <c r="P119"/>
  <c r="N119"/>
  <c r="M119"/>
  <c r="P118"/>
  <c r="N118"/>
  <c r="M118"/>
  <c r="P117"/>
  <c r="N117"/>
  <c r="M117"/>
  <c r="P115"/>
  <c r="N115"/>
  <c r="M115"/>
  <c r="P114"/>
  <c r="N114"/>
  <c r="M114"/>
  <c r="P113"/>
  <c r="N113"/>
  <c r="M113"/>
  <c r="P101"/>
  <c r="N101"/>
  <c r="M101"/>
  <c r="P99"/>
  <c r="P102" s="1"/>
  <c r="N99"/>
  <c r="N102" s="1"/>
  <c r="M99"/>
  <c r="P97"/>
  <c r="N97"/>
  <c r="M97"/>
  <c r="P96"/>
  <c r="N96"/>
  <c r="M96"/>
  <c r="P95"/>
  <c r="N95"/>
  <c r="M95"/>
  <c r="P93"/>
  <c r="N93"/>
  <c r="M93"/>
  <c r="P92"/>
  <c r="N92"/>
  <c r="M92"/>
  <c r="P91"/>
  <c r="N91"/>
  <c r="M91"/>
  <c r="P89"/>
  <c r="N89"/>
  <c r="M89"/>
  <c r="P88"/>
  <c r="N88"/>
  <c r="M88"/>
  <c r="P87"/>
  <c r="N87"/>
  <c r="M87"/>
  <c r="P49"/>
  <c r="N49"/>
  <c r="M49"/>
  <c r="P47"/>
  <c r="N47"/>
  <c r="M47"/>
  <c r="P45"/>
  <c r="N45"/>
  <c r="M45"/>
  <c r="P44"/>
  <c r="N44"/>
  <c r="M44"/>
  <c r="P43"/>
  <c r="N43"/>
  <c r="M43"/>
  <c r="P41"/>
  <c r="N41"/>
  <c r="M41"/>
  <c r="P40"/>
  <c r="N40"/>
  <c r="M40"/>
  <c r="P39"/>
  <c r="N39"/>
  <c r="M39"/>
  <c r="P37"/>
  <c r="N37"/>
  <c r="M37"/>
  <c r="P36"/>
  <c r="N36"/>
  <c r="M36"/>
  <c r="P35"/>
  <c r="N35"/>
  <c r="M35"/>
  <c r="P23"/>
  <c r="N23"/>
  <c r="M23"/>
  <c r="P21"/>
  <c r="N21"/>
  <c r="M21"/>
  <c r="P19"/>
  <c r="N19"/>
  <c r="M19"/>
  <c r="P18"/>
  <c r="N18"/>
  <c r="M18"/>
  <c r="P17"/>
  <c r="N17"/>
  <c r="M17"/>
  <c r="P15"/>
  <c r="N15"/>
  <c r="M15"/>
  <c r="P14"/>
  <c r="N14"/>
  <c r="M14"/>
  <c r="P13"/>
  <c r="N13"/>
  <c r="M13"/>
  <c r="P11"/>
  <c r="N11"/>
  <c r="M11"/>
  <c r="P10"/>
  <c r="N10"/>
  <c r="M10"/>
  <c r="P9"/>
  <c r="N9"/>
  <c r="M9"/>
  <c r="P205" i="1"/>
  <c r="N205"/>
  <c r="M205"/>
  <c r="P203"/>
  <c r="P206" s="1"/>
  <c r="N203"/>
  <c r="N206" s="1"/>
  <c r="M203"/>
  <c r="M206" s="1"/>
  <c r="P201"/>
  <c r="N201"/>
  <c r="M201"/>
  <c r="P200"/>
  <c r="N200"/>
  <c r="M200"/>
  <c r="P199"/>
  <c r="N199"/>
  <c r="M199"/>
  <c r="P197"/>
  <c r="N197"/>
  <c r="M197"/>
  <c r="P196"/>
  <c r="N196"/>
  <c r="M196"/>
  <c r="P195"/>
  <c r="N195"/>
  <c r="M195"/>
  <c r="P193"/>
  <c r="N193"/>
  <c r="M193"/>
  <c r="P192"/>
  <c r="N192"/>
  <c r="M192"/>
  <c r="P191"/>
  <c r="N191"/>
  <c r="M191"/>
  <c r="P179"/>
  <c r="N179"/>
  <c r="M179"/>
  <c r="P177"/>
  <c r="P180" s="1"/>
  <c r="N177"/>
  <c r="N180" s="1"/>
  <c r="M177"/>
  <c r="P175"/>
  <c r="N175"/>
  <c r="M175"/>
  <c r="P174"/>
  <c r="N174"/>
  <c r="M174"/>
  <c r="P173"/>
  <c r="N173"/>
  <c r="M173"/>
  <c r="P171"/>
  <c r="N171"/>
  <c r="M171"/>
  <c r="P170"/>
  <c r="N170"/>
  <c r="M170"/>
  <c r="P169"/>
  <c r="N169"/>
  <c r="M169"/>
  <c r="P167"/>
  <c r="N167"/>
  <c r="M167"/>
  <c r="P166"/>
  <c r="N166"/>
  <c r="M166"/>
  <c r="P165"/>
  <c r="N165"/>
  <c r="M165"/>
  <c r="P127"/>
  <c r="N127"/>
  <c r="M127"/>
  <c r="P125"/>
  <c r="P128" s="1"/>
  <c r="N125"/>
  <c r="M125"/>
  <c r="M128" s="1"/>
  <c r="P123"/>
  <c r="N123"/>
  <c r="M123"/>
  <c r="P122"/>
  <c r="N122"/>
  <c r="M122"/>
  <c r="P121"/>
  <c r="N121"/>
  <c r="M121"/>
  <c r="P119"/>
  <c r="N119"/>
  <c r="M119"/>
  <c r="P118"/>
  <c r="N118"/>
  <c r="M118"/>
  <c r="P117"/>
  <c r="N117"/>
  <c r="M117"/>
  <c r="P115"/>
  <c r="N115"/>
  <c r="M115"/>
  <c r="P114"/>
  <c r="N114"/>
  <c r="M114"/>
  <c r="P113"/>
  <c r="N113"/>
  <c r="M113"/>
  <c r="P101"/>
  <c r="N101"/>
  <c r="M101"/>
  <c r="P99"/>
  <c r="N99"/>
  <c r="N102" s="1"/>
  <c r="M99"/>
  <c r="P97"/>
  <c r="N97"/>
  <c r="M97"/>
  <c r="P96"/>
  <c r="N96"/>
  <c r="M96"/>
  <c r="P95"/>
  <c r="N95"/>
  <c r="M95"/>
  <c r="P93"/>
  <c r="N93"/>
  <c r="M93"/>
  <c r="P92"/>
  <c r="N92"/>
  <c r="M92"/>
  <c r="P91"/>
  <c r="N91"/>
  <c r="M91"/>
  <c r="P89"/>
  <c r="N89"/>
  <c r="M89"/>
  <c r="P88"/>
  <c r="N88"/>
  <c r="M88"/>
  <c r="P87"/>
  <c r="N87"/>
  <c r="M87"/>
  <c r="P49"/>
  <c r="N49"/>
  <c r="M49"/>
  <c r="P47"/>
  <c r="N47"/>
  <c r="M47"/>
  <c r="P45"/>
  <c r="N45"/>
  <c r="M45"/>
  <c r="P44"/>
  <c r="N44"/>
  <c r="M44"/>
  <c r="P43"/>
  <c r="N43"/>
  <c r="M43"/>
  <c r="P41"/>
  <c r="N41"/>
  <c r="M41"/>
  <c r="P40"/>
  <c r="N40"/>
  <c r="M40"/>
  <c r="P39"/>
  <c r="N39"/>
  <c r="M39"/>
  <c r="P37"/>
  <c r="N37"/>
  <c r="M37"/>
  <c r="P36"/>
  <c r="N36"/>
  <c r="M36"/>
  <c r="P35"/>
  <c r="N35"/>
  <c r="M35"/>
  <c r="P23"/>
  <c r="N23"/>
  <c r="M23"/>
  <c r="P21"/>
  <c r="N21"/>
  <c r="M21"/>
  <c r="P19"/>
  <c r="N19"/>
  <c r="M19"/>
  <c r="P18"/>
  <c r="N18"/>
  <c r="M18"/>
  <c r="P17"/>
  <c r="N17"/>
  <c r="M17"/>
  <c r="P15"/>
  <c r="N15"/>
  <c r="M15"/>
  <c r="P14"/>
  <c r="N14"/>
  <c r="M14"/>
  <c r="P13"/>
  <c r="N13"/>
  <c r="M13"/>
  <c r="P11"/>
  <c r="N11"/>
  <c r="M11"/>
  <c r="P10"/>
  <c r="N10"/>
  <c r="M10"/>
  <c r="P9"/>
  <c r="N9"/>
  <c r="M9"/>
  <c r="D75" i="2"/>
  <c r="C75"/>
  <c r="D73"/>
  <c r="D76" s="1"/>
  <c r="C73"/>
  <c r="C76" s="1"/>
  <c r="D71"/>
  <c r="C71"/>
  <c r="D70"/>
  <c r="C70"/>
  <c r="D69"/>
  <c r="C69"/>
  <c r="D67"/>
  <c r="C67"/>
  <c r="D66"/>
  <c r="C66"/>
  <c r="D65"/>
  <c r="C65"/>
  <c r="D63"/>
  <c r="C63"/>
  <c r="D62"/>
  <c r="C62"/>
  <c r="D61"/>
  <c r="C61"/>
  <c r="E49"/>
  <c r="E47"/>
  <c r="E45"/>
  <c r="E44"/>
  <c r="E43"/>
  <c r="E41"/>
  <c r="E40"/>
  <c r="E39"/>
  <c r="D38"/>
  <c r="D52" s="1"/>
  <c r="C38"/>
  <c r="C52" s="1"/>
  <c r="E37"/>
  <c r="E36"/>
  <c r="E35"/>
  <c r="E23"/>
  <c r="E21"/>
  <c r="C20"/>
  <c r="E19"/>
  <c r="E18"/>
  <c r="E17"/>
  <c r="C16"/>
  <c r="C25" s="1"/>
  <c r="E15"/>
  <c r="E14"/>
  <c r="E13"/>
  <c r="D12"/>
  <c r="D26" s="1"/>
  <c r="C12"/>
  <c r="E11"/>
  <c r="E10"/>
  <c r="E9"/>
  <c r="D75" i="4"/>
  <c r="C75"/>
  <c r="D73"/>
  <c r="D76" s="1"/>
  <c r="C73"/>
  <c r="C76" s="1"/>
  <c r="D71"/>
  <c r="C71"/>
  <c r="D70"/>
  <c r="C70"/>
  <c r="D69"/>
  <c r="C69"/>
  <c r="D67"/>
  <c r="C67"/>
  <c r="D66"/>
  <c r="C66"/>
  <c r="D65"/>
  <c r="C65"/>
  <c r="D63"/>
  <c r="C63"/>
  <c r="D62"/>
  <c r="C62"/>
  <c r="D61"/>
  <c r="C61"/>
  <c r="E49"/>
  <c r="E47"/>
  <c r="E45"/>
  <c r="E44"/>
  <c r="E43"/>
  <c r="E41"/>
  <c r="E40"/>
  <c r="E39"/>
  <c r="D38"/>
  <c r="D52" s="1"/>
  <c r="C38"/>
  <c r="C52" s="1"/>
  <c r="E37"/>
  <c r="E36"/>
  <c r="E35"/>
  <c r="E23"/>
  <c r="E21"/>
  <c r="C20"/>
  <c r="E19"/>
  <c r="E18"/>
  <c r="E17"/>
  <c r="C16"/>
  <c r="C25" s="1"/>
  <c r="E15"/>
  <c r="E14"/>
  <c r="E13"/>
  <c r="D12"/>
  <c r="D26" s="1"/>
  <c r="C12"/>
  <c r="E11"/>
  <c r="E10"/>
  <c r="E9"/>
  <c r="D75" i="5"/>
  <c r="C75"/>
  <c r="D73"/>
  <c r="C73"/>
  <c r="D71"/>
  <c r="C71"/>
  <c r="D70"/>
  <c r="C70"/>
  <c r="D69"/>
  <c r="C69"/>
  <c r="D67"/>
  <c r="C67"/>
  <c r="D66"/>
  <c r="C66"/>
  <c r="D65"/>
  <c r="C65"/>
  <c r="D63"/>
  <c r="C63"/>
  <c r="D62"/>
  <c r="C62"/>
  <c r="D61"/>
  <c r="C61"/>
  <c r="E49"/>
  <c r="E47"/>
  <c r="E45"/>
  <c r="E44"/>
  <c r="E43"/>
  <c r="E41"/>
  <c r="E40"/>
  <c r="E39"/>
  <c r="D38"/>
  <c r="D52" s="1"/>
  <c r="C38"/>
  <c r="C52" s="1"/>
  <c r="E37"/>
  <c r="E36"/>
  <c r="E35"/>
  <c r="E23"/>
  <c r="E21"/>
  <c r="C20"/>
  <c r="E19"/>
  <c r="E18"/>
  <c r="E17"/>
  <c r="C16"/>
  <c r="C25" s="1"/>
  <c r="E15"/>
  <c r="E14"/>
  <c r="E13"/>
  <c r="D12"/>
  <c r="D26" s="1"/>
  <c r="C12"/>
  <c r="E11"/>
  <c r="E10"/>
  <c r="E9"/>
  <c r="D75" i="6"/>
  <c r="C75"/>
  <c r="D73"/>
  <c r="D76" s="1"/>
  <c r="C73"/>
  <c r="C76" s="1"/>
  <c r="D71"/>
  <c r="C71"/>
  <c r="D70"/>
  <c r="C70"/>
  <c r="D69"/>
  <c r="C69"/>
  <c r="D67"/>
  <c r="C67"/>
  <c r="D66"/>
  <c r="C66"/>
  <c r="D65"/>
  <c r="C65"/>
  <c r="D63"/>
  <c r="C63"/>
  <c r="D62"/>
  <c r="C62"/>
  <c r="D61"/>
  <c r="C61"/>
  <c r="E49"/>
  <c r="E47"/>
  <c r="E45"/>
  <c r="E44"/>
  <c r="E43"/>
  <c r="E41"/>
  <c r="E40"/>
  <c r="E39"/>
  <c r="D38"/>
  <c r="D52" s="1"/>
  <c r="C38"/>
  <c r="C52" s="1"/>
  <c r="E37"/>
  <c r="E36"/>
  <c r="E35"/>
  <c r="E23"/>
  <c r="E21"/>
  <c r="C20"/>
  <c r="E19"/>
  <c r="E18"/>
  <c r="E17"/>
  <c r="C16"/>
  <c r="C25" s="1"/>
  <c r="E15"/>
  <c r="E14"/>
  <c r="E13"/>
  <c r="D12"/>
  <c r="D26" s="1"/>
  <c r="C12"/>
  <c r="E11"/>
  <c r="E10"/>
  <c r="E9"/>
  <c r="D49" i="8"/>
  <c r="C49"/>
  <c r="D47"/>
  <c r="C47"/>
  <c r="D45"/>
  <c r="C45"/>
  <c r="D44"/>
  <c r="C44"/>
  <c r="D43"/>
  <c r="C43"/>
  <c r="D41"/>
  <c r="C41"/>
  <c r="D40"/>
  <c r="C40"/>
  <c r="D39"/>
  <c r="C39"/>
  <c r="D37"/>
  <c r="C37"/>
  <c r="D36"/>
  <c r="C36"/>
  <c r="D35"/>
  <c r="C35"/>
  <c r="D23"/>
  <c r="C23"/>
  <c r="D21"/>
  <c r="C21"/>
  <c r="C24" s="1"/>
  <c r="D19"/>
  <c r="C19"/>
  <c r="D18"/>
  <c r="C18"/>
  <c r="D17"/>
  <c r="C17"/>
  <c r="D15"/>
  <c r="C15"/>
  <c r="C67" s="1"/>
  <c r="D14"/>
  <c r="C14"/>
  <c r="D13"/>
  <c r="C13"/>
  <c r="C65" s="1"/>
  <c r="D11"/>
  <c r="C11"/>
  <c r="D10"/>
  <c r="C10"/>
  <c r="D9"/>
  <c r="C9"/>
  <c r="D49" i="1"/>
  <c r="C49"/>
  <c r="D47"/>
  <c r="C47"/>
  <c r="D45"/>
  <c r="C45"/>
  <c r="D44"/>
  <c r="C44"/>
  <c r="D43"/>
  <c r="C43"/>
  <c r="D41"/>
  <c r="C41"/>
  <c r="D40"/>
  <c r="C40"/>
  <c r="D39"/>
  <c r="C39"/>
  <c r="D37"/>
  <c r="C37"/>
  <c r="D36"/>
  <c r="C36"/>
  <c r="D35"/>
  <c r="C35"/>
  <c r="D23"/>
  <c r="C23"/>
  <c r="D21"/>
  <c r="C21"/>
  <c r="D19"/>
  <c r="C19"/>
  <c r="D18"/>
  <c r="C18"/>
  <c r="D17"/>
  <c r="C17"/>
  <c r="D15"/>
  <c r="C15"/>
  <c r="D14"/>
  <c r="C14"/>
  <c r="D13"/>
  <c r="C13"/>
  <c r="D11"/>
  <c r="C11"/>
  <c r="D10"/>
  <c r="C10"/>
  <c r="C62" s="1"/>
  <c r="D9"/>
  <c r="C9"/>
  <c r="U231" i="2"/>
  <c r="S231"/>
  <c r="R231"/>
  <c r="U229"/>
  <c r="S229"/>
  <c r="R229"/>
  <c r="U227"/>
  <c r="S227"/>
  <c r="R227"/>
  <c r="U226"/>
  <c r="S226"/>
  <c r="R226"/>
  <c r="U225"/>
  <c r="S225"/>
  <c r="R225"/>
  <c r="U223"/>
  <c r="S223"/>
  <c r="R223"/>
  <c r="U222"/>
  <c r="S222"/>
  <c r="R222"/>
  <c r="U221"/>
  <c r="S221"/>
  <c r="R221"/>
  <c r="U219"/>
  <c r="S219"/>
  <c r="R219"/>
  <c r="U218"/>
  <c r="S218"/>
  <c r="R218"/>
  <c r="U217"/>
  <c r="S217"/>
  <c r="R217"/>
  <c r="T205"/>
  <c r="T203"/>
  <c r="T201"/>
  <c r="T200"/>
  <c r="T199"/>
  <c r="T197"/>
  <c r="T196"/>
  <c r="V196" s="1"/>
  <c r="T195"/>
  <c r="V195" s="1"/>
  <c r="U194"/>
  <c r="S194"/>
  <c r="R194"/>
  <c r="T179"/>
  <c r="T177"/>
  <c r="T175"/>
  <c r="T174"/>
  <c r="T173"/>
  <c r="T171"/>
  <c r="T170"/>
  <c r="T169"/>
  <c r="V169" s="1"/>
  <c r="U168"/>
  <c r="S168"/>
  <c r="S182" s="1"/>
  <c r="R168"/>
  <c r="R182" s="1"/>
  <c r="U153"/>
  <c r="S153"/>
  <c r="R153"/>
  <c r="U151"/>
  <c r="S151"/>
  <c r="R151"/>
  <c r="U149"/>
  <c r="S149"/>
  <c r="R149"/>
  <c r="U148"/>
  <c r="S148"/>
  <c r="R148"/>
  <c r="U147"/>
  <c r="S147"/>
  <c r="R147"/>
  <c r="U145"/>
  <c r="S145"/>
  <c r="R145"/>
  <c r="U144"/>
  <c r="S144"/>
  <c r="R144"/>
  <c r="U143"/>
  <c r="S143"/>
  <c r="R143"/>
  <c r="U141"/>
  <c r="S141"/>
  <c r="R141"/>
  <c r="U140"/>
  <c r="S140"/>
  <c r="R140"/>
  <c r="U139"/>
  <c r="S139"/>
  <c r="R139"/>
  <c r="T127"/>
  <c r="T123"/>
  <c r="T122"/>
  <c r="T121"/>
  <c r="T119"/>
  <c r="T118"/>
  <c r="V118" s="1"/>
  <c r="T117"/>
  <c r="U116"/>
  <c r="S116"/>
  <c r="S130" s="1"/>
  <c r="R116"/>
  <c r="R130" s="1"/>
  <c r="T101"/>
  <c r="T99"/>
  <c r="T97"/>
  <c r="T96"/>
  <c r="T95"/>
  <c r="T93"/>
  <c r="T92"/>
  <c r="T91"/>
  <c r="V91" s="1"/>
  <c r="U90"/>
  <c r="U104" s="1"/>
  <c r="S90"/>
  <c r="S104" s="1"/>
  <c r="R90"/>
  <c r="R104" s="1"/>
  <c r="U75"/>
  <c r="S75"/>
  <c r="R75"/>
  <c r="G75"/>
  <c r="F75"/>
  <c r="U73"/>
  <c r="S73"/>
  <c r="R73"/>
  <c r="G73"/>
  <c r="F73"/>
  <c r="U71"/>
  <c r="S71"/>
  <c r="R71"/>
  <c r="G71"/>
  <c r="F71"/>
  <c r="U70"/>
  <c r="S70"/>
  <c r="R70"/>
  <c r="G70"/>
  <c r="F70"/>
  <c r="U69"/>
  <c r="S69"/>
  <c r="R69"/>
  <c r="G69"/>
  <c r="F69"/>
  <c r="U67"/>
  <c r="S67"/>
  <c r="R67"/>
  <c r="G67"/>
  <c r="F67"/>
  <c r="U66"/>
  <c r="S66"/>
  <c r="R66"/>
  <c r="G66"/>
  <c r="F66"/>
  <c r="U65"/>
  <c r="S65"/>
  <c r="R65"/>
  <c r="G65"/>
  <c r="F65"/>
  <c r="U63"/>
  <c r="S63"/>
  <c r="R63"/>
  <c r="G63"/>
  <c r="F63"/>
  <c r="U62"/>
  <c r="S62"/>
  <c r="R62"/>
  <c r="G62"/>
  <c r="F62"/>
  <c r="U61"/>
  <c r="S61"/>
  <c r="R61"/>
  <c r="G61"/>
  <c r="F61"/>
  <c r="T49"/>
  <c r="V49" s="1"/>
  <c r="H49"/>
  <c r="A49"/>
  <c r="T47"/>
  <c r="T50" s="1"/>
  <c r="H47"/>
  <c r="H50" s="1"/>
  <c r="A47"/>
  <c r="T45"/>
  <c r="H45"/>
  <c r="A45"/>
  <c r="T44"/>
  <c r="H44"/>
  <c r="A44"/>
  <c r="T43"/>
  <c r="H43"/>
  <c r="A43"/>
  <c r="T41"/>
  <c r="H41"/>
  <c r="A41"/>
  <c r="T40"/>
  <c r="V40" s="1"/>
  <c r="H40"/>
  <c r="A40"/>
  <c r="T39"/>
  <c r="H39"/>
  <c r="A39"/>
  <c r="U38"/>
  <c r="U52" s="1"/>
  <c r="S38"/>
  <c r="S52" s="1"/>
  <c r="R38"/>
  <c r="R52" s="1"/>
  <c r="G38"/>
  <c r="G52" s="1"/>
  <c r="F38"/>
  <c r="F52" s="1"/>
  <c r="H37"/>
  <c r="A37"/>
  <c r="H36"/>
  <c r="A36"/>
  <c r="H35"/>
  <c r="A35"/>
  <c r="T23"/>
  <c r="H23"/>
  <c r="A23"/>
  <c r="T21"/>
  <c r="T24" s="1"/>
  <c r="H21"/>
  <c r="A21"/>
  <c r="T19"/>
  <c r="H19"/>
  <c r="A19"/>
  <c r="T18"/>
  <c r="H18"/>
  <c r="A18"/>
  <c r="T17"/>
  <c r="H17"/>
  <c r="A17"/>
  <c r="T15"/>
  <c r="H15"/>
  <c r="A15"/>
  <c r="T14"/>
  <c r="V14" s="1"/>
  <c r="H14"/>
  <c r="A14"/>
  <c r="T13"/>
  <c r="H13"/>
  <c r="A13"/>
  <c r="U12"/>
  <c r="U26" s="1"/>
  <c r="S12"/>
  <c r="S26" s="1"/>
  <c r="R12"/>
  <c r="R26" s="1"/>
  <c r="G12"/>
  <c r="G26" s="1"/>
  <c r="F12"/>
  <c r="F26" s="1"/>
  <c r="H11"/>
  <c r="A11"/>
  <c r="H10"/>
  <c r="A10"/>
  <c r="H9"/>
  <c r="A9"/>
  <c r="J16" i="11"/>
  <c r="L15"/>
  <c r="T95" i="5"/>
  <c r="A16" i="4"/>
  <c r="A16" i="6"/>
  <c r="U205" i="1"/>
  <c r="U203"/>
  <c r="U201"/>
  <c r="U200"/>
  <c r="U199"/>
  <c r="U197"/>
  <c r="U196"/>
  <c r="U195"/>
  <c r="U193"/>
  <c r="U192"/>
  <c r="U191"/>
  <c r="S205"/>
  <c r="R205"/>
  <c r="S203"/>
  <c r="R203"/>
  <c r="S201"/>
  <c r="R201"/>
  <c r="S200"/>
  <c r="R200"/>
  <c r="S199"/>
  <c r="R199"/>
  <c r="S197"/>
  <c r="R197"/>
  <c r="S196"/>
  <c r="R196"/>
  <c r="S195"/>
  <c r="R195"/>
  <c r="S193"/>
  <c r="R193"/>
  <c r="S192"/>
  <c r="R192"/>
  <c r="S191"/>
  <c r="R191"/>
  <c r="U179"/>
  <c r="U177"/>
  <c r="U175"/>
  <c r="U174"/>
  <c r="U173"/>
  <c r="U171"/>
  <c r="U170"/>
  <c r="U169"/>
  <c r="U167"/>
  <c r="U166"/>
  <c r="U165"/>
  <c r="S179"/>
  <c r="R179"/>
  <c r="S177"/>
  <c r="R177"/>
  <c r="S175"/>
  <c r="R175"/>
  <c r="S174"/>
  <c r="R174"/>
  <c r="S173"/>
  <c r="R173"/>
  <c r="S171"/>
  <c r="S170"/>
  <c r="S169"/>
  <c r="R171"/>
  <c r="R170"/>
  <c r="R169"/>
  <c r="S167"/>
  <c r="R167"/>
  <c r="S166"/>
  <c r="R166"/>
  <c r="S165"/>
  <c r="R165"/>
  <c r="U127"/>
  <c r="U125"/>
  <c r="U123"/>
  <c r="U122"/>
  <c r="U121"/>
  <c r="U119"/>
  <c r="U118"/>
  <c r="U117"/>
  <c r="U115"/>
  <c r="U114"/>
  <c r="U113"/>
  <c r="S127"/>
  <c r="R127"/>
  <c r="S125"/>
  <c r="R125"/>
  <c r="S123"/>
  <c r="R123"/>
  <c r="S122"/>
  <c r="R122"/>
  <c r="S121"/>
  <c r="R121"/>
  <c r="S119"/>
  <c r="R119"/>
  <c r="S118"/>
  <c r="R118"/>
  <c r="S117"/>
  <c r="R117"/>
  <c r="S115"/>
  <c r="R115"/>
  <c r="S114"/>
  <c r="R114"/>
  <c r="S113"/>
  <c r="R113"/>
  <c r="U101"/>
  <c r="U99"/>
  <c r="U97"/>
  <c r="U96"/>
  <c r="U95"/>
  <c r="U93"/>
  <c r="U92"/>
  <c r="U91"/>
  <c r="S101"/>
  <c r="R101"/>
  <c r="S99"/>
  <c r="R99"/>
  <c r="S97"/>
  <c r="R97"/>
  <c r="S96"/>
  <c r="R96"/>
  <c r="S95"/>
  <c r="R95"/>
  <c r="S93"/>
  <c r="R93"/>
  <c r="S92"/>
  <c r="R92"/>
  <c r="S91"/>
  <c r="R91"/>
  <c r="U89"/>
  <c r="U88"/>
  <c r="U87"/>
  <c r="S89"/>
  <c r="R89"/>
  <c r="S88"/>
  <c r="R88"/>
  <c r="S87"/>
  <c r="R87"/>
  <c r="U49"/>
  <c r="U47"/>
  <c r="U45"/>
  <c r="U44"/>
  <c r="U43"/>
  <c r="S49"/>
  <c r="R49"/>
  <c r="S47"/>
  <c r="R47"/>
  <c r="S45"/>
  <c r="R45"/>
  <c r="S44"/>
  <c r="R44"/>
  <c r="S43"/>
  <c r="R43"/>
  <c r="U41"/>
  <c r="U40"/>
  <c r="U39"/>
  <c r="S41"/>
  <c r="R41"/>
  <c r="S40"/>
  <c r="R40"/>
  <c r="S39"/>
  <c r="R39"/>
  <c r="U37"/>
  <c r="U36"/>
  <c r="U35"/>
  <c r="S37"/>
  <c r="R37"/>
  <c r="S36"/>
  <c r="R36"/>
  <c r="S35"/>
  <c r="R35"/>
  <c r="U23"/>
  <c r="U21"/>
  <c r="S23"/>
  <c r="R23"/>
  <c r="S21"/>
  <c r="R21"/>
  <c r="U19"/>
  <c r="U18"/>
  <c r="U17"/>
  <c r="S19"/>
  <c r="R19"/>
  <c r="S18"/>
  <c r="R18"/>
  <c r="S17"/>
  <c r="R17"/>
  <c r="U15"/>
  <c r="U14"/>
  <c r="U13"/>
  <c r="S15"/>
  <c r="R15"/>
  <c r="S14"/>
  <c r="R14"/>
  <c r="S13"/>
  <c r="R13"/>
  <c r="U11"/>
  <c r="U10"/>
  <c r="U9"/>
  <c r="S11"/>
  <c r="S10"/>
  <c r="S9"/>
  <c r="R11"/>
  <c r="R10"/>
  <c r="R9"/>
  <c r="G49"/>
  <c r="F49"/>
  <c r="G47"/>
  <c r="F47"/>
  <c r="G45"/>
  <c r="F45"/>
  <c r="G44"/>
  <c r="F44"/>
  <c r="G43"/>
  <c r="F43"/>
  <c r="G41"/>
  <c r="F41"/>
  <c r="G40"/>
  <c r="F40"/>
  <c r="G39"/>
  <c r="F39"/>
  <c r="G37"/>
  <c r="G36"/>
  <c r="G35"/>
  <c r="F37"/>
  <c r="F36"/>
  <c r="F35"/>
  <c r="G23"/>
  <c r="G21"/>
  <c r="G19"/>
  <c r="G18"/>
  <c r="G17"/>
  <c r="G15"/>
  <c r="G14"/>
  <c r="G13"/>
  <c r="G11"/>
  <c r="G10"/>
  <c r="G9"/>
  <c r="F23"/>
  <c r="F21"/>
  <c r="F19"/>
  <c r="F18"/>
  <c r="F17"/>
  <c r="F15"/>
  <c r="F14"/>
  <c r="F13"/>
  <c r="F10"/>
  <c r="F11"/>
  <c r="F9"/>
  <c r="U12" i="5"/>
  <c r="U26" s="1"/>
  <c r="T175" i="6"/>
  <c r="N37" i="11"/>
  <c r="A49" i="4"/>
  <c r="A47"/>
  <c r="A45"/>
  <c r="A44"/>
  <c r="A43"/>
  <c r="A41"/>
  <c r="A40"/>
  <c r="A39"/>
  <c r="A37"/>
  <c r="A36"/>
  <c r="A35"/>
  <c r="A23"/>
  <c r="A21"/>
  <c r="A19"/>
  <c r="A18"/>
  <c r="A17"/>
  <c r="A15"/>
  <c r="A14"/>
  <c r="A13"/>
  <c r="A11"/>
  <c r="A10"/>
  <c r="A9"/>
  <c r="A49" i="5"/>
  <c r="A47"/>
  <c r="A45"/>
  <c r="A44"/>
  <c r="A43"/>
  <c r="A41"/>
  <c r="A40"/>
  <c r="A39"/>
  <c r="A37"/>
  <c r="A36"/>
  <c r="A35"/>
  <c r="A23"/>
  <c r="A21"/>
  <c r="A19"/>
  <c r="A18"/>
  <c r="A17"/>
  <c r="A15"/>
  <c r="A14"/>
  <c r="A13"/>
  <c r="A11"/>
  <c r="A10"/>
  <c r="A9"/>
  <c r="A49" i="6"/>
  <c r="A47"/>
  <c r="A45"/>
  <c r="A44"/>
  <c r="A43"/>
  <c r="A41"/>
  <c r="A40"/>
  <c r="A39"/>
  <c r="A37"/>
  <c r="A36"/>
  <c r="A35"/>
  <c r="A23"/>
  <c r="A21"/>
  <c r="A19"/>
  <c r="A18"/>
  <c r="A17"/>
  <c r="A15"/>
  <c r="A14"/>
  <c r="A13"/>
  <c r="A11"/>
  <c r="A10"/>
  <c r="A9"/>
  <c r="S116" i="4"/>
  <c r="S130" s="1"/>
  <c r="S116" i="5"/>
  <c r="S116" i="6"/>
  <c r="R116" i="4"/>
  <c r="R130" s="1"/>
  <c r="R116" i="5"/>
  <c r="R116" i="6"/>
  <c r="U193" i="8"/>
  <c r="U192"/>
  <c r="U191"/>
  <c r="U197"/>
  <c r="U196"/>
  <c r="U195"/>
  <c r="U201"/>
  <c r="U200"/>
  <c r="U199"/>
  <c r="U205"/>
  <c r="U203"/>
  <c r="S205"/>
  <c r="R205"/>
  <c r="S203"/>
  <c r="R203"/>
  <c r="S201"/>
  <c r="R201"/>
  <c r="S200"/>
  <c r="R200"/>
  <c r="S199"/>
  <c r="R199"/>
  <c r="S197"/>
  <c r="R197"/>
  <c r="S196"/>
  <c r="R196"/>
  <c r="S195"/>
  <c r="R195"/>
  <c r="S193"/>
  <c r="R193"/>
  <c r="S192"/>
  <c r="R192"/>
  <c r="S191"/>
  <c r="R191"/>
  <c r="U167"/>
  <c r="U166"/>
  <c r="U165"/>
  <c r="U171"/>
  <c r="U170"/>
  <c r="U169"/>
  <c r="U175"/>
  <c r="U174"/>
  <c r="U173"/>
  <c r="U177"/>
  <c r="U179"/>
  <c r="S179"/>
  <c r="R179"/>
  <c r="S177"/>
  <c r="R177"/>
  <c r="S175"/>
  <c r="R175"/>
  <c r="S174"/>
  <c r="R174"/>
  <c r="S173"/>
  <c r="R173"/>
  <c r="S171"/>
  <c r="R171"/>
  <c r="S170"/>
  <c r="R170"/>
  <c r="S169"/>
  <c r="R169"/>
  <c r="S167"/>
  <c r="R167"/>
  <c r="S166"/>
  <c r="R166"/>
  <c r="S165"/>
  <c r="R165"/>
  <c r="U115"/>
  <c r="U114"/>
  <c r="U113"/>
  <c r="U119"/>
  <c r="U118"/>
  <c r="U117"/>
  <c r="U123"/>
  <c r="U122"/>
  <c r="U121"/>
  <c r="U127"/>
  <c r="U125"/>
  <c r="S127"/>
  <c r="R127"/>
  <c r="S125"/>
  <c r="R125"/>
  <c r="S123"/>
  <c r="R123"/>
  <c r="S122"/>
  <c r="R122"/>
  <c r="S121"/>
  <c r="R121"/>
  <c r="S119"/>
  <c r="R119"/>
  <c r="S118"/>
  <c r="R118"/>
  <c r="S117"/>
  <c r="R117"/>
  <c r="S115"/>
  <c r="R115"/>
  <c r="S114"/>
  <c r="R114"/>
  <c r="S113"/>
  <c r="R113"/>
  <c r="U101"/>
  <c r="U99"/>
  <c r="S101"/>
  <c r="R101"/>
  <c r="S99"/>
  <c r="R99"/>
  <c r="S93"/>
  <c r="R93"/>
  <c r="S92"/>
  <c r="R92"/>
  <c r="S91"/>
  <c r="R91"/>
  <c r="S97"/>
  <c r="R97"/>
  <c r="S96"/>
  <c r="R96"/>
  <c r="S95"/>
  <c r="R95"/>
  <c r="U97"/>
  <c r="U96"/>
  <c r="U95"/>
  <c r="U93"/>
  <c r="U92"/>
  <c r="U91"/>
  <c r="U89"/>
  <c r="U88"/>
  <c r="U87"/>
  <c r="S89"/>
  <c r="R89"/>
  <c r="S88"/>
  <c r="R88"/>
  <c r="S87"/>
  <c r="R87"/>
  <c r="S37"/>
  <c r="R37"/>
  <c r="S36"/>
  <c r="R36"/>
  <c r="S35"/>
  <c r="R35"/>
  <c r="U37"/>
  <c r="U36"/>
  <c r="U35"/>
  <c r="U41"/>
  <c r="U40"/>
  <c r="U39"/>
  <c r="S41"/>
  <c r="R41"/>
  <c r="S40"/>
  <c r="R40"/>
  <c r="S39"/>
  <c r="R39"/>
  <c r="S45"/>
  <c r="R45"/>
  <c r="S44"/>
  <c r="R44"/>
  <c r="S43"/>
  <c r="R43"/>
  <c r="U45"/>
  <c r="U44"/>
  <c r="U43"/>
  <c r="U49"/>
  <c r="U47"/>
  <c r="S49"/>
  <c r="R49"/>
  <c r="S47"/>
  <c r="R47"/>
  <c r="U11"/>
  <c r="U10"/>
  <c r="U9"/>
  <c r="U15"/>
  <c r="U14"/>
  <c r="U13"/>
  <c r="U19"/>
  <c r="U18"/>
  <c r="U17"/>
  <c r="U23"/>
  <c r="U21"/>
  <c r="S23"/>
  <c r="R23"/>
  <c r="S21"/>
  <c r="R21"/>
  <c r="S19"/>
  <c r="R19"/>
  <c r="S18"/>
  <c r="R18"/>
  <c r="S17"/>
  <c r="R17"/>
  <c r="S15"/>
  <c r="R15"/>
  <c r="S14"/>
  <c r="R14"/>
  <c r="S13"/>
  <c r="R13"/>
  <c r="S11"/>
  <c r="R11"/>
  <c r="S10"/>
  <c r="R10"/>
  <c r="S9"/>
  <c r="R9"/>
  <c r="G49"/>
  <c r="F49"/>
  <c r="G47"/>
  <c r="F47"/>
  <c r="G45"/>
  <c r="F45"/>
  <c r="G44"/>
  <c r="F44"/>
  <c r="G43"/>
  <c r="F43"/>
  <c r="G41"/>
  <c r="F41"/>
  <c r="G40"/>
  <c r="F40"/>
  <c r="G39"/>
  <c r="F39"/>
  <c r="G37"/>
  <c r="F37"/>
  <c r="G36"/>
  <c r="F36"/>
  <c r="G35"/>
  <c r="F35"/>
  <c r="G23"/>
  <c r="F23"/>
  <c r="G21"/>
  <c r="F21"/>
  <c r="G19"/>
  <c r="F19"/>
  <c r="G18"/>
  <c r="F18"/>
  <c r="G17"/>
  <c r="F17"/>
  <c r="F69" s="1"/>
  <c r="G15"/>
  <c r="F15"/>
  <c r="G14"/>
  <c r="F14"/>
  <c r="G13"/>
  <c r="F13"/>
  <c r="G11"/>
  <c r="F11"/>
  <c r="G10"/>
  <c r="F10"/>
  <c r="G9"/>
  <c r="F9"/>
  <c r="T96" i="5"/>
  <c r="U231" i="4"/>
  <c r="S231"/>
  <c r="R231"/>
  <c r="U229"/>
  <c r="S229"/>
  <c r="R229"/>
  <c r="U227"/>
  <c r="S227"/>
  <c r="R227"/>
  <c r="U226"/>
  <c r="S226"/>
  <c r="R226"/>
  <c r="U225"/>
  <c r="S225"/>
  <c r="R225"/>
  <c r="U223"/>
  <c r="S223"/>
  <c r="R223"/>
  <c r="U221"/>
  <c r="S221"/>
  <c r="R221"/>
  <c r="U219"/>
  <c r="S219"/>
  <c r="R219"/>
  <c r="U218"/>
  <c r="S218"/>
  <c r="R218"/>
  <c r="U217"/>
  <c r="S217"/>
  <c r="R217"/>
  <c r="U231" i="5"/>
  <c r="S231"/>
  <c r="R231"/>
  <c r="U229"/>
  <c r="S229"/>
  <c r="R229"/>
  <c r="U227"/>
  <c r="S227"/>
  <c r="R227"/>
  <c r="U226"/>
  <c r="S226"/>
  <c r="R226"/>
  <c r="U225"/>
  <c r="S225"/>
  <c r="R225"/>
  <c r="U223"/>
  <c r="S223"/>
  <c r="R223"/>
  <c r="U222"/>
  <c r="S222"/>
  <c r="R222"/>
  <c r="U221"/>
  <c r="S221"/>
  <c r="R221"/>
  <c r="U219"/>
  <c r="S219"/>
  <c r="R219"/>
  <c r="U218"/>
  <c r="S218"/>
  <c r="R218"/>
  <c r="U217"/>
  <c r="S217"/>
  <c r="R217"/>
  <c r="U231" i="6"/>
  <c r="S231"/>
  <c r="R231"/>
  <c r="U229"/>
  <c r="S229"/>
  <c r="R229"/>
  <c r="U227"/>
  <c r="S227"/>
  <c r="R227"/>
  <c r="U226"/>
  <c r="S226"/>
  <c r="R226"/>
  <c r="U225"/>
  <c r="S225"/>
  <c r="R225"/>
  <c r="U223"/>
  <c r="S223"/>
  <c r="R223"/>
  <c r="U222"/>
  <c r="S222"/>
  <c r="R222"/>
  <c r="U221"/>
  <c r="S221"/>
  <c r="R221"/>
  <c r="U219"/>
  <c r="S219"/>
  <c r="R219"/>
  <c r="U218"/>
  <c r="S218"/>
  <c r="R218"/>
  <c r="U217"/>
  <c r="S217"/>
  <c r="R217"/>
  <c r="U153" i="4"/>
  <c r="S153"/>
  <c r="R153"/>
  <c r="U151"/>
  <c r="S151"/>
  <c r="R151"/>
  <c r="U149"/>
  <c r="S149"/>
  <c r="R149"/>
  <c r="U148"/>
  <c r="S148"/>
  <c r="R148"/>
  <c r="U147"/>
  <c r="S147"/>
  <c r="R147"/>
  <c r="U145"/>
  <c r="S145"/>
  <c r="R145"/>
  <c r="U143"/>
  <c r="S143"/>
  <c r="R143"/>
  <c r="U141"/>
  <c r="S141"/>
  <c r="R141"/>
  <c r="U140"/>
  <c r="S140"/>
  <c r="R140"/>
  <c r="U139"/>
  <c r="S139"/>
  <c r="R139"/>
  <c r="U153" i="5"/>
  <c r="S153"/>
  <c r="R153"/>
  <c r="U151"/>
  <c r="S151"/>
  <c r="R151"/>
  <c r="U149"/>
  <c r="S149"/>
  <c r="R149"/>
  <c r="U148"/>
  <c r="S148"/>
  <c r="R148"/>
  <c r="U147"/>
  <c r="S147"/>
  <c r="R147"/>
  <c r="U145"/>
  <c r="S145"/>
  <c r="R145"/>
  <c r="U144"/>
  <c r="S144"/>
  <c r="R144"/>
  <c r="U143"/>
  <c r="S143"/>
  <c r="R143"/>
  <c r="U141"/>
  <c r="S141"/>
  <c r="R141"/>
  <c r="U140"/>
  <c r="S140"/>
  <c r="R140"/>
  <c r="U139"/>
  <c r="S139"/>
  <c r="R139"/>
  <c r="U153" i="6"/>
  <c r="S153"/>
  <c r="R153"/>
  <c r="U151"/>
  <c r="S151"/>
  <c r="R151"/>
  <c r="U149"/>
  <c r="S149"/>
  <c r="R149"/>
  <c r="U148"/>
  <c r="S148"/>
  <c r="R148"/>
  <c r="U147"/>
  <c r="S147"/>
  <c r="R147"/>
  <c r="U145"/>
  <c r="S145"/>
  <c r="R145"/>
  <c r="U144"/>
  <c r="S144"/>
  <c r="R144"/>
  <c r="U143"/>
  <c r="S143"/>
  <c r="R143"/>
  <c r="U141"/>
  <c r="S141"/>
  <c r="R141"/>
  <c r="U140"/>
  <c r="S140"/>
  <c r="R140"/>
  <c r="U139"/>
  <c r="S139"/>
  <c r="R139"/>
  <c r="T205"/>
  <c r="T203"/>
  <c r="T201"/>
  <c r="T200"/>
  <c r="T199"/>
  <c r="T197"/>
  <c r="T196"/>
  <c r="T195"/>
  <c r="V195" s="1"/>
  <c r="U194"/>
  <c r="S194"/>
  <c r="R194"/>
  <c r="T179"/>
  <c r="T177"/>
  <c r="T174"/>
  <c r="T173"/>
  <c r="T171"/>
  <c r="T170"/>
  <c r="T169"/>
  <c r="V169" s="1"/>
  <c r="U168"/>
  <c r="S168"/>
  <c r="S182" s="1"/>
  <c r="R168"/>
  <c r="T127"/>
  <c r="T125"/>
  <c r="T123"/>
  <c r="T122"/>
  <c r="T121"/>
  <c r="T119"/>
  <c r="T118"/>
  <c r="T117"/>
  <c r="U116"/>
  <c r="T101"/>
  <c r="T99"/>
  <c r="T96"/>
  <c r="T95"/>
  <c r="T93"/>
  <c r="T92"/>
  <c r="T91"/>
  <c r="U90"/>
  <c r="U104" s="1"/>
  <c r="S90"/>
  <c r="R90"/>
  <c r="U75"/>
  <c r="S75"/>
  <c r="R75"/>
  <c r="G75"/>
  <c r="F75"/>
  <c r="U73"/>
  <c r="S73"/>
  <c r="S76" s="1"/>
  <c r="R73"/>
  <c r="G73"/>
  <c r="F73"/>
  <c r="U71"/>
  <c r="S71"/>
  <c r="R71"/>
  <c r="G71"/>
  <c r="F71"/>
  <c r="U70"/>
  <c r="S70"/>
  <c r="R70"/>
  <c r="G70"/>
  <c r="F70"/>
  <c r="U69"/>
  <c r="S69"/>
  <c r="R69"/>
  <c r="G69"/>
  <c r="F69"/>
  <c r="U67"/>
  <c r="S67"/>
  <c r="R67"/>
  <c r="G67"/>
  <c r="F67"/>
  <c r="U66"/>
  <c r="S66"/>
  <c r="R66"/>
  <c r="G66"/>
  <c r="F66"/>
  <c r="U65"/>
  <c r="S65"/>
  <c r="R65"/>
  <c r="G65"/>
  <c r="F65"/>
  <c r="U63"/>
  <c r="S63"/>
  <c r="R63"/>
  <c r="G63"/>
  <c r="F63"/>
  <c r="U62"/>
  <c r="S62"/>
  <c r="R62"/>
  <c r="G62"/>
  <c r="F62"/>
  <c r="U61"/>
  <c r="S61"/>
  <c r="R61"/>
  <c r="G61"/>
  <c r="F61"/>
  <c r="T49"/>
  <c r="H49"/>
  <c r="C38" i="11" s="1"/>
  <c r="T47" i="6"/>
  <c r="H47"/>
  <c r="T45"/>
  <c r="H45"/>
  <c r="T44"/>
  <c r="H44"/>
  <c r="T43"/>
  <c r="H43"/>
  <c r="T41"/>
  <c r="H41"/>
  <c r="T40"/>
  <c r="V40" s="1"/>
  <c r="H40"/>
  <c r="T39"/>
  <c r="H39"/>
  <c r="U52"/>
  <c r="S52"/>
  <c r="R52"/>
  <c r="G52"/>
  <c r="F52"/>
  <c r="H37"/>
  <c r="H36"/>
  <c r="H35"/>
  <c r="T23"/>
  <c r="V23" s="1"/>
  <c r="E37" i="11" s="1"/>
  <c r="H23" i="6"/>
  <c r="C37" i="11" s="1"/>
  <c r="T21" i="6"/>
  <c r="H21"/>
  <c r="T19"/>
  <c r="H19"/>
  <c r="T18"/>
  <c r="H18"/>
  <c r="T17"/>
  <c r="H17"/>
  <c r="T15"/>
  <c r="H15"/>
  <c r="T14"/>
  <c r="V14" s="1"/>
  <c r="H14"/>
  <c r="T13"/>
  <c r="V13" s="1"/>
  <c r="H13"/>
  <c r="U26"/>
  <c r="S26"/>
  <c r="R26"/>
  <c r="G26"/>
  <c r="F26"/>
  <c r="H11"/>
  <c r="H10"/>
  <c r="H9"/>
  <c r="T205" i="5"/>
  <c r="T203"/>
  <c r="T201"/>
  <c r="T200"/>
  <c r="T199"/>
  <c r="T197"/>
  <c r="T196"/>
  <c r="T195"/>
  <c r="U194"/>
  <c r="S194"/>
  <c r="R194"/>
  <c r="V179"/>
  <c r="W177"/>
  <c r="W175"/>
  <c r="W174"/>
  <c r="T171"/>
  <c r="V170"/>
  <c r="T169"/>
  <c r="U168"/>
  <c r="S168"/>
  <c r="R168"/>
  <c r="V167"/>
  <c r="V165"/>
  <c r="T127"/>
  <c r="T125"/>
  <c r="T123"/>
  <c r="T122"/>
  <c r="T121"/>
  <c r="T119"/>
  <c r="T118"/>
  <c r="T117"/>
  <c r="U116"/>
  <c r="T97"/>
  <c r="T93"/>
  <c r="T92"/>
  <c r="T91"/>
  <c r="U90"/>
  <c r="S90"/>
  <c r="R90"/>
  <c r="U75"/>
  <c r="S75"/>
  <c r="R75"/>
  <c r="G75"/>
  <c r="F75"/>
  <c r="U73"/>
  <c r="S73"/>
  <c r="R73"/>
  <c r="G73"/>
  <c r="F73"/>
  <c r="U71"/>
  <c r="S71"/>
  <c r="R71"/>
  <c r="U70"/>
  <c r="S70"/>
  <c r="R70"/>
  <c r="U69"/>
  <c r="S69"/>
  <c r="R69"/>
  <c r="U67"/>
  <c r="S67"/>
  <c r="R67"/>
  <c r="U66"/>
  <c r="S66"/>
  <c r="R66"/>
  <c r="F66"/>
  <c r="U65"/>
  <c r="S65"/>
  <c r="R65"/>
  <c r="U63"/>
  <c r="S63"/>
  <c r="R63"/>
  <c r="G63"/>
  <c r="F63"/>
  <c r="U62"/>
  <c r="S62"/>
  <c r="R62"/>
  <c r="G62"/>
  <c r="F62"/>
  <c r="U61"/>
  <c r="S61"/>
  <c r="R61"/>
  <c r="G61"/>
  <c r="F61"/>
  <c r="T49"/>
  <c r="V49" s="1"/>
  <c r="L38" i="11" s="1"/>
  <c r="H49" i="5"/>
  <c r="J38" i="11" s="1"/>
  <c r="T47" i="5"/>
  <c r="T50" s="1"/>
  <c r="H47"/>
  <c r="T45"/>
  <c r="F71"/>
  <c r="T44"/>
  <c r="G70"/>
  <c r="F70"/>
  <c r="T43"/>
  <c r="H43"/>
  <c r="T41"/>
  <c r="T40"/>
  <c r="V40" s="1"/>
  <c r="H40"/>
  <c r="T39"/>
  <c r="H39"/>
  <c r="U38"/>
  <c r="U52" s="1"/>
  <c r="S38"/>
  <c r="S52" s="1"/>
  <c r="R38"/>
  <c r="R52" s="1"/>
  <c r="G38"/>
  <c r="G52" s="1"/>
  <c r="F38"/>
  <c r="F52" s="1"/>
  <c r="H37"/>
  <c r="H36"/>
  <c r="H35"/>
  <c r="H23"/>
  <c r="T21"/>
  <c r="H21"/>
  <c r="T19"/>
  <c r="H19"/>
  <c r="T18"/>
  <c r="H18"/>
  <c r="T17"/>
  <c r="H17"/>
  <c r="T15"/>
  <c r="H15"/>
  <c r="G67"/>
  <c r="F67"/>
  <c r="T14"/>
  <c r="V14" s="1"/>
  <c r="H14"/>
  <c r="T13"/>
  <c r="G65"/>
  <c r="F65"/>
  <c r="S12"/>
  <c r="S26" s="1"/>
  <c r="R12"/>
  <c r="R26" s="1"/>
  <c r="G12"/>
  <c r="G26" s="1"/>
  <c r="F12"/>
  <c r="F26" s="1"/>
  <c r="H11"/>
  <c r="H10"/>
  <c r="H9"/>
  <c r="T205" i="4"/>
  <c r="T203"/>
  <c r="T201"/>
  <c r="T200"/>
  <c r="T199"/>
  <c r="T197"/>
  <c r="T195"/>
  <c r="U194"/>
  <c r="S194"/>
  <c r="R194"/>
  <c r="T179"/>
  <c r="T177"/>
  <c r="T175"/>
  <c r="T174"/>
  <c r="T173"/>
  <c r="T171"/>
  <c r="T169"/>
  <c r="V168"/>
  <c r="U168"/>
  <c r="S168"/>
  <c r="R168"/>
  <c r="W167"/>
  <c r="W165"/>
  <c r="T127"/>
  <c r="T125"/>
  <c r="T123"/>
  <c r="T122"/>
  <c r="T121"/>
  <c r="T119"/>
  <c r="T117"/>
  <c r="U116"/>
  <c r="T101"/>
  <c r="T99"/>
  <c r="T97"/>
  <c r="T96"/>
  <c r="T95"/>
  <c r="T93"/>
  <c r="T91"/>
  <c r="U90"/>
  <c r="S90"/>
  <c r="S104" s="1"/>
  <c r="R90"/>
  <c r="R104" s="1"/>
  <c r="U75"/>
  <c r="S75"/>
  <c r="R75"/>
  <c r="G75"/>
  <c r="F75"/>
  <c r="U73"/>
  <c r="S73"/>
  <c r="R73"/>
  <c r="G73"/>
  <c r="U71"/>
  <c r="S71"/>
  <c r="R71"/>
  <c r="G71"/>
  <c r="F71"/>
  <c r="U70"/>
  <c r="S70"/>
  <c r="R70"/>
  <c r="G70"/>
  <c r="F70"/>
  <c r="U69"/>
  <c r="S69"/>
  <c r="R69"/>
  <c r="G69"/>
  <c r="F69"/>
  <c r="U67"/>
  <c r="S67"/>
  <c r="R67"/>
  <c r="G67"/>
  <c r="F67"/>
  <c r="U65"/>
  <c r="S65"/>
  <c r="R65"/>
  <c r="G65"/>
  <c r="F65"/>
  <c r="U63"/>
  <c r="S63"/>
  <c r="R63"/>
  <c r="G63"/>
  <c r="F63"/>
  <c r="U62"/>
  <c r="S62"/>
  <c r="R62"/>
  <c r="G62"/>
  <c r="F62"/>
  <c r="U61"/>
  <c r="S61"/>
  <c r="R61"/>
  <c r="G61"/>
  <c r="F61"/>
  <c r="T49"/>
  <c r="V49" s="1"/>
  <c r="H49"/>
  <c r="T47"/>
  <c r="H47"/>
  <c r="F73"/>
  <c r="T45"/>
  <c r="H45"/>
  <c r="T44"/>
  <c r="H44"/>
  <c r="T43"/>
  <c r="H43"/>
  <c r="T41"/>
  <c r="H41"/>
  <c r="T39"/>
  <c r="H39"/>
  <c r="U38"/>
  <c r="U52" s="1"/>
  <c r="S38"/>
  <c r="S52" s="1"/>
  <c r="R38"/>
  <c r="R52" s="1"/>
  <c r="G38"/>
  <c r="G52" s="1"/>
  <c r="F38"/>
  <c r="F52" s="1"/>
  <c r="H37"/>
  <c r="H36"/>
  <c r="H35"/>
  <c r="T23"/>
  <c r="V23" s="1"/>
  <c r="E26" i="11" s="1"/>
  <c r="H23" i="4"/>
  <c r="C26" i="11" s="1"/>
  <c r="T21" i="4"/>
  <c r="H21"/>
  <c r="T19"/>
  <c r="H19"/>
  <c r="T18"/>
  <c r="H18"/>
  <c r="T17"/>
  <c r="H17"/>
  <c r="T15"/>
  <c r="H15"/>
  <c r="T13"/>
  <c r="V13" s="1"/>
  <c r="H13"/>
  <c r="U12"/>
  <c r="U26" s="1"/>
  <c r="S12"/>
  <c r="S26" s="1"/>
  <c r="R12"/>
  <c r="R26" s="1"/>
  <c r="G12"/>
  <c r="G26" s="1"/>
  <c r="F12"/>
  <c r="F26" s="1"/>
  <c r="H11"/>
  <c r="H10"/>
  <c r="H9"/>
  <c r="W173" i="5"/>
  <c r="V89"/>
  <c r="V88"/>
  <c r="T168"/>
  <c r="H44"/>
  <c r="H45"/>
  <c r="F69"/>
  <c r="G71"/>
  <c r="H13"/>
  <c r="G66"/>
  <c r="V87"/>
  <c r="H41"/>
  <c r="G69"/>
  <c r="V166"/>
  <c r="W166" i="4"/>
  <c r="G19" i="11"/>
  <c r="G20"/>
  <c r="C31"/>
  <c r="C42"/>
  <c r="J30"/>
  <c r="J19"/>
  <c r="G8"/>
  <c r="G9"/>
  <c r="C20"/>
  <c r="E20"/>
  <c r="G21"/>
  <c r="C19"/>
  <c r="G30"/>
  <c r="E31"/>
  <c r="L42"/>
  <c r="J41"/>
  <c r="N19"/>
  <c r="N32"/>
  <c r="G43"/>
  <c r="N21"/>
  <c r="N43"/>
  <c r="N41"/>
  <c r="G32"/>
  <c r="J20"/>
  <c r="K31"/>
  <c r="C30"/>
  <c r="D42"/>
  <c r="K20"/>
  <c r="C41"/>
  <c r="K30"/>
  <c r="K19"/>
  <c r="F19"/>
  <c r="C21"/>
  <c r="D19"/>
  <c r="E19"/>
  <c r="D20"/>
  <c r="C8"/>
  <c r="D9"/>
  <c r="E43"/>
  <c r="N42"/>
  <c r="N30"/>
  <c r="O32"/>
  <c r="N20"/>
  <c r="N31"/>
  <c r="H43"/>
  <c r="G42"/>
  <c r="G31"/>
  <c r="O41"/>
  <c r="D41"/>
  <c r="G10"/>
  <c r="G41"/>
  <c r="H42"/>
  <c r="O42"/>
  <c r="M19"/>
  <c r="D30"/>
  <c r="C9"/>
  <c r="L31"/>
  <c r="K41"/>
  <c r="J31"/>
  <c r="O20"/>
  <c r="E42"/>
  <c r="D31"/>
  <c r="F31"/>
  <c r="O30"/>
  <c r="L30"/>
  <c r="E9"/>
  <c r="E30"/>
  <c r="F41"/>
  <c r="L41"/>
  <c r="M31"/>
  <c r="L19"/>
  <c r="E41"/>
  <c r="J21"/>
  <c r="C32"/>
  <c r="M20"/>
  <c r="L20"/>
  <c r="M30"/>
  <c r="C43"/>
  <c r="D43"/>
  <c r="J42"/>
  <c r="E21"/>
  <c r="F20"/>
  <c r="D21"/>
  <c r="F42"/>
  <c r="H21"/>
  <c r="H9"/>
  <c r="H20"/>
  <c r="H31"/>
  <c r="H19"/>
  <c r="H8"/>
  <c r="H41"/>
  <c r="D8"/>
  <c r="E10"/>
  <c r="C10"/>
  <c r="H32"/>
  <c r="O19"/>
  <c r="H30"/>
  <c r="M42"/>
  <c r="M41"/>
  <c r="O31"/>
  <c r="O43"/>
  <c r="J43"/>
  <c r="O21"/>
  <c r="L43"/>
  <c r="K21"/>
  <c r="F30"/>
  <c r="F9"/>
  <c r="L32"/>
  <c r="K43"/>
  <c r="E32"/>
  <c r="J32"/>
  <c r="K32"/>
  <c r="F32"/>
  <c r="D32"/>
  <c r="M43"/>
  <c r="K42"/>
  <c r="M21"/>
  <c r="L21"/>
  <c r="F21"/>
  <c r="D10"/>
  <c r="E8"/>
  <c r="M32"/>
  <c r="H10"/>
  <c r="F43"/>
  <c r="F10"/>
  <c r="F8"/>
  <c r="A16" i="2"/>
  <c r="M24" i="1" l="1"/>
  <c r="P102"/>
  <c r="N128"/>
  <c r="M180"/>
  <c r="P24" i="8"/>
  <c r="N50"/>
  <c r="M102"/>
  <c r="P180"/>
  <c r="N206"/>
  <c r="P62" i="1"/>
  <c r="N71"/>
  <c r="N63" i="8"/>
  <c r="M67"/>
  <c r="P70"/>
  <c r="N75"/>
  <c r="N144"/>
  <c r="P145"/>
  <c r="M148"/>
  <c r="H24" i="4"/>
  <c r="T206" i="2"/>
  <c r="T208" s="1"/>
  <c r="T207"/>
  <c r="U233"/>
  <c r="U232"/>
  <c r="U234" s="1"/>
  <c r="V179"/>
  <c r="T180"/>
  <c r="R232"/>
  <c r="S232"/>
  <c r="T128"/>
  <c r="U154"/>
  <c r="T103"/>
  <c r="T102"/>
  <c r="R154"/>
  <c r="S154"/>
  <c r="U76"/>
  <c r="F76"/>
  <c r="H24"/>
  <c r="V205" i="6"/>
  <c r="T207"/>
  <c r="T206"/>
  <c r="T208" s="1"/>
  <c r="U233"/>
  <c r="U232"/>
  <c r="U234" s="1"/>
  <c r="R232"/>
  <c r="S232"/>
  <c r="S233"/>
  <c r="T180"/>
  <c r="V127"/>
  <c r="T129"/>
  <c r="T128"/>
  <c r="U154"/>
  <c r="T102"/>
  <c r="T103"/>
  <c r="R154"/>
  <c r="R155"/>
  <c r="S154"/>
  <c r="S156" s="1"/>
  <c r="S155"/>
  <c r="T207" i="5"/>
  <c r="T206"/>
  <c r="T208" s="1"/>
  <c r="V181"/>
  <c r="V180"/>
  <c r="V182" s="1"/>
  <c r="U233"/>
  <c r="U232"/>
  <c r="U234" s="1"/>
  <c r="S232"/>
  <c r="S234" s="1"/>
  <c r="S233"/>
  <c r="R233"/>
  <c r="R232"/>
  <c r="T128"/>
  <c r="T129"/>
  <c r="V103"/>
  <c r="V102"/>
  <c r="V104" s="1"/>
  <c r="U154"/>
  <c r="S154"/>
  <c r="S156" s="1"/>
  <c r="S155"/>
  <c r="R154"/>
  <c r="R155"/>
  <c r="G76"/>
  <c r="T206" i="4"/>
  <c r="T208" s="1"/>
  <c r="T207"/>
  <c r="U232"/>
  <c r="U234" s="1"/>
  <c r="U233"/>
  <c r="S232"/>
  <c r="S234" s="1"/>
  <c r="S233"/>
  <c r="V179"/>
  <c r="T181"/>
  <c r="T180"/>
  <c r="T182" s="1"/>
  <c r="R233"/>
  <c r="R232"/>
  <c r="T128"/>
  <c r="T129"/>
  <c r="U155"/>
  <c r="U154"/>
  <c r="U156" s="1"/>
  <c r="S154"/>
  <c r="S155"/>
  <c r="R154"/>
  <c r="R155"/>
  <c r="V101"/>
  <c r="T103"/>
  <c r="T102"/>
  <c r="T24"/>
  <c r="U24" i="8"/>
  <c r="U206" i="1"/>
  <c r="U206" i="8"/>
  <c r="S206"/>
  <c r="S206" i="1"/>
  <c r="R206"/>
  <c r="R206" i="8"/>
  <c r="U180"/>
  <c r="U180" i="1"/>
  <c r="S180"/>
  <c r="S180" i="8"/>
  <c r="R180"/>
  <c r="R180" i="1"/>
  <c r="U128" i="8"/>
  <c r="U128" i="1"/>
  <c r="U102" i="8"/>
  <c r="U102" i="1"/>
  <c r="R128" i="8"/>
  <c r="S128"/>
  <c r="R128" i="1"/>
  <c r="S128"/>
  <c r="R102"/>
  <c r="R102" i="8"/>
  <c r="S102" i="1"/>
  <c r="S102" i="8"/>
  <c r="R50"/>
  <c r="S24" i="1"/>
  <c r="G50" i="8"/>
  <c r="F50" i="1"/>
  <c r="F75" i="8"/>
  <c r="F50"/>
  <c r="E50" i="5"/>
  <c r="N24" i="1"/>
  <c r="M50"/>
  <c r="P50" i="8"/>
  <c r="N76" i="6"/>
  <c r="F76" i="4"/>
  <c r="U76"/>
  <c r="P76" i="2"/>
  <c r="A52" i="5"/>
  <c r="T24"/>
  <c r="R24" i="1"/>
  <c r="T50" i="4"/>
  <c r="M76" i="5"/>
  <c r="R76" i="4"/>
  <c r="S76" i="5"/>
  <c r="G76" i="6"/>
  <c r="U24" i="1"/>
  <c r="R76" i="2"/>
  <c r="E50" i="6"/>
  <c r="E50" i="4"/>
  <c r="E50" i="2"/>
  <c r="I50" s="1"/>
  <c r="O24" i="6"/>
  <c r="M76" i="4"/>
  <c r="O50" i="2"/>
  <c r="S76" i="4"/>
  <c r="F76" i="5"/>
  <c r="A76" s="1"/>
  <c r="U76"/>
  <c r="R76" i="6"/>
  <c r="U50" i="8"/>
  <c r="U50" i="1"/>
  <c r="A52" i="2"/>
  <c r="S76"/>
  <c r="O24" i="5"/>
  <c r="O24" i="4"/>
  <c r="P24" i="1"/>
  <c r="N50"/>
  <c r="P76" i="6"/>
  <c r="N76" i="5"/>
  <c r="N76" i="4"/>
  <c r="M76" i="2"/>
  <c r="A52" i="6"/>
  <c r="H50"/>
  <c r="R24" i="8"/>
  <c r="S50"/>
  <c r="G50" i="1"/>
  <c r="A50" s="1"/>
  <c r="R50"/>
  <c r="C50"/>
  <c r="C50" i="8"/>
  <c r="C76" i="5"/>
  <c r="P50" i="1"/>
  <c r="N24" i="8"/>
  <c r="M50"/>
  <c r="O50" i="6"/>
  <c r="P76" i="5"/>
  <c r="P76" i="4"/>
  <c r="O24" i="2"/>
  <c r="N76"/>
  <c r="A52" i="4"/>
  <c r="H50"/>
  <c r="G76"/>
  <c r="A76" s="1"/>
  <c r="H50" i="5"/>
  <c r="R76"/>
  <c r="T24" i="6"/>
  <c r="T50"/>
  <c r="F76"/>
  <c r="U76"/>
  <c r="S24" i="8"/>
  <c r="S50" i="1"/>
  <c r="G76" i="2"/>
  <c r="A76" s="1"/>
  <c r="D50" i="1"/>
  <c r="D50" i="8"/>
  <c r="D76" i="5"/>
  <c r="O50"/>
  <c r="O50" i="4"/>
  <c r="D24" i="1"/>
  <c r="D24" i="8"/>
  <c r="F24" i="1"/>
  <c r="G24"/>
  <c r="E24" i="5"/>
  <c r="H24" i="6"/>
  <c r="F24" i="8"/>
  <c r="H24" i="5"/>
  <c r="G24" i="8"/>
  <c r="E24" i="6"/>
  <c r="E24" i="4"/>
  <c r="E24" i="2"/>
  <c r="M102" i="1"/>
  <c r="M24" i="8"/>
  <c r="N63" i="1"/>
  <c r="N139"/>
  <c r="P140"/>
  <c r="M143"/>
  <c r="N144"/>
  <c r="P145"/>
  <c r="M148"/>
  <c r="P62" i="8"/>
  <c r="N66"/>
  <c r="P67"/>
  <c r="M180"/>
  <c r="F62"/>
  <c r="F67"/>
  <c r="C75"/>
  <c r="C26" i="6"/>
  <c r="P151" i="8"/>
  <c r="Q21" i="5"/>
  <c r="V127" i="2"/>
  <c r="C71" i="1"/>
  <c r="C75"/>
  <c r="Q47" i="6"/>
  <c r="Q99"/>
  <c r="M182"/>
  <c r="Q203"/>
  <c r="M182" i="5"/>
  <c r="Q203" i="4"/>
  <c r="Q21" i="2"/>
  <c r="Q24" s="1"/>
  <c r="M104"/>
  <c r="Q177"/>
  <c r="C26" i="4"/>
  <c r="C26" i="2"/>
  <c r="P73" i="1"/>
  <c r="M104" i="4"/>
  <c r="M26" i="2"/>
  <c r="U153" i="1"/>
  <c r="D61"/>
  <c r="D71"/>
  <c r="D61" i="8"/>
  <c r="D63"/>
  <c r="D66"/>
  <c r="D75"/>
  <c r="C26" i="5"/>
  <c r="P151" i="1"/>
  <c r="P73" i="8"/>
  <c r="M26" i="6"/>
  <c r="Q47" i="5"/>
  <c r="Q50" s="1"/>
  <c r="Q99" i="4"/>
  <c r="M104" i="5"/>
  <c r="Q125" i="4"/>
  <c r="C73" i="1"/>
  <c r="C24"/>
  <c r="M61"/>
  <c r="N62"/>
  <c r="P63"/>
  <c r="M66"/>
  <c r="N67"/>
  <c r="M71"/>
  <c r="N73"/>
  <c r="P75"/>
  <c r="P139"/>
  <c r="M141"/>
  <c r="P144"/>
  <c r="N148"/>
  <c r="P219"/>
  <c r="M227"/>
  <c r="P231"/>
  <c r="M63" i="8"/>
  <c r="O63" s="1"/>
  <c r="N70"/>
  <c r="P71"/>
  <c r="Q21" i="6"/>
  <c r="M104"/>
  <c r="M26" i="5"/>
  <c r="Q125"/>
  <c r="M26" i="4"/>
  <c r="W36"/>
  <c r="M182"/>
  <c r="Q177"/>
  <c r="Q47" i="2"/>
  <c r="Q50" s="1"/>
  <c r="Q99"/>
  <c r="M182"/>
  <c r="Q203"/>
  <c r="V203"/>
  <c r="G61" i="8"/>
  <c r="S66"/>
  <c r="F61" i="1"/>
  <c r="F66"/>
  <c r="D62"/>
  <c r="E62" s="1"/>
  <c r="D67"/>
  <c r="D67" i="8"/>
  <c r="E67" s="1"/>
  <c r="P61" i="1"/>
  <c r="M63"/>
  <c r="P66"/>
  <c r="N70"/>
  <c r="P71"/>
  <c r="M61" i="8"/>
  <c r="N62"/>
  <c r="P63"/>
  <c r="M66"/>
  <c r="O66" s="1"/>
  <c r="N67"/>
  <c r="O67" s="1"/>
  <c r="M71"/>
  <c r="N73"/>
  <c r="N76" s="1"/>
  <c r="P75"/>
  <c r="P139"/>
  <c r="M141"/>
  <c r="P144"/>
  <c r="N148"/>
  <c r="P149"/>
  <c r="M217"/>
  <c r="N218"/>
  <c r="P219"/>
  <c r="M222"/>
  <c r="N223"/>
  <c r="M227"/>
  <c r="N229"/>
  <c r="P231"/>
  <c r="S140"/>
  <c r="S219"/>
  <c r="R140"/>
  <c r="M139" i="1"/>
  <c r="P141"/>
  <c r="M144"/>
  <c r="N145"/>
  <c r="M149"/>
  <c r="N151"/>
  <c r="P153"/>
  <c r="P217"/>
  <c r="M219"/>
  <c r="P222"/>
  <c r="N226"/>
  <c r="P227"/>
  <c r="M139" i="8"/>
  <c r="N140"/>
  <c r="P141"/>
  <c r="M144"/>
  <c r="O144" s="1"/>
  <c r="M149"/>
  <c r="R225" i="1"/>
  <c r="U231"/>
  <c r="N141"/>
  <c r="M145"/>
  <c r="P148"/>
  <c r="M145" i="8"/>
  <c r="N153"/>
  <c r="I40" i="4"/>
  <c r="N153" i="1"/>
  <c r="P153" i="8"/>
  <c r="P217"/>
  <c r="M219"/>
  <c r="P222"/>
  <c r="N226"/>
  <c r="P227"/>
  <c r="N217" i="1"/>
  <c r="P218"/>
  <c r="M221"/>
  <c r="N222"/>
  <c r="M218" i="8"/>
  <c r="P226"/>
  <c r="N231"/>
  <c r="U218"/>
  <c r="U217" i="1"/>
  <c r="U222"/>
  <c r="M218"/>
  <c r="N219"/>
  <c r="M226" i="8"/>
  <c r="P229"/>
  <c r="U217"/>
  <c r="R231"/>
  <c r="U219" i="1"/>
  <c r="M231"/>
  <c r="N140"/>
  <c r="D72" i="6"/>
  <c r="M73" i="1"/>
  <c r="M73" i="8"/>
  <c r="V177" i="2"/>
  <c r="V99"/>
  <c r="V21"/>
  <c r="V203" i="5"/>
  <c r="V125"/>
  <c r="V21"/>
  <c r="V203" i="6"/>
  <c r="V177"/>
  <c r="V47"/>
  <c r="V21"/>
  <c r="V24" s="1"/>
  <c r="R229" i="8"/>
  <c r="R229" i="1"/>
  <c r="F73" i="8"/>
  <c r="N145"/>
  <c r="N151"/>
  <c r="N154" s="1"/>
  <c r="D72" i="4"/>
  <c r="D72" i="2"/>
  <c r="T98" i="5"/>
  <c r="P150" i="6"/>
  <c r="N228"/>
  <c r="N72" i="5"/>
  <c r="N150"/>
  <c r="M228"/>
  <c r="M72" i="4"/>
  <c r="N72" i="2"/>
  <c r="G72" i="5"/>
  <c r="T98" i="4"/>
  <c r="S72" i="5"/>
  <c r="S150" i="6"/>
  <c r="S150" i="5"/>
  <c r="R150" i="4"/>
  <c r="R228" i="6"/>
  <c r="R233" s="1"/>
  <c r="R228" i="5"/>
  <c r="E46"/>
  <c r="C72"/>
  <c r="P228" i="6"/>
  <c r="P72" i="5"/>
  <c r="P150"/>
  <c r="O202"/>
  <c r="N228"/>
  <c r="O46" i="4"/>
  <c r="M150"/>
  <c r="M228"/>
  <c r="T98" i="6"/>
  <c r="O20" i="5"/>
  <c r="O202" i="4"/>
  <c r="U46" i="1"/>
  <c r="U98"/>
  <c r="G72" i="4"/>
  <c r="T202" i="5"/>
  <c r="F72" i="6"/>
  <c r="T202"/>
  <c r="F72" i="2"/>
  <c r="T124" i="4"/>
  <c r="T46" i="5"/>
  <c r="U150"/>
  <c r="S150" i="4"/>
  <c r="S228" i="6"/>
  <c r="S228" i="5"/>
  <c r="R228" i="4"/>
  <c r="E20" i="6"/>
  <c r="D72" i="5"/>
  <c r="E20" i="4"/>
  <c r="Q43" i="6"/>
  <c r="O46"/>
  <c r="M150"/>
  <c r="Q173"/>
  <c r="O176"/>
  <c r="P228" i="5"/>
  <c r="P72" i="4"/>
  <c r="Q121"/>
  <c r="O124"/>
  <c r="N150"/>
  <c r="N228"/>
  <c r="F72" i="5"/>
  <c r="Q95" i="6"/>
  <c r="O98"/>
  <c r="H46" i="5"/>
  <c r="H20"/>
  <c r="U150" i="4"/>
  <c r="U228" i="6"/>
  <c r="U228" i="5"/>
  <c r="S228" i="4"/>
  <c r="E46" i="6"/>
  <c r="C72"/>
  <c r="E46" i="4"/>
  <c r="C72"/>
  <c r="P72" i="6"/>
  <c r="O124"/>
  <c r="N150"/>
  <c r="M228"/>
  <c r="M72" i="5"/>
  <c r="O98"/>
  <c r="M150"/>
  <c r="Q17" i="4"/>
  <c r="O20"/>
  <c r="P150"/>
  <c r="P228"/>
  <c r="P228" i="2"/>
  <c r="R72" i="5"/>
  <c r="H46" i="6"/>
  <c r="R150"/>
  <c r="R150" i="5"/>
  <c r="U228" i="4"/>
  <c r="U72" i="2"/>
  <c r="U150"/>
  <c r="R228"/>
  <c r="E20" i="5"/>
  <c r="Q17" i="6"/>
  <c r="O20"/>
  <c r="Q199"/>
  <c r="O202"/>
  <c r="Q43" i="5"/>
  <c r="O46"/>
  <c r="Q121"/>
  <c r="O124"/>
  <c r="O98" i="4"/>
  <c r="Q173"/>
  <c r="O176"/>
  <c r="M150" i="2"/>
  <c r="R72" i="4"/>
  <c r="M72" i="6"/>
  <c r="N72" i="4"/>
  <c r="S72"/>
  <c r="N72" i="6"/>
  <c r="C72" i="2"/>
  <c r="P46" i="1"/>
  <c r="P124"/>
  <c r="P176"/>
  <c r="P202"/>
  <c r="M72" i="2"/>
  <c r="S72"/>
  <c r="D73" i="8"/>
  <c r="D76" s="1"/>
  <c r="P98"/>
  <c r="P124"/>
  <c r="P176"/>
  <c r="P202"/>
  <c r="C46"/>
  <c r="R98"/>
  <c r="P46"/>
  <c r="T124" i="2"/>
  <c r="Q173"/>
  <c r="O176"/>
  <c r="H46"/>
  <c r="G72"/>
  <c r="S228"/>
  <c r="P72"/>
  <c r="Q121"/>
  <c r="O124"/>
  <c r="N150"/>
  <c r="M228"/>
  <c r="H20"/>
  <c r="R72"/>
  <c r="R150"/>
  <c r="T176"/>
  <c r="U228"/>
  <c r="E20"/>
  <c r="Q17"/>
  <c r="O20"/>
  <c r="P150"/>
  <c r="O202"/>
  <c r="N228"/>
  <c r="Q43"/>
  <c r="O46"/>
  <c r="S150"/>
  <c r="S155" s="1"/>
  <c r="E46"/>
  <c r="O98"/>
  <c r="U124" i="1"/>
  <c r="U176"/>
  <c r="F46"/>
  <c r="S98"/>
  <c r="R124"/>
  <c r="R176"/>
  <c r="U202"/>
  <c r="S98" i="8"/>
  <c r="R124"/>
  <c r="R176"/>
  <c r="R202"/>
  <c r="S124" i="1"/>
  <c r="S176"/>
  <c r="S202"/>
  <c r="C46"/>
  <c r="M69"/>
  <c r="M20"/>
  <c r="M46"/>
  <c r="M147"/>
  <c r="M98"/>
  <c r="M124"/>
  <c r="M225"/>
  <c r="M176"/>
  <c r="M202"/>
  <c r="M69" i="8"/>
  <c r="M20"/>
  <c r="M46"/>
  <c r="M147"/>
  <c r="M98"/>
  <c r="M124"/>
  <c r="M225"/>
  <c r="M176"/>
  <c r="M202"/>
  <c r="R202" i="1"/>
  <c r="S124" i="8"/>
  <c r="S176"/>
  <c r="U176"/>
  <c r="S202"/>
  <c r="U202"/>
  <c r="U20" i="1"/>
  <c r="D69"/>
  <c r="D20"/>
  <c r="D46"/>
  <c r="D69" i="8"/>
  <c r="D20"/>
  <c r="D46"/>
  <c r="N69" i="1"/>
  <c r="N20"/>
  <c r="N46"/>
  <c r="N147"/>
  <c r="N98"/>
  <c r="N124"/>
  <c r="N176"/>
  <c r="N202"/>
  <c r="N69" i="8"/>
  <c r="N20"/>
  <c r="N46"/>
  <c r="N147"/>
  <c r="N98"/>
  <c r="N124"/>
  <c r="N176"/>
  <c r="N202"/>
  <c r="R98" i="1"/>
  <c r="P69"/>
  <c r="P20"/>
  <c r="P147"/>
  <c r="P98"/>
  <c r="P69" i="8"/>
  <c r="P20"/>
  <c r="U72" i="4"/>
  <c r="H46"/>
  <c r="H20"/>
  <c r="F72"/>
  <c r="U150" i="6"/>
  <c r="U124" i="8"/>
  <c r="U98"/>
  <c r="U72" i="6"/>
  <c r="U46" i="8"/>
  <c r="R72" i="6"/>
  <c r="T20"/>
  <c r="S72"/>
  <c r="G72"/>
  <c r="F20" i="8"/>
  <c r="H20" i="6"/>
  <c r="V201" i="4"/>
  <c r="T202"/>
  <c r="V175"/>
  <c r="T176"/>
  <c r="V45"/>
  <c r="W45" s="1"/>
  <c r="T46"/>
  <c r="V19"/>
  <c r="T20"/>
  <c r="V201" i="2"/>
  <c r="T202"/>
  <c r="V97"/>
  <c r="T98"/>
  <c r="V45"/>
  <c r="T46"/>
  <c r="V19"/>
  <c r="W19" s="1"/>
  <c r="T20"/>
  <c r="V123" i="5"/>
  <c r="T124"/>
  <c r="U72"/>
  <c r="U20" i="8"/>
  <c r="V19" i="5"/>
  <c r="W19" s="1"/>
  <c r="T20"/>
  <c r="R46" i="8"/>
  <c r="S46"/>
  <c r="R46" i="1"/>
  <c r="S46"/>
  <c r="R20" i="8"/>
  <c r="S20"/>
  <c r="R20" i="1"/>
  <c r="S20"/>
  <c r="F46" i="8"/>
  <c r="G46" i="1"/>
  <c r="G46" i="8"/>
  <c r="G20" i="1"/>
  <c r="F71"/>
  <c r="F20"/>
  <c r="V175" i="6"/>
  <c r="T176"/>
  <c r="T181" s="1"/>
  <c r="V123"/>
  <c r="T124"/>
  <c r="V45"/>
  <c r="T46"/>
  <c r="G71" i="8"/>
  <c r="G20"/>
  <c r="R67"/>
  <c r="S227"/>
  <c r="S71"/>
  <c r="U226" i="1"/>
  <c r="V174" i="2"/>
  <c r="V44"/>
  <c r="V18"/>
  <c r="V174" i="6"/>
  <c r="V122"/>
  <c r="V44"/>
  <c r="W44" s="1"/>
  <c r="V18"/>
  <c r="W18" s="1"/>
  <c r="V200" i="4"/>
  <c r="W200" s="1"/>
  <c r="V174"/>
  <c r="V96"/>
  <c r="W96" s="1"/>
  <c r="V44"/>
  <c r="W44" s="1"/>
  <c r="V18"/>
  <c r="W18" s="1"/>
  <c r="U225" i="1"/>
  <c r="V200" i="5"/>
  <c r="W200" s="1"/>
  <c r="R226" i="8"/>
  <c r="V96" i="5"/>
  <c r="V44"/>
  <c r="W44" s="1"/>
  <c r="R70" i="8"/>
  <c r="V18" i="5"/>
  <c r="W18" s="1"/>
  <c r="F70" i="8"/>
  <c r="V92" i="5"/>
  <c r="W168" i="4"/>
  <c r="S70" i="8"/>
  <c r="S222"/>
  <c r="V199" i="2"/>
  <c r="V173"/>
  <c r="V121"/>
  <c r="V95"/>
  <c r="V17"/>
  <c r="V199" i="6"/>
  <c r="V173"/>
  <c r="V95"/>
  <c r="V43"/>
  <c r="V17"/>
  <c r="V199" i="4"/>
  <c r="V95"/>
  <c r="S69" i="8"/>
  <c r="V43" i="5"/>
  <c r="C73" i="8"/>
  <c r="W40" i="6"/>
  <c r="R68" i="4"/>
  <c r="E66" i="6"/>
  <c r="E66" i="2"/>
  <c r="E71"/>
  <c r="O9" i="1"/>
  <c r="Q9" s="1"/>
  <c r="O14"/>
  <c r="Q14" s="1"/>
  <c r="O40"/>
  <c r="Q40" s="1"/>
  <c r="O123"/>
  <c r="Q123" s="1"/>
  <c r="O175"/>
  <c r="Q175" s="1"/>
  <c r="O191"/>
  <c r="Q191" s="1"/>
  <c r="H42" i="5"/>
  <c r="I9"/>
  <c r="I39"/>
  <c r="I40" i="2"/>
  <c r="I36" i="5"/>
  <c r="S68"/>
  <c r="I45" i="6"/>
  <c r="U224" i="4"/>
  <c r="E11" i="1"/>
  <c r="E14"/>
  <c r="E17"/>
  <c r="E45"/>
  <c r="W205" i="6"/>
  <c r="T94" i="4"/>
  <c r="R172" i="1"/>
  <c r="S68" i="2"/>
  <c r="C42" i="1"/>
  <c r="C42" i="8"/>
  <c r="D68" i="4"/>
  <c r="M42" i="1"/>
  <c r="M51" s="1"/>
  <c r="M120"/>
  <c r="M129" s="1"/>
  <c r="M198"/>
  <c r="M207" s="1"/>
  <c r="P68" i="6"/>
  <c r="P77" s="1"/>
  <c r="M224"/>
  <c r="P68" i="5"/>
  <c r="M146"/>
  <c r="N68" i="4"/>
  <c r="P146"/>
  <c r="M224"/>
  <c r="P68" i="2"/>
  <c r="M224"/>
  <c r="O120" i="6"/>
  <c r="U68" i="4"/>
  <c r="H42"/>
  <c r="D68" i="5"/>
  <c r="C68" i="4"/>
  <c r="N68" i="6"/>
  <c r="N77" s="1"/>
  <c r="N68" i="5"/>
  <c r="P224"/>
  <c r="M68" i="4"/>
  <c r="N146"/>
  <c r="N68" i="2"/>
  <c r="P146"/>
  <c r="T172" i="5"/>
  <c r="H42" i="6"/>
  <c r="H51" s="1"/>
  <c r="G68"/>
  <c r="T198"/>
  <c r="U146"/>
  <c r="U146" i="5"/>
  <c r="U155" s="1"/>
  <c r="S146" i="4"/>
  <c r="S224" i="6"/>
  <c r="S224" i="5"/>
  <c r="R224" i="4"/>
  <c r="R90" i="8"/>
  <c r="U229"/>
  <c r="E16" i="5"/>
  <c r="E42" i="4"/>
  <c r="O198" i="6"/>
  <c r="O120" i="5"/>
  <c r="O94" i="4"/>
  <c r="O198" i="2"/>
  <c r="T16"/>
  <c r="O87" i="1"/>
  <c r="Q87" s="1"/>
  <c r="A65" i="4"/>
  <c r="S68"/>
  <c r="S77" s="1"/>
  <c r="T120"/>
  <c r="F68" i="5"/>
  <c r="R68"/>
  <c r="T94"/>
  <c r="R68" i="6"/>
  <c r="U146" i="4"/>
  <c r="T153"/>
  <c r="U224" i="6"/>
  <c r="U224" i="5"/>
  <c r="S224" i="4"/>
  <c r="R94" i="8"/>
  <c r="F16" i="1"/>
  <c r="G16"/>
  <c r="R16"/>
  <c r="U16"/>
  <c r="R42"/>
  <c r="U42"/>
  <c r="R94"/>
  <c r="U94"/>
  <c r="U103" s="1"/>
  <c r="U120"/>
  <c r="U129" s="1"/>
  <c r="U172"/>
  <c r="U181" s="1"/>
  <c r="H42" i="2"/>
  <c r="H51" s="1"/>
  <c r="F68"/>
  <c r="F77" s="1"/>
  <c r="U68"/>
  <c r="U77" s="1"/>
  <c r="R146"/>
  <c r="T172"/>
  <c r="U224"/>
  <c r="D65" i="1"/>
  <c r="D16"/>
  <c r="D42"/>
  <c r="C68" i="6"/>
  <c r="C77" s="1"/>
  <c r="E16" i="4"/>
  <c r="C68" i="2"/>
  <c r="N16" i="1"/>
  <c r="N42"/>
  <c r="N94"/>
  <c r="N103" s="1"/>
  <c r="N120"/>
  <c r="N129" s="1"/>
  <c r="N172"/>
  <c r="N181" s="1"/>
  <c r="Q195" i="4"/>
  <c r="O198"/>
  <c r="H16"/>
  <c r="F68"/>
  <c r="G68" i="5"/>
  <c r="G77" s="1"/>
  <c r="T120"/>
  <c r="H16" i="6"/>
  <c r="S68"/>
  <c r="R146"/>
  <c r="R146" i="5"/>
  <c r="F42" i="1"/>
  <c r="S16"/>
  <c r="S42"/>
  <c r="S94"/>
  <c r="R120"/>
  <c r="R198"/>
  <c r="R207" s="1"/>
  <c r="H16" i="2"/>
  <c r="H25" s="1"/>
  <c r="G68"/>
  <c r="G77" s="1"/>
  <c r="T120"/>
  <c r="S146"/>
  <c r="E42" i="6"/>
  <c r="E51" s="1"/>
  <c r="D68"/>
  <c r="C68" i="5"/>
  <c r="E42" i="2"/>
  <c r="D68"/>
  <c r="D77" s="1"/>
  <c r="P16" i="1"/>
  <c r="P42"/>
  <c r="O41"/>
  <c r="Q41" s="1"/>
  <c r="O47"/>
  <c r="O88"/>
  <c r="Q88" s="1"/>
  <c r="P94"/>
  <c r="P120"/>
  <c r="P129" s="1"/>
  <c r="V171" i="5"/>
  <c r="G68" i="4"/>
  <c r="H16" i="5"/>
  <c r="H25" s="1"/>
  <c r="U68"/>
  <c r="F68" i="6"/>
  <c r="U68"/>
  <c r="S146"/>
  <c r="S146" i="5"/>
  <c r="R146" i="4"/>
  <c r="R224" i="6"/>
  <c r="R224" i="5"/>
  <c r="G42" i="1"/>
  <c r="S120"/>
  <c r="S129" s="1"/>
  <c r="S172"/>
  <c r="S181" s="1"/>
  <c r="S198"/>
  <c r="S207" s="1"/>
  <c r="U198"/>
  <c r="T61" i="2"/>
  <c r="V61" s="1"/>
  <c r="R68"/>
  <c r="U146"/>
  <c r="U155" s="1"/>
  <c r="R224"/>
  <c r="R233" s="1"/>
  <c r="E16" i="6"/>
  <c r="E42" i="5"/>
  <c r="E16" i="2"/>
  <c r="N198" i="1"/>
  <c r="N207" s="1"/>
  <c r="O16" i="6"/>
  <c r="M146"/>
  <c r="N224"/>
  <c r="O16" i="5"/>
  <c r="O25" s="1"/>
  <c r="N146"/>
  <c r="O172"/>
  <c r="O198"/>
  <c r="M224"/>
  <c r="P68" i="4"/>
  <c r="P77" s="1"/>
  <c r="N224"/>
  <c r="O16" i="2"/>
  <c r="O120"/>
  <c r="M146"/>
  <c r="N224"/>
  <c r="P172" i="1"/>
  <c r="P181" s="1"/>
  <c r="P198"/>
  <c r="P42" i="8"/>
  <c r="P94"/>
  <c r="P103" s="1"/>
  <c r="P120"/>
  <c r="P129" s="1"/>
  <c r="P172"/>
  <c r="P181" s="1"/>
  <c r="P198"/>
  <c r="P207" s="1"/>
  <c r="O42" i="6"/>
  <c r="M68"/>
  <c r="N146"/>
  <c r="O172"/>
  <c r="P224"/>
  <c r="O42" i="5"/>
  <c r="M68"/>
  <c r="P146"/>
  <c r="N224"/>
  <c r="O16" i="4"/>
  <c r="O25" s="1"/>
  <c r="O120"/>
  <c r="M146"/>
  <c r="O172"/>
  <c r="P224"/>
  <c r="O42" i="2"/>
  <c r="M68"/>
  <c r="N146"/>
  <c r="O172"/>
  <c r="P224"/>
  <c r="O94" i="6"/>
  <c r="P146"/>
  <c r="O94" i="5"/>
  <c r="O42" i="4"/>
  <c r="O94" i="2"/>
  <c r="V197" i="4"/>
  <c r="T198"/>
  <c r="V171"/>
  <c r="T172"/>
  <c r="V41"/>
  <c r="W41" s="1"/>
  <c r="T42"/>
  <c r="V15"/>
  <c r="V16" s="1"/>
  <c r="T16"/>
  <c r="V197" i="2"/>
  <c r="V198" s="1"/>
  <c r="T198"/>
  <c r="T223"/>
  <c r="V223" s="1"/>
  <c r="S224"/>
  <c r="V93"/>
  <c r="T94"/>
  <c r="V41"/>
  <c r="T42"/>
  <c r="T51" s="1"/>
  <c r="V171" i="6"/>
  <c r="T172"/>
  <c r="V119"/>
  <c r="T120"/>
  <c r="V93"/>
  <c r="T94"/>
  <c r="S67" i="8"/>
  <c r="V41" i="6"/>
  <c r="W41" s="1"/>
  <c r="T42"/>
  <c r="V15"/>
  <c r="V16" s="1"/>
  <c r="T16"/>
  <c r="V197" i="5"/>
  <c r="W197" s="1"/>
  <c r="T198"/>
  <c r="V41"/>
  <c r="T42"/>
  <c r="V15"/>
  <c r="T16"/>
  <c r="R223" i="8"/>
  <c r="U94"/>
  <c r="S67" i="1"/>
  <c r="O175" i="8"/>
  <c r="Q175" s="1"/>
  <c r="O165"/>
  <c r="Q165" s="1"/>
  <c r="F65"/>
  <c r="F16"/>
  <c r="F42"/>
  <c r="F51" s="1"/>
  <c r="R65"/>
  <c r="R16"/>
  <c r="U16"/>
  <c r="U25" s="1"/>
  <c r="R42"/>
  <c r="S94"/>
  <c r="R120"/>
  <c r="U120"/>
  <c r="R221"/>
  <c r="R172"/>
  <c r="R181" s="1"/>
  <c r="U172"/>
  <c r="U181" s="1"/>
  <c r="R198"/>
  <c r="R207" s="1"/>
  <c r="U198"/>
  <c r="U207" s="1"/>
  <c r="O9"/>
  <c r="Q9" s="1"/>
  <c r="O19"/>
  <c r="Q19" s="1"/>
  <c r="O35"/>
  <c r="Q35" s="1"/>
  <c r="M42"/>
  <c r="O40"/>
  <c r="Q40" s="1"/>
  <c r="O45"/>
  <c r="Q45" s="1"/>
  <c r="O113"/>
  <c r="Q113" s="1"/>
  <c r="M120"/>
  <c r="M129" s="1"/>
  <c r="O123"/>
  <c r="Q123" s="1"/>
  <c r="O191"/>
  <c r="Q191" s="1"/>
  <c r="M198"/>
  <c r="M207" s="1"/>
  <c r="O196"/>
  <c r="Q196" s="1"/>
  <c r="O201"/>
  <c r="Q201" s="1"/>
  <c r="S225"/>
  <c r="G16"/>
  <c r="G42"/>
  <c r="G51" s="1"/>
  <c r="A51" s="1"/>
  <c r="S16"/>
  <c r="S42"/>
  <c r="S120"/>
  <c r="S172"/>
  <c r="S198"/>
  <c r="S207" s="1"/>
  <c r="D65"/>
  <c r="D16"/>
  <c r="D38"/>
  <c r="D42"/>
  <c r="D51" s="1"/>
  <c r="N65"/>
  <c r="N16"/>
  <c r="N25" s="1"/>
  <c r="N42"/>
  <c r="N51" s="1"/>
  <c r="N94"/>
  <c r="N120"/>
  <c r="N129" s="1"/>
  <c r="N172"/>
  <c r="N181" s="1"/>
  <c r="N198"/>
  <c r="N207" s="1"/>
  <c r="U42"/>
  <c r="U51" s="1"/>
  <c r="E9"/>
  <c r="E19"/>
  <c r="E35"/>
  <c r="E40"/>
  <c r="E45"/>
  <c r="P65"/>
  <c r="P16"/>
  <c r="P25" s="1"/>
  <c r="W40" i="2"/>
  <c r="V101"/>
  <c r="U143" i="8"/>
  <c r="G69" i="1"/>
  <c r="T149" i="4"/>
  <c r="T217" i="6"/>
  <c r="V217" s="1"/>
  <c r="T222" i="5"/>
  <c r="V222" s="1"/>
  <c r="H45" i="1"/>
  <c r="O61" i="4"/>
  <c r="Q61" s="1"/>
  <c r="O153"/>
  <c r="Q153" s="1"/>
  <c r="H66" i="6"/>
  <c r="A67"/>
  <c r="T21" i="8"/>
  <c r="U140"/>
  <c r="I44" i="6"/>
  <c r="U67" i="8"/>
  <c r="U65"/>
  <c r="F69" i="1"/>
  <c r="R223"/>
  <c r="M94" i="8"/>
  <c r="M103" s="1"/>
  <c r="G15" i="11"/>
  <c r="T141" i="6"/>
  <c r="V141" s="1"/>
  <c r="T147" i="5"/>
  <c r="T231" i="6"/>
  <c r="T221" i="4"/>
  <c r="V221" s="1"/>
  <c r="T227"/>
  <c r="F63" i="1"/>
  <c r="F73"/>
  <c r="G63"/>
  <c r="T93"/>
  <c r="V93" s="1"/>
  <c r="E65" i="2"/>
  <c r="E75"/>
  <c r="M116" i="8"/>
  <c r="M130" s="1"/>
  <c r="M194"/>
  <c r="M208" s="1"/>
  <c r="O66" i="6"/>
  <c r="Q66" s="1"/>
  <c r="O75" i="4"/>
  <c r="Q75" s="1"/>
  <c r="A62" i="6"/>
  <c r="F12" i="8"/>
  <c r="F38"/>
  <c r="R144"/>
  <c r="R194"/>
  <c r="T222" i="2"/>
  <c r="V222" s="1"/>
  <c r="E49" i="1"/>
  <c r="E41" i="8"/>
  <c r="P116" i="1"/>
  <c r="P130" s="1"/>
  <c r="P38" i="8"/>
  <c r="O169"/>
  <c r="P220" i="6"/>
  <c r="N61" i="1"/>
  <c r="G38" i="11"/>
  <c r="R64" i="2"/>
  <c r="A65"/>
  <c r="A67" i="5"/>
  <c r="O218" i="6"/>
  <c r="Q218" s="1"/>
  <c r="R38" i="8"/>
  <c r="R62"/>
  <c r="D62"/>
  <c r="E10"/>
  <c r="N143"/>
  <c r="Q88" i="4"/>
  <c r="V91"/>
  <c r="R69" i="8"/>
  <c r="R168"/>
  <c r="T217" i="5"/>
  <c r="V217" s="1"/>
  <c r="U220"/>
  <c r="T217" i="4"/>
  <c r="V217" s="1"/>
  <c r="T229"/>
  <c r="A43" i="8"/>
  <c r="F38" i="1"/>
  <c r="V117" i="2"/>
  <c r="P143" i="8"/>
  <c r="O143" i="5"/>
  <c r="O71" i="2"/>
  <c r="Q71" s="1"/>
  <c r="O139"/>
  <c r="Q139" s="1"/>
  <c r="O144"/>
  <c r="Q144" s="1"/>
  <c r="W35" i="4"/>
  <c r="W10" i="6"/>
  <c r="A61"/>
  <c r="T69"/>
  <c r="V117"/>
  <c r="O219" i="5"/>
  <c r="Q219" s="1"/>
  <c r="N75" i="1"/>
  <c r="Q117" i="2"/>
  <c r="Q125"/>
  <c r="Q195"/>
  <c r="Q198" s="1"/>
  <c r="D70" i="8"/>
  <c r="E23"/>
  <c r="E73" i="2"/>
  <c r="V122"/>
  <c r="T99" i="1"/>
  <c r="D73"/>
  <c r="V119" i="5"/>
  <c r="Q123" i="2"/>
  <c r="E69" i="4"/>
  <c r="E70" i="2"/>
  <c r="M12" i="1"/>
  <c r="M38"/>
  <c r="O37"/>
  <c r="Q37" s="1"/>
  <c r="M116"/>
  <c r="M130" s="1"/>
  <c r="O173"/>
  <c r="M90" i="8"/>
  <c r="O89"/>
  <c r="O121"/>
  <c r="O167"/>
  <c r="Q167" s="1"/>
  <c r="O173"/>
  <c r="W37" i="5"/>
  <c r="O140" i="2"/>
  <c r="Q140" s="1"/>
  <c r="O145"/>
  <c r="Q145" s="1"/>
  <c r="O218"/>
  <c r="O223"/>
  <c r="T65" i="6"/>
  <c r="V65" s="1"/>
  <c r="H73"/>
  <c r="T223"/>
  <c r="T226" i="4"/>
  <c r="T231"/>
  <c r="A39" i="8"/>
  <c r="A41"/>
  <c r="H44"/>
  <c r="H47"/>
  <c r="A49"/>
  <c r="T10"/>
  <c r="V10" s="1"/>
  <c r="T13"/>
  <c r="T44"/>
  <c r="T41"/>
  <c r="V41" s="1"/>
  <c r="T35"/>
  <c r="V35" s="1"/>
  <c r="T95"/>
  <c r="R149"/>
  <c r="T92"/>
  <c r="V92" s="1"/>
  <c r="R151"/>
  <c r="U153"/>
  <c r="T114"/>
  <c r="V114" s="1"/>
  <c r="S145"/>
  <c r="T122"/>
  <c r="S151"/>
  <c r="T127"/>
  <c r="AE49" i="2"/>
  <c r="E10" i="1"/>
  <c r="E18"/>
  <c r="E36"/>
  <c r="E39"/>
  <c r="E41"/>
  <c r="E47"/>
  <c r="E36" i="8"/>
  <c r="E44"/>
  <c r="E47"/>
  <c r="E49"/>
  <c r="E71" i="5"/>
  <c r="P12" i="1"/>
  <c r="O18"/>
  <c r="Q18" s="1"/>
  <c r="O101"/>
  <c r="Q101" s="1"/>
  <c r="O117"/>
  <c r="O122"/>
  <c r="Q122" s="1"/>
  <c r="P194"/>
  <c r="P208" s="1"/>
  <c r="O195"/>
  <c r="Q195" s="1"/>
  <c r="O205"/>
  <c r="Q205" s="1"/>
  <c r="O13" i="8"/>
  <c r="O18"/>
  <c r="Q18" s="1"/>
  <c r="O44"/>
  <c r="Q44" s="1"/>
  <c r="O49"/>
  <c r="P194"/>
  <c r="P208" s="1"/>
  <c r="O62" i="6"/>
  <c r="Q62" s="1"/>
  <c r="O67"/>
  <c r="Q67" s="1"/>
  <c r="M64" i="5"/>
  <c r="O67"/>
  <c r="Q67" s="1"/>
  <c r="Q12" i="4"/>
  <c r="O144"/>
  <c r="P140" i="8"/>
  <c r="P90"/>
  <c r="P104" s="1"/>
  <c r="M153" i="1"/>
  <c r="I9" i="4"/>
  <c r="V19" i="6"/>
  <c r="V96"/>
  <c r="T148"/>
  <c r="G71" i="1"/>
  <c r="A45"/>
  <c r="T101"/>
  <c r="C70" i="8"/>
  <c r="E18"/>
  <c r="N139"/>
  <c r="O87"/>
  <c r="Q87" s="1"/>
  <c r="N149"/>
  <c r="O97"/>
  <c r="Q97" s="1"/>
  <c r="V87" i="4"/>
  <c r="T90"/>
  <c r="O92" i="1"/>
  <c r="Q92" s="1"/>
  <c r="O96" i="8"/>
  <c r="Q96" s="1"/>
  <c r="V195" i="5"/>
  <c r="O91" i="1"/>
  <c r="E15" i="8"/>
  <c r="C67" i="1"/>
  <c r="E15"/>
  <c r="M65"/>
  <c r="O13"/>
  <c r="Q200" i="2"/>
  <c r="W200" s="1"/>
  <c r="O148" i="6"/>
  <c r="Q148" s="1"/>
  <c r="C70" i="1"/>
  <c r="O174" i="8"/>
  <c r="Q174" s="1"/>
  <c r="O92"/>
  <c r="Q92" s="1"/>
  <c r="N66" i="1"/>
  <c r="E13" i="8"/>
  <c r="W10" i="4"/>
  <c r="T141" i="5"/>
  <c r="V141" s="1"/>
  <c r="T221"/>
  <c r="V221" s="1"/>
  <c r="I11" i="2"/>
  <c r="I14"/>
  <c r="I18"/>
  <c r="I21"/>
  <c r="I41"/>
  <c r="O122" i="8"/>
  <c r="Q122" s="1"/>
  <c r="O221" i="2"/>
  <c r="T194" i="6"/>
  <c r="U63" i="8"/>
  <c r="C12" i="1"/>
  <c r="C20"/>
  <c r="C16" i="8"/>
  <c r="C20"/>
  <c r="I9" i="6"/>
  <c r="E38" i="5"/>
  <c r="I47" i="2"/>
  <c r="D64"/>
  <c r="N38" i="8"/>
  <c r="N194"/>
  <c r="W193" i="5"/>
  <c r="P64" i="2"/>
  <c r="N142"/>
  <c r="W36"/>
  <c r="W11" i="5"/>
  <c r="H61" i="4"/>
  <c r="I11" i="6"/>
  <c r="H38"/>
  <c r="I41"/>
  <c r="H62"/>
  <c r="A73"/>
  <c r="R116" i="8"/>
  <c r="O37" i="11"/>
  <c r="A69" i="2"/>
  <c r="T73"/>
  <c r="Q88" i="6"/>
  <c r="W88" s="1"/>
  <c r="V89" i="2"/>
  <c r="R153" i="8"/>
  <c r="M220" i="2"/>
  <c r="P70" i="1"/>
  <c r="T116" i="5"/>
  <c r="W14" i="2"/>
  <c r="H41" i="8"/>
  <c r="G64" i="6"/>
  <c r="N12" i="1"/>
  <c r="N26" s="1"/>
  <c r="V113" i="5"/>
  <c r="W49"/>
  <c r="M38" i="11" s="1"/>
  <c r="N141" i="8"/>
  <c r="A12" i="4"/>
  <c r="A38" i="6"/>
  <c r="T38" i="4"/>
  <c r="V114" i="6"/>
  <c r="T177" i="8"/>
  <c r="N225" i="1"/>
  <c r="N12" i="8"/>
  <c r="O95"/>
  <c r="T12" i="5"/>
  <c r="V93"/>
  <c r="H67" i="6"/>
  <c r="T70"/>
  <c r="V99"/>
  <c r="E61" i="4"/>
  <c r="E62" i="2"/>
  <c r="O71" i="6"/>
  <c r="Q71" s="1"/>
  <c r="Q87" i="2"/>
  <c r="W87" s="1"/>
  <c r="O141"/>
  <c r="Q141" s="1"/>
  <c r="O219"/>
  <c r="Q219" s="1"/>
  <c r="O225"/>
  <c r="V35"/>
  <c r="V38" s="1"/>
  <c r="T38"/>
  <c r="I10" i="4"/>
  <c r="I19" i="5"/>
  <c r="I35"/>
  <c r="T147" i="6"/>
  <c r="T153"/>
  <c r="T141" i="4"/>
  <c r="V141" s="1"/>
  <c r="T148"/>
  <c r="U220" i="6"/>
  <c r="T221"/>
  <c r="V221" s="1"/>
  <c r="T226"/>
  <c r="T226" i="5"/>
  <c r="T227"/>
  <c r="H11" i="8"/>
  <c r="I15" i="2"/>
  <c r="I44"/>
  <c r="O70" i="6"/>
  <c r="Q70" s="1"/>
  <c r="W196" i="2"/>
  <c r="T229"/>
  <c r="O222" i="5"/>
  <c r="Q222" s="1"/>
  <c r="W9" i="4"/>
  <c r="O69"/>
  <c r="W192"/>
  <c r="O67" i="2"/>
  <c r="Q67" s="1"/>
  <c r="O73"/>
  <c r="O148"/>
  <c r="Q148" s="1"/>
  <c r="O226"/>
  <c r="Q226" s="1"/>
  <c r="V12" i="5"/>
  <c r="V12" i="6"/>
  <c r="H14" i="8"/>
  <c r="T9"/>
  <c r="V9" s="1"/>
  <c r="T17"/>
  <c r="V17" s="1"/>
  <c r="J17" i="11"/>
  <c r="A61" i="2"/>
  <c r="U64"/>
  <c r="T63"/>
  <c r="V63" s="1"/>
  <c r="H66"/>
  <c r="T139"/>
  <c r="S220"/>
  <c r="O19" i="1"/>
  <c r="Q19" s="1"/>
  <c r="O45"/>
  <c r="Q45" s="1"/>
  <c r="O118"/>
  <c r="Q118" s="1"/>
  <c r="O196"/>
  <c r="O69" i="5"/>
  <c r="O153"/>
  <c r="Q153" s="1"/>
  <c r="O70" i="4"/>
  <c r="Q70" s="1"/>
  <c r="O140"/>
  <c r="O145"/>
  <c r="Q145" s="1"/>
  <c r="O151"/>
  <c r="N220"/>
  <c r="O227"/>
  <c r="Q227" s="1"/>
  <c r="P142" i="2"/>
  <c r="O217"/>
  <c r="Q217" s="1"/>
  <c r="P220"/>
  <c r="T12"/>
  <c r="T116"/>
  <c r="V38" i="5"/>
  <c r="T38" i="6"/>
  <c r="T90"/>
  <c r="U147" i="8"/>
  <c r="F65" i="1"/>
  <c r="F70"/>
  <c r="S143"/>
  <c r="S145"/>
  <c r="S148"/>
  <c r="S151"/>
  <c r="S153"/>
  <c r="T171"/>
  <c r="T177"/>
  <c r="T192"/>
  <c r="V192" s="1"/>
  <c r="I14" i="5"/>
  <c r="E63"/>
  <c r="E63" i="4"/>
  <c r="E66"/>
  <c r="C64" i="2"/>
  <c r="O127" i="8"/>
  <c r="Q127" s="1"/>
  <c r="O195"/>
  <c r="C12"/>
  <c r="M172" i="1"/>
  <c r="M194"/>
  <c r="M208" s="1"/>
  <c r="O10" i="8"/>
  <c r="Q10" s="1"/>
  <c r="M38"/>
  <c r="O41"/>
  <c r="Q41" s="1"/>
  <c r="O47"/>
  <c r="O88"/>
  <c r="Q88" s="1"/>
  <c r="O93"/>
  <c r="Q93" s="1"/>
  <c r="O99"/>
  <c r="O114"/>
  <c r="Q114" s="1"/>
  <c r="N116"/>
  <c r="N130" s="1"/>
  <c r="O119"/>
  <c r="Q119" s="1"/>
  <c r="M172"/>
  <c r="M181" s="1"/>
  <c r="O177"/>
  <c r="O192"/>
  <c r="Q192" s="1"/>
  <c r="O203"/>
  <c r="O70" i="5"/>
  <c r="Q70" s="1"/>
  <c r="O147" i="4"/>
  <c r="O218"/>
  <c r="Q218" s="1"/>
  <c r="N26" i="11"/>
  <c r="E11" i="8"/>
  <c r="U144"/>
  <c r="T166"/>
  <c r="V166" s="1"/>
  <c r="M151"/>
  <c r="N90"/>
  <c r="N104" s="1"/>
  <c r="E14"/>
  <c r="M12"/>
  <c r="O11"/>
  <c r="Q11" s="1"/>
  <c r="O89" i="1"/>
  <c r="Q89" s="1"/>
  <c r="O166"/>
  <c r="Q166" s="1"/>
  <c r="E19"/>
  <c r="T15" i="8"/>
  <c r="V15" s="1"/>
  <c r="T88"/>
  <c r="V88" s="1"/>
  <c r="M94" i="1"/>
  <c r="M103" s="1"/>
  <c r="E9"/>
  <c r="O36"/>
  <c r="Q36" s="1"/>
  <c r="O21"/>
  <c r="M223"/>
  <c r="O171"/>
  <c r="O171" i="8"/>
  <c r="Q171" s="1"/>
  <c r="E17"/>
  <c r="T119"/>
  <c r="O125"/>
  <c r="O128" s="1"/>
  <c r="O115"/>
  <c r="Q115" s="1"/>
  <c r="M140"/>
  <c r="S148"/>
  <c r="T169"/>
  <c r="M168" i="1"/>
  <c r="C16"/>
  <c r="O17" i="8"/>
  <c r="N90" i="1"/>
  <c r="N104" s="1"/>
  <c r="O170"/>
  <c r="N194"/>
  <c r="N208" s="1"/>
  <c r="O36" i="8"/>
  <c r="Q36" s="1"/>
  <c r="T179"/>
  <c r="A44"/>
  <c r="S65"/>
  <c r="O93" i="1"/>
  <c r="Q93" s="1"/>
  <c r="N38"/>
  <c r="O21" i="8"/>
  <c r="O193" i="1"/>
  <c r="Q193" s="1"/>
  <c r="O199"/>
  <c r="O37" i="8"/>
  <c r="Q37" s="1"/>
  <c r="O43"/>
  <c r="Q89" i="4"/>
  <c r="W89" s="1"/>
  <c r="O194"/>
  <c r="V125" i="2"/>
  <c r="T168" i="6"/>
  <c r="N220" i="2"/>
  <c r="V36" i="6"/>
  <c r="V38" s="1"/>
  <c r="W91" i="2"/>
  <c r="V115" i="5"/>
  <c r="E38" i="2"/>
  <c r="I35"/>
  <c r="N143" i="1"/>
  <c r="Q169" i="5"/>
  <c r="T38"/>
  <c r="H61" i="2"/>
  <c r="O231"/>
  <c r="Q231" s="1"/>
  <c r="V205" i="5"/>
  <c r="N38" i="11"/>
  <c r="V91" i="6"/>
  <c r="Q123" i="5"/>
  <c r="Q122" i="2"/>
  <c r="V89" i="6"/>
  <c r="W89" s="1"/>
  <c r="T218" i="4"/>
  <c r="V218" s="1"/>
  <c r="T116"/>
  <c r="T90" i="2"/>
  <c r="V114"/>
  <c r="V116" s="1"/>
  <c r="T12" i="6"/>
  <c r="O149" i="2"/>
  <c r="Q149" s="1"/>
  <c r="N142" i="4"/>
  <c r="I15" i="6"/>
  <c r="H61"/>
  <c r="A66"/>
  <c r="T67"/>
  <c r="A71"/>
  <c r="AE153" i="2"/>
  <c r="O193" i="8"/>
  <c r="Q193" s="1"/>
  <c r="W37" i="6"/>
  <c r="U38" i="8"/>
  <c r="U231"/>
  <c r="A11" i="1"/>
  <c r="F67"/>
  <c r="F62"/>
  <c r="A37"/>
  <c r="T49"/>
  <c r="V49" s="1"/>
  <c r="T87"/>
  <c r="T91"/>
  <c r="V91" s="1"/>
  <c r="S116"/>
  <c r="T167"/>
  <c r="V167" s="1"/>
  <c r="H63" i="2"/>
  <c r="T66"/>
  <c r="V66" s="1"/>
  <c r="H69"/>
  <c r="D38" i="1"/>
  <c r="W196" i="4"/>
  <c r="T71" i="6"/>
  <c r="T75"/>
  <c r="V75" s="1"/>
  <c r="E39" i="11" s="1"/>
  <c r="E44" i="1"/>
  <c r="E21" i="8"/>
  <c r="E61" i="5"/>
  <c r="P38" i="1"/>
  <c r="O44"/>
  <c r="Q44" s="1"/>
  <c r="P168"/>
  <c r="P182" s="1"/>
  <c r="O169"/>
  <c r="O39" i="8"/>
  <c r="Q39" s="1"/>
  <c r="O91"/>
  <c r="O117"/>
  <c r="O200"/>
  <c r="O205"/>
  <c r="Q205" s="1"/>
  <c r="O148" i="5"/>
  <c r="Q148" s="1"/>
  <c r="O223"/>
  <c r="Q223" s="1"/>
  <c r="T93" i="8"/>
  <c r="A14"/>
  <c r="T41" i="1"/>
  <c r="T231" i="5"/>
  <c r="T96" i="1"/>
  <c r="S64" i="4"/>
  <c r="S64" i="2"/>
  <c r="T144"/>
  <c r="A21" i="1"/>
  <c r="H21"/>
  <c r="E13"/>
  <c r="C65"/>
  <c r="E39" i="8"/>
  <c r="I23" i="4"/>
  <c r="D26" i="11" s="1"/>
  <c r="M75" i="1"/>
  <c r="O23"/>
  <c r="Q23" s="1"/>
  <c r="N71" i="8"/>
  <c r="M75"/>
  <c r="O75" s="1"/>
  <c r="O23"/>
  <c r="Q23" s="1"/>
  <c r="I47" i="6"/>
  <c r="Q122" i="4"/>
  <c r="Q89" i="2"/>
  <c r="V88"/>
  <c r="V191"/>
  <c r="V191" i="4"/>
  <c r="V194" s="1"/>
  <c r="T194"/>
  <c r="V191" i="5"/>
  <c r="T194"/>
  <c r="V113" i="6"/>
  <c r="T116"/>
  <c r="V166"/>
  <c r="V168" s="1"/>
  <c r="I36" i="4"/>
  <c r="I47"/>
  <c r="R64"/>
  <c r="A71" i="5"/>
  <c r="T218" i="2"/>
  <c r="V218" s="1"/>
  <c r="O167" i="1"/>
  <c r="Q167" s="1"/>
  <c r="N64" i="6"/>
  <c r="O140"/>
  <c r="O145"/>
  <c r="Q145" s="1"/>
  <c r="O151"/>
  <c r="O63" i="4"/>
  <c r="Q63" s="1"/>
  <c r="O63" i="2"/>
  <c r="Q63" s="1"/>
  <c r="O69"/>
  <c r="I18" i="6"/>
  <c r="I21"/>
  <c r="S62" i="8"/>
  <c r="S73"/>
  <c r="S75"/>
  <c r="U66"/>
  <c r="U71"/>
  <c r="U61"/>
  <c r="S38"/>
  <c r="U116"/>
  <c r="S168" i="1"/>
  <c r="V12" i="2"/>
  <c r="A70"/>
  <c r="S142"/>
  <c r="T148" i="5"/>
  <c r="T153"/>
  <c r="U220" i="4"/>
  <c r="A9" i="8"/>
  <c r="A11"/>
  <c r="T47"/>
  <c r="T43"/>
  <c r="V43" s="1"/>
  <c r="T40"/>
  <c r="V40" s="1"/>
  <c r="T167"/>
  <c r="V167" s="1"/>
  <c r="T191"/>
  <c r="V191" s="1"/>
  <c r="T193"/>
  <c r="T196"/>
  <c r="V196" s="1"/>
  <c r="T199"/>
  <c r="V199" s="1"/>
  <c r="T201"/>
  <c r="A24" i="6"/>
  <c r="A24" i="4"/>
  <c r="G66" i="1"/>
  <c r="S147"/>
  <c r="S149"/>
  <c r="O203"/>
  <c r="M64" i="4"/>
  <c r="O71"/>
  <c r="Q71" s="1"/>
  <c r="O149"/>
  <c r="Q149" s="1"/>
  <c r="P220"/>
  <c r="O221"/>
  <c r="O226"/>
  <c r="Q226" s="1"/>
  <c r="O231"/>
  <c r="M15" i="11"/>
  <c r="O153" i="2"/>
  <c r="Q153" s="1"/>
  <c r="W11" i="4"/>
  <c r="V12"/>
  <c r="V205"/>
  <c r="V47"/>
  <c r="V50" s="1"/>
  <c r="V119"/>
  <c r="V201" i="5"/>
  <c r="T97" i="8"/>
  <c r="A12" i="2"/>
  <c r="V13"/>
  <c r="V39"/>
  <c r="V43"/>
  <c r="H65"/>
  <c r="T71"/>
  <c r="H75"/>
  <c r="C17" i="11" s="1"/>
  <c r="A75" i="2"/>
  <c r="V99" i="4"/>
  <c r="V123"/>
  <c r="V173"/>
  <c r="T63" i="6"/>
  <c r="V63" s="1"/>
  <c r="V92"/>
  <c r="W92" s="1"/>
  <c r="H39" i="8"/>
  <c r="T171"/>
  <c r="V171" s="1"/>
  <c r="H49"/>
  <c r="C5" i="11" s="1"/>
  <c r="T174" i="8"/>
  <c r="T125"/>
  <c r="T37"/>
  <c r="V37" s="1"/>
  <c r="T23"/>
  <c r="V23" s="1"/>
  <c r="T18"/>
  <c r="T205"/>
  <c r="T117"/>
  <c r="A47"/>
  <c r="V39" i="4"/>
  <c r="G26" i="11"/>
  <c r="H71" i="6"/>
  <c r="A12" i="5"/>
  <c r="U69" i="8"/>
  <c r="H70" i="2"/>
  <c r="I43" i="4"/>
  <c r="F64" i="6"/>
  <c r="H65" i="5"/>
  <c r="A65"/>
  <c r="A12" i="6"/>
  <c r="V121"/>
  <c r="S143" i="8"/>
  <c r="T39"/>
  <c r="R220" i="4"/>
  <c r="T229" i="5"/>
  <c r="V121"/>
  <c r="Q39" i="2"/>
  <c r="Q42" s="1"/>
  <c r="H65" i="6"/>
  <c r="H75"/>
  <c r="C39" i="11" s="1"/>
  <c r="T67" i="2"/>
  <c r="E71" i="6"/>
  <c r="E67" i="4"/>
  <c r="E75"/>
  <c r="E61" i="2"/>
  <c r="E63"/>
  <c r="E69"/>
  <c r="O35" i="1"/>
  <c r="O61" i="5"/>
  <c r="Q61" s="1"/>
  <c r="P64"/>
  <c r="O139"/>
  <c r="Q139" s="1"/>
  <c r="P142"/>
  <c r="W14" i="4"/>
  <c r="Q39"/>
  <c r="Q42" s="1"/>
  <c r="O143" i="2"/>
  <c r="C64" i="4"/>
  <c r="P64" i="6"/>
  <c r="O90"/>
  <c r="O148" i="4"/>
  <c r="C64" i="5"/>
  <c r="O99" i="1"/>
  <c r="O102" s="1"/>
  <c r="O114"/>
  <c r="Q114" s="1"/>
  <c r="O119"/>
  <c r="Q119" s="1"/>
  <c r="O62" i="5"/>
  <c r="Q62" s="1"/>
  <c r="M142"/>
  <c r="O12" i="4"/>
  <c r="W23"/>
  <c r="F26" i="11" s="1"/>
  <c r="A66" i="4"/>
  <c r="M231" i="8"/>
  <c r="O179"/>
  <c r="Q179" s="1"/>
  <c r="Q101" i="6"/>
  <c r="Q121"/>
  <c r="Q127"/>
  <c r="W127" s="1"/>
  <c r="Q165"/>
  <c r="W165" s="1"/>
  <c r="O168"/>
  <c r="O223"/>
  <c r="O226" i="5"/>
  <c r="Q226" s="1"/>
  <c r="Q43" i="4"/>
  <c r="Q46" s="1"/>
  <c r="Q101"/>
  <c r="Q113"/>
  <c r="W113" s="1"/>
  <c r="Q119"/>
  <c r="Q174"/>
  <c r="O222"/>
  <c r="M64" i="2"/>
  <c r="O62"/>
  <c r="Q62" s="1"/>
  <c r="Q118"/>
  <c r="T143" i="5"/>
  <c r="T143" i="4"/>
  <c r="R71" i="8"/>
  <c r="T19"/>
  <c r="R75"/>
  <c r="T49"/>
  <c r="V49" s="1"/>
  <c r="E5" i="11" s="1"/>
  <c r="T36" i="8"/>
  <c r="T175"/>
  <c r="H9" i="1"/>
  <c r="F12"/>
  <c r="A9"/>
  <c r="H36"/>
  <c r="A36"/>
  <c r="G62"/>
  <c r="A40"/>
  <c r="H40"/>
  <c r="H43"/>
  <c r="A43"/>
  <c r="T35"/>
  <c r="V35" s="1"/>
  <c r="T37"/>
  <c r="V37" s="1"/>
  <c r="R63"/>
  <c r="T222" i="6"/>
  <c r="H9" i="8"/>
  <c r="T143" i="6"/>
  <c r="T45" i="8"/>
  <c r="Q167" i="2"/>
  <c r="Q168" s="1"/>
  <c r="O168"/>
  <c r="V88" i="4"/>
  <c r="I15"/>
  <c r="I45"/>
  <c r="T223"/>
  <c r="T44" i="1"/>
  <c r="T47"/>
  <c r="O139" i="6"/>
  <c r="O222"/>
  <c r="Q222" s="1"/>
  <c r="O227"/>
  <c r="Q227" s="1"/>
  <c r="H67" i="5"/>
  <c r="T148" i="2"/>
  <c r="O15" i="8"/>
  <c r="Q15" s="1"/>
  <c r="M142" i="6"/>
  <c r="N220" i="5"/>
  <c r="P64" i="4"/>
  <c r="P142"/>
  <c r="I19"/>
  <c r="S168" i="8"/>
  <c r="R75" i="1"/>
  <c r="U148"/>
  <c r="U141"/>
  <c r="T200"/>
  <c r="T203"/>
  <c r="P223" i="8"/>
  <c r="J28" i="11"/>
  <c r="W14" i="5"/>
  <c r="Q115" i="6"/>
  <c r="Q117"/>
  <c r="Q125"/>
  <c r="M220"/>
  <c r="O219"/>
  <c r="Q219" s="1"/>
  <c r="O225"/>
  <c r="Q36" i="5"/>
  <c r="W36" s="1"/>
  <c r="O38"/>
  <c r="Q88"/>
  <c r="W88" s="1"/>
  <c r="Q117"/>
  <c r="W180"/>
  <c r="W179"/>
  <c r="O218"/>
  <c r="Q218" s="1"/>
  <c r="M220"/>
  <c r="Q19" i="4"/>
  <c r="Q21"/>
  <c r="Q24" s="1"/>
  <c r="Q37"/>
  <c r="O38"/>
  <c r="Q47"/>
  <c r="Q50" s="1"/>
  <c r="O65"/>
  <c r="Q91"/>
  <c r="Q97"/>
  <c r="Q117"/>
  <c r="M142"/>
  <c r="O141"/>
  <c r="Q141" s="1"/>
  <c r="Q11" i="2"/>
  <c r="W11" s="1"/>
  <c r="O12"/>
  <c r="Q44"/>
  <c r="O61"/>
  <c r="N64"/>
  <c r="O65"/>
  <c r="O75"/>
  <c r="Q75" s="1"/>
  <c r="Q88"/>
  <c r="T225" i="5"/>
  <c r="T219" i="4"/>
  <c r="T225"/>
  <c r="R231" i="1"/>
  <c r="T179"/>
  <c r="R194"/>
  <c r="T197"/>
  <c r="T205"/>
  <c r="W192" i="6"/>
  <c r="Q93" i="2"/>
  <c r="Q94" s="1"/>
  <c r="I11" i="5"/>
  <c r="I37" i="6"/>
  <c r="I40"/>
  <c r="T195" i="1"/>
  <c r="V195" s="1"/>
  <c r="S223"/>
  <c r="E67" i="6"/>
  <c r="E75"/>
  <c r="E67" i="2"/>
  <c r="O11" i="1"/>
  <c r="Q11" s="1"/>
  <c r="O17"/>
  <c r="O95"/>
  <c r="O115"/>
  <c r="Q115" s="1"/>
  <c r="O121"/>
  <c r="O63" i="5"/>
  <c r="Q63" s="1"/>
  <c r="H66" i="4"/>
  <c r="T151" i="2"/>
  <c r="I43"/>
  <c r="D71" i="8"/>
  <c r="E12" i="6"/>
  <c r="E12" i="5"/>
  <c r="I21" i="4"/>
  <c r="I9" i="2"/>
  <c r="O39" i="1"/>
  <c r="O49"/>
  <c r="Q49" s="1"/>
  <c r="P90"/>
  <c r="O127"/>
  <c r="O201"/>
  <c r="P116" i="8"/>
  <c r="P130" s="1"/>
  <c r="O118"/>
  <c r="P168"/>
  <c r="O170"/>
  <c r="Q170" s="1"/>
  <c r="O69" i="6"/>
  <c r="P142"/>
  <c r="O153"/>
  <c r="Q153" s="1"/>
  <c r="N64" i="5"/>
  <c r="N142"/>
  <c r="O144"/>
  <c r="O225"/>
  <c r="T66" i="4"/>
  <c r="V66" s="1"/>
  <c r="V17"/>
  <c r="U227" i="1"/>
  <c r="R222"/>
  <c r="M16" i="11"/>
  <c r="L16"/>
  <c r="L17"/>
  <c r="N15"/>
  <c r="N16"/>
  <c r="I17" i="2"/>
  <c r="D12" i="8"/>
  <c r="E37"/>
  <c r="C38"/>
  <c r="C69"/>
  <c r="E43"/>
  <c r="I36" i="6"/>
  <c r="E38"/>
  <c r="D64" i="4"/>
  <c r="E62"/>
  <c r="O96" i="1"/>
  <c r="N149"/>
  <c r="O97"/>
  <c r="Q97" s="1"/>
  <c r="O113"/>
  <c r="N116"/>
  <c r="N218"/>
  <c r="N168"/>
  <c r="N182" s="1"/>
  <c r="O199" i="8"/>
  <c r="Q39" i="6"/>
  <c r="Q42" s="1"/>
  <c r="Q45"/>
  <c r="O65"/>
  <c r="Q91"/>
  <c r="Q96"/>
  <c r="Q114"/>
  <c r="O116"/>
  <c r="Q122"/>
  <c r="Q166"/>
  <c r="W166" s="1"/>
  <c r="Q174"/>
  <c r="O217"/>
  <c r="N220"/>
  <c r="Q17" i="5"/>
  <c r="Q20" s="1"/>
  <c r="Q23"/>
  <c r="Q41"/>
  <c r="O71"/>
  <c r="Q71" s="1"/>
  <c r="O73"/>
  <c r="Q87"/>
  <c r="O90"/>
  <c r="Q95"/>
  <c r="Q98" s="1"/>
  <c r="O116"/>
  <c r="Q114"/>
  <c r="W114" s="1"/>
  <c r="O149"/>
  <c r="Q149" s="1"/>
  <c r="Q165"/>
  <c r="O168"/>
  <c r="Q171"/>
  <c r="Q195"/>
  <c r="Q198" s="1"/>
  <c r="Q203"/>
  <c r="S144" i="1"/>
  <c r="Q18" i="2"/>
  <c r="O90"/>
  <c r="Q95"/>
  <c r="Q113"/>
  <c r="W113" s="1"/>
  <c r="Q170"/>
  <c r="V47"/>
  <c r="V50" s="1"/>
  <c r="V123"/>
  <c r="Q118" i="4"/>
  <c r="Q191"/>
  <c r="Q197"/>
  <c r="W40" i="5"/>
  <c r="J37" i="11"/>
  <c r="I23" i="5"/>
  <c r="K37" i="11" s="1"/>
  <c r="I43" i="5"/>
  <c r="Q87" i="4"/>
  <c r="O90"/>
  <c r="Q93"/>
  <c r="Q95"/>
  <c r="V194" i="6"/>
  <c r="I40" i="5"/>
  <c r="T140" i="6"/>
  <c r="U142" i="5"/>
  <c r="S142" i="4"/>
  <c r="U142"/>
  <c r="R220" i="5"/>
  <c r="H36" i="8"/>
  <c r="U168"/>
  <c r="T197"/>
  <c r="V197" s="1"/>
  <c r="U194"/>
  <c r="T43" i="1"/>
  <c r="V43" s="1"/>
  <c r="U168"/>
  <c r="T196"/>
  <c r="M16" i="8"/>
  <c r="O14"/>
  <c r="Q14" s="1"/>
  <c r="N27" i="11"/>
  <c r="A61" i="4"/>
  <c r="T62"/>
  <c r="V62" s="1"/>
  <c r="T63"/>
  <c r="V63" s="1"/>
  <c r="T69"/>
  <c r="A71"/>
  <c r="H70" i="5"/>
  <c r="T62"/>
  <c r="V62" s="1"/>
  <c r="T99" i="8"/>
  <c r="R147"/>
  <c r="T123"/>
  <c r="U145"/>
  <c r="U220" i="2"/>
  <c r="I41" i="4"/>
  <c r="I44"/>
  <c r="S139" i="1"/>
  <c r="R219"/>
  <c r="I45" i="2"/>
  <c r="P221" i="8"/>
  <c r="M223"/>
  <c r="N225"/>
  <c r="W11" i="6"/>
  <c r="W40" i="4"/>
  <c r="O116"/>
  <c r="O223"/>
  <c r="R142" i="6"/>
  <c r="T139"/>
  <c r="T149"/>
  <c r="T139" i="4"/>
  <c r="R142"/>
  <c r="T145"/>
  <c r="T151"/>
  <c r="R220" i="6"/>
  <c r="T218"/>
  <c r="V218" s="1"/>
  <c r="T229"/>
  <c r="G73" i="8"/>
  <c r="A21"/>
  <c r="U222"/>
  <c r="S38" i="1"/>
  <c r="S62"/>
  <c r="T40"/>
  <c r="V40" s="1"/>
  <c r="S71"/>
  <c r="T45"/>
  <c r="S140"/>
  <c r="S90"/>
  <c r="U140"/>
  <c r="U90"/>
  <c r="T92"/>
  <c r="T95"/>
  <c r="R140"/>
  <c r="T114"/>
  <c r="V114" s="1"/>
  <c r="R145"/>
  <c r="T119"/>
  <c r="T125"/>
  <c r="A36" i="8"/>
  <c r="T144" i="6"/>
  <c r="U219" i="8"/>
  <c r="U194" i="1"/>
  <c r="T145" i="6"/>
  <c r="T151"/>
  <c r="T139" i="5"/>
  <c r="T144"/>
  <c r="S220"/>
  <c r="T219"/>
  <c r="V219" s="1"/>
  <c r="G65" i="8"/>
  <c r="G70"/>
  <c r="A18"/>
  <c r="S221"/>
  <c r="T195"/>
  <c r="T200"/>
  <c r="S226"/>
  <c r="U65" i="1"/>
  <c r="R73"/>
  <c r="U143"/>
  <c r="R143"/>
  <c r="T117"/>
  <c r="R148"/>
  <c r="T122"/>
  <c r="T127"/>
  <c r="R153"/>
  <c r="T166"/>
  <c r="V166" s="1"/>
  <c r="R218"/>
  <c r="R221"/>
  <c r="T169"/>
  <c r="T170"/>
  <c r="V170" s="1"/>
  <c r="T173"/>
  <c r="V173" s="1"/>
  <c r="U229"/>
  <c r="H18" i="8"/>
  <c r="T140" i="4"/>
  <c r="T149" i="5"/>
  <c r="S142" i="6"/>
  <c r="R142" i="5"/>
  <c r="U142" i="6"/>
  <c r="S142" i="5"/>
  <c r="T140"/>
  <c r="V140" s="1"/>
  <c r="T145"/>
  <c r="T151"/>
  <c r="T147" i="4"/>
  <c r="S220" i="6"/>
  <c r="T225"/>
  <c r="G12" i="8"/>
  <c r="H10"/>
  <c r="A10"/>
  <c r="G62"/>
  <c r="G67"/>
  <c r="H67" s="1"/>
  <c r="A15"/>
  <c r="H15"/>
  <c r="G75"/>
  <c r="H23"/>
  <c r="C4" i="11" s="1"/>
  <c r="T192" i="8"/>
  <c r="V192" s="1"/>
  <c r="S194"/>
  <c r="S229"/>
  <c r="T203"/>
  <c r="A23"/>
  <c r="H21"/>
  <c r="H67" i="4"/>
  <c r="A67"/>
  <c r="T75"/>
  <c r="V75" s="1"/>
  <c r="E28" i="11" s="1"/>
  <c r="V199" i="5"/>
  <c r="I17" i="6"/>
  <c r="V179"/>
  <c r="V200"/>
  <c r="J15" i="11"/>
  <c r="K15"/>
  <c r="T140" i="2"/>
  <c r="V200"/>
  <c r="T227"/>
  <c r="A20" i="6"/>
  <c r="O10" i="1"/>
  <c r="Q10" s="1"/>
  <c r="M62"/>
  <c r="O43"/>
  <c r="M140"/>
  <c r="M90"/>
  <c r="P143"/>
  <c r="O125"/>
  <c r="O128" s="1"/>
  <c r="N231"/>
  <c r="O179"/>
  <c r="Q179" s="1"/>
  <c r="O200"/>
  <c r="Q87" i="6"/>
  <c r="Q93"/>
  <c r="Q45" i="5"/>
  <c r="I13" i="4"/>
  <c r="V121"/>
  <c r="V203"/>
  <c r="H12" i="5"/>
  <c r="I10"/>
  <c r="V13"/>
  <c r="V17"/>
  <c r="H69"/>
  <c r="A69"/>
  <c r="V117" i="4"/>
  <c r="W35" i="6"/>
  <c r="V38" i="4"/>
  <c r="H73"/>
  <c r="A70" i="5"/>
  <c r="O66"/>
  <c r="Q66" s="1"/>
  <c r="H71" i="4"/>
  <c r="V168" i="5"/>
  <c r="Q191" i="2"/>
  <c r="O194"/>
  <c r="Q199"/>
  <c r="U64" i="6"/>
  <c r="A69"/>
  <c r="S61" i="8"/>
  <c r="S217"/>
  <c r="U227"/>
  <c r="R227"/>
  <c r="U223"/>
  <c r="H11" i="1"/>
  <c r="U69"/>
  <c r="T23"/>
  <c r="V23" s="1"/>
  <c r="I19" i="2"/>
  <c r="E21" i="1"/>
  <c r="C62" i="8"/>
  <c r="O192" i="1"/>
  <c r="O197"/>
  <c r="Q197" s="1"/>
  <c r="M62" i="8"/>
  <c r="O141" i="6"/>
  <c r="O147"/>
  <c r="O194"/>
  <c r="O226"/>
  <c r="Q226" s="1"/>
  <c r="T223" i="5"/>
  <c r="S220" i="4"/>
  <c r="U73" i="8"/>
  <c r="R151" i="1"/>
  <c r="E66" i="5"/>
  <c r="E69"/>
  <c r="M16" i="1"/>
  <c r="Q13" i="6"/>
  <c r="Q16" s="1"/>
  <c r="O73"/>
  <c r="Q13" i="5"/>
  <c r="Q16" s="1"/>
  <c r="S231" i="8"/>
  <c r="U225"/>
  <c r="A24" i="5"/>
  <c r="A41" i="1"/>
  <c r="A44"/>
  <c r="U12"/>
  <c r="T17"/>
  <c r="T145" i="2"/>
  <c r="E61" i="6"/>
  <c r="O229"/>
  <c r="O231" i="5"/>
  <c r="O227" i="2"/>
  <c r="M142"/>
  <c r="O151"/>
  <c r="T12" i="4"/>
  <c r="O140" i="5"/>
  <c r="O145"/>
  <c r="O151"/>
  <c r="O227"/>
  <c r="M27" i="11"/>
  <c r="T144" i="4"/>
  <c r="T65" i="5"/>
  <c r="V97" i="6"/>
  <c r="U71" i="1"/>
  <c r="T36"/>
  <c r="R38"/>
  <c r="V15" i="2"/>
  <c r="V170"/>
  <c r="K27" i="11"/>
  <c r="J27"/>
  <c r="L28"/>
  <c r="T222" i="4"/>
  <c r="S64" i="5"/>
  <c r="W14" i="6"/>
  <c r="W115" i="4"/>
  <c r="H71" i="5"/>
  <c r="W9"/>
  <c r="V43" i="4"/>
  <c r="H61" i="5"/>
  <c r="A61"/>
  <c r="V118"/>
  <c r="W118" s="1"/>
  <c r="A13" i="1"/>
  <c r="H13"/>
  <c r="G65"/>
  <c r="A39"/>
  <c r="G73"/>
  <c r="T9"/>
  <c r="V9" s="1"/>
  <c r="S61"/>
  <c r="U38"/>
  <c r="U61"/>
  <c r="V196" i="6"/>
  <c r="A47" i="1"/>
  <c r="F75"/>
  <c r="AE23" i="2"/>
  <c r="V45" i="5"/>
  <c r="T63"/>
  <c r="V63" s="1"/>
  <c r="T66"/>
  <c r="V66" s="1"/>
  <c r="T70"/>
  <c r="T73"/>
  <c r="H75"/>
  <c r="J39" i="11" s="1"/>
  <c r="A75" i="5"/>
  <c r="V201" i="6"/>
  <c r="A18" i="1"/>
  <c r="H35"/>
  <c r="G38"/>
  <c r="G61"/>
  <c r="G67"/>
  <c r="H41"/>
  <c r="A49"/>
  <c r="H49"/>
  <c r="R66"/>
  <c r="R71"/>
  <c r="T19"/>
  <c r="V19" s="1"/>
  <c r="T39"/>
  <c r="V170" i="4"/>
  <c r="W170" s="1"/>
  <c r="A35" i="1"/>
  <c r="V116" i="4"/>
  <c r="I35"/>
  <c r="H38"/>
  <c r="T70"/>
  <c r="A38" i="5"/>
  <c r="T62" i="2"/>
  <c r="V62" s="1"/>
  <c r="I45" i="5"/>
  <c r="C27" i="11"/>
  <c r="I49" i="4"/>
  <c r="D27" i="11" s="1"/>
  <c r="V118" i="6"/>
  <c r="V23" i="2"/>
  <c r="E15" i="11" s="1"/>
  <c r="Q123" i="6"/>
  <c r="Q167"/>
  <c r="Q169"/>
  <c r="Q175"/>
  <c r="Q177"/>
  <c r="Q201"/>
  <c r="Q10" i="5"/>
  <c r="W10" s="1"/>
  <c r="O12"/>
  <c r="Q92"/>
  <c r="W92" s="1"/>
  <c r="Q119"/>
  <c r="Q192"/>
  <c r="O194"/>
  <c r="Q97" i="2"/>
  <c r="Q115"/>
  <c r="O116"/>
  <c r="V125" i="4"/>
  <c r="T69" i="5"/>
  <c r="H65" i="4"/>
  <c r="W166" i="2"/>
  <c r="A73" i="4"/>
  <c r="U64"/>
  <c r="A75" i="6"/>
  <c r="T227"/>
  <c r="S218" i="8"/>
  <c r="S223"/>
  <c r="R61" i="1"/>
  <c r="U75"/>
  <c r="A66" i="2"/>
  <c r="T75"/>
  <c r="V75" s="1"/>
  <c r="I36"/>
  <c r="Q23" i="6"/>
  <c r="F64" i="5"/>
  <c r="U64"/>
  <c r="R219" i="8"/>
  <c r="R218"/>
  <c r="H12" i="4"/>
  <c r="S65" i="1"/>
  <c r="U73"/>
  <c r="A20" i="5"/>
  <c r="I19" i="6"/>
  <c r="M70" i="8"/>
  <c r="P147"/>
  <c r="O231" i="6"/>
  <c r="O217" i="5"/>
  <c r="O225" i="4"/>
  <c r="O66" i="2"/>
  <c r="O70"/>
  <c r="Q70" s="1"/>
  <c r="O222"/>
  <c r="D66" i="1"/>
  <c r="D75"/>
  <c r="O221" i="5"/>
  <c r="C61" i="8"/>
  <c r="E75" i="5"/>
  <c r="E70" i="4"/>
  <c r="P148" i="8"/>
  <c r="N221"/>
  <c r="P218"/>
  <c r="N142" i="6"/>
  <c r="P220" i="5"/>
  <c r="O62" i="4"/>
  <c r="Q62" s="1"/>
  <c r="W9" i="2"/>
  <c r="T168" i="4"/>
  <c r="W193"/>
  <c r="K26" i="11"/>
  <c r="M26"/>
  <c r="E35" i="1"/>
  <c r="C61"/>
  <c r="C38"/>
  <c r="C63"/>
  <c r="E37"/>
  <c r="E40"/>
  <c r="E43"/>
  <c r="C69"/>
  <c r="E62" i="6"/>
  <c r="D64"/>
  <c r="E65"/>
  <c r="E70"/>
  <c r="E73"/>
  <c r="I21" i="5"/>
  <c r="I44"/>
  <c r="I47"/>
  <c r="D64"/>
  <c r="E62"/>
  <c r="E65"/>
  <c r="E67"/>
  <c r="E70"/>
  <c r="E73"/>
  <c r="E12" i="4"/>
  <c r="I11"/>
  <c r="I14"/>
  <c r="I37"/>
  <c r="E38"/>
  <c r="P149" i="1"/>
  <c r="P223"/>
  <c r="O174"/>
  <c r="M226"/>
  <c r="N227"/>
  <c r="P229"/>
  <c r="P232" s="1"/>
  <c r="W10" i="2"/>
  <c r="W35" i="5"/>
  <c r="V195" i="4"/>
  <c r="T61" i="5"/>
  <c r="R64"/>
  <c r="G64"/>
  <c r="A62"/>
  <c r="H62"/>
  <c r="A66"/>
  <c r="H66"/>
  <c r="H73"/>
  <c r="A73"/>
  <c r="T75"/>
  <c r="V75" s="1"/>
  <c r="L39" i="11" s="1"/>
  <c r="V125" i="6"/>
  <c r="V170"/>
  <c r="F71" i="8"/>
  <c r="A19"/>
  <c r="H19"/>
  <c r="F66"/>
  <c r="H40"/>
  <c r="R12"/>
  <c r="R66"/>
  <c r="R139"/>
  <c r="T87"/>
  <c r="R141"/>
  <c r="T89"/>
  <c r="U141"/>
  <c r="U90"/>
  <c r="S153"/>
  <c r="T101"/>
  <c r="R217"/>
  <c r="T165"/>
  <c r="V165" s="1"/>
  <c r="R222"/>
  <c r="T170"/>
  <c r="R225"/>
  <c r="T173"/>
  <c r="A17" i="1"/>
  <c r="H17"/>
  <c r="S63"/>
  <c r="T11"/>
  <c r="V11" s="1"/>
  <c r="S12"/>
  <c r="T13"/>
  <c r="R67"/>
  <c r="T15"/>
  <c r="U66"/>
  <c r="R70"/>
  <c r="U223"/>
  <c r="T191"/>
  <c r="S194"/>
  <c r="T193"/>
  <c r="V193" s="1"/>
  <c r="S222"/>
  <c r="S225"/>
  <c r="T199"/>
  <c r="T201"/>
  <c r="G64" i="2"/>
  <c r="H62"/>
  <c r="F64"/>
  <c r="A63"/>
  <c r="T65"/>
  <c r="V21" i="4"/>
  <c r="V24" s="1"/>
  <c r="M153" i="8"/>
  <c r="O101"/>
  <c r="W114" i="4"/>
  <c r="V196" i="5"/>
  <c r="V122"/>
  <c r="V127"/>
  <c r="C66" i="1"/>
  <c r="D70"/>
  <c r="N221"/>
  <c r="Q89" i="5"/>
  <c r="W89" s="1"/>
  <c r="O66" i="4"/>
  <c r="Q37" i="2"/>
  <c r="O38"/>
  <c r="Q169"/>
  <c r="Q174"/>
  <c r="V97" i="4"/>
  <c r="I15" i="5"/>
  <c r="I18"/>
  <c r="V39" i="6"/>
  <c r="G75" i="1"/>
  <c r="H23"/>
  <c r="E71" i="4"/>
  <c r="P221" i="1"/>
  <c r="V39" i="5"/>
  <c r="T90"/>
  <c r="V169"/>
  <c r="A19" i="1"/>
  <c r="H19"/>
  <c r="A62" i="2"/>
  <c r="A20"/>
  <c r="I17" i="4"/>
  <c r="T67" i="5"/>
  <c r="T71"/>
  <c r="F61" i="8"/>
  <c r="R63"/>
  <c r="R145"/>
  <c r="U151"/>
  <c r="U139"/>
  <c r="U226"/>
  <c r="U70" i="1"/>
  <c r="U147"/>
  <c r="S217"/>
  <c r="H12" i="2"/>
  <c r="I49" i="6"/>
  <c r="D38" i="11" s="1"/>
  <c r="P67" i="1"/>
  <c r="M70"/>
  <c r="M151"/>
  <c r="M222"/>
  <c r="N223"/>
  <c r="N217" i="8"/>
  <c r="M221"/>
  <c r="N227"/>
  <c r="F63"/>
  <c r="U62" i="1"/>
  <c r="R69"/>
  <c r="I13" i="2"/>
  <c r="C63" i="8"/>
  <c r="C66"/>
  <c r="C68" s="1"/>
  <c r="P226" i="1"/>
  <c r="M229"/>
  <c r="M232" s="1"/>
  <c r="N61" i="8"/>
  <c r="I35" i="6"/>
  <c r="T219"/>
  <c r="T218" i="5"/>
  <c r="A23" i="1"/>
  <c r="H37"/>
  <c r="H44"/>
  <c r="H47"/>
  <c r="U63"/>
  <c r="S69"/>
  <c r="S141"/>
  <c r="S218"/>
  <c r="S227"/>
  <c r="U218"/>
  <c r="E23"/>
  <c r="C71" i="8"/>
  <c r="E73" i="4"/>
  <c r="N222" i="8"/>
  <c r="O147" i="2"/>
  <c r="O229"/>
  <c r="O63" i="6"/>
  <c r="Q63" s="1"/>
  <c r="O149"/>
  <c r="O141" i="5"/>
  <c r="O147"/>
  <c r="O229"/>
  <c r="N64" i="4"/>
  <c r="O67"/>
  <c r="Q67" s="1"/>
  <c r="O73"/>
  <c r="O139"/>
  <c r="O219"/>
  <c r="O229"/>
  <c r="V165" i="2"/>
  <c r="V168" s="1"/>
  <c r="T168"/>
  <c r="V192"/>
  <c r="T194"/>
  <c r="I41" i="5"/>
  <c r="I18" i="4"/>
  <c r="A38"/>
  <c r="I39"/>
  <c r="W49"/>
  <c r="F27" i="11" s="1"/>
  <c r="E27"/>
  <c r="T61" i="4"/>
  <c r="A62"/>
  <c r="G64"/>
  <c r="H62"/>
  <c r="H63"/>
  <c r="F64"/>
  <c r="A63"/>
  <c r="T65"/>
  <c r="T67"/>
  <c r="H69"/>
  <c r="A69"/>
  <c r="A70"/>
  <c r="H70"/>
  <c r="T71"/>
  <c r="T73"/>
  <c r="A75"/>
  <c r="H75"/>
  <c r="V93"/>
  <c r="V122"/>
  <c r="V127"/>
  <c r="V177"/>
  <c r="V23" i="5"/>
  <c r="H38"/>
  <c r="I37"/>
  <c r="V47"/>
  <c r="V50" s="1"/>
  <c r="V91"/>
  <c r="V97"/>
  <c r="H12" i="6"/>
  <c r="I10"/>
  <c r="R90" i="1"/>
  <c r="T88"/>
  <c r="U145"/>
  <c r="U151"/>
  <c r="T113"/>
  <c r="R116"/>
  <c r="T115"/>
  <c r="V115" s="1"/>
  <c r="T118"/>
  <c r="T121"/>
  <c r="R147"/>
  <c r="T123"/>
  <c r="R149"/>
  <c r="U116"/>
  <c r="U139"/>
  <c r="U144"/>
  <c r="T165"/>
  <c r="R217"/>
  <c r="R168"/>
  <c r="T174"/>
  <c r="R226"/>
  <c r="C15" i="11"/>
  <c r="I23" i="2"/>
  <c r="D15" i="11" s="1"/>
  <c r="A24" i="2"/>
  <c r="H38"/>
  <c r="I37"/>
  <c r="A38"/>
  <c r="I39"/>
  <c r="H67"/>
  <c r="T69"/>
  <c r="T70"/>
  <c r="H71"/>
  <c r="A71"/>
  <c r="A73"/>
  <c r="H73"/>
  <c r="V92"/>
  <c r="U142"/>
  <c r="T141"/>
  <c r="R142"/>
  <c r="T143"/>
  <c r="T147"/>
  <c r="T149"/>
  <c r="T153"/>
  <c r="V175"/>
  <c r="T219"/>
  <c r="V219" s="1"/>
  <c r="R220"/>
  <c r="T221"/>
  <c r="T225"/>
  <c r="T231"/>
  <c r="A67"/>
  <c r="T226"/>
  <c r="Q38" i="6"/>
  <c r="A13" i="8"/>
  <c r="H13"/>
  <c r="H17"/>
  <c r="A17"/>
  <c r="G69"/>
  <c r="A35"/>
  <c r="H35"/>
  <c r="A37"/>
  <c r="H37"/>
  <c r="G38"/>
  <c r="G66"/>
  <c r="A40"/>
  <c r="H43"/>
  <c r="H45"/>
  <c r="A45"/>
  <c r="T11"/>
  <c r="S12"/>
  <c r="S63"/>
  <c r="T14"/>
  <c r="R73"/>
  <c r="U75"/>
  <c r="U62"/>
  <c r="U12"/>
  <c r="U70"/>
  <c r="R61"/>
  <c r="S139"/>
  <c r="S141"/>
  <c r="S90"/>
  <c r="U148"/>
  <c r="T96"/>
  <c r="R148"/>
  <c r="R143"/>
  <c r="T91"/>
  <c r="T113"/>
  <c r="V113" s="1"/>
  <c r="S116"/>
  <c r="T115"/>
  <c r="S144"/>
  <c r="T118"/>
  <c r="S147"/>
  <c r="T121"/>
  <c r="S149"/>
  <c r="U149"/>
  <c r="H10" i="1"/>
  <c r="A10"/>
  <c r="G12"/>
  <c r="U67"/>
  <c r="S70"/>
  <c r="T18"/>
  <c r="E12" i="2"/>
  <c r="I10"/>
  <c r="P65" i="1"/>
  <c r="O15"/>
  <c r="M67"/>
  <c r="M217"/>
  <c r="O165"/>
  <c r="P225"/>
  <c r="N229"/>
  <c r="N232" s="1"/>
  <c r="O177"/>
  <c r="O180" s="1"/>
  <c r="P61" i="8"/>
  <c r="P12"/>
  <c r="O166"/>
  <c r="M168"/>
  <c r="N219"/>
  <c r="N168"/>
  <c r="N182" s="1"/>
  <c r="M229"/>
  <c r="O197"/>
  <c r="P225"/>
  <c r="Q9" i="6"/>
  <c r="O12"/>
  <c r="Q19"/>
  <c r="Q49"/>
  <c r="O61"/>
  <c r="M64"/>
  <c r="O75"/>
  <c r="Q119"/>
  <c r="O143"/>
  <c r="O144"/>
  <c r="Q171"/>
  <c r="Q193"/>
  <c r="Q195"/>
  <c r="Q198" s="1"/>
  <c r="I43"/>
  <c r="V49"/>
  <c r="T61"/>
  <c r="S64"/>
  <c r="R64"/>
  <c r="T62"/>
  <c r="V62" s="1"/>
  <c r="H63"/>
  <c r="A63"/>
  <c r="A65"/>
  <c r="T66"/>
  <c r="H69"/>
  <c r="A70"/>
  <c r="H70"/>
  <c r="T73"/>
  <c r="V101"/>
  <c r="A16" i="5"/>
  <c r="I49"/>
  <c r="K38" i="11" s="1"/>
  <c r="A63" i="5"/>
  <c r="H63"/>
  <c r="R144" i="1"/>
  <c r="T97"/>
  <c r="S219"/>
  <c r="S221"/>
  <c r="S226"/>
  <c r="S229"/>
  <c r="C16" i="11"/>
  <c r="I49" i="2"/>
  <c r="D16" i="11" s="1"/>
  <c r="V205" i="2"/>
  <c r="T217"/>
  <c r="D63" i="1"/>
  <c r="D12"/>
  <c r="I13" i="6"/>
  <c r="I23"/>
  <c r="D37" i="11" s="1"/>
  <c r="I39" i="6"/>
  <c r="C64"/>
  <c r="E63"/>
  <c r="E69"/>
  <c r="Q179" i="2"/>
  <c r="I17" i="5"/>
  <c r="G63" i="8"/>
  <c r="U221"/>
  <c r="A15" i="1"/>
  <c r="H15"/>
  <c r="G70"/>
  <c r="H18"/>
  <c r="H39"/>
  <c r="R62"/>
  <c r="R12"/>
  <c r="T10"/>
  <c r="S66"/>
  <c r="T14"/>
  <c r="R139"/>
  <c r="R141"/>
  <c r="T89"/>
  <c r="R227"/>
  <c r="T175"/>
  <c r="S231"/>
  <c r="V96" i="2"/>
  <c r="V119"/>
  <c r="A20" i="4"/>
  <c r="Q199" i="5"/>
  <c r="Q202" s="1"/>
  <c r="Q92" i="4"/>
  <c r="W92" s="1"/>
  <c r="Q199"/>
  <c r="Q205"/>
  <c r="M220"/>
  <c r="O217"/>
  <c r="V169"/>
  <c r="V117" i="5"/>
  <c r="I14" i="6"/>
  <c r="V197"/>
  <c r="A14" i="1"/>
  <c r="H14"/>
  <c r="R65"/>
  <c r="T21"/>
  <c r="T24" s="1"/>
  <c r="S73"/>
  <c r="S75"/>
  <c r="U149"/>
  <c r="U221"/>
  <c r="V95" i="5"/>
  <c r="E16" i="11"/>
  <c r="W49" i="2"/>
  <c r="F16" i="11" s="1"/>
  <c r="V171" i="2"/>
  <c r="Q39" i="5"/>
  <c r="Q113"/>
  <c r="I13"/>
  <c r="E65" i="4"/>
  <c r="P66" i="8"/>
  <c r="O38" i="6"/>
  <c r="Q13" i="2"/>
  <c r="Q16" s="1"/>
  <c r="K16" i="11"/>
  <c r="Q201" i="4"/>
  <c r="O65" i="5"/>
  <c r="O75"/>
  <c r="O143" i="4"/>
  <c r="M65" i="8"/>
  <c r="O221" i="6"/>
  <c r="Q91" i="5"/>
  <c r="Q13" i="4"/>
  <c r="Q16" s="1"/>
  <c r="Q169"/>
  <c r="Q172" s="1"/>
  <c r="N65" i="1"/>
  <c r="M143" i="8"/>
  <c r="U182" l="1"/>
  <c r="S129"/>
  <c r="U207" i="1"/>
  <c r="P154"/>
  <c r="M232" i="8"/>
  <c r="M154"/>
  <c r="O180"/>
  <c r="U129"/>
  <c r="C51"/>
  <c r="N232"/>
  <c r="O148"/>
  <c r="S130" i="1"/>
  <c r="S208" i="8"/>
  <c r="U208" i="1"/>
  <c r="P26" i="8"/>
  <c r="P104" i="1"/>
  <c r="O206"/>
  <c r="O102" i="8"/>
  <c r="M181" i="1"/>
  <c r="P207"/>
  <c r="O71"/>
  <c r="U182"/>
  <c r="S208"/>
  <c r="P182" i="8"/>
  <c r="M154" i="1"/>
  <c r="O206" i="8"/>
  <c r="N208"/>
  <c r="N103"/>
  <c r="P103" i="1"/>
  <c r="F51"/>
  <c r="U51"/>
  <c r="S103" i="8"/>
  <c r="S103" i="1"/>
  <c r="R103" i="8"/>
  <c r="P232"/>
  <c r="N154" i="1"/>
  <c r="P154" i="8"/>
  <c r="U130" i="1"/>
  <c r="U208" i="8"/>
  <c r="N130" i="1"/>
  <c r="S234" i="6"/>
  <c r="T182"/>
  <c r="U155"/>
  <c r="U156"/>
  <c r="S156" i="4"/>
  <c r="A50" i="8"/>
  <c r="S181"/>
  <c r="T181" i="2"/>
  <c r="R181" i="1"/>
  <c r="R182"/>
  <c r="R182" i="8"/>
  <c r="S233" i="2"/>
  <c r="T182"/>
  <c r="S182" i="1"/>
  <c r="S182" i="8"/>
  <c r="S234" i="2"/>
  <c r="R129" i="8"/>
  <c r="T129" i="2"/>
  <c r="R129" i="1"/>
  <c r="S130" i="8"/>
  <c r="U103"/>
  <c r="U104"/>
  <c r="U104" i="1"/>
  <c r="U156" i="2"/>
  <c r="R103" i="1"/>
  <c r="R155" i="2"/>
  <c r="R104" i="8"/>
  <c r="R104" i="1"/>
  <c r="S104" i="8"/>
  <c r="S104" i="1"/>
  <c r="S156" i="2"/>
  <c r="H52"/>
  <c r="G52" i="8"/>
  <c r="F52" i="1"/>
  <c r="V207" i="2"/>
  <c r="W207" s="1"/>
  <c r="V206"/>
  <c r="V208" s="1"/>
  <c r="W208" s="1"/>
  <c r="V231"/>
  <c r="T232"/>
  <c r="R234"/>
  <c r="V180"/>
  <c r="W127"/>
  <c r="V128"/>
  <c r="T130"/>
  <c r="W101"/>
  <c r="V102"/>
  <c r="R156"/>
  <c r="T154"/>
  <c r="T104"/>
  <c r="H76"/>
  <c r="U130" i="8"/>
  <c r="U156" i="5"/>
  <c r="V206" i="6"/>
  <c r="V207"/>
  <c r="W207" s="1"/>
  <c r="W179"/>
  <c r="V180"/>
  <c r="V231"/>
  <c r="T232"/>
  <c r="R234"/>
  <c r="T130"/>
  <c r="V128"/>
  <c r="R156"/>
  <c r="V153"/>
  <c r="W153" s="1"/>
  <c r="T155"/>
  <c r="T154"/>
  <c r="V102"/>
  <c r="T104"/>
  <c r="H75" i="8"/>
  <c r="C6" i="11" s="1"/>
  <c r="F76" i="8"/>
  <c r="W205" i="5"/>
  <c r="V206"/>
  <c r="V207"/>
  <c r="W207" s="1"/>
  <c r="V231"/>
  <c r="T232"/>
  <c r="T234" s="1"/>
  <c r="T233"/>
  <c r="R234"/>
  <c r="W127"/>
  <c r="V128"/>
  <c r="T130"/>
  <c r="T154"/>
  <c r="T155"/>
  <c r="R156"/>
  <c r="V207" i="4"/>
  <c r="W207" s="1"/>
  <c r="V206"/>
  <c r="V231"/>
  <c r="T232"/>
  <c r="T234" s="1"/>
  <c r="T233"/>
  <c r="R234"/>
  <c r="V181"/>
  <c r="V180"/>
  <c r="V182" s="1"/>
  <c r="V129"/>
  <c r="W129" s="1"/>
  <c r="V128"/>
  <c r="T130"/>
  <c r="V153"/>
  <c r="T155"/>
  <c r="T154"/>
  <c r="V103"/>
  <c r="V102"/>
  <c r="T104"/>
  <c r="R156"/>
  <c r="F52" i="8"/>
  <c r="A52" s="1"/>
  <c r="R208"/>
  <c r="V205" i="1"/>
  <c r="T206"/>
  <c r="V205" i="8"/>
  <c r="T206"/>
  <c r="R208" i="1"/>
  <c r="U232"/>
  <c r="U232" i="8"/>
  <c r="S232"/>
  <c r="S232" i="1"/>
  <c r="T180"/>
  <c r="R232"/>
  <c r="R232" i="8"/>
  <c r="V179"/>
  <c r="W179" s="1"/>
  <c r="T180"/>
  <c r="U154" i="1"/>
  <c r="U154" i="8"/>
  <c r="T128" i="1"/>
  <c r="R130" i="8"/>
  <c r="V127"/>
  <c r="W127" s="1"/>
  <c r="T128"/>
  <c r="R130" i="1"/>
  <c r="S154"/>
  <c r="T102" i="8"/>
  <c r="R154"/>
  <c r="V101" i="1"/>
  <c r="T102"/>
  <c r="S154" i="8"/>
  <c r="R154" i="1"/>
  <c r="R76"/>
  <c r="R76" i="8"/>
  <c r="I50" i="5"/>
  <c r="P78" i="4"/>
  <c r="N52" i="8"/>
  <c r="E50" i="1"/>
  <c r="P72" i="8"/>
  <c r="I50" i="6"/>
  <c r="E52"/>
  <c r="E71" i="1"/>
  <c r="M25" i="8"/>
  <c r="T52" i="2"/>
  <c r="Q25" i="5"/>
  <c r="O50" i="8"/>
  <c r="E76" i="6"/>
  <c r="U78" i="5"/>
  <c r="S78" i="4"/>
  <c r="D77" i="5"/>
  <c r="C51" i="1"/>
  <c r="S77" i="5"/>
  <c r="A76" i="6"/>
  <c r="O217" i="8"/>
  <c r="Q217" s="1"/>
  <c r="O223"/>
  <c r="Q223" s="1"/>
  <c r="C78" i="5"/>
  <c r="E52" i="2"/>
  <c r="I52" s="1"/>
  <c r="U78"/>
  <c r="M51" i="8"/>
  <c r="U77" i="5"/>
  <c r="E51" i="2"/>
  <c r="I51" s="1"/>
  <c r="S51" i="1"/>
  <c r="D51"/>
  <c r="E51" i="4"/>
  <c r="H51"/>
  <c r="H51" i="5"/>
  <c r="C52" i="1"/>
  <c r="M78" i="4"/>
  <c r="S25" i="1"/>
  <c r="R77" i="6"/>
  <c r="E76" i="5"/>
  <c r="E61" i="8"/>
  <c r="U78" i="4"/>
  <c r="T50" i="1"/>
  <c r="F26"/>
  <c r="U52" i="8"/>
  <c r="M52" i="1"/>
  <c r="D52" i="8"/>
  <c r="M77" i="2"/>
  <c r="O51" i="6"/>
  <c r="E25" i="2"/>
  <c r="G51" i="1"/>
  <c r="A51" s="1"/>
  <c r="I51" i="6"/>
  <c r="R25" i="1"/>
  <c r="N77" i="5"/>
  <c r="N77" i="4"/>
  <c r="C78" i="6"/>
  <c r="F78" i="2"/>
  <c r="O26" i="5"/>
  <c r="U52" i="1"/>
  <c r="G76"/>
  <c r="S78" i="5"/>
  <c r="O76" i="6"/>
  <c r="C78" i="2"/>
  <c r="P78"/>
  <c r="D78"/>
  <c r="G25" i="8"/>
  <c r="T51" i="4"/>
  <c r="O51"/>
  <c r="R77" i="2"/>
  <c r="P51" i="1"/>
  <c r="D25"/>
  <c r="G25"/>
  <c r="E25" i="5"/>
  <c r="I25" s="1"/>
  <c r="E76" i="4"/>
  <c r="T26" i="5"/>
  <c r="G78" i="6"/>
  <c r="T25" i="5"/>
  <c r="E25" i="6"/>
  <c r="G77" i="4"/>
  <c r="C77" i="5"/>
  <c r="R51" i="1"/>
  <c r="F25"/>
  <c r="G77" i="6"/>
  <c r="U77" i="4"/>
  <c r="P77" i="5"/>
  <c r="I50" i="4"/>
  <c r="U76" i="1"/>
  <c r="C78" i="4"/>
  <c r="R78" i="6"/>
  <c r="O26" i="4"/>
  <c r="N78" i="2"/>
  <c r="P78" i="5"/>
  <c r="P52" i="1"/>
  <c r="S78" i="6"/>
  <c r="O52" i="2"/>
  <c r="O26"/>
  <c r="C25" i="1"/>
  <c r="T26" i="2"/>
  <c r="T52" i="4"/>
  <c r="R25" i="8"/>
  <c r="T51" i="6"/>
  <c r="N25" i="1"/>
  <c r="N77" i="2"/>
  <c r="C77" i="4"/>
  <c r="R77"/>
  <c r="O63" i="1"/>
  <c r="Q63" s="1"/>
  <c r="F78" i="6"/>
  <c r="S78" i="2"/>
  <c r="T25" i="4"/>
  <c r="O25" i="2"/>
  <c r="F77" i="6"/>
  <c r="U25" i="1"/>
  <c r="T25" i="2"/>
  <c r="P77"/>
  <c r="T76" i="6"/>
  <c r="U26" i="8"/>
  <c r="S26" i="1"/>
  <c r="T26" i="4"/>
  <c r="U26" i="1"/>
  <c r="T50" i="8"/>
  <c r="N78" i="6"/>
  <c r="R78" i="4"/>
  <c r="T52" i="5"/>
  <c r="O76" i="2"/>
  <c r="R52" i="8"/>
  <c r="R78" i="2"/>
  <c r="P52" i="8"/>
  <c r="R51"/>
  <c r="T51" i="5"/>
  <c r="T25" i="6"/>
  <c r="F77" i="5"/>
  <c r="A77" s="1"/>
  <c r="S77" i="2"/>
  <c r="M78" i="6"/>
  <c r="V24" i="5"/>
  <c r="D78" i="6"/>
  <c r="C76" i="1"/>
  <c r="W50" i="4"/>
  <c r="R26" i="1"/>
  <c r="S52" i="8"/>
  <c r="F78" i="5"/>
  <c r="T76" i="4"/>
  <c r="O76"/>
  <c r="H76" i="5"/>
  <c r="G52" i="1"/>
  <c r="Q51" i="4"/>
  <c r="E52" i="5"/>
  <c r="M78"/>
  <c r="P26" i="1"/>
  <c r="E50" i="8"/>
  <c r="H50"/>
  <c r="E76" i="2"/>
  <c r="O51"/>
  <c r="P51" i="8"/>
  <c r="E51" i="5"/>
  <c r="S77" i="6"/>
  <c r="F77" i="4"/>
  <c r="N51" i="1"/>
  <c r="D77" i="4"/>
  <c r="V50" i="6"/>
  <c r="O144" i="1"/>
  <c r="Q144" s="1"/>
  <c r="P76" i="8"/>
  <c r="P76" i="1"/>
  <c r="D52"/>
  <c r="S26" i="8"/>
  <c r="G78" i="4"/>
  <c r="O52" i="6"/>
  <c r="C52" i="8"/>
  <c r="R26"/>
  <c r="N52" i="1"/>
  <c r="F76"/>
  <c r="H52" i="5"/>
  <c r="O26" i="6"/>
  <c r="E26" i="2"/>
  <c r="F78" i="4"/>
  <c r="G78" i="5"/>
  <c r="E52" i="4"/>
  <c r="T76" i="5"/>
  <c r="M25" i="1"/>
  <c r="H76" i="4"/>
  <c r="G76" i="8"/>
  <c r="P78" i="6"/>
  <c r="S76" i="8"/>
  <c r="T76" i="2"/>
  <c r="T24" i="8"/>
  <c r="N68"/>
  <c r="S51"/>
  <c r="M77" i="5"/>
  <c r="O25" i="6"/>
  <c r="U77"/>
  <c r="P25" i="1"/>
  <c r="M77" i="4"/>
  <c r="C76" i="8"/>
  <c r="M76"/>
  <c r="Q24" i="6"/>
  <c r="W24" s="1"/>
  <c r="N76" i="1"/>
  <c r="O52" i="4"/>
  <c r="G78" i="2"/>
  <c r="U78" i="6"/>
  <c r="T26"/>
  <c r="M52" i="8"/>
  <c r="R52" i="1"/>
  <c r="M78" i="2"/>
  <c r="N78" i="5"/>
  <c r="W50"/>
  <c r="S52" i="1"/>
  <c r="S76"/>
  <c r="N78" i="4"/>
  <c r="H50" i="1"/>
  <c r="I50" s="1"/>
  <c r="H52" i="4"/>
  <c r="U76" i="8"/>
  <c r="O76" i="5"/>
  <c r="D78" i="4"/>
  <c r="O24" i="8"/>
  <c r="O24" i="1"/>
  <c r="T52" i="6"/>
  <c r="H76"/>
  <c r="D76" i="1"/>
  <c r="S25" i="8"/>
  <c r="O51" i="5"/>
  <c r="M77" i="6"/>
  <c r="O50" i="1"/>
  <c r="D77" i="6"/>
  <c r="C77" i="2"/>
  <c r="A77"/>
  <c r="R77" i="5"/>
  <c r="V24" i="2"/>
  <c r="W24" s="1"/>
  <c r="M76" i="1"/>
  <c r="W50" i="2"/>
  <c r="Q50" i="6"/>
  <c r="Q24" i="5"/>
  <c r="O52"/>
  <c r="D78"/>
  <c r="R78"/>
  <c r="N26" i="8"/>
  <c r="H52" i="6"/>
  <c r="D25" i="8"/>
  <c r="Q67"/>
  <c r="G26"/>
  <c r="H26" i="2"/>
  <c r="E61" i="1"/>
  <c r="O231" i="8"/>
  <c r="Q231" s="1"/>
  <c r="O139" i="1"/>
  <c r="Q139" s="1"/>
  <c r="D26" i="8"/>
  <c r="Q75"/>
  <c r="E24"/>
  <c r="N146" i="1"/>
  <c r="C25" i="8"/>
  <c r="H25" i="6"/>
  <c r="H25" i="4"/>
  <c r="E25"/>
  <c r="O70" i="8"/>
  <c r="Q70" s="1"/>
  <c r="E26" i="6"/>
  <c r="W21"/>
  <c r="D26" i="1"/>
  <c r="G26"/>
  <c r="P220"/>
  <c r="H26" i="4"/>
  <c r="H66" i="1"/>
  <c r="O145"/>
  <c r="Q145" s="1"/>
  <c r="E26" i="4"/>
  <c r="E26" i="5"/>
  <c r="E24" i="1"/>
  <c r="F26" i="8"/>
  <c r="M182"/>
  <c r="E75" i="1"/>
  <c r="O153"/>
  <c r="Q153" s="1"/>
  <c r="O148"/>
  <c r="Q148" s="1"/>
  <c r="H26" i="6"/>
  <c r="U220" i="1"/>
  <c r="F25" i="8"/>
  <c r="E75"/>
  <c r="H24"/>
  <c r="H24" i="1"/>
  <c r="H26" i="5"/>
  <c r="P142" i="1"/>
  <c r="O61"/>
  <c r="P146" i="8"/>
  <c r="N146"/>
  <c r="N64"/>
  <c r="T66"/>
  <c r="V66" s="1"/>
  <c r="O140"/>
  <c r="Q140" s="1"/>
  <c r="D64"/>
  <c r="U220"/>
  <c r="O141"/>
  <c r="Q141" s="1"/>
  <c r="O66" i="1"/>
  <c r="Q66" s="1"/>
  <c r="D64"/>
  <c r="E67"/>
  <c r="M104" i="8"/>
  <c r="O141" i="1"/>
  <c r="Q141" s="1"/>
  <c r="P64"/>
  <c r="Q63" i="8"/>
  <c r="M26"/>
  <c r="M146" i="1"/>
  <c r="M182"/>
  <c r="Q151" i="5"/>
  <c r="W47" i="6"/>
  <c r="W203" i="2"/>
  <c r="M26" i="1"/>
  <c r="P146"/>
  <c r="W125" i="5"/>
  <c r="Q203" i="1"/>
  <c r="Q206" s="1"/>
  <c r="Q125" i="8"/>
  <c r="Q128" s="1"/>
  <c r="Q177"/>
  <c r="Q180" s="1"/>
  <c r="Q47"/>
  <c r="Q73" i="2"/>
  <c r="Q76" s="1"/>
  <c r="O73" i="8"/>
  <c r="O76" s="1"/>
  <c r="W177" i="4"/>
  <c r="W180"/>
  <c r="W102"/>
  <c r="Q73" i="6"/>
  <c r="Q73" i="5"/>
  <c r="V47" i="8"/>
  <c r="V50" s="1"/>
  <c r="Q99"/>
  <c r="Q151" i="4"/>
  <c r="W203" i="6"/>
  <c r="W21" i="2"/>
  <c r="O73" i="1"/>
  <c r="E73"/>
  <c r="Q47"/>
  <c r="Q50" s="1"/>
  <c r="T219" i="8"/>
  <c r="V219" s="1"/>
  <c r="Q151" i="6"/>
  <c r="Q21" i="8"/>
  <c r="Q24" s="1"/>
  <c r="Q21" i="1"/>
  <c r="Q24" s="1"/>
  <c r="Q203" i="8"/>
  <c r="Q206" s="1"/>
  <c r="C26"/>
  <c r="C26" i="1"/>
  <c r="D68" i="8"/>
  <c r="W99" i="2"/>
  <c r="Q144" i="8"/>
  <c r="T140"/>
  <c r="V140" s="1"/>
  <c r="M104" i="1"/>
  <c r="W21" i="5"/>
  <c r="M146" i="8"/>
  <c r="M68"/>
  <c r="O222" i="1"/>
  <c r="Q222" s="1"/>
  <c r="Q61"/>
  <c r="Q71"/>
  <c r="O145" i="8"/>
  <c r="Q145" s="1"/>
  <c r="O219" i="1"/>
  <c r="Q219" s="1"/>
  <c r="O139" i="8"/>
  <c r="Q139" s="1"/>
  <c r="M150"/>
  <c r="M150" i="1"/>
  <c r="M228" i="8"/>
  <c r="T225" i="1"/>
  <c r="V225" s="1"/>
  <c r="P142" i="8"/>
  <c r="M220"/>
  <c r="N142" i="1"/>
  <c r="P228" i="8"/>
  <c r="O226"/>
  <c r="O218"/>
  <c r="Q218" s="1"/>
  <c r="N220" i="1"/>
  <c r="O140"/>
  <c r="Q140" s="1"/>
  <c r="O231"/>
  <c r="W177" i="2"/>
  <c r="O151" i="8"/>
  <c r="V229" i="2"/>
  <c r="V73"/>
  <c r="V76" s="1"/>
  <c r="V229" i="5"/>
  <c r="V73"/>
  <c r="V76" s="1"/>
  <c r="W203" i="4"/>
  <c r="V229"/>
  <c r="W125"/>
  <c r="W99"/>
  <c r="V229" i="6"/>
  <c r="W99"/>
  <c r="V203" i="1"/>
  <c r="V177" i="8"/>
  <c r="V177" i="1"/>
  <c r="V99"/>
  <c r="V47"/>
  <c r="V50" s="1"/>
  <c r="V21" i="8"/>
  <c r="V24" s="1"/>
  <c r="A72" i="5"/>
  <c r="W45" i="6"/>
  <c r="A72" i="4"/>
  <c r="P72" i="1"/>
  <c r="I46" i="2"/>
  <c r="I46" i="5"/>
  <c r="W43" i="6"/>
  <c r="E72"/>
  <c r="T72" i="5"/>
  <c r="E46" i="1"/>
  <c r="A72" i="2"/>
  <c r="I46" i="6"/>
  <c r="H72" i="2"/>
  <c r="V98" i="5"/>
  <c r="H72"/>
  <c r="O72" i="6"/>
  <c r="O228" i="4"/>
  <c r="V20" i="6"/>
  <c r="V25" s="1"/>
  <c r="P228" i="1"/>
  <c r="W95" i="6"/>
  <c r="A72"/>
  <c r="Q98" i="4"/>
  <c r="W17" i="6"/>
  <c r="O150" i="5"/>
  <c r="V202" i="6"/>
  <c r="V46" i="5"/>
  <c r="W201" i="4"/>
  <c r="V176"/>
  <c r="O69" i="8"/>
  <c r="Q69" s="1"/>
  <c r="Q46" i="5"/>
  <c r="Q202" i="4"/>
  <c r="D72" i="1"/>
  <c r="T150" i="5"/>
  <c r="O124" i="1"/>
  <c r="W19" i="4"/>
  <c r="W199" i="6"/>
  <c r="Q147"/>
  <c r="O150"/>
  <c r="Q225" i="5"/>
  <c r="O228"/>
  <c r="W173" i="6"/>
  <c r="Q176"/>
  <c r="V98" i="4"/>
  <c r="W98" i="5"/>
  <c r="Q147" i="4"/>
  <c r="O150"/>
  <c r="V46" i="6"/>
  <c r="V124" i="5"/>
  <c r="I46" i="4"/>
  <c r="Q20"/>
  <c r="Q26" s="1"/>
  <c r="Q98" i="6"/>
  <c r="Q225"/>
  <c r="Q228" s="1"/>
  <c r="O228"/>
  <c r="E72" i="5"/>
  <c r="Q124" i="6"/>
  <c r="Q69" i="5"/>
  <c r="Q72" s="1"/>
  <c r="O72"/>
  <c r="V46" i="4"/>
  <c r="V202"/>
  <c r="W173"/>
  <c r="Q176"/>
  <c r="W176" s="1"/>
  <c r="Q124" i="5"/>
  <c r="Q20" i="6"/>
  <c r="Q25" s="1"/>
  <c r="T228"/>
  <c r="T233" s="1"/>
  <c r="T150"/>
  <c r="Q98" i="2"/>
  <c r="W43" i="5"/>
  <c r="V176" i="6"/>
  <c r="V181" s="1"/>
  <c r="Q202"/>
  <c r="Q124" i="4"/>
  <c r="Q46" i="6"/>
  <c r="Q51" s="1"/>
  <c r="E72" i="4"/>
  <c r="T72"/>
  <c r="Q69"/>
  <c r="Q72" s="1"/>
  <c r="O72"/>
  <c r="H72" i="6"/>
  <c r="E72" i="2"/>
  <c r="M72" i="1"/>
  <c r="V202" i="2"/>
  <c r="Q20"/>
  <c r="Q25" s="1"/>
  <c r="W121"/>
  <c r="F72" i="8"/>
  <c r="E73"/>
  <c r="P150"/>
  <c r="E20"/>
  <c r="O147"/>
  <c r="Q147" s="1"/>
  <c r="V124" i="2"/>
  <c r="W173"/>
  <c r="V98"/>
  <c r="O150"/>
  <c r="V46"/>
  <c r="E46" i="8"/>
  <c r="T67"/>
  <c r="V67" s="1"/>
  <c r="O69" i="1"/>
  <c r="Q69" s="1"/>
  <c r="S150" i="8"/>
  <c r="U228" i="1"/>
  <c r="Q69" i="2"/>
  <c r="Q72" s="1"/>
  <c r="O72"/>
  <c r="W17"/>
  <c r="Q176"/>
  <c r="W45"/>
  <c r="Q202"/>
  <c r="Q225"/>
  <c r="O228"/>
  <c r="N72" i="1"/>
  <c r="V20" i="2"/>
  <c r="T150"/>
  <c r="A71" i="1"/>
  <c r="S228" i="8"/>
  <c r="Q46" i="2"/>
  <c r="Q51" s="1"/>
  <c r="Q124"/>
  <c r="A46" i="1"/>
  <c r="T124"/>
  <c r="P150"/>
  <c r="N150"/>
  <c r="S228"/>
  <c r="M228"/>
  <c r="T98"/>
  <c r="H20" i="8"/>
  <c r="R228"/>
  <c r="O46" i="1"/>
  <c r="E69" i="8"/>
  <c r="C72"/>
  <c r="C77" s="1"/>
  <c r="S150" i="1"/>
  <c r="Q43" i="8"/>
  <c r="Q46" s="1"/>
  <c r="O46"/>
  <c r="O225" i="1"/>
  <c r="N228"/>
  <c r="O124" i="8"/>
  <c r="M72"/>
  <c r="O225"/>
  <c r="N228"/>
  <c r="R150" i="1"/>
  <c r="O147"/>
  <c r="Q147" s="1"/>
  <c r="U228" i="8"/>
  <c r="R150"/>
  <c r="Q173"/>
  <c r="Q176" s="1"/>
  <c r="O176"/>
  <c r="Q173" i="1"/>
  <c r="W173" s="1"/>
  <c r="O176"/>
  <c r="D72" i="8"/>
  <c r="N150"/>
  <c r="U150" i="1"/>
  <c r="R228"/>
  <c r="R72"/>
  <c r="T124" i="8"/>
  <c r="O202"/>
  <c r="Q95" i="1"/>
  <c r="O98"/>
  <c r="Q199"/>
  <c r="O202"/>
  <c r="Q17" i="8"/>
  <c r="Q20" s="1"/>
  <c r="O20"/>
  <c r="Q95"/>
  <c r="Q98" s="1"/>
  <c r="O98"/>
  <c r="N72"/>
  <c r="V20" i="4"/>
  <c r="V26" s="1"/>
  <c r="H46" i="8"/>
  <c r="H72" i="4"/>
  <c r="V124" i="6"/>
  <c r="U150" i="8"/>
  <c r="W123" i="6"/>
  <c r="V227" i="4"/>
  <c r="W227" s="1"/>
  <c r="T228"/>
  <c r="W123"/>
  <c r="V124"/>
  <c r="V149"/>
  <c r="T150"/>
  <c r="W175" i="2"/>
  <c r="V176"/>
  <c r="V227"/>
  <c r="T228"/>
  <c r="V71"/>
  <c r="T72"/>
  <c r="W201" i="5"/>
  <c r="V202"/>
  <c r="V227"/>
  <c r="T228"/>
  <c r="V20"/>
  <c r="U72" i="8"/>
  <c r="R72"/>
  <c r="T46"/>
  <c r="S72"/>
  <c r="A46"/>
  <c r="H46" i="1"/>
  <c r="G72" i="8"/>
  <c r="V201" i="1"/>
  <c r="T202"/>
  <c r="V175"/>
  <c r="W175" s="1"/>
  <c r="T176"/>
  <c r="V45"/>
  <c r="W45" s="1"/>
  <c r="T46"/>
  <c r="V201" i="8"/>
  <c r="W201" s="1"/>
  <c r="T202"/>
  <c r="V175"/>
  <c r="T176"/>
  <c r="W97" i="6"/>
  <c r="V98"/>
  <c r="V97" i="8"/>
  <c r="T98"/>
  <c r="V19"/>
  <c r="T20"/>
  <c r="V71" i="6"/>
  <c r="T72"/>
  <c r="S72" i="1"/>
  <c r="A69"/>
  <c r="F72"/>
  <c r="C72"/>
  <c r="Q17"/>
  <c r="Q20" s="1"/>
  <c r="O20"/>
  <c r="V17"/>
  <c r="T20"/>
  <c r="E20"/>
  <c r="P68"/>
  <c r="H20"/>
  <c r="U72"/>
  <c r="G72"/>
  <c r="W93" i="6"/>
  <c r="W174"/>
  <c r="I66"/>
  <c r="W122"/>
  <c r="W96" i="2"/>
  <c r="V70"/>
  <c r="W70" s="1"/>
  <c r="W200" i="6"/>
  <c r="V226"/>
  <c r="W226" s="1"/>
  <c r="V148"/>
  <c r="W148" s="1"/>
  <c r="V70"/>
  <c r="W70" s="1"/>
  <c r="V226" i="4"/>
  <c r="W226" s="1"/>
  <c r="V148"/>
  <c r="V70"/>
  <c r="W70" s="1"/>
  <c r="V200" i="1"/>
  <c r="V122"/>
  <c r="V96"/>
  <c r="V44"/>
  <c r="W44" s="1"/>
  <c r="V174" i="8"/>
  <c r="V122"/>
  <c r="W122" s="1"/>
  <c r="V148" i="5"/>
  <c r="W148" s="1"/>
  <c r="V44" i="8"/>
  <c r="W44" s="1"/>
  <c r="V18"/>
  <c r="V70" i="5"/>
  <c r="H70" i="8"/>
  <c r="W95" i="2"/>
  <c r="T70" i="8"/>
  <c r="V70" s="1"/>
  <c r="I45" i="1"/>
  <c r="I11"/>
  <c r="I42" i="5"/>
  <c r="I62" i="6"/>
  <c r="Q90" i="5"/>
  <c r="O146" i="2"/>
  <c r="V147" i="6"/>
  <c r="V69"/>
  <c r="T69" i="8"/>
  <c r="V69" s="1"/>
  <c r="V225" i="4"/>
  <c r="W121"/>
  <c r="V69"/>
  <c r="W121" i="5"/>
  <c r="V147"/>
  <c r="V69"/>
  <c r="V95" i="8"/>
  <c r="I9"/>
  <c r="E68" i="6"/>
  <c r="W36"/>
  <c r="W41" i="5"/>
  <c r="I49" i="1"/>
  <c r="V16" i="2"/>
  <c r="I45" i="8"/>
  <c r="U146" i="1"/>
  <c r="H69"/>
  <c r="U224" i="8"/>
  <c r="U233" s="1"/>
  <c r="N68" i="1"/>
  <c r="N77" s="1"/>
  <c r="G68"/>
  <c r="V198" i="6"/>
  <c r="V172" i="2"/>
  <c r="V181" s="1"/>
  <c r="T146" i="5"/>
  <c r="H15" i="11"/>
  <c r="W122" i="2"/>
  <c r="H68"/>
  <c r="H77" s="1"/>
  <c r="P224" i="1"/>
  <c r="P233" s="1"/>
  <c r="E65" i="8"/>
  <c r="I66" i="2"/>
  <c r="O68" i="5"/>
  <c r="I19" i="8"/>
  <c r="A68" i="6"/>
  <c r="W113" i="8"/>
  <c r="V94" i="4"/>
  <c r="I17" i="1"/>
  <c r="O42"/>
  <c r="Q42" i="5"/>
  <c r="I15" i="8"/>
  <c r="E16" i="1"/>
  <c r="A68" i="5"/>
  <c r="W119" i="6"/>
  <c r="A42" i="1"/>
  <c r="O68" i="6"/>
  <c r="W35" i="2"/>
  <c r="I42" i="4"/>
  <c r="I42" i="2"/>
  <c r="I42" i="6"/>
  <c r="T68" i="5"/>
  <c r="O94" i="8"/>
  <c r="O103" s="1"/>
  <c r="A68" i="2"/>
  <c r="Q172"/>
  <c r="T151" i="1"/>
  <c r="P224" i="8"/>
  <c r="P233" s="1"/>
  <c r="W15" i="6"/>
  <c r="W35" i="8"/>
  <c r="I61" i="4"/>
  <c r="V94" i="5"/>
  <c r="E16" i="8"/>
  <c r="M68" i="1"/>
  <c r="E42"/>
  <c r="V16" i="5"/>
  <c r="V42" i="2"/>
  <c r="O146" i="4"/>
  <c r="T146" i="6"/>
  <c r="O68" i="2"/>
  <c r="O68" i="4"/>
  <c r="T75" i="8"/>
  <c r="V75" s="1"/>
  <c r="V42" i="6"/>
  <c r="V198" i="4"/>
  <c r="I24" i="6"/>
  <c r="V120" i="2"/>
  <c r="V129" s="1"/>
  <c r="W129" s="1"/>
  <c r="E68" i="4"/>
  <c r="E77" s="1"/>
  <c r="U68" i="1"/>
  <c r="M224" i="8"/>
  <c r="N64" i="1"/>
  <c r="W12" i="4"/>
  <c r="A68"/>
  <c r="D68" i="1"/>
  <c r="D77" s="1"/>
  <c r="E68" i="2"/>
  <c r="E77" s="1"/>
  <c r="O224" i="5"/>
  <c r="H42" i="1"/>
  <c r="T120"/>
  <c r="T129" s="1"/>
  <c r="H68" i="5"/>
  <c r="I69" i="2"/>
  <c r="Q221" i="4"/>
  <c r="W221" s="1"/>
  <c r="O224"/>
  <c r="E42" i="8"/>
  <c r="O120"/>
  <c r="O129" s="1"/>
  <c r="Q169" i="1"/>
  <c r="O172"/>
  <c r="O181" s="1"/>
  <c r="F68"/>
  <c r="Q172" i="5"/>
  <c r="S146" i="1"/>
  <c r="O198"/>
  <c r="O207" s="1"/>
  <c r="V120" i="5"/>
  <c r="V129" s="1"/>
  <c r="W129" s="1"/>
  <c r="A63" i="1"/>
  <c r="V120" i="6"/>
  <c r="V129" s="1"/>
  <c r="W129" s="1"/>
  <c r="V42" i="4"/>
  <c r="V172" i="5"/>
  <c r="Q94"/>
  <c r="O146" i="6"/>
  <c r="N224" i="1"/>
  <c r="N233" s="1"/>
  <c r="U224"/>
  <c r="U233" s="1"/>
  <c r="E68" i="5"/>
  <c r="W169" i="6"/>
  <c r="Q172"/>
  <c r="H68" i="4"/>
  <c r="H77" s="1"/>
  <c r="Q94" i="6"/>
  <c r="S224" i="1"/>
  <c r="Q120" i="5"/>
  <c r="W88" i="4"/>
  <c r="E65" i="1"/>
  <c r="C68"/>
  <c r="W41" i="2"/>
  <c r="H68" i="6"/>
  <c r="H77" s="1"/>
  <c r="O94" i="1"/>
  <c r="O103" s="1"/>
  <c r="Q117"/>
  <c r="Q120" s="1"/>
  <c r="O120"/>
  <c r="O129" s="1"/>
  <c r="Q120" i="2"/>
  <c r="Q143" i="5"/>
  <c r="O146"/>
  <c r="T94" i="1"/>
  <c r="T103" s="1"/>
  <c r="S68"/>
  <c r="V42" i="5"/>
  <c r="V51" s="1"/>
  <c r="V94" i="2"/>
  <c r="T224"/>
  <c r="V172" i="4"/>
  <c r="M224" i="1"/>
  <c r="M233" s="1"/>
  <c r="Q198" i="4"/>
  <c r="T146"/>
  <c r="Q120" i="6"/>
  <c r="O224"/>
  <c r="R146" i="1"/>
  <c r="W197" i="4"/>
  <c r="Q120"/>
  <c r="Q94"/>
  <c r="H38" i="11"/>
  <c r="V120" i="4"/>
  <c r="O224" i="2"/>
  <c r="Q13" i="1"/>
  <c r="O16"/>
  <c r="R224"/>
  <c r="R233" s="1"/>
  <c r="V198" i="5"/>
  <c r="V94" i="6"/>
  <c r="V103" s="1"/>
  <c r="V172"/>
  <c r="V223" i="4"/>
  <c r="T224"/>
  <c r="V67"/>
  <c r="T68"/>
  <c r="S68" i="8"/>
  <c r="W15" i="4"/>
  <c r="W198" i="2"/>
  <c r="T146"/>
  <c r="T155" s="1"/>
  <c r="V67"/>
  <c r="T68"/>
  <c r="H16" i="8"/>
  <c r="V223" i="6"/>
  <c r="T224"/>
  <c r="R146" i="8"/>
  <c r="V67" i="6"/>
  <c r="W67" s="1"/>
  <c r="T68"/>
  <c r="T77" s="1"/>
  <c r="V223" i="5"/>
  <c r="V224" s="1"/>
  <c r="T224"/>
  <c r="W15"/>
  <c r="V197" i="1"/>
  <c r="T198"/>
  <c r="T207" s="1"/>
  <c r="S224" i="8"/>
  <c r="S233" s="1"/>
  <c r="V171" i="1"/>
  <c r="T172"/>
  <c r="T181" s="1"/>
  <c r="V41"/>
  <c r="T42"/>
  <c r="T67"/>
  <c r="R68"/>
  <c r="V15"/>
  <c r="T16"/>
  <c r="I15"/>
  <c r="H16"/>
  <c r="V39" i="8"/>
  <c r="V42" s="1"/>
  <c r="T42"/>
  <c r="E12"/>
  <c r="Q13"/>
  <c r="Q16" s="1"/>
  <c r="O16"/>
  <c r="U146"/>
  <c r="P68"/>
  <c r="F68"/>
  <c r="N224"/>
  <c r="N233" s="1"/>
  <c r="H42"/>
  <c r="W40"/>
  <c r="W114"/>
  <c r="V13"/>
  <c r="T16"/>
  <c r="T25" s="1"/>
  <c r="U68"/>
  <c r="R68"/>
  <c r="Q42"/>
  <c r="V169"/>
  <c r="T172"/>
  <c r="T94"/>
  <c r="T198"/>
  <c r="T207" s="1"/>
  <c r="A65"/>
  <c r="G68"/>
  <c r="E38"/>
  <c r="S146"/>
  <c r="T120"/>
  <c r="O42"/>
  <c r="O198"/>
  <c r="O207" s="1"/>
  <c r="Q169"/>
  <c r="Q172" s="1"/>
  <c r="Q181" s="1"/>
  <c r="O172"/>
  <c r="R224"/>
  <c r="R233" s="1"/>
  <c r="A42"/>
  <c r="G28" i="11"/>
  <c r="A20" i="8"/>
  <c r="Q121"/>
  <c r="Q124" s="1"/>
  <c r="Q222" i="4"/>
  <c r="W153"/>
  <c r="Q144"/>
  <c r="W89" i="2"/>
  <c r="I41" i="8"/>
  <c r="I69" i="4"/>
  <c r="H63" i="1"/>
  <c r="W165" i="2"/>
  <c r="A24" i="8"/>
  <c r="W196"/>
  <c r="I65" i="2"/>
  <c r="W195"/>
  <c r="T64" i="5"/>
  <c r="O75" i="1"/>
  <c r="Q75" s="1"/>
  <c r="W222" i="5"/>
  <c r="T151" i="8"/>
  <c r="W9"/>
  <c r="W119" i="5"/>
  <c r="W37" i="1"/>
  <c r="O116" i="8"/>
  <c r="O130" s="1"/>
  <c r="H71" i="1"/>
  <c r="I71" s="1"/>
  <c r="E70" i="8"/>
  <c r="I70" i="2"/>
  <c r="N142" i="8"/>
  <c r="N156" s="1"/>
  <c r="W165"/>
  <c r="T153" i="1"/>
  <c r="W101"/>
  <c r="I44" i="8"/>
  <c r="I63" i="4"/>
  <c r="I24"/>
  <c r="W15" i="8"/>
  <c r="I61" i="2"/>
  <c r="W37" i="8"/>
  <c r="Q221" i="2"/>
  <c r="V144"/>
  <c r="W144" s="1"/>
  <c r="I41" i="1"/>
  <c r="W117" i="2"/>
  <c r="Q195" i="8"/>
  <c r="O149"/>
  <c r="H64" i="6"/>
  <c r="Q223" i="2"/>
  <c r="W223" s="1"/>
  <c r="E62" i="8"/>
  <c r="A62" i="1"/>
  <c r="G39" i="11"/>
  <c r="W191" i="8"/>
  <c r="Q196" i="1"/>
  <c r="Q198" s="1"/>
  <c r="E12"/>
  <c r="W62" i="4"/>
  <c r="O12" i="1"/>
  <c r="K17" i="11"/>
  <c r="W41" i="8"/>
  <c r="I47"/>
  <c r="W125" i="2"/>
  <c r="T143" i="1"/>
  <c r="Q143" i="2"/>
  <c r="Q146" s="1"/>
  <c r="Q231" i="4"/>
  <c r="W231" s="1"/>
  <c r="E70" i="1"/>
  <c r="W40"/>
  <c r="V143" i="4"/>
  <c r="V87" i="1"/>
  <c r="W87" s="1"/>
  <c r="O90" i="8"/>
  <c r="Q91" i="1"/>
  <c r="Q94" s="1"/>
  <c r="I11" i="8"/>
  <c r="W166" i="1"/>
  <c r="W10" i="8"/>
  <c r="O220" i="2"/>
  <c r="Q117" i="8"/>
  <c r="I18" i="1"/>
  <c r="A67"/>
  <c r="Q127"/>
  <c r="I36" i="8"/>
  <c r="W114" i="6"/>
  <c r="W205" i="1"/>
  <c r="I9"/>
  <c r="V116" i="6"/>
  <c r="Q218" i="2"/>
  <c r="Q220" s="1"/>
  <c r="Q38" i="8"/>
  <c r="I14"/>
  <c r="Q49"/>
  <c r="W49" s="1"/>
  <c r="F5" i="11" s="1"/>
  <c r="W62" i="2"/>
  <c r="I36" i="1"/>
  <c r="A64" i="6"/>
  <c r="Q170" i="1"/>
  <c r="W170" s="1"/>
  <c r="H62"/>
  <c r="I62" s="1"/>
  <c r="Q89" i="8"/>
  <c r="Q90" s="1"/>
  <c r="Q142" i="2"/>
  <c r="A70" i="1"/>
  <c r="W101" i="6"/>
  <c r="W231" i="2"/>
  <c r="T65" i="8"/>
  <c r="I20" i="6"/>
  <c r="H26" i="11"/>
  <c r="Q116" i="8"/>
  <c r="Q148"/>
  <c r="M142"/>
  <c r="E64" i="4"/>
  <c r="V226" i="5"/>
  <c r="V116"/>
  <c r="W88" i="8"/>
  <c r="Q12"/>
  <c r="W169" i="5"/>
  <c r="W177" i="6"/>
  <c r="V194" i="2"/>
  <c r="O194" i="8"/>
  <c r="O26" i="11"/>
  <c r="I18" i="8"/>
  <c r="W219" i="5"/>
  <c r="W218" i="6"/>
  <c r="O142" i="2"/>
  <c r="I67" i="6"/>
  <c r="F64" i="1"/>
  <c r="E64" i="2"/>
  <c r="W97" i="4"/>
  <c r="T63" i="1"/>
  <c r="V63" s="1"/>
  <c r="V153" i="5"/>
  <c r="O38" i="8"/>
  <c r="W195" i="5"/>
  <c r="W121" i="6"/>
  <c r="W63" i="2"/>
  <c r="T61" i="1"/>
  <c r="V61" s="1"/>
  <c r="Q90"/>
  <c r="W119" i="4"/>
  <c r="W101"/>
  <c r="V90" i="2"/>
  <c r="I63"/>
  <c r="W62" i="6"/>
  <c r="W115" i="1"/>
  <c r="O223"/>
  <c r="Q223" s="1"/>
  <c r="W115" i="5"/>
  <c r="W196" i="6"/>
  <c r="W218" i="4"/>
  <c r="O12" i="8"/>
  <c r="O38" i="11"/>
  <c r="O38" i="1"/>
  <c r="I67" i="4"/>
  <c r="N39" i="11"/>
  <c r="Q140" i="4"/>
  <c r="V139" i="2"/>
  <c r="W139" s="1"/>
  <c r="O71" i="8"/>
  <c r="Q71" s="1"/>
  <c r="O90" i="1"/>
  <c r="O104" s="1"/>
  <c r="N17" i="11"/>
  <c r="W114" i="2"/>
  <c r="W95" i="4"/>
  <c r="W167" i="1"/>
  <c r="W219" i="2"/>
  <c r="I61" i="6"/>
  <c r="I66" i="4"/>
  <c r="I75" i="6"/>
  <c r="D39" i="11" s="1"/>
  <c r="V119" i="8"/>
  <c r="W119" s="1"/>
  <c r="W63" i="5"/>
  <c r="W19" i="1"/>
  <c r="W114"/>
  <c r="S142"/>
  <c r="I19"/>
  <c r="Q171"/>
  <c r="I21"/>
  <c r="V93" i="8"/>
  <c r="W93" s="1"/>
  <c r="G5" i="11"/>
  <c r="I23" i="8"/>
  <c r="D4" i="11" s="1"/>
  <c r="I21" i="8"/>
  <c r="W49" i="1"/>
  <c r="W91" i="4"/>
  <c r="Q91" i="8"/>
  <c r="Q94" s="1"/>
  <c r="W63" i="6"/>
  <c r="Q38" i="5"/>
  <c r="Q99" i="1"/>
  <c r="Q102" s="1"/>
  <c r="Q35"/>
  <c r="Q38" s="1"/>
  <c r="Q200" i="8"/>
  <c r="W123" i="5"/>
  <c r="I71" i="4"/>
  <c r="V90" i="6"/>
  <c r="I16" i="4"/>
  <c r="W96" i="6"/>
  <c r="W205" i="8"/>
  <c r="O143" i="1"/>
  <c r="W11"/>
  <c r="I49" i="8"/>
  <c r="D5" i="11" s="1"/>
  <c r="I61" i="5"/>
  <c r="W117" i="4"/>
  <c r="W91" i="6"/>
  <c r="W39" i="4"/>
  <c r="W113" i="6"/>
  <c r="W167" i="2"/>
  <c r="V117" i="8"/>
  <c r="V125"/>
  <c r="V119" i="1"/>
  <c r="V99" i="8"/>
  <c r="V193"/>
  <c r="W193" s="1"/>
  <c r="T194"/>
  <c r="T62"/>
  <c r="V62" s="1"/>
  <c r="Q140" i="6"/>
  <c r="V219" i="4"/>
  <c r="V220" s="1"/>
  <c r="T220"/>
  <c r="V148" i="2"/>
  <c r="Q139" i="6"/>
  <c r="V222"/>
  <c r="V36" i="8"/>
  <c r="W36" s="1"/>
  <c r="T38"/>
  <c r="Q148" i="4"/>
  <c r="W43" i="2"/>
  <c r="O227" i="1"/>
  <c r="Q227" s="1"/>
  <c r="V144" i="4"/>
  <c r="T227" i="8"/>
  <c r="E71"/>
  <c r="O27" i="11"/>
  <c r="A26" i="6"/>
  <c r="A66" i="1"/>
  <c r="I12" i="5"/>
  <c r="A26" i="4"/>
  <c r="W171" i="8"/>
  <c r="O64" i="5"/>
  <c r="W170" i="2"/>
  <c r="Q64" i="5"/>
  <c r="W62"/>
  <c r="W191"/>
  <c r="V194"/>
  <c r="I37" i="8"/>
  <c r="I67" i="5"/>
  <c r="I65" i="6"/>
  <c r="Q116" i="4"/>
  <c r="H65" i="8"/>
  <c r="O218" i="1"/>
  <c r="Q218" s="1"/>
  <c r="Q65" i="4"/>
  <c r="I75" i="2"/>
  <c r="D17" i="11" s="1"/>
  <c r="I71" i="6"/>
  <c r="W39" i="2"/>
  <c r="W17" i="4"/>
  <c r="I65" i="5"/>
  <c r="W15" i="2"/>
  <c r="W43" i="4"/>
  <c r="W123" i="2"/>
  <c r="V45" i="8"/>
  <c r="V65" i="5"/>
  <c r="W193" i="1"/>
  <c r="A70" i="8"/>
  <c r="Q65" i="2"/>
  <c r="I39" i="8"/>
  <c r="W174" i="4"/>
  <c r="Q223" i="6"/>
  <c r="W117" i="5"/>
  <c r="H38" i="1"/>
  <c r="Q39"/>
  <c r="Q42" s="1"/>
  <c r="I67" i="8"/>
  <c r="V143" i="5"/>
  <c r="O16" i="11"/>
  <c r="W44" i="2"/>
  <c r="T71" i="8"/>
  <c r="W141" i="4"/>
  <c r="Q12" i="2"/>
  <c r="Q194" i="8"/>
  <c r="W66" i="5"/>
  <c r="K28" i="11"/>
  <c r="W118" i="2"/>
  <c r="Q116" i="6"/>
  <c r="V90" i="4"/>
  <c r="V143" i="6"/>
  <c r="Q201" i="1"/>
  <c r="V151" i="2"/>
  <c r="W93" i="4"/>
  <c r="I70"/>
  <c r="W75"/>
  <c r="F28" i="11" s="1"/>
  <c r="Q121" i="1"/>
  <c r="Q124" s="1"/>
  <c r="T223"/>
  <c r="W117" i="6"/>
  <c r="W93" i="2"/>
  <c r="Q144" i="5"/>
  <c r="Q90" i="2"/>
  <c r="W88"/>
  <c r="N220" i="8"/>
  <c r="N234" s="1"/>
  <c r="T140" i="1"/>
  <c r="V140" s="1"/>
  <c r="W115" i="6"/>
  <c r="W45" i="5"/>
  <c r="V196" i="1"/>
  <c r="W47" i="2"/>
  <c r="I20"/>
  <c r="V179" i="1"/>
  <c r="V225" i="5"/>
  <c r="W37" i="4"/>
  <c r="Q38"/>
  <c r="Q52" s="1"/>
  <c r="W47"/>
  <c r="W125" i="6"/>
  <c r="C64" i="1"/>
  <c r="V140" i="6"/>
  <c r="T142"/>
  <c r="Q69"/>
  <c r="Q72" s="1"/>
  <c r="Q118" i="8"/>
  <c r="Q61" i="2"/>
  <c r="Q64" s="1"/>
  <c r="O64"/>
  <c r="Q223" i="4"/>
  <c r="Q217" i="6"/>
  <c r="W217" s="1"/>
  <c r="O220"/>
  <c r="I70"/>
  <c r="M142" i="1"/>
  <c r="T168" i="8"/>
  <c r="R220"/>
  <c r="H67" i="1"/>
  <c r="V123" i="8"/>
  <c r="W118" i="4"/>
  <c r="W165" i="5"/>
  <c r="Q168"/>
  <c r="Q65" i="6"/>
  <c r="Q68" s="1"/>
  <c r="Q199" i="8"/>
  <c r="I38" i="6"/>
  <c r="Q113" i="1"/>
  <c r="Q116" s="1"/>
  <c r="O116"/>
  <c r="O130" s="1"/>
  <c r="W17" i="5"/>
  <c r="V149" i="6"/>
  <c r="W23" i="8"/>
  <c r="F4" i="11" s="1"/>
  <c r="S220" i="8"/>
  <c r="W18" i="2"/>
  <c r="W203" i="5"/>
  <c r="O149" i="1"/>
  <c r="Q149" s="1"/>
  <c r="O64" i="4"/>
  <c r="U142" i="1"/>
  <c r="O15" i="11"/>
  <c r="Q96" i="1"/>
  <c r="V169"/>
  <c r="A12" i="8"/>
  <c r="I75" i="5"/>
  <c r="K39" i="11" s="1"/>
  <c r="I69" i="5"/>
  <c r="Q90" i="4"/>
  <c r="W87"/>
  <c r="W191"/>
  <c r="Q194"/>
  <c r="W171" i="5"/>
  <c r="U64" i="1"/>
  <c r="I13"/>
  <c r="Q140" i="5"/>
  <c r="W140" s="1"/>
  <c r="Q227" i="2"/>
  <c r="Q231" i="5"/>
  <c r="W231" s="1"/>
  <c r="Q141" i="6"/>
  <c r="O142"/>
  <c r="A67" i="8"/>
  <c r="H62"/>
  <c r="A62"/>
  <c r="V151" i="5"/>
  <c r="A75" i="8"/>
  <c r="V127" i="1"/>
  <c r="V195" i="8"/>
  <c r="V198" s="1"/>
  <c r="V151" i="6"/>
  <c r="V151" i="4"/>
  <c r="Q227" i="5"/>
  <c r="V145" i="2"/>
  <c r="A16" i="1"/>
  <c r="O194"/>
  <c r="O208" s="1"/>
  <c r="Q192"/>
  <c r="W191" i="2"/>
  <c r="Q194"/>
  <c r="W23" i="1"/>
  <c r="V203" i="8"/>
  <c r="V149" i="5"/>
  <c r="V117" i="1"/>
  <c r="T221" i="8"/>
  <c r="V144" i="5"/>
  <c r="V144" i="6"/>
  <c r="T145" i="1"/>
  <c r="V95"/>
  <c r="U142" i="8"/>
  <c r="W97" i="2"/>
  <c r="Q151"/>
  <c r="A24" i="1"/>
  <c r="W13" i="6"/>
  <c r="I16" i="2"/>
  <c r="Q229" i="6"/>
  <c r="W199" i="2"/>
  <c r="N28" i="11"/>
  <c r="Q200" i="1"/>
  <c r="M64"/>
  <c r="O62"/>
  <c r="T229" i="8"/>
  <c r="H12"/>
  <c r="I10"/>
  <c r="V225" i="6"/>
  <c r="V145" i="5"/>
  <c r="V140" i="4"/>
  <c r="V200" i="8"/>
  <c r="V139" i="5"/>
  <c r="W139" s="1"/>
  <c r="T142"/>
  <c r="V145" i="6"/>
  <c r="T231" i="8"/>
  <c r="T226"/>
  <c r="V125" i="1"/>
  <c r="H73" i="8"/>
  <c r="A73"/>
  <c r="V139" i="4"/>
  <c r="T142"/>
  <c r="V13" i="1"/>
  <c r="W175" i="6"/>
  <c r="Q145" i="5"/>
  <c r="O62" i="8"/>
  <c r="Q62" s="1"/>
  <c r="M64"/>
  <c r="W13" i="5"/>
  <c r="Q90" i="6"/>
  <c r="W87"/>
  <c r="Q125" i="1"/>
  <c r="Q128" s="1"/>
  <c r="Q43"/>
  <c r="Q46" s="1"/>
  <c r="V140" i="2"/>
  <c r="W140" s="1"/>
  <c r="V147" i="4"/>
  <c r="T148" i="1"/>
  <c r="V92"/>
  <c r="V94" s="1"/>
  <c r="V145" i="4"/>
  <c r="V139" i="6"/>
  <c r="A26" i="5"/>
  <c r="A26" i="2"/>
  <c r="V227" i="6"/>
  <c r="V39" i="1"/>
  <c r="A61"/>
  <c r="H61"/>
  <c r="G64"/>
  <c r="I20" i="5"/>
  <c r="V61"/>
  <c r="W61" s="1"/>
  <c r="E66" i="1"/>
  <c r="V64" i="2"/>
  <c r="Q222"/>
  <c r="Q66"/>
  <c r="Q217" i="5"/>
  <c r="O220"/>
  <c r="T223" i="8"/>
  <c r="V223" s="1"/>
  <c r="T71" i="1"/>
  <c r="V71" s="1"/>
  <c r="A38"/>
  <c r="W201" i="6"/>
  <c r="P220" i="8"/>
  <c r="P234" s="1"/>
  <c r="V222" i="4"/>
  <c r="V36" i="1"/>
  <c r="T38"/>
  <c r="T64" i="2"/>
  <c r="S220" i="1"/>
  <c r="A75"/>
  <c r="Q221" i="5"/>
  <c r="Q224" s="1"/>
  <c r="T218" i="8"/>
  <c r="W23" i="6"/>
  <c r="F37" i="11" s="1"/>
  <c r="W75" i="2"/>
  <c r="F17" i="11" s="1"/>
  <c r="E17"/>
  <c r="W115" i="2"/>
  <c r="Q116"/>
  <c r="W167" i="6"/>
  <c r="Q168"/>
  <c r="W118"/>
  <c r="W23" i="2"/>
  <c r="F15" i="11" s="1"/>
  <c r="H65" i="1"/>
  <c r="A65"/>
  <c r="Q12" i="5"/>
  <c r="Q225" i="4"/>
  <c r="Q228" s="1"/>
  <c r="H75" i="1"/>
  <c r="T217" i="8"/>
  <c r="V217" s="1"/>
  <c r="F64"/>
  <c r="Q231" i="6"/>
  <c r="W231" s="1"/>
  <c r="Q194" i="5"/>
  <c r="W192"/>
  <c r="A73" i="1"/>
  <c r="H73"/>
  <c r="I71" i="5"/>
  <c r="W9" i="1"/>
  <c r="Q12"/>
  <c r="Q229" i="4"/>
  <c r="Q229" i="2"/>
  <c r="I23" i="1"/>
  <c r="I44"/>
  <c r="E66" i="8"/>
  <c r="H61"/>
  <c r="A61"/>
  <c r="V90" i="5"/>
  <c r="W174" i="2"/>
  <c r="W37"/>
  <c r="Q38"/>
  <c r="Q66" i="4"/>
  <c r="O153" i="8"/>
  <c r="W122" i="5"/>
  <c r="V199" i="1"/>
  <c r="A20"/>
  <c r="V170" i="8"/>
  <c r="T153"/>
  <c r="V89"/>
  <c r="T90"/>
  <c r="A64" i="5"/>
  <c r="I38" i="4"/>
  <c r="I24" i="5"/>
  <c r="I73" i="6"/>
  <c r="Q219" i="4"/>
  <c r="Q147" i="5"/>
  <c r="Q150" s="1"/>
  <c r="Q149" i="6"/>
  <c r="Q147" i="2"/>
  <c r="Q150" s="1"/>
  <c r="V219" i="6"/>
  <c r="V220" s="1"/>
  <c r="T220"/>
  <c r="C64" i="8"/>
  <c r="E63"/>
  <c r="V67" i="5"/>
  <c r="W169" i="2"/>
  <c r="T222" i="8"/>
  <c r="O61"/>
  <c r="Q61" s="1"/>
  <c r="O151" i="1"/>
  <c r="O154" s="1"/>
  <c r="E4" i="11"/>
  <c r="I12" i="4"/>
  <c r="I70" i="5"/>
  <c r="E69" i="1"/>
  <c r="I40"/>
  <c r="Q139" i="4"/>
  <c r="O142"/>
  <c r="Q141" i="5"/>
  <c r="T218" i="1"/>
  <c r="V218" s="1"/>
  <c r="O70"/>
  <c r="T145" i="8"/>
  <c r="W39" i="6"/>
  <c r="O221" i="1"/>
  <c r="W24" i="4"/>
  <c r="W21"/>
  <c r="A64" i="2"/>
  <c r="V191" i="1"/>
  <c r="T194"/>
  <c r="S64"/>
  <c r="V173" i="8"/>
  <c r="V87"/>
  <c r="W87" s="1"/>
  <c r="O227"/>
  <c r="O226" i="1"/>
  <c r="I37"/>
  <c r="I35"/>
  <c r="E38"/>
  <c r="U64" i="8"/>
  <c r="Q73" i="4"/>
  <c r="Q76" s="1"/>
  <c r="Q229" i="5"/>
  <c r="O222" i="8"/>
  <c r="I73" i="4"/>
  <c r="I47" i="1"/>
  <c r="T220" i="5"/>
  <c r="V218"/>
  <c r="T69" i="1"/>
  <c r="O221" i="8"/>
  <c r="V71" i="5"/>
  <c r="W196"/>
  <c r="Q101" i="8"/>
  <c r="V65" i="2"/>
  <c r="I62"/>
  <c r="H64"/>
  <c r="T222" i="1"/>
  <c r="V222" s="1"/>
  <c r="T225" i="8"/>
  <c r="V101"/>
  <c r="R142"/>
  <c r="I40"/>
  <c r="A71"/>
  <c r="H71"/>
  <c r="I66" i="5"/>
  <c r="W195" i="4"/>
  <c r="O142" i="5"/>
  <c r="W195" i="1"/>
  <c r="Q174"/>
  <c r="I73" i="5"/>
  <c r="I62"/>
  <c r="E64"/>
  <c r="I43" i="1"/>
  <c r="T75"/>
  <c r="V75" s="1"/>
  <c r="Q217" i="4"/>
  <c r="O220"/>
  <c r="W195" i="6"/>
  <c r="I43" i="8"/>
  <c r="A38"/>
  <c r="I13"/>
  <c r="V149" i="2"/>
  <c r="L37" i="11"/>
  <c r="G27"/>
  <c r="H27"/>
  <c r="V65" i="4"/>
  <c r="O143" i="8"/>
  <c r="Q75" i="5"/>
  <c r="W171" i="2"/>
  <c r="T65" i="1"/>
  <c r="I16" i="5"/>
  <c r="W119" i="2"/>
  <c r="I24"/>
  <c r="T227" i="1"/>
  <c r="T139"/>
  <c r="R142"/>
  <c r="T66"/>
  <c r="V66" s="1"/>
  <c r="T62"/>
  <c r="R64"/>
  <c r="H70"/>
  <c r="I69" i="6"/>
  <c r="V97" i="1"/>
  <c r="W93"/>
  <c r="E38" i="11"/>
  <c r="Q177" i="1"/>
  <c r="Q180" s="1"/>
  <c r="A12"/>
  <c r="T147" i="8"/>
  <c r="V96"/>
  <c r="T141"/>
  <c r="T73"/>
  <c r="V11"/>
  <c r="T12"/>
  <c r="A69"/>
  <c r="H69"/>
  <c r="W63" i="4"/>
  <c r="Q64"/>
  <c r="W38" i="6"/>
  <c r="V141" i="2"/>
  <c r="W141" s="1"/>
  <c r="T142"/>
  <c r="W92"/>
  <c r="I73"/>
  <c r="I67"/>
  <c r="T226" i="1"/>
  <c r="T147"/>
  <c r="V113"/>
  <c r="T116"/>
  <c r="W127" i="4"/>
  <c r="W168" i="2"/>
  <c r="W91" i="5"/>
  <c r="W13" i="2"/>
  <c r="T141" i="1"/>
  <c r="V14"/>
  <c r="I63" i="5"/>
  <c r="H64"/>
  <c r="H37" i="11"/>
  <c r="G37"/>
  <c r="V73" i="6"/>
  <c r="V76" s="1"/>
  <c r="W49"/>
  <c r="F38" i="11" s="1"/>
  <c r="Q197" i="8"/>
  <c r="P64"/>
  <c r="I12" i="2"/>
  <c r="T144" i="8"/>
  <c r="T148"/>
  <c r="T61"/>
  <c r="R64"/>
  <c r="R78" s="1"/>
  <c r="V14"/>
  <c r="I38" i="2"/>
  <c r="A64" i="4"/>
  <c r="M28" i="11"/>
  <c r="W169" i="4"/>
  <c r="Q221" i="6"/>
  <c r="O65" i="8"/>
  <c r="O68" s="1"/>
  <c r="Q65" i="5"/>
  <c r="Q68" s="1"/>
  <c r="I65" i="4"/>
  <c r="T73" i="1"/>
  <c r="I14"/>
  <c r="W199" i="4"/>
  <c r="W199" i="5"/>
  <c r="T12" i="1"/>
  <c r="V10"/>
  <c r="I39"/>
  <c r="I63" i="6"/>
  <c r="E64"/>
  <c r="T229" i="1"/>
  <c r="Q143" i="6"/>
  <c r="Q61"/>
  <c r="O64"/>
  <c r="W19"/>
  <c r="O229" i="8"/>
  <c r="O232" s="1"/>
  <c r="O168"/>
  <c r="Q166"/>
  <c r="Q165" i="1"/>
  <c r="O168"/>
  <c r="O182" s="1"/>
  <c r="O67"/>
  <c r="Q67" s="1"/>
  <c r="V18"/>
  <c r="T149" i="8"/>
  <c r="S64"/>
  <c r="T63"/>
  <c r="V63" s="1"/>
  <c r="H66"/>
  <c r="A66"/>
  <c r="V226" i="2"/>
  <c r="I71"/>
  <c r="T217" i="1"/>
  <c r="R220"/>
  <c r="T149"/>
  <c r="V118"/>
  <c r="W47" i="5"/>
  <c r="I38"/>
  <c r="V73" i="4"/>
  <c r="V76" s="1"/>
  <c r="I62"/>
  <c r="H64"/>
  <c r="V61"/>
  <c r="T64"/>
  <c r="T231" i="1"/>
  <c r="W192" i="8"/>
  <c r="W113" i="5"/>
  <c r="Q116"/>
  <c r="W39"/>
  <c r="W179" i="2"/>
  <c r="I16" i="6"/>
  <c r="G16" i="11"/>
  <c r="H16"/>
  <c r="T221" i="1"/>
  <c r="V66" i="6"/>
  <c r="W66" s="1"/>
  <c r="Q144"/>
  <c r="W9"/>
  <c r="Q12"/>
  <c r="T70" i="1"/>
  <c r="T143" i="8"/>
  <c r="W92"/>
  <c r="V221" i="2"/>
  <c r="V224" s="1"/>
  <c r="V153"/>
  <c r="V147"/>
  <c r="V174" i="1"/>
  <c r="W122" i="4"/>
  <c r="C28" i="11"/>
  <c r="I75" i="4"/>
  <c r="D28" i="11" s="1"/>
  <c r="I20" i="4"/>
  <c r="O65" i="1"/>
  <c r="W13" i="4"/>
  <c r="Q143"/>
  <c r="Q66" i="8"/>
  <c r="V21" i="1"/>
  <c r="V24" s="1"/>
  <c r="W205" i="4"/>
  <c r="V89" i="1"/>
  <c r="W89" s="1"/>
  <c r="A63" i="8"/>
  <c r="H63"/>
  <c r="G64"/>
  <c r="V217" i="2"/>
  <c r="T220"/>
  <c r="T144" i="1"/>
  <c r="V61" i="6"/>
  <c r="V64" s="1"/>
  <c r="T64"/>
  <c r="E63" i="1"/>
  <c r="W193" i="6"/>
  <c r="Q194"/>
  <c r="W171"/>
  <c r="Q75"/>
  <c r="O229" i="1"/>
  <c r="O232" s="1"/>
  <c r="O217"/>
  <c r="M220"/>
  <c r="M234" s="1"/>
  <c r="Q15"/>
  <c r="H12"/>
  <c r="I10"/>
  <c r="V121" i="8"/>
  <c r="V118"/>
  <c r="V115"/>
  <c r="T116"/>
  <c r="V91"/>
  <c r="S142"/>
  <c r="T139"/>
  <c r="I35"/>
  <c r="H38"/>
  <c r="I17"/>
  <c r="A16"/>
  <c r="V225" i="2"/>
  <c r="V143"/>
  <c r="V69"/>
  <c r="T219" i="1"/>
  <c r="V219" s="1"/>
  <c r="V165"/>
  <c r="V168" s="1"/>
  <c r="T168"/>
  <c r="V123"/>
  <c r="V121"/>
  <c r="V88"/>
  <c r="T90"/>
  <c r="I12" i="6"/>
  <c r="V71" i="4"/>
  <c r="W23" i="5"/>
  <c r="M37" i="11" s="1"/>
  <c r="O219" i="8"/>
  <c r="V168"/>
  <c r="W167"/>
  <c r="M155" l="1"/>
  <c r="U234"/>
  <c r="P156" i="1"/>
  <c r="N234"/>
  <c r="N156"/>
  <c r="N155"/>
  <c r="Q129"/>
  <c r="U155"/>
  <c r="P234"/>
  <c r="N155" i="8"/>
  <c r="O208"/>
  <c r="Q103"/>
  <c r="T103"/>
  <c r="C77" i="1"/>
  <c r="O154" i="8"/>
  <c r="P155" i="1"/>
  <c r="P155" i="8"/>
  <c r="T208"/>
  <c r="Q130" i="1"/>
  <c r="O181" i="8"/>
  <c r="T129"/>
  <c r="R77"/>
  <c r="M233"/>
  <c r="S233" i="1"/>
  <c r="P156" i="8"/>
  <c r="A52" i="1"/>
  <c r="U234"/>
  <c r="M156"/>
  <c r="O104" i="8"/>
  <c r="O182"/>
  <c r="T208" i="1"/>
  <c r="M234" i="8"/>
  <c r="T25" i="1"/>
  <c r="Q102" i="8"/>
  <c r="Q104" s="1"/>
  <c r="M155" i="1"/>
  <c r="M156" i="8"/>
  <c r="T181"/>
  <c r="T234" i="6"/>
  <c r="V182"/>
  <c r="U155" i="8"/>
  <c r="V104" i="6"/>
  <c r="V104" i="4"/>
  <c r="T233" i="2"/>
  <c r="V182"/>
  <c r="T182" i="8"/>
  <c r="S234"/>
  <c r="S234" i="1"/>
  <c r="T182"/>
  <c r="T234" i="2"/>
  <c r="R155" i="8"/>
  <c r="S155" i="1"/>
  <c r="S155" i="8"/>
  <c r="U156" i="1"/>
  <c r="R155"/>
  <c r="V103" i="2"/>
  <c r="W103" s="1"/>
  <c r="S156" i="1"/>
  <c r="V104" i="2"/>
  <c r="S156" i="8"/>
  <c r="V232" i="2"/>
  <c r="V130"/>
  <c r="W128"/>
  <c r="T156"/>
  <c r="W153"/>
  <c r="V154"/>
  <c r="H76" i="8"/>
  <c r="I75"/>
  <c r="D6" i="11" s="1"/>
  <c r="I77" i="2"/>
  <c r="A76" i="8"/>
  <c r="U156"/>
  <c r="V130" i="5"/>
  <c r="W206" i="6"/>
  <c r="V208"/>
  <c r="W208" s="1"/>
  <c r="W180"/>
  <c r="V232"/>
  <c r="V130"/>
  <c r="W128"/>
  <c r="V154"/>
  <c r="T156"/>
  <c r="V208" i="5"/>
  <c r="W208" s="1"/>
  <c r="W206"/>
  <c r="V233"/>
  <c r="W233" s="1"/>
  <c r="V232"/>
  <c r="W130"/>
  <c r="W153"/>
  <c r="V154"/>
  <c r="T156"/>
  <c r="V208" i="4"/>
  <c r="W208" s="1"/>
  <c r="W206"/>
  <c r="V233"/>
  <c r="W233" s="1"/>
  <c r="V232"/>
  <c r="V130"/>
  <c r="W128"/>
  <c r="T156"/>
  <c r="V154"/>
  <c r="V155"/>
  <c r="W155" s="1"/>
  <c r="V206" i="1"/>
  <c r="V206" i="8"/>
  <c r="V231"/>
  <c r="T232"/>
  <c r="R234" i="1"/>
  <c r="T232"/>
  <c r="V180" i="8"/>
  <c r="V180" i="1"/>
  <c r="R234" i="8"/>
  <c r="V128" i="1"/>
  <c r="T130"/>
  <c r="T130" i="8"/>
  <c r="V128"/>
  <c r="R156" i="1"/>
  <c r="T104"/>
  <c r="T104" i="8"/>
  <c r="T154"/>
  <c r="V153" i="1"/>
  <c r="W153" s="1"/>
  <c r="T154"/>
  <c r="V102"/>
  <c r="V102" i="8"/>
  <c r="R156"/>
  <c r="S77"/>
  <c r="H51" i="1"/>
  <c r="V51" i="2"/>
  <c r="T77"/>
  <c r="T77" i="4"/>
  <c r="V51"/>
  <c r="W51" s="1"/>
  <c r="U77" i="1"/>
  <c r="V25" i="5"/>
  <c r="W25" s="1"/>
  <c r="O77" i="4"/>
  <c r="M77" i="1"/>
  <c r="E25"/>
  <c r="E77" i="6"/>
  <c r="I77" s="1"/>
  <c r="P77" i="8"/>
  <c r="I52" i="6"/>
  <c r="A77"/>
  <c r="Q73" i="8"/>
  <c r="Q76" s="1"/>
  <c r="E78" i="4"/>
  <c r="I51" i="5"/>
  <c r="I76"/>
  <c r="I61" i="8"/>
  <c r="A77" i="4"/>
  <c r="T51" i="8"/>
  <c r="T52"/>
  <c r="U77"/>
  <c r="O77" i="5"/>
  <c r="W70" i="8"/>
  <c r="A78" i="2"/>
  <c r="E78" i="6"/>
  <c r="E78" i="5"/>
  <c r="Q52"/>
  <c r="Q26" i="8"/>
  <c r="I51" i="4"/>
  <c r="G77" i="8"/>
  <c r="T51" i="1"/>
  <c r="O25"/>
  <c r="T77" i="5"/>
  <c r="Q51"/>
  <c r="W51" s="1"/>
  <c r="W222" i="1"/>
  <c r="G78"/>
  <c r="E77" i="5"/>
  <c r="H77"/>
  <c r="V51" i="6"/>
  <c r="W51" s="1"/>
  <c r="O51" i="1"/>
  <c r="T76" i="8"/>
  <c r="H78" i="2"/>
  <c r="T52" i="1"/>
  <c r="W63"/>
  <c r="O25" i="8"/>
  <c r="R77" i="1"/>
  <c r="W51" i="2"/>
  <c r="I76" i="4"/>
  <c r="I50" i="8"/>
  <c r="A78" i="6"/>
  <c r="T78"/>
  <c r="D77" i="8"/>
  <c r="E76"/>
  <c r="Q25" i="4"/>
  <c r="O78" i="6"/>
  <c r="Q77" i="5"/>
  <c r="Q52" i="2"/>
  <c r="O78"/>
  <c r="O26" i="1"/>
  <c r="V52" i="5"/>
  <c r="U78" i="1"/>
  <c r="Q77" i="6"/>
  <c r="Q26" i="2"/>
  <c r="O52" i="8"/>
  <c r="Q226"/>
  <c r="T76" i="1"/>
  <c r="R78"/>
  <c r="F78" i="8"/>
  <c r="E51"/>
  <c r="W50" i="1"/>
  <c r="Q26" i="5"/>
  <c r="S78" i="1"/>
  <c r="I52" i="4"/>
  <c r="M77" i="8"/>
  <c r="O78" i="5"/>
  <c r="M78" i="8"/>
  <c r="F78" i="1"/>
  <c r="A76"/>
  <c r="E78" i="2"/>
  <c r="I76"/>
  <c r="H78" i="4"/>
  <c r="T26" i="1"/>
  <c r="E52" i="8"/>
  <c r="F77"/>
  <c r="Q25"/>
  <c r="I77" i="4"/>
  <c r="E51" i="1"/>
  <c r="O77" i="6"/>
  <c r="P77" i="1"/>
  <c r="W67" i="8"/>
  <c r="Q76" i="5"/>
  <c r="W76" s="1"/>
  <c r="D78" i="8"/>
  <c r="Q52" i="6"/>
  <c r="W50"/>
  <c r="V26" i="2"/>
  <c r="O52" i="1"/>
  <c r="D78"/>
  <c r="O26" i="8"/>
  <c r="V52" i="4"/>
  <c r="H52" i="1"/>
  <c r="C78" i="8"/>
  <c r="V52" i="2"/>
  <c r="T78" i="5"/>
  <c r="V52" i="6"/>
  <c r="I52" i="5"/>
  <c r="O78" i="4"/>
  <c r="O76" i="1"/>
  <c r="H52" i="8"/>
  <c r="E52" i="1"/>
  <c r="T78" i="2"/>
  <c r="M78" i="1"/>
  <c r="C78"/>
  <c r="O51" i="8"/>
  <c r="Q51"/>
  <c r="H51"/>
  <c r="H25" i="1"/>
  <c r="W76" i="2"/>
  <c r="Q50" i="8"/>
  <c r="H78" i="6"/>
  <c r="U78" i="8"/>
  <c r="N78" i="1"/>
  <c r="N77" i="8"/>
  <c r="S78"/>
  <c r="G78"/>
  <c r="V26" i="6"/>
  <c r="P78" i="1"/>
  <c r="H78" i="5"/>
  <c r="A78"/>
  <c r="V25" i="4"/>
  <c r="I76" i="6"/>
  <c r="W76" i="4"/>
  <c r="T78"/>
  <c r="H76" i="1"/>
  <c r="Q51"/>
  <c r="O146"/>
  <c r="Q52"/>
  <c r="S77"/>
  <c r="F77"/>
  <c r="O77" i="2"/>
  <c r="G77" i="1"/>
  <c r="V25" i="2"/>
  <c r="W25" s="1"/>
  <c r="E76" i="1"/>
  <c r="Q76" i="6"/>
  <c r="N78" i="8"/>
  <c r="V26" i="5"/>
  <c r="Q26" i="6"/>
  <c r="T26" i="8"/>
  <c r="A78" i="4"/>
  <c r="P78" i="8"/>
  <c r="I75" i="1"/>
  <c r="H26" i="8"/>
  <c r="E25"/>
  <c r="W66" i="1"/>
  <c r="W73" i="5"/>
  <c r="E26" i="8"/>
  <c r="O142"/>
  <c r="H25"/>
  <c r="H26" i="1"/>
  <c r="W47" i="8"/>
  <c r="E26" i="1"/>
  <c r="W24" i="5"/>
  <c r="W63" i="8"/>
  <c r="W102" i="2"/>
  <c r="Q151" i="8"/>
  <c r="W182" i="5"/>
  <c r="W61" i="1"/>
  <c r="Q142" i="8"/>
  <c r="W73" i="2"/>
  <c r="Q73" i="1"/>
  <c r="Q76" s="1"/>
  <c r="W198" i="5"/>
  <c r="W47" i="1"/>
  <c r="W203"/>
  <c r="W21" i="8"/>
  <c r="W24"/>
  <c r="O146"/>
  <c r="W219" i="1"/>
  <c r="W71"/>
  <c r="Q231"/>
  <c r="O142"/>
  <c r="W229" i="6"/>
  <c r="W69" i="5"/>
  <c r="W98" i="4"/>
  <c r="W103" i="5"/>
  <c r="W181"/>
  <c r="W229" i="4"/>
  <c r="W99" i="1"/>
  <c r="W177" i="8"/>
  <c r="I72" i="2"/>
  <c r="W151" i="4"/>
  <c r="W125" i="8"/>
  <c r="V151" i="1"/>
  <c r="W99" i="8"/>
  <c r="I73" i="1"/>
  <c r="I25" i="6"/>
  <c r="I72"/>
  <c r="V150" i="5"/>
  <c r="W150" s="1"/>
  <c r="I25" i="4"/>
  <c r="O150" i="8"/>
  <c r="A72"/>
  <c r="W98" i="2"/>
  <c r="V72" i="5"/>
  <c r="W72" s="1"/>
  <c r="W176" i="6"/>
  <c r="V228"/>
  <c r="W228" s="1"/>
  <c r="W46"/>
  <c r="I72" i="5"/>
  <c r="I25" i="2"/>
  <c r="W124" i="5"/>
  <c r="W46"/>
  <c r="W124" i="6"/>
  <c r="W202" i="4"/>
  <c r="Q228" i="5"/>
  <c r="I73" i="8"/>
  <c r="V150" i="4"/>
  <c r="W202" i="6"/>
  <c r="V228" i="5"/>
  <c r="Q150" i="6"/>
  <c r="W69" i="4"/>
  <c r="V228"/>
  <c r="W228" s="1"/>
  <c r="W46"/>
  <c r="Q150"/>
  <c r="O72" i="1"/>
  <c r="E72"/>
  <c r="W20" i="2"/>
  <c r="W124"/>
  <c r="W95" i="8"/>
  <c r="I46"/>
  <c r="W17"/>
  <c r="W43"/>
  <c r="A25"/>
  <c r="T150"/>
  <c r="Q202"/>
  <c r="W46" i="2"/>
  <c r="A25" i="1"/>
  <c r="V72" i="2"/>
  <c r="W72" s="1"/>
  <c r="Q228"/>
  <c r="V228"/>
  <c r="V233" s="1"/>
  <c r="W233" s="1"/>
  <c r="W202"/>
  <c r="O228" i="8"/>
  <c r="V98" i="1"/>
  <c r="V103" s="1"/>
  <c r="Q150"/>
  <c r="W95"/>
  <c r="O228"/>
  <c r="V202" i="8"/>
  <c r="V207" s="1"/>
  <c r="V202" i="1"/>
  <c r="Q98"/>
  <c r="Q104" s="1"/>
  <c r="T150"/>
  <c r="Q225"/>
  <c r="W225" s="1"/>
  <c r="V176"/>
  <c r="Q176"/>
  <c r="O72" i="8"/>
  <c r="O77" s="1"/>
  <c r="E72"/>
  <c r="Q225"/>
  <c r="V176"/>
  <c r="W176" s="1"/>
  <c r="Q202" i="1"/>
  <c r="Q207" s="1"/>
  <c r="O150"/>
  <c r="Q72" i="8"/>
  <c r="I72" i="4"/>
  <c r="V150" i="6"/>
  <c r="V98" i="8"/>
  <c r="W98" s="1"/>
  <c r="V72" i="6"/>
  <c r="W72" s="1"/>
  <c r="H72" i="8"/>
  <c r="W149" i="4"/>
  <c r="W124"/>
  <c r="W71"/>
  <c r="V72"/>
  <c r="W176" i="2"/>
  <c r="W149"/>
  <c r="V150"/>
  <c r="W71"/>
  <c r="W202" i="5"/>
  <c r="W97" i="8"/>
  <c r="W20" i="5"/>
  <c r="V20" i="8"/>
  <c r="W20" s="1"/>
  <c r="V46"/>
  <c r="V51" s="1"/>
  <c r="V46" i="1"/>
  <c r="I46"/>
  <c r="W201"/>
  <c r="W175" i="8"/>
  <c r="V227" i="1"/>
  <c r="T228"/>
  <c r="W123"/>
  <c r="V124"/>
  <c r="V227" i="8"/>
  <c r="T228"/>
  <c r="W123"/>
  <c r="V124"/>
  <c r="W98" i="6"/>
  <c r="W71"/>
  <c r="W19" i="8"/>
  <c r="V71"/>
  <c r="V72" s="1"/>
  <c r="T72"/>
  <c r="V20" i="1"/>
  <c r="W20" s="1"/>
  <c r="A72"/>
  <c r="V69"/>
  <c r="T72"/>
  <c r="W17"/>
  <c r="H72"/>
  <c r="W20" i="6"/>
  <c r="W96" i="1"/>
  <c r="I71" i="8"/>
  <c r="V68" i="5"/>
  <c r="W20" i="4"/>
  <c r="W200" i="1"/>
  <c r="W226" i="2"/>
  <c r="W122" i="1"/>
  <c r="W148" i="2"/>
  <c r="W18" i="8"/>
  <c r="W174"/>
  <c r="W226" i="5"/>
  <c r="V226" i="8"/>
  <c r="W96"/>
  <c r="W70" i="5"/>
  <c r="I70" i="8"/>
  <c r="W90" i="5"/>
  <c r="Q224" i="6"/>
  <c r="W42" i="2"/>
  <c r="I68" i="6"/>
  <c r="O17" i="11"/>
  <c r="W172" i="5"/>
  <c r="I68" i="2"/>
  <c r="W12"/>
  <c r="W42" i="6"/>
  <c r="W225"/>
  <c r="W147"/>
  <c r="W69"/>
  <c r="W94" i="2"/>
  <c r="A68" i="1"/>
  <c r="W198" i="6"/>
  <c r="V194" i="8"/>
  <c r="E68"/>
  <c r="W39"/>
  <c r="I42" i="1"/>
  <c r="I68" i="4"/>
  <c r="W223"/>
  <c r="W42" i="8"/>
  <c r="W120" i="6"/>
  <c r="W120" i="2"/>
  <c r="W171" i="1"/>
  <c r="O68"/>
  <c r="I16"/>
  <c r="W42" i="4"/>
  <c r="H28" i="11"/>
  <c r="W169" i="8"/>
  <c r="W42" i="5"/>
  <c r="E68" i="1"/>
  <c r="V68" i="4"/>
  <c r="W120"/>
  <c r="Q224"/>
  <c r="Q146" i="5"/>
  <c r="H39" i="11"/>
  <c r="T146" i="1"/>
  <c r="O39" i="11"/>
  <c r="W223" i="5"/>
  <c r="I68"/>
  <c r="V68" i="2"/>
  <c r="O224" i="8"/>
  <c r="O233" s="1"/>
  <c r="V146" i="5"/>
  <c r="V155" s="1"/>
  <c r="W155" s="1"/>
  <c r="W127" i="1"/>
  <c r="Q68" i="4"/>
  <c r="Q77" s="1"/>
  <c r="W38" i="5"/>
  <c r="Q224" i="2"/>
  <c r="V16" i="1"/>
  <c r="T68"/>
  <c r="V172"/>
  <c r="V198"/>
  <c r="V207" s="1"/>
  <c r="W120" i="5"/>
  <c r="V224" i="4"/>
  <c r="Q146" i="6"/>
  <c r="Q146" i="4"/>
  <c r="O224" i="1"/>
  <c r="O233" s="1"/>
  <c r="W67" i="4"/>
  <c r="W143" i="5"/>
  <c r="Q68" i="2"/>
  <c r="Q77" s="1"/>
  <c r="Q120" i="8"/>
  <c r="Q129" s="1"/>
  <c r="V42" i="1"/>
  <c r="V68" i="6"/>
  <c r="V224"/>
  <c r="W198" i="4"/>
  <c r="Q16" i="1"/>
  <c r="Q25" s="1"/>
  <c r="Q172"/>
  <c r="Q181" s="1"/>
  <c r="W145" i="4"/>
  <c r="V146"/>
  <c r="W197" i="1"/>
  <c r="W145" i="2"/>
  <c r="V146"/>
  <c r="V155" s="1"/>
  <c r="W155" s="1"/>
  <c r="W67"/>
  <c r="W223" i="6"/>
  <c r="W145"/>
  <c r="V146"/>
  <c r="V155" s="1"/>
  <c r="W155" s="1"/>
  <c r="W224" i="5"/>
  <c r="V223" i="1"/>
  <c r="T224"/>
  <c r="T233" s="1"/>
  <c r="W119"/>
  <c r="V120"/>
  <c r="V129" s="1"/>
  <c r="W129" s="1"/>
  <c r="V67"/>
  <c r="W41"/>
  <c r="I67"/>
  <c r="H68"/>
  <c r="H68" i="8"/>
  <c r="V94"/>
  <c r="T146"/>
  <c r="E64"/>
  <c r="I12"/>
  <c r="I62"/>
  <c r="V65"/>
  <c r="V68" s="1"/>
  <c r="T68"/>
  <c r="Q198"/>
  <c r="Q207" s="1"/>
  <c r="V172"/>
  <c r="V16"/>
  <c r="V221"/>
  <c r="T224"/>
  <c r="T233" s="1"/>
  <c r="V120"/>
  <c r="W13"/>
  <c r="I42"/>
  <c r="A68"/>
  <c r="V151"/>
  <c r="I24"/>
  <c r="W219" i="4"/>
  <c r="Q149" i="8"/>
  <c r="Q150" s="1"/>
  <c r="W140"/>
  <c r="W222" i="4"/>
  <c r="H64" i="1"/>
  <c r="W144" i="4"/>
  <c r="I20" i="1"/>
  <c r="I24"/>
  <c r="W75"/>
  <c r="I20" i="8"/>
  <c r="W200"/>
  <c r="W35" i="1"/>
  <c r="W116" i="4"/>
  <c r="W218" i="2"/>
  <c r="W117" i="8"/>
  <c r="W117" i="1"/>
  <c r="V143"/>
  <c r="W91"/>
  <c r="A26" i="8"/>
  <c r="W102" i="6"/>
  <c r="W218" i="1"/>
  <c r="W94" i="6"/>
  <c r="W140" i="4"/>
  <c r="W144" i="6"/>
  <c r="Q220"/>
  <c r="H5" i="11"/>
  <c r="W66" i="8"/>
  <c r="W94" i="1"/>
  <c r="W71" i="5"/>
  <c r="W172" i="2"/>
  <c r="Q143" i="1"/>
  <c r="Q146" s="1"/>
  <c r="V38" i="8"/>
  <c r="Q142" i="6"/>
  <c r="W140"/>
  <c r="W62" i="8"/>
  <c r="W38" i="4"/>
  <c r="W140" i="1"/>
  <c r="I26" i="4"/>
  <c r="W169" i="1"/>
  <c r="W141" i="6"/>
  <c r="W116"/>
  <c r="W222"/>
  <c r="W148" i="4"/>
  <c r="I65" i="8"/>
  <c r="W45"/>
  <c r="W65" i="6"/>
  <c r="I26" i="5"/>
  <c r="W90" i="4"/>
  <c r="I26" i="2"/>
  <c r="W222"/>
  <c r="O28" i="11"/>
  <c r="W223" i="8"/>
  <c r="W219" i="6"/>
  <c r="W64" i="2"/>
  <c r="W151"/>
  <c r="T220" i="8"/>
  <c r="V64" i="5"/>
  <c r="W227" i="2"/>
  <c r="W61"/>
  <c r="W90"/>
  <c r="O64" i="8"/>
  <c r="W179" i="1"/>
  <c r="W225" i="5"/>
  <c r="W196" i="1"/>
  <c r="V142" i="2"/>
  <c r="W151" i="5"/>
  <c r="W194" i="4"/>
  <c r="W168" i="5"/>
  <c r="I66" i="1"/>
  <c r="W199" i="8"/>
  <c r="W139" i="6"/>
  <c r="V142"/>
  <c r="W92" i="1"/>
  <c r="V142" i="4"/>
  <c r="W125" i="1"/>
  <c r="V229" i="8"/>
  <c r="W149" i="5"/>
  <c r="V148" i="1"/>
  <c r="W147" i="4"/>
  <c r="W227" i="5"/>
  <c r="W151" i="6"/>
  <c r="W43" i="1"/>
  <c r="W16" i="5"/>
  <c r="W16" i="6"/>
  <c r="V142" i="5"/>
  <c r="W194" i="2"/>
  <c r="W192" i="1"/>
  <c r="Q194"/>
  <c r="Q208" s="1"/>
  <c r="W195" i="8"/>
  <c r="W90" i="6"/>
  <c r="W13" i="1"/>
  <c r="W145" i="5"/>
  <c r="Q62" i="1"/>
  <c r="Q64" s="1"/>
  <c r="O64"/>
  <c r="W144" i="5"/>
  <c r="W203" i="8"/>
  <c r="V145" i="1"/>
  <c r="A26"/>
  <c r="W12" i="5"/>
  <c r="I65" i="1"/>
  <c r="W168" i="6"/>
  <c r="W221" i="5"/>
  <c r="W36" i="1"/>
  <c r="V38"/>
  <c r="W39"/>
  <c r="W149" i="6"/>
  <c r="V218" i="8"/>
  <c r="W218" s="1"/>
  <c r="Q220" i="5"/>
  <c r="W217"/>
  <c r="I61" i="1"/>
  <c r="A64"/>
  <c r="W194" i="5"/>
  <c r="W225" i="4"/>
  <c r="W66" i="2"/>
  <c r="W227" i="6"/>
  <c r="W116" i="2"/>
  <c r="Q221" i="8"/>
  <c r="Q221" i="1"/>
  <c r="Q224" s="1"/>
  <c r="Q70"/>
  <c r="Q72" s="1"/>
  <c r="W147" i="5"/>
  <c r="W66" i="4"/>
  <c r="W229" i="2"/>
  <c r="G4" i="11"/>
  <c r="H4"/>
  <c r="W65" i="2"/>
  <c r="W101" i="8"/>
  <c r="W173"/>
  <c r="W191" i="1"/>
  <c r="V194"/>
  <c r="I69"/>
  <c r="Q151"/>
  <c r="Q154" s="1"/>
  <c r="V90" i="8"/>
  <c r="W89"/>
  <c r="W199" i="1"/>
  <c r="V225" i="8"/>
  <c r="W218" i="5"/>
  <c r="V220"/>
  <c r="I38" i="1"/>
  <c r="Q226"/>
  <c r="Q142" i="5"/>
  <c r="W141"/>
  <c r="Q142" i="4"/>
  <c r="W139"/>
  <c r="W170" i="8"/>
  <c r="I64" i="2"/>
  <c r="Q222" i="8"/>
  <c r="W229" i="5"/>
  <c r="Q227" i="8"/>
  <c r="V145"/>
  <c r="W145" s="1"/>
  <c r="V222"/>
  <c r="W67" i="5"/>
  <c r="V153" i="8"/>
  <c r="Q153"/>
  <c r="W38" i="2"/>
  <c r="V143" i="8"/>
  <c r="W12" i="6"/>
  <c r="W180" i="2"/>
  <c r="T220" i="1"/>
  <c r="V217"/>
  <c r="V220" s="1"/>
  <c r="Q64" i="8"/>
  <c r="V141"/>
  <c r="W141" s="1"/>
  <c r="I16"/>
  <c r="Q229" i="1"/>
  <c r="Q232" s="1"/>
  <c r="W194" i="6"/>
  <c r="I63" i="1"/>
  <c r="E64"/>
  <c r="W21"/>
  <c r="W147" i="2"/>
  <c r="W116" i="5"/>
  <c r="V64" i="4"/>
  <c r="W61"/>
  <c r="W73"/>
  <c r="V149" i="8"/>
  <c r="W18" i="1"/>
  <c r="Q229" i="8"/>
  <c r="Q232" s="1"/>
  <c r="V73" i="1"/>
  <c r="V76" s="1"/>
  <c r="W172" i="4"/>
  <c r="V61" i="8"/>
  <c r="V64" s="1"/>
  <c r="T64"/>
  <c r="M17" i="11"/>
  <c r="W16" i="2"/>
  <c r="V226" i="1"/>
  <c r="I69" i="8"/>
  <c r="W97" i="1"/>
  <c r="V62"/>
  <c r="T64"/>
  <c r="V65"/>
  <c r="W75" i="5"/>
  <c r="M39" i="11" s="1"/>
  <c r="Q143" i="8"/>
  <c r="Q146" s="1"/>
  <c r="Q142" i="1"/>
  <c r="W69" i="2"/>
  <c r="Q217" i="1"/>
  <c r="O220"/>
  <c r="O234" s="1"/>
  <c r="W217" i="2"/>
  <c r="V220"/>
  <c r="Q65" i="1"/>
  <c r="Q68" s="1"/>
  <c r="V149"/>
  <c r="W14"/>
  <c r="V12" i="8"/>
  <c r="W11"/>
  <c r="W121" i="1"/>
  <c r="W143" i="2"/>
  <c r="W69" i="8"/>
  <c r="O220"/>
  <c r="O234" s="1"/>
  <c r="Q219"/>
  <c r="V90" i="1"/>
  <c r="W88"/>
  <c r="W94" i="4"/>
  <c r="V139" i="8"/>
  <c r="T142"/>
  <c r="W91"/>
  <c r="I12" i="1"/>
  <c r="W15"/>
  <c r="W75" i="6"/>
  <c r="F39" i="11" s="1"/>
  <c r="A64" i="8"/>
  <c r="W143" i="4"/>
  <c r="W16"/>
  <c r="W174" i="1"/>
  <c r="V221"/>
  <c r="I26" i="6"/>
  <c r="W121" i="8"/>
  <c r="I64" i="4"/>
  <c r="W165" i="1"/>
  <c r="Q168"/>
  <c r="Q182" s="1"/>
  <c r="W61" i="6"/>
  <c r="Q64"/>
  <c r="W143"/>
  <c r="W221"/>
  <c r="W14" i="8"/>
  <c r="V148"/>
  <c r="W73" i="6"/>
  <c r="I64" i="5"/>
  <c r="V141" i="1"/>
  <c r="W141" s="1"/>
  <c r="W94" i="5"/>
  <c r="V147" i="1"/>
  <c r="W147" s="1"/>
  <c r="V147" i="8"/>
  <c r="I70" i="1"/>
  <c r="W65" i="4"/>
  <c r="W217"/>
  <c r="Q220"/>
  <c r="E6" i="11"/>
  <c r="W75" i="8"/>
  <c r="F6" i="11" s="1"/>
  <c r="W10" i="1"/>
  <c r="V12"/>
  <c r="Q65" i="8"/>
  <c r="Q68" s="1"/>
  <c r="W225" i="2"/>
  <c r="I38" i="8"/>
  <c r="W115"/>
  <c r="V116"/>
  <c r="W118"/>
  <c r="W172" i="6"/>
  <c r="V144" i="1"/>
  <c r="W144" s="1"/>
  <c r="H64" i="8"/>
  <c r="I63"/>
  <c r="G17" i="11"/>
  <c r="H17"/>
  <c r="V70" i="1"/>
  <c r="V231"/>
  <c r="W118"/>
  <c r="I66" i="8"/>
  <c r="W217"/>
  <c r="Q168"/>
  <c r="Q182" s="1"/>
  <c r="W166"/>
  <c r="V229" i="1"/>
  <c r="I64" i="6"/>
  <c r="W65" i="5"/>
  <c r="V144" i="8"/>
  <c r="W144" s="1"/>
  <c r="W197"/>
  <c r="V116" i="1"/>
  <c r="W113"/>
  <c r="V73" i="8"/>
  <c r="V76" s="1"/>
  <c r="W177" i="1"/>
  <c r="W221" i="2"/>
  <c r="V139" i="1"/>
  <c r="T142"/>
  <c r="W207" i="8" l="1"/>
  <c r="W207" i="1"/>
  <c r="O156"/>
  <c r="Q154" i="8"/>
  <c r="Q103" i="1"/>
  <c r="W103" s="1"/>
  <c r="Q156"/>
  <c r="V103" i="8"/>
  <c r="V181" i="1"/>
  <c r="O155" i="8"/>
  <c r="O155" i="1"/>
  <c r="Q155" i="8"/>
  <c r="I51" i="1"/>
  <c r="Q208" i="8"/>
  <c r="Q156"/>
  <c r="Q155" i="1"/>
  <c r="Q130" i="8"/>
  <c r="O156"/>
  <c r="V181"/>
  <c r="V233" i="6"/>
  <c r="W233" s="1"/>
  <c r="V182" i="1"/>
  <c r="V182" i="8"/>
  <c r="T234"/>
  <c r="T234" i="1"/>
  <c r="T155" i="8"/>
  <c r="V129"/>
  <c r="W129" s="1"/>
  <c r="T155" i="1"/>
  <c r="V104" i="8"/>
  <c r="V104" i="1"/>
  <c r="I76" i="8"/>
  <c r="W232" i="2"/>
  <c r="V234"/>
  <c r="W234" s="1"/>
  <c r="W130"/>
  <c r="V156"/>
  <c r="W154"/>
  <c r="V156" i="5"/>
  <c r="W232" i="6"/>
  <c r="V234"/>
  <c r="W234" s="1"/>
  <c r="W130"/>
  <c r="V156"/>
  <c r="W154"/>
  <c r="W180" i="8"/>
  <c r="V234" i="5"/>
  <c r="W234" s="1"/>
  <c r="W232"/>
  <c r="W156"/>
  <c r="V234" i="4"/>
  <c r="W234" s="1"/>
  <c r="W232"/>
  <c r="W130"/>
  <c r="V156"/>
  <c r="W154"/>
  <c r="W52"/>
  <c r="V208" i="1"/>
  <c r="W208" s="1"/>
  <c r="W206"/>
  <c r="V208" i="8"/>
  <c r="W208" s="1"/>
  <c r="W206"/>
  <c r="W180" i="1"/>
  <c r="V232" i="8"/>
  <c r="V232" i="1"/>
  <c r="W231" i="8"/>
  <c r="V130"/>
  <c r="W128"/>
  <c r="V130" i="1"/>
  <c r="W128"/>
  <c r="T156" i="8"/>
  <c r="V154" i="1"/>
  <c r="V154" i="8"/>
  <c r="T156" i="1"/>
  <c r="A77" i="8"/>
  <c r="Q77"/>
  <c r="W25" i="4"/>
  <c r="H77" i="8"/>
  <c r="V51" i="1"/>
  <c r="W51" s="1"/>
  <c r="I78" i="4"/>
  <c r="A78" i="1"/>
  <c r="W52" i="5"/>
  <c r="I78" i="2"/>
  <c r="I77" i="5"/>
  <c r="Q78"/>
  <c r="V52" i="1"/>
  <c r="I78" i="6"/>
  <c r="I78" i="5"/>
  <c r="A78" i="8"/>
  <c r="V26" i="1"/>
  <c r="T78" i="8"/>
  <c r="I51"/>
  <c r="V78" i="5"/>
  <c r="V77" i="6"/>
  <c r="V77" i="5"/>
  <c r="W77" s="1"/>
  <c r="T78" i="1"/>
  <c r="W103" i="8"/>
  <c r="W77" i="6"/>
  <c r="Q78" i="4"/>
  <c r="W52" i="2"/>
  <c r="E78" i="1"/>
  <c r="O77"/>
  <c r="V52" i="8"/>
  <c r="T77"/>
  <c r="T77" i="1"/>
  <c r="V26" i="8"/>
  <c r="Q77" i="1"/>
  <c r="E78" i="8"/>
  <c r="V78" i="4"/>
  <c r="V25" i="8"/>
  <c r="V25" i="1"/>
  <c r="E77"/>
  <c r="Q78" i="6"/>
  <c r="W76"/>
  <c r="O78" i="8"/>
  <c r="Q78"/>
  <c r="W76"/>
  <c r="Q78" i="1"/>
  <c r="H77"/>
  <c r="E77" i="8"/>
  <c r="I76" i="1"/>
  <c r="V78" i="6"/>
  <c r="W51" i="8"/>
  <c r="I52" i="1"/>
  <c r="I52" i="8"/>
  <c r="Q52"/>
  <c r="W50"/>
  <c r="H78"/>
  <c r="V78"/>
  <c r="V77"/>
  <c r="V77" i="4"/>
  <c r="W77" s="1"/>
  <c r="A77" i="1"/>
  <c r="Q78" i="2"/>
  <c r="O78" i="1"/>
  <c r="W52" i="6"/>
  <c r="V77" i="2"/>
  <c r="W77" s="1"/>
  <c r="W76" i="1"/>
  <c r="H78"/>
  <c r="Q26"/>
  <c r="V78" i="2"/>
  <c r="W181" i="4"/>
  <c r="W231" i="1"/>
  <c r="W181" i="8"/>
  <c r="W176" i="1"/>
  <c r="W102"/>
  <c r="W151"/>
  <c r="W151" i="8"/>
  <c r="W46"/>
  <c r="W103" i="6"/>
  <c r="W103" i="4"/>
  <c r="W228" i="2"/>
  <c r="W25" i="6"/>
  <c r="W26"/>
  <c r="W150"/>
  <c r="W68" i="5"/>
  <c r="I25" i="1"/>
  <c r="W150" i="4"/>
  <c r="W181" i="6"/>
  <c r="I72" i="1"/>
  <c r="W181" i="2"/>
  <c r="W228" i="5"/>
  <c r="W202" i="8"/>
  <c r="I72"/>
  <c r="W98" i="1"/>
  <c r="W202"/>
  <c r="V228"/>
  <c r="Q228"/>
  <c r="Q233" s="1"/>
  <c r="V228" i="8"/>
  <c r="Q228"/>
  <c r="V150"/>
  <c r="W150" s="1"/>
  <c r="W72" i="4"/>
  <c r="W150" i="2"/>
  <c r="W46" i="1"/>
  <c r="W227"/>
  <c r="W124"/>
  <c r="W149"/>
  <c r="V150"/>
  <c r="W227" i="8"/>
  <c r="W124"/>
  <c r="W72"/>
  <c r="W71"/>
  <c r="W69" i="1"/>
  <c r="V72"/>
  <c r="W72" s="1"/>
  <c r="W226" i="8"/>
  <c r="W148" i="1"/>
  <c r="W148" i="8"/>
  <c r="W68" i="6"/>
  <c r="W146" i="5"/>
  <c r="W224" i="2"/>
  <c r="I25" i="8"/>
  <c r="W198" i="1"/>
  <c r="W198" i="8"/>
  <c r="W172" i="1"/>
  <c r="W64" i="4"/>
  <c r="W64" i="5"/>
  <c r="W42" i="1"/>
  <c r="W194" i="8"/>
  <c r="W90"/>
  <c r="W38"/>
  <c r="W16"/>
  <c r="I68"/>
  <c r="W149"/>
  <c r="W224" i="4"/>
  <c r="W26" i="2"/>
  <c r="I26" i="8"/>
  <c r="W68" i="4"/>
  <c r="W120" i="8"/>
  <c r="W68" i="2"/>
  <c r="W224" i="6"/>
  <c r="W182" i="4"/>
  <c r="V68" i="1"/>
  <c r="W146" i="4"/>
  <c r="W146" i="2"/>
  <c r="W67" i="1"/>
  <c r="W146" i="6"/>
  <c r="W68" i="8"/>
  <c r="W172"/>
  <c r="W223" i="1"/>
  <c r="V224"/>
  <c r="W120"/>
  <c r="W145"/>
  <c r="V146"/>
  <c r="I68"/>
  <c r="W221" i="8"/>
  <c r="Q224"/>
  <c r="V146"/>
  <c r="V224"/>
  <c r="W220" i="6"/>
  <c r="W142" i="2"/>
  <c r="W143" i="1"/>
  <c r="W182" i="6"/>
  <c r="W26" i="5"/>
  <c r="W104" i="2"/>
  <c r="W102" i="8"/>
  <c r="I26" i="1"/>
  <c r="W142" i="4"/>
  <c r="V220" i="8"/>
  <c r="W104" i="6"/>
  <c r="W24" i="1"/>
  <c r="V142"/>
  <c r="W142" i="6"/>
  <c r="W38" i="1"/>
  <c r="W26" i="4"/>
  <c r="W225" i="8"/>
  <c r="W182" i="2"/>
  <c r="W222" i="8"/>
  <c r="W153"/>
  <c r="W104" i="5"/>
  <c r="W104" i="4"/>
  <c r="G6" i="11"/>
  <c r="H6"/>
  <c r="W142" i="5"/>
  <c r="W220"/>
  <c r="W194" i="1"/>
  <c r="Q220" i="8"/>
  <c r="W219"/>
  <c r="W229"/>
  <c r="W229" i="1"/>
  <c r="W116" i="8"/>
  <c r="W168" i="1"/>
  <c r="W90"/>
  <c r="W65"/>
  <c r="W143" i="8"/>
  <c r="V64" i="1"/>
  <c r="W62"/>
  <c r="W73"/>
  <c r="I64"/>
  <c r="W64" i="8"/>
  <c r="W16" i="1"/>
  <c r="V142" i="8"/>
  <c r="W139"/>
  <c r="W73"/>
  <c r="W116" i="1"/>
  <c r="W221"/>
  <c r="W12" i="8"/>
  <c r="Q220" i="1"/>
  <c r="Q234" s="1"/>
  <c r="W217"/>
  <c r="W61" i="8"/>
  <c r="W168"/>
  <c r="W70" i="1"/>
  <c r="W139"/>
  <c r="W226"/>
  <c r="I64" i="8"/>
  <c r="W65"/>
  <c r="W12" i="1"/>
  <c r="W220" i="4"/>
  <c r="W147" i="8"/>
  <c r="W64" i="6"/>
  <c r="W94" i="8"/>
  <c r="W220" i="2"/>
  <c r="Q234" i="8" l="1"/>
  <c r="Q233"/>
  <c r="V233"/>
  <c r="V233" i="1"/>
  <c r="W233" s="1"/>
  <c r="V155" i="8"/>
  <c r="W155" s="1"/>
  <c r="V155" i="1"/>
  <c r="W155" s="1"/>
  <c r="W156" i="2"/>
  <c r="W156" i="6"/>
  <c r="W156" i="4"/>
  <c r="V234" i="8"/>
  <c r="W234" s="1"/>
  <c r="W232"/>
  <c r="V234" i="1"/>
  <c r="W234" s="1"/>
  <c r="W232"/>
  <c r="W130"/>
  <c r="W130" i="8"/>
  <c r="V156" i="1"/>
  <c r="W154"/>
  <c r="V156" i="8"/>
  <c r="W154"/>
  <c r="W52" i="1"/>
  <c r="W26" i="8"/>
  <c r="I77" i="1"/>
  <c r="I78"/>
  <c r="W77" i="8"/>
  <c r="I77"/>
  <c r="W78" i="5"/>
  <c r="W78" i="4"/>
  <c r="W52" i="8"/>
  <c r="V78" i="1"/>
  <c r="I78" i="8"/>
  <c r="V77" i="1"/>
  <c r="W77" s="1"/>
  <c r="W78" i="6"/>
  <c r="W78" i="8"/>
  <c r="W78" i="2"/>
  <c r="W228" i="8"/>
  <c r="W228" i="1"/>
  <c r="W181"/>
  <c r="W150"/>
  <c r="W104"/>
  <c r="W25"/>
  <c r="W25" i="8"/>
  <c r="W68" i="1"/>
  <c r="W182"/>
  <c r="W224"/>
  <c r="W146"/>
  <c r="W146" i="8"/>
  <c r="W224"/>
  <c r="W142" i="1"/>
  <c r="W182" i="8"/>
  <c r="W104"/>
  <c r="W220"/>
  <c r="W220" i="1"/>
  <c r="W142" i="8"/>
  <c r="W64" i="1"/>
  <c r="W26"/>
  <c r="W233" i="8" l="1"/>
  <c r="W156" i="1"/>
  <c r="W156" i="8"/>
  <c r="W78" i="1"/>
</calcChain>
</file>

<file path=xl/sharedStrings.xml><?xml version="1.0" encoding="utf-8"?>
<sst xmlns="http://schemas.openxmlformats.org/spreadsheetml/2006/main" count="3513" uniqueCount="93">
  <si>
    <t>Table 1</t>
  </si>
  <si>
    <t>Table 4</t>
  </si>
  <si>
    <t>INTERNATIONAL AIRCRAFT MOVEMENT</t>
  </si>
  <si>
    <t>INTERNATIONAL PASSENGER</t>
  </si>
  <si>
    <t>(%)</t>
  </si>
  <si>
    <t>MONTH</t>
  </si>
  <si>
    <t>Change</t>
  </si>
  <si>
    <t>Arrival</t>
  </si>
  <si>
    <t>Departure</t>
  </si>
  <si>
    <t>Total</t>
  </si>
  <si>
    <t>DisEmb.</t>
  </si>
  <si>
    <t>Emb.</t>
  </si>
  <si>
    <t>Disemb.+Emb.</t>
  </si>
  <si>
    <t>Transit</t>
  </si>
  <si>
    <t>OCT.</t>
  </si>
  <si>
    <t>NOV.</t>
  </si>
  <si>
    <t>DEC.</t>
  </si>
  <si>
    <t>OCT. - DEC.</t>
  </si>
  <si>
    <t>JAN.</t>
  </si>
  <si>
    <t>FEB.</t>
  </si>
  <si>
    <t>MAR.</t>
  </si>
  <si>
    <t>APR.</t>
  </si>
  <si>
    <t>JUN.</t>
  </si>
  <si>
    <t xml:space="preserve">JUL. </t>
  </si>
  <si>
    <t>JUL.</t>
  </si>
  <si>
    <t>AUG.</t>
  </si>
  <si>
    <t>SEP.</t>
  </si>
  <si>
    <t>JUL. - SEP.</t>
  </si>
  <si>
    <t>Table 2</t>
  </si>
  <si>
    <t>Table 5</t>
  </si>
  <si>
    <t>DOMESTIC AIRCRAFT MOVEMENT</t>
  </si>
  <si>
    <t>DOMESTIC PASSENGER</t>
  </si>
  <si>
    <t xml:space="preserve">APR. </t>
  </si>
  <si>
    <t>Table 3</t>
  </si>
  <si>
    <t>Table 6</t>
  </si>
  <si>
    <t>TOTAL AIRCRAFT MOVEMENT</t>
  </si>
  <si>
    <t>TOTAL PASSENGER</t>
  </si>
  <si>
    <t xml:space="preserve"> </t>
  </si>
  <si>
    <t>Table 7</t>
  </si>
  <si>
    <t>INTERNATIONAL FREIGHT</t>
  </si>
  <si>
    <t>Unit : Tonne</t>
  </si>
  <si>
    <t>Inbound</t>
  </si>
  <si>
    <t>Outbound</t>
  </si>
  <si>
    <t>In.+Out.</t>
  </si>
  <si>
    <t>Table 8</t>
  </si>
  <si>
    <t>DOMESTIC FREIGHT</t>
  </si>
  <si>
    <t>Table 9</t>
  </si>
  <si>
    <t>Total FREIGHT</t>
  </si>
  <si>
    <t>Table 10</t>
  </si>
  <si>
    <t>INTERNATIONAL MAIL</t>
  </si>
  <si>
    <t>Table 11</t>
  </si>
  <si>
    <t>DOMESTIC MAIL</t>
  </si>
  <si>
    <t>Table 12</t>
  </si>
  <si>
    <t>Total MAIL</t>
  </si>
  <si>
    <t>INB+OUT</t>
  </si>
  <si>
    <t>OCT.-DEC.</t>
  </si>
  <si>
    <t>TOTAL FREIGHT</t>
  </si>
  <si>
    <t>TOTAL MAIL</t>
  </si>
  <si>
    <t>JUL.- SEP.</t>
  </si>
  <si>
    <t>Source : Air Transport Information Division, AOT.</t>
  </si>
  <si>
    <t>APR. - JUN.</t>
  </si>
  <si>
    <t xml:space="preserve">Aircraft </t>
  </si>
  <si>
    <t xml:space="preserve">Passengers </t>
  </si>
  <si>
    <t xml:space="preserve">Cargo </t>
  </si>
  <si>
    <t xml:space="preserve">Movement </t>
  </si>
  <si>
    <t xml:space="preserve">% </t>
  </si>
  <si>
    <t xml:space="preserve">Passenger </t>
  </si>
  <si>
    <t xml:space="preserve">Tonnes </t>
  </si>
  <si>
    <r>
      <t>•</t>
    </r>
    <r>
      <rPr>
        <sz val="16"/>
        <color indexed="8"/>
        <rFont val="Arial Narrow"/>
        <family val="2"/>
      </rPr>
      <t xml:space="preserve"> Inter </t>
    </r>
  </si>
  <si>
    <r>
      <t>•</t>
    </r>
    <r>
      <rPr>
        <sz val="16"/>
        <color indexed="8"/>
        <rFont val="Arial Narrow"/>
        <family val="2"/>
      </rPr>
      <t xml:space="preserve"> Dom </t>
    </r>
  </si>
  <si>
    <r>
      <t>•</t>
    </r>
    <r>
      <rPr>
        <b/>
        <sz val="16"/>
        <color indexed="8"/>
        <rFont val="Arial Narrow"/>
        <family val="2"/>
      </rPr>
      <t xml:space="preserve"> Total </t>
    </r>
  </si>
  <si>
    <t>AOT</t>
  </si>
  <si>
    <t xml:space="preserve">Move. </t>
  </si>
  <si>
    <t xml:space="preserve">PAX </t>
  </si>
  <si>
    <r>
      <t>•</t>
    </r>
    <r>
      <rPr>
        <sz val="10.5"/>
        <color indexed="8"/>
        <rFont val="Arial Narrow"/>
        <family val="2"/>
      </rPr>
      <t xml:space="preserve"> Inter </t>
    </r>
  </si>
  <si>
    <r>
      <t>•</t>
    </r>
    <r>
      <rPr>
        <sz val="10.5"/>
        <color indexed="8"/>
        <rFont val="Arial Narrow"/>
        <family val="2"/>
      </rPr>
      <t xml:space="preserve"> Dom </t>
    </r>
  </si>
  <si>
    <r>
      <t>•</t>
    </r>
    <r>
      <rPr>
        <b/>
        <sz val="10.5"/>
        <color indexed="8"/>
        <rFont val="Arial Narrow"/>
        <family val="2"/>
      </rPr>
      <t xml:space="preserve"> Total </t>
    </r>
  </si>
  <si>
    <r>
      <t>Move.</t>
    </r>
    <r>
      <rPr>
        <sz val="10.5"/>
        <color indexed="9"/>
        <rFont val="Arial Narrow"/>
        <family val="2"/>
      </rPr>
      <t xml:space="preserve"> </t>
    </r>
  </si>
  <si>
    <t>BKK</t>
  </si>
  <si>
    <t>DMK</t>
  </si>
  <si>
    <t>CNX</t>
  </si>
  <si>
    <t>CEI</t>
  </si>
  <si>
    <t>HKT</t>
  </si>
  <si>
    <t>HDY</t>
  </si>
  <si>
    <t xml:space="preserve">12 Months FY2012 </t>
  </si>
  <si>
    <r>
      <t>12 Months FY2012</t>
    </r>
    <r>
      <rPr>
        <sz val="10.5"/>
        <color indexed="8"/>
        <rFont val="Arial Narrow"/>
        <family val="2"/>
      </rPr>
      <t xml:space="preserve"> </t>
    </r>
  </si>
  <si>
    <r>
      <t>12 Months FY2012</t>
    </r>
    <r>
      <rPr>
        <sz val="10"/>
        <color indexed="8"/>
        <rFont val="Arial Narrow"/>
        <family val="2"/>
      </rPr>
      <t xml:space="preserve"> </t>
    </r>
  </si>
  <si>
    <t>JAN. - MAR.</t>
  </si>
  <si>
    <t>MAY</t>
  </si>
  <si>
    <t>TOTAL</t>
  </si>
  <si>
    <t>FY 2016</t>
  </si>
  <si>
    <t>FY 2017</t>
  </si>
  <si>
    <t>JAN. - SEP.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</si>
</sst>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87" formatCode="_-* #,##0_-;\-* #,##0_-;_-* &quot;-&quot;??_-;_-@_-"/>
    <numFmt numFmtId="188" formatCode="#,##0_)"/>
    <numFmt numFmtId="189" formatCode="#,##0.00_ ;\-#,##0.00\ "/>
    <numFmt numFmtId="190" formatCode="_-* #,##0.0_-;\-* #,##0.0_-;_-* &quot;-&quot;??_-;_-@_-"/>
  </numFmts>
  <fonts count="174">
    <font>
      <sz val="16"/>
      <name val="AngsanaUPC"/>
      <charset val="222"/>
    </font>
    <font>
      <sz val="16"/>
      <name val="AngsanaUPC"/>
      <family val="1"/>
      <charset val="222"/>
    </font>
    <font>
      <sz val="16"/>
      <name val="AngsanaUPC"/>
      <family val="1"/>
      <charset val="222"/>
    </font>
    <font>
      <sz val="10"/>
      <color indexed="8"/>
      <name val="Arial"/>
      <family val="2"/>
      <charset val="222"/>
    </font>
    <font>
      <sz val="16"/>
      <color indexed="9"/>
      <name val="Arial Narrow"/>
      <family val="2"/>
    </font>
    <font>
      <b/>
      <sz val="16"/>
      <color indexed="8"/>
      <name val="Arial Narrow"/>
      <family val="2"/>
    </font>
    <font>
      <b/>
      <sz val="16"/>
      <color indexed="9"/>
      <name val="Arial Narrow"/>
      <family val="2"/>
    </font>
    <font>
      <sz val="16"/>
      <color indexed="8"/>
      <name val="Arial Narrow"/>
      <family val="2"/>
    </font>
    <font>
      <sz val="16"/>
      <name val="Arial"/>
      <family val="2"/>
    </font>
    <font>
      <sz val="1"/>
      <color indexed="8"/>
      <name val="Arial Narrow"/>
      <family val="2"/>
    </font>
    <font>
      <b/>
      <sz val="1"/>
      <color indexed="8"/>
      <name val="Arial Narrow"/>
      <family val="2"/>
    </font>
    <font>
      <b/>
      <sz val="16"/>
      <name val="AngsanaUPC"/>
      <family val="1"/>
    </font>
    <font>
      <sz val="10.5"/>
      <color indexed="9"/>
      <name val="Arial Narrow"/>
      <family val="2"/>
    </font>
    <font>
      <b/>
      <sz val="10.5"/>
      <color indexed="9"/>
      <name val="Arial Narrow"/>
      <family val="2"/>
    </font>
    <font>
      <b/>
      <sz val="10.5"/>
      <color indexed="8"/>
      <name val="Arial Narrow"/>
      <family val="2"/>
    </font>
    <font>
      <sz val="10.5"/>
      <color indexed="8"/>
      <name val="Arial Narrow"/>
      <family val="2"/>
    </font>
    <font>
      <sz val="10.5"/>
      <name val="Arial"/>
      <family val="2"/>
    </font>
    <font>
      <sz val="10.5"/>
      <color indexed="10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sz val="10"/>
      <color indexed="8"/>
      <name val="Arial Narrow"/>
      <family val="2"/>
    </font>
    <font>
      <sz val="10.5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6"/>
      <name val="AngsanaUPC"/>
      <family val="1"/>
    </font>
    <font>
      <sz val="8"/>
      <name val="AngsanaUPC"/>
      <family val="1"/>
    </font>
    <font>
      <b/>
      <sz val="10.5"/>
      <name val="Arial Narrow"/>
      <family val="2"/>
    </font>
    <font>
      <sz val="1"/>
      <name val="Arial Narrow"/>
      <family val="2"/>
    </font>
    <font>
      <b/>
      <sz val="1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0.5"/>
      <name val="Arial"/>
      <family val="2"/>
    </font>
    <font>
      <sz val="10"/>
      <color theme="1"/>
      <name val="Arial"/>
      <family val="2"/>
      <charset val="222"/>
    </font>
    <font>
      <sz val="10"/>
      <color theme="0"/>
      <name val="Arial"/>
      <family val="2"/>
      <charset val="222"/>
    </font>
    <font>
      <sz val="10"/>
      <color rgb="FF9C0006"/>
      <name val="Arial"/>
      <family val="2"/>
      <charset val="222"/>
    </font>
    <font>
      <b/>
      <sz val="10"/>
      <color rgb="FFFA7D00"/>
      <name val="Arial"/>
      <family val="2"/>
      <charset val="222"/>
    </font>
    <font>
      <b/>
      <sz val="10"/>
      <color theme="0"/>
      <name val="Arial"/>
      <family val="2"/>
      <charset val="222"/>
    </font>
    <font>
      <i/>
      <sz val="10"/>
      <color rgb="FF7F7F7F"/>
      <name val="Arial"/>
      <family val="2"/>
      <charset val="222"/>
    </font>
    <font>
      <sz val="10"/>
      <color rgb="FF006100"/>
      <name val="Arial"/>
      <family val="2"/>
      <charset val="222"/>
    </font>
    <font>
      <b/>
      <sz val="15"/>
      <color theme="3"/>
      <name val="Arial"/>
      <family val="2"/>
      <charset val="222"/>
    </font>
    <font>
      <b/>
      <sz val="13"/>
      <color theme="3"/>
      <name val="Arial"/>
      <family val="2"/>
      <charset val="222"/>
    </font>
    <font>
      <b/>
      <sz val="11"/>
      <color theme="3"/>
      <name val="Arial"/>
      <family val="2"/>
      <charset val="222"/>
    </font>
    <font>
      <sz val="10"/>
      <color rgb="FF3F3F76"/>
      <name val="Arial"/>
      <family val="2"/>
      <charset val="222"/>
    </font>
    <font>
      <sz val="10"/>
      <color rgb="FFFA7D00"/>
      <name val="Arial"/>
      <family val="2"/>
      <charset val="222"/>
    </font>
    <font>
      <sz val="10"/>
      <color rgb="FF9C6500"/>
      <name val="Arial"/>
      <family val="2"/>
      <charset val="222"/>
    </font>
    <font>
      <b/>
      <sz val="10"/>
      <color rgb="FF3F3F3F"/>
      <name val="Arial"/>
      <family val="2"/>
      <charset val="222"/>
    </font>
    <font>
      <b/>
      <sz val="18"/>
      <color theme="3"/>
      <name val="Tahoma"/>
      <family val="2"/>
      <charset val="222"/>
    </font>
    <font>
      <b/>
      <sz val="10"/>
      <color theme="1"/>
      <name val="Arial"/>
      <family val="2"/>
      <charset val="222"/>
    </font>
    <font>
      <sz val="10"/>
      <color rgb="FFFF0000"/>
      <name val="Arial"/>
      <family val="2"/>
      <charset val="22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3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3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3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3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3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3"/>
      <color rgb="FF000000"/>
      <name val="Calibri"/>
      <family val="2"/>
    </font>
    <font>
      <sz val="16"/>
      <name val="AngsanaUPC"/>
      <family val="1"/>
      <charset val="22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3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3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40" applyNumberFormat="0" applyAlignment="0" applyProtection="0"/>
    <xf numFmtId="0" fontId="36" fillId="34" borderId="41" applyNumberFormat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42" applyNumberFormat="0" applyFill="0" applyAlignment="0" applyProtection="0"/>
    <xf numFmtId="0" fontId="40" fillId="0" borderId="43" applyNumberFormat="0" applyFill="0" applyAlignment="0" applyProtection="0"/>
    <xf numFmtId="0" fontId="41" fillId="0" borderId="4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40" applyNumberFormat="0" applyAlignment="0" applyProtection="0"/>
    <xf numFmtId="0" fontId="43" fillId="0" borderId="45" applyNumberFormat="0" applyFill="0" applyAlignment="0" applyProtection="0"/>
    <xf numFmtId="0" fontId="44" fillId="37" borderId="0" applyNumberFormat="0" applyBorder="0" applyAlignment="0" applyProtection="0"/>
    <xf numFmtId="0" fontId="2" fillId="0" borderId="0"/>
    <xf numFmtId="0" fontId="3" fillId="38" borderId="46" applyNumberFormat="0" applyFont="0" applyAlignment="0" applyProtection="0"/>
    <xf numFmtId="0" fontId="45" fillId="33" borderId="47" applyNumberForma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8" applyNumberFormat="0" applyFill="0" applyAlignment="0" applyProtection="0"/>
    <xf numFmtId="0" fontId="48" fillId="0" borderId="0" applyNumberFormat="0" applyFill="0" applyBorder="0" applyAlignment="0" applyProtection="0"/>
  </cellStyleXfs>
  <cellXfs count="1691">
    <xf numFmtId="0" fontId="0" fillId="0" borderId="0" xfId="0"/>
    <xf numFmtId="0" fontId="4" fillId="3" borderId="28" xfId="0" applyFont="1" applyFill="1" applyBorder="1" applyAlignment="1">
      <alignment horizontal="center" vertical="center" wrapText="1" readingOrder="1"/>
    </xf>
    <xf numFmtId="0" fontId="8" fillId="4" borderId="28" xfId="0" applyFont="1" applyFill="1" applyBorder="1" applyAlignment="1">
      <alignment horizontal="left" vertical="center" wrapText="1" indent="1" readingOrder="1"/>
    </xf>
    <xf numFmtId="0" fontId="9" fillId="4" borderId="28" xfId="0" applyFont="1" applyFill="1" applyBorder="1" applyAlignment="1">
      <alignment horizontal="right" vertical="center" wrapText="1" indent="1"/>
    </xf>
    <xf numFmtId="0" fontId="10" fillId="4" borderId="28" xfId="0" applyFont="1" applyFill="1" applyBorder="1" applyAlignment="1">
      <alignment horizontal="right" vertical="center" wrapText="1" indent="1"/>
    </xf>
    <xf numFmtId="0" fontId="8" fillId="5" borderId="28" xfId="0" applyFont="1" applyFill="1" applyBorder="1" applyAlignment="1">
      <alignment horizontal="left" vertical="center" wrapText="1" indent="1" readingOrder="1"/>
    </xf>
    <xf numFmtId="0" fontId="0" fillId="0" borderId="0" xfId="0" applyAlignment="1">
      <alignment horizontal="center"/>
    </xf>
    <xf numFmtId="0" fontId="12" fillId="3" borderId="28" xfId="0" applyFont="1" applyFill="1" applyBorder="1" applyAlignment="1">
      <alignment horizontal="center" vertical="top" wrapText="1" readingOrder="1"/>
    </xf>
    <xf numFmtId="0" fontId="16" fillId="4" borderId="28" xfId="0" applyFont="1" applyFill="1" applyBorder="1" applyAlignment="1">
      <alignment horizontal="left" vertical="center" wrapText="1" indent="1" readingOrder="1"/>
    </xf>
    <xf numFmtId="3" fontId="15" fillId="4" borderId="28" xfId="0" applyNumberFormat="1" applyFont="1" applyFill="1" applyBorder="1" applyAlignment="1">
      <alignment horizontal="center" vertical="center" wrapText="1" readingOrder="1"/>
    </xf>
    <xf numFmtId="3" fontId="14" fillId="4" borderId="28" xfId="0" applyNumberFormat="1" applyFont="1" applyFill="1" applyBorder="1" applyAlignment="1">
      <alignment horizontal="center" vertical="center" wrapText="1" readingOrder="1"/>
    </xf>
    <xf numFmtId="0" fontId="9" fillId="4" borderId="28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left" vertical="center" wrapText="1" indent="1" readingOrder="1"/>
    </xf>
    <xf numFmtId="3" fontId="15" fillId="5" borderId="28" xfId="0" applyNumberFormat="1" applyFont="1" applyFill="1" applyBorder="1" applyAlignment="1">
      <alignment horizontal="center" vertical="center" wrapText="1" readingOrder="1"/>
    </xf>
    <xf numFmtId="3" fontId="14" fillId="5" borderId="28" xfId="0" applyNumberFormat="1" applyFont="1" applyFill="1" applyBorder="1" applyAlignment="1">
      <alignment horizontal="center" vertical="center" wrapText="1" readingOrder="1"/>
    </xf>
    <xf numFmtId="0" fontId="11" fillId="0" borderId="0" xfId="0" applyFont="1"/>
    <xf numFmtId="0" fontId="11" fillId="0" borderId="29" xfId="0" applyFont="1" applyBorder="1" applyAlignment="1"/>
    <xf numFmtId="0" fontId="19" fillId="0" borderId="28" xfId="0" applyFont="1" applyBorder="1" applyAlignment="1">
      <alignment horizontal="center" vertical="top" wrapText="1"/>
    </xf>
    <xf numFmtId="0" fontId="18" fillId="3" borderId="28" xfId="0" applyFont="1" applyFill="1" applyBorder="1" applyAlignment="1">
      <alignment horizontal="center" vertical="top" wrapText="1" readingOrder="1"/>
    </xf>
    <xf numFmtId="0" fontId="18" fillId="0" borderId="28" xfId="0" applyFont="1" applyBorder="1" applyAlignment="1">
      <alignment horizontal="center" vertical="top" wrapText="1"/>
    </xf>
    <xf numFmtId="0" fontId="24" fillId="0" borderId="0" xfId="0" applyFont="1"/>
    <xf numFmtId="0" fontId="27" fillId="4" borderId="28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0" fontId="22" fillId="4" borderId="28" xfId="0" applyFont="1" applyFill="1" applyBorder="1" applyAlignment="1">
      <alignment horizontal="center" vertical="center" wrapText="1" readingOrder="1"/>
    </xf>
    <xf numFmtId="3" fontId="22" fillId="4" borderId="28" xfId="0" applyNumberFormat="1" applyFont="1" applyFill="1" applyBorder="1" applyAlignment="1">
      <alignment horizontal="center" vertical="center" wrapText="1" readingOrder="1"/>
    </xf>
    <xf numFmtId="0" fontId="22" fillId="4" borderId="28" xfId="0" applyFont="1" applyFill="1" applyBorder="1" applyAlignment="1">
      <alignment horizontal="center" vertical="center" wrapText="1"/>
    </xf>
    <xf numFmtId="3" fontId="23" fillId="4" borderId="28" xfId="0" applyNumberFormat="1" applyFont="1" applyFill="1" applyBorder="1" applyAlignment="1">
      <alignment horizontal="center" vertical="center" wrapText="1" readingOrder="1"/>
    </xf>
    <xf numFmtId="0" fontId="23" fillId="4" borderId="28" xfId="0" applyFont="1" applyFill="1" applyBorder="1" applyAlignment="1">
      <alignment horizontal="center" vertical="center" wrapText="1"/>
    </xf>
    <xf numFmtId="3" fontId="22" fillId="5" borderId="28" xfId="0" applyNumberFormat="1" applyFont="1" applyFill="1" applyBorder="1" applyAlignment="1">
      <alignment horizontal="center" vertical="center" wrapText="1" readingOrder="1"/>
    </xf>
    <xf numFmtId="0" fontId="22" fillId="5" borderId="28" xfId="0" applyFont="1" applyFill="1" applyBorder="1" applyAlignment="1">
      <alignment horizontal="center" vertical="center" wrapText="1" readingOrder="1"/>
    </xf>
    <xf numFmtId="3" fontId="23" fillId="5" borderId="28" xfId="0" applyNumberFormat="1" applyFont="1" applyFill="1" applyBorder="1" applyAlignment="1">
      <alignment horizontal="center" vertical="center" wrapText="1" readingOrder="1"/>
    </xf>
    <xf numFmtId="0" fontId="23" fillId="0" borderId="28" xfId="0" applyFont="1" applyBorder="1" applyAlignment="1">
      <alignment horizontal="center" vertical="top" wrapText="1"/>
    </xf>
    <xf numFmtId="0" fontId="22" fillId="3" borderId="28" xfId="0" applyFont="1" applyFill="1" applyBorder="1" applyAlignment="1">
      <alignment horizontal="center" vertical="top" wrapText="1" readingOrder="1"/>
    </xf>
    <xf numFmtId="0" fontId="22" fillId="0" borderId="28" xfId="0" applyFont="1" applyBorder="1" applyAlignment="1">
      <alignment horizontal="center" vertical="top" wrapText="1"/>
    </xf>
    <xf numFmtId="3" fontId="29" fillId="4" borderId="28" xfId="0" applyNumberFormat="1" applyFont="1" applyFill="1" applyBorder="1" applyAlignment="1">
      <alignment horizontal="center" vertical="center" wrapText="1" readingOrder="1"/>
    </xf>
    <xf numFmtId="3" fontId="30" fillId="4" borderId="28" xfId="0" applyNumberFormat="1" applyFont="1" applyFill="1" applyBorder="1" applyAlignment="1">
      <alignment horizontal="center" vertical="center" wrapText="1" readingOrder="1"/>
    </xf>
    <xf numFmtId="3" fontId="29" fillId="5" borderId="28" xfId="0" applyNumberFormat="1" applyFont="1" applyFill="1" applyBorder="1" applyAlignment="1">
      <alignment horizontal="center" vertical="center" wrapText="1" readingOrder="1"/>
    </xf>
    <xf numFmtId="3" fontId="30" fillId="5" borderId="28" xfId="0" applyNumberFormat="1" applyFont="1" applyFill="1" applyBorder="1" applyAlignment="1">
      <alignment horizontal="center" vertical="center" wrapText="1" readingOrder="1"/>
    </xf>
    <xf numFmtId="0" fontId="31" fillId="4" borderId="28" xfId="0" applyFont="1" applyFill="1" applyBorder="1" applyAlignment="1">
      <alignment horizontal="left" vertical="center" wrapText="1" indent="1" readingOrder="1"/>
    </xf>
    <xf numFmtId="10" fontId="22" fillId="4" borderId="28" xfId="42" applyNumberFormat="1" applyFont="1" applyFill="1" applyBorder="1" applyAlignment="1">
      <alignment horizontal="center" vertical="center" wrapText="1" readingOrder="1"/>
    </xf>
    <xf numFmtId="10" fontId="23" fillId="4" borderId="28" xfId="42" applyNumberFormat="1" applyFont="1" applyFill="1" applyBorder="1" applyAlignment="1">
      <alignment horizontal="center" vertical="center" wrapText="1" readingOrder="1"/>
    </xf>
    <xf numFmtId="10" fontId="11" fillId="0" borderId="29" xfId="42" applyNumberFormat="1" applyFont="1" applyBorder="1" applyAlignment="1"/>
    <xf numFmtId="10" fontId="4" fillId="3" borderId="28" xfId="42" applyNumberFormat="1" applyFont="1" applyFill="1" applyBorder="1" applyAlignment="1">
      <alignment horizontal="center" vertical="center" wrapText="1" readingOrder="1"/>
    </xf>
    <xf numFmtId="10" fontId="28" fillId="4" borderId="28" xfId="42" applyNumberFormat="1" applyFont="1" applyFill="1" applyBorder="1" applyAlignment="1">
      <alignment horizontal="center" vertical="center" wrapText="1"/>
    </xf>
    <xf numFmtId="10" fontId="29" fillId="5" borderId="28" xfId="42" applyNumberFormat="1" applyFont="1" applyFill="1" applyBorder="1" applyAlignment="1">
      <alignment horizontal="center" vertical="center" wrapText="1" readingOrder="1"/>
    </xf>
    <xf numFmtId="10" fontId="30" fillId="5" borderId="28" xfId="42" applyNumberFormat="1" applyFont="1" applyFill="1" applyBorder="1" applyAlignment="1">
      <alignment horizontal="center" vertical="center" wrapText="1" readingOrder="1"/>
    </xf>
    <xf numFmtId="10" fontId="0" fillId="0" borderId="0" xfId="42" applyNumberFormat="1" applyFont="1"/>
    <xf numFmtId="10" fontId="12" fillId="3" borderId="28" xfId="42" applyNumberFormat="1" applyFont="1" applyFill="1" applyBorder="1" applyAlignment="1">
      <alignment horizontal="center" vertical="top" wrapText="1" readingOrder="1"/>
    </xf>
    <xf numFmtId="10" fontId="9" fillId="4" borderId="28" xfId="42" applyNumberFormat="1" applyFont="1" applyFill="1" applyBorder="1" applyAlignment="1">
      <alignment horizontal="center" vertical="center" wrapText="1"/>
    </xf>
    <xf numFmtId="10" fontId="15" fillId="5" borderId="28" xfId="42" applyNumberFormat="1" applyFont="1" applyFill="1" applyBorder="1" applyAlignment="1">
      <alignment horizontal="center" vertical="center" wrapText="1" readingOrder="1"/>
    </xf>
    <xf numFmtId="10" fontId="14" fillId="5" borderId="28" xfId="42" applyNumberFormat="1" applyFont="1" applyFill="1" applyBorder="1" applyAlignment="1">
      <alignment horizontal="center" vertical="center" wrapText="1" readingOrder="1"/>
    </xf>
    <xf numFmtId="10" fontId="18" fillId="3" borderId="28" xfId="42" applyNumberFormat="1" applyFont="1" applyFill="1" applyBorder="1" applyAlignment="1">
      <alignment horizontal="center" vertical="top" wrapText="1" readingOrder="1"/>
    </xf>
    <xf numFmtId="10" fontId="22" fillId="5" borderId="28" xfId="42" applyNumberFormat="1" applyFont="1" applyFill="1" applyBorder="1" applyAlignment="1">
      <alignment horizontal="center" vertical="center" wrapText="1" readingOrder="1"/>
    </xf>
    <xf numFmtId="10" fontId="23" fillId="5" borderId="28" xfId="42" applyNumberFormat="1" applyFont="1" applyFill="1" applyBorder="1" applyAlignment="1">
      <alignment horizontal="center" vertical="center" wrapText="1" readingOrder="1"/>
    </xf>
    <xf numFmtId="10" fontId="24" fillId="0" borderId="0" xfId="42" applyNumberFormat="1" applyFont="1"/>
    <xf numFmtId="10" fontId="22" fillId="3" borderId="28" xfId="42" applyNumberFormat="1" applyFont="1" applyFill="1" applyBorder="1" applyAlignment="1">
      <alignment horizontal="center" vertical="top" wrapText="1" readingOrder="1"/>
    </xf>
    <xf numFmtId="10" fontId="12" fillId="6" borderId="28" xfId="42" applyNumberFormat="1" applyFont="1" applyFill="1" applyBorder="1" applyAlignment="1">
      <alignment horizontal="center" vertical="top" wrapText="1" readingOrder="1"/>
    </xf>
    <xf numFmtId="10" fontId="21" fillId="5" borderId="28" xfId="42" applyNumberFormat="1" applyFont="1" applyFill="1" applyBorder="1" applyAlignment="1">
      <alignment horizontal="center" vertical="center" wrapText="1" readingOrder="1"/>
    </xf>
    <xf numFmtId="10" fontId="18" fillId="6" borderId="28" xfId="42" applyNumberFormat="1" applyFont="1" applyFill="1" applyBorder="1" applyAlignment="1">
      <alignment horizontal="center" vertical="top" wrapText="1" readingOrder="1"/>
    </xf>
    <xf numFmtId="10" fontId="22" fillId="6" borderId="28" xfId="42" applyNumberFormat="1" applyFont="1" applyFill="1" applyBorder="1" applyAlignment="1">
      <alignment horizontal="center" vertical="top" wrapText="1" readingOrder="1"/>
    </xf>
    <xf numFmtId="187" fontId="21" fillId="4" borderId="28" xfId="28" applyNumberFormat="1" applyFont="1" applyFill="1" applyBorder="1" applyAlignment="1">
      <alignment horizontal="center" vertical="center" wrapText="1" readingOrder="1"/>
    </xf>
    <xf numFmtId="187" fontId="26" fillId="4" borderId="28" xfId="28" applyNumberFormat="1" applyFont="1" applyFill="1" applyBorder="1" applyAlignment="1">
      <alignment horizontal="center" vertical="center" wrapText="1" readingOrder="1"/>
    </xf>
    <xf numFmtId="187" fontId="0" fillId="0" borderId="0" xfId="28" applyNumberFormat="1" applyFont="1"/>
    <xf numFmtId="187" fontId="12" fillId="6" borderId="28" xfId="28" applyNumberFormat="1" applyFont="1" applyFill="1" applyBorder="1" applyAlignment="1">
      <alignment horizontal="center" vertical="top" wrapText="1" readingOrder="1"/>
    </xf>
    <xf numFmtId="187" fontId="28" fillId="4" borderId="28" xfId="28" applyNumberFormat="1" applyFont="1" applyFill="1" applyBorder="1" applyAlignment="1">
      <alignment horizontal="center" vertical="center" wrapText="1"/>
    </xf>
    <xf numFmtId="187" fontId="21" fillId="5" borderId="28" xfId="28" applyNumberFormat="1" applyFont="1" applyFill="1" applyBorder="1" applyAlignment="1">
      <alignment horizontal="center" vertical="center" wrapText="1" readingOrder="1"/>
    </xf>
    <xf numFmtId="187" fontId="26" fillId="5" borderId="28" xfId="28" applyNumberFormat="1" applyFont="1" applyFill="1" applyBorder="1" applyAlignment="1">
      <alignment horizontal="center" vertical="center" wrapText="1" readingOrder="1"/>
    </xf>
    <xf numFmtId="187" fontId="18" fillId="6" borderId="28" xfId="28" applyNumberFormat="1" applyFont="1" applyFill="1" applyBorder="1" applyAlignment="1">
      <alignment horizontal="center" vertical="top" wrapText="1" readingOrder="1"/>
    </xf>
    <xf numFmtId="187" fontId="22" fillId="4" borderId="28" xfId="28" applyNumberFormat="1" applyFont="1" applyFill="1" applyBorder="1" applyAlignment="1">
      <alignment horizontal="center" vertical="center" wrapText="1" readingOrder="1"/>
    </xf>
    <xf numFmtId="187" fontId="23" fillId="4" borderId="28" xfId="28" applyNumberFormat="1" applyFont="1" applyFill="1" applyBorder="1" applyAlignment="1">
      <alignment horizontal="center" vertical="center" wrapText="1" readingOrder="1"/>
    </xf>
    <xf numFmtId="187" fontId="22" fillId="5" borderId="28" xfId="28" applyNumberFormat="1" applyFont="1" applyFill="1" applyBorder="1" applyAlignment="1">
      <alignment horizontal="center" vertical="center" wrapText="1" readingOrder="1"/>
    </xf>
    <xf numFmtId="187" fontId="23" fillId="5" borderId="28" xfId="28" applyNumberFormat="1" applyFont="1" applyFill="1" applyBorder="1" applyAlignment="1">
      <alignment horizontal="center" vertical="center" wrapText="1" readingOrder="1"/>
    </xf>
    <xf numFmtId="187" fontId="24" fillId="0" borderId="0" xfId="28" applyNumberFormat="1" applyFont="1"/>
    <xf numFmtId="187" fontId="22" fillId="6" borderId="28" xfId="28" applyNumberFormat="1" applyFont="1" applyFill="1" applyBorder="1" applyAlignment="1">
      <alignment horizontal="center" vertical="top" wrapText="1" readingOrder="1"/>
    </xf>
    <xf numFmtId="187" fontId="27" fillId="4" borderId="28" xfId="28" applyNumberFormat="1" applyFont="1" applyFill="1" applyBorder="1" applyAlignment="1">
      <alignment horizontal="center" vertical="center" wrapText="1"/>
    </xf>
    <xf numFmtId="187" fontId="11" fillId="0" borderId="0" xfId="28" applyNumberFormat="1" applyFont="1"/>
    <xf numFmtId="187" fontId="13" fillId="6" borderId="28" xfId="28" applyNumberFormat="1" applyFont="1" applyFill="1" applyBorder="1" applyAlignment="1">
      <alignment horizontal="center" vertical="top" wrapText="1" readingOrder="1"/>
    </xf>
    <xf numFmtId="10" fontId="27" fillId="4" borderId="28" xfId="42" applyNumberFormat="1" applyFont="1" applyFill="1" applyBorder="1" applyAlignment="1">
      <alignment horizontal="center" vertical="center" wrapText="1"/>
    </xf>
    <xf numFmtId="10" fontId="29" fillId="4" borderId="28" xfId="42" applyNumberFormat="1" applyFont="1" applyFill="1" applyBorder="1" applyAlignment="1">
      <alignment horizontal="center" vertical="center" wrapText="1" readingOrder="1"/>
    </xf>
    <xf numFmtId="10" fontId="30" fillId="4" borderId="28" xfId="42" applyNumberFormat="1" applyFont="1" applyFill="1" applyBorder="1" applyAlignment="1">
      <alignment horizontal="center" vertical="center" wrapText="1" readingOrder="1"/>
    </xf>
    <xf numFmtId="10" fontId="15" fillId="4" borderId="28" xfId="42" applyNumberFormat="1" applyFont="1" applyFill="1" applyBorder="1" applyAlignment="1">
      <alignment horizontal="center" vertical="center" wrapText="1" readingOrder="1"/>
    </xf>
    <xf numFmtId="10" fontId="14" fillId="4" borderId="28" xfId="42" applyNumberFormat="1" applyFont="1" applyFill="1" applyBorder="1" applyAlignment="1">
      <alignment horizontal="center" vertical="center" wrapText="1" readingOrder="1"/>
    </xf>
    <xf numFmtId="10" fontId="21" fillId="4" borderId="28" xfId="42" applyNumberFormat="1" applyFont="1" applyFill="1" applyBorder="1" applyAlignment="1">
      <alignment horizontal="center" vertical="center" wrapText="1" readingOrder="1"/>
    </xf>
    <xf numFmtId="0" fontId="51" fillId="0" borderId="0" xfId="0" applyFont="1"/>
    <xf numFmtId="43" fontId="51" fillId="0" borderId="0" xfId="28" applyFont="1"/>
    <xf numFmtId="0" fontId="51" fillId="0" borderId="0" xfId="0" applyFont="1" applyBorder="1"/>
    <xf numFmtId="0" fontId="52" fillId="18" borderId="6" xfId="11" applyFont="1" applyBorder="1" applyAlignment="1">
      <alignment horizontal="center"/>
    </xf>
    <xf numFmtId="188" fontId="52" fillId="18" borderId="0" xfId="11" applyNumberFormat="1" applyFont="1" applyBorder="1"/>
    <xf numFmtId="188" fontId="51" fillId="0" borderId="0" xfId="0" applyNumberFormat="1" applyFont="1"/>
    <xf numFmtId="187" fontId="51" fillId="0" borderId="2" xfId="28" applyNumberFormat="1" applyFont="1" applyBorder="1"/>
    <xf numFmtId="188" fontId="56" fillId="30" borderId="15" xfId="23" applyNumberFormat="1" applyFont="1" applyBorder="1"/>
    <xf numFmtId="188" fontId="56" fillId="30" borderId="16" xfId="23" applyNumberFormat="1" applyFont="1" applyBorder="1"/>
    <xf numFmtId="188" fontId="56" fillId="30" borderId="17" xfId="23" applyNumberFormat="1" applyFont="1" applyBorder="1"/>
    <xf numFmtId="189" fontId="56" fillId="30" borderId="14" xfId="23" applyNumberFormat="1" applyFont="1" applyBorder="1"/>
    <xf numFmtId="187" fontId="52" fillId="18" borderId="0" xfId="11" applyNumberFormat="1" applyFont="1" applyBorder="1"/>
    <xf numFmtId="187" fontId="51" fillId="0" borderId="0" xfId="0" applyNumberFormat="1" applyFont="1"/>
    <xf numFmtId="10" fontId="51" fillId="0" borderId="0" xfId="42" applyNumberFormat="1" applyFont="1"/>
    <xf numFmtId="187" fontId="56" fillId="30" borderId="15" xfId="23" applyNumberFormat="1" applyFont="1" applyBorder="1"/>
    <xf numFmtId="187" fontId="56" fillId="30" borderId="22" xfId="23" applyNumberFormat="1" applyFont="1" applyBorder="1"/>
    <xf numFmtId="37" fontId="51" fillId="0" borderId="0" xfId="0" applyNumberFormat="1" applyFont="1" applyAlignment="1" applyProtection="1">
      <alignment vertical="center"/>
    </xf>
    <xf numFmtId="0" fontId="57" fillId="0" borderId="0" xfId="0" applyFont="1" applyAlignment="1" applyProtection="1">
      <alignment vertical="center"/>
    </xf>
    <xf numFmtId="187" fontId="52" fillId="18" borderId="24" xfId="11" applyNumberFormat="1" applyFont="1" applyBorder="1"/>
    <xf numFmtId="187" fontId="52" fillId="18" borderId="2" xfId="11" applyNumberFormat="1" applyFont="1" applyBorder="1"/>
    <xf numFmtId="187" fontId="52" fillId="18" borderId="7" xfId="11" applyNumberFormat="1" applyFont="1" applyBorder="1"/>
    <xf numFmtId="187" fontId="56" fillId="30" borderId="16" xfId="23" applyNumberFormat="1" applyFont="1" applyBorder="1"/>
    <xf numFmtId="43" fontId="51" fillId="0" borderId="0" xfId="28" applyFont="1" applyAlignment="1">
      <alignment horizontal="right"/>
    </xf>
    <xf numFmtId="0" fontId="51" fillId="0" borderId="0" xfId="0" applyFont="1" applyFill="1" applyBorder="1"/>
    <xf numFmtId="43" fontId="51" fillId="0" borderId="0" xfId="28" applyFont="1" applyFill="1" applyBorder="1"/>
    <xf numFmtId="0" fontId="53" fillId="0" borderId="0" xfId="0" applyFont="1" applyFill="1" applyBorder="1" applyAlignment="1">
      <alignment horizontal="center"/>
    </xf>
    <xf numFmtId="0" fontId="51" fillId="0" borderId="0" xfId="0" applyFont="1" applyAlignment="1">
      <alignment vertical="center"/>
    </xf>
    <xf numFmtId="0" fontId="51" fillId="0" borderId="0" xfId="0" applyFont="1" applyFill="1" applyBorder="1" applyAlignment="1">
      <alignment vertical="center"/>
    </xf>
    <xf numFmtId="43" fontId="51" fillId="0" borderId="0" xfId="28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43" fontId="8" fillId="0" borderId="0" xfId="28" applyFont="1" applyFill="1" applyBorder="1" applyAlignment="1">
      <alignment vertical="center"/>
    </xf>
    <xf numFmtId="43" fontId="51" fillId="2" borderId="0" xfId="28" applyFont="1" applyFill="1"/>
    <xf numFmtId="187" fontId="51" fillId="0" borderId="0" xfId="28" applyNumberFormat="1" applyFont="1" applyFill="1" applyBorder="1"/>
    <xf numFmtId="187" fontId="53" fillId="0" borderId="0" xfId="28" applyNumberFormat="1" applyFont="1" applyFill="1" applyBorder="1"/>
    <xf numFmtId="189" fontId="51" fillId="0" borderId="0" xfId="28" applyNumberFormat="1" applyFont="1" applyFill="1" applyBorder="1"/>
    <xf numFmtId="0" fontId="49" fillId="16" borderId="1" xfId="9" applyFont="1" applyBorder="1"/>
    <xf numFmtId="0" fontId="49" fillId="16" borderId="7" xfId="9" applyFont="1" applyBorder="1" applyAlignment="1">
      <alignment horizontal="center"/>
    </xf>
    <xf numFmtId="0" fontId="49" fillId="18" borderId="5" xfId="11" applyFont="1" applyBorder="1"/>
    <xf numFmtId="0" fontId="49" fillId="15" borderId="1" xfId="8" applyFont="1" applyBorder="1"/>
    <xf numFmtId="0" fontId="49" fillId="15" borderId="6" xfId="8" applyFont="1" applyBorder="1"/>
    <xf numFmtId="0" fontId="49" fillId="15" borderId="7" xfId="8" applyFont="1" applyBorder="1" applyAlignment="1">
      <alignment horizontal="center"/>
    </xf>
    <xf numFmtId="0" fontId="49" fillId="14" borderId="1" xfId="7" applyFont="1" applyBorder="1"/>
    <xf numFmtId="0" fontId="49" fillId="14" borderId="6" xfId="7" applyFont="1" applyBorder="1"/>
    <xf numFmtId="0" fontId="49" fillId="14" borderId="7" xfId="7" applyFont="1" applyBorder="1" applyAlignment="1">
      <alignment horizontal="center"/>
    </xf>
    <xf numFmtId="0" fontId="53" fillId="0" borderId="0" xfId="0" applyFont="1"/>
    <xf numFmtId="0" fontId="58" fillId="28" borderId="14" xfId="21" applyFont="1" applyBorder="1" applyAlignment="1">
      <alignment horizontal="center"/>
    </xf>
    <xf numFmtId="37" fontId="58" fillId="28" borderId="18" xfId="21" applyNumberFormat="1" applyFont="1" applyBorder="1" applyAlignment="1" applyProtection="1">
      <alignment horizontal="center" vertical="center"/>
    </xf>
    <xf numFmtId="0" fontId="53" fillId="0" borderId="0" xfId="0" applyFont="1" applyAlignment="1">
      <alignment horizontal="left"/>
    </xf>
    <xf numFmtId="0" fontId="58" fillId="27" borderId="14" xfId="20" applyFont="1" applyBorder="1" applyAlignment="1">
      <alignment horizontal="center"/>
    </xf>
    <xf numFmtId="37" fontId="58" fillId="27" borderId="18" xfId="20" applyNumberFormat="1" applyFont="1" applyBorder="1" applyAlignment="1" applyProtection="1">
      <alignment horizontal="center" vertical="center"/>
    </xf>
    <xf numFmtId="0" fontId="58" fillId="26" borderId="14" xfId="19" applyFont="1" applyBorder="1" applyAlignment="1">
      <alignment horizontal="center"/>
    </xf>
    <xf numFmtId="37" fontId="58" fillId="26" borderId="18" xfId="19" applyNumberFormat="1" applyFont="1" applyBorder="1" applyAlignment="1" applyProtection="1">
      <alignment horizontal="center" vertical="center"/>
    </xf>
    <xf numFmtId="0" fontId="58" fillId="30" borderId="14" xfId="23" applyFont="1" applyBorder="1" applyAlignment="1">
      <alignment horizontal="center"/>
    </xf>
    <xf numFmtId="37" fontId="58" fillId="30" borderId="18" xfId="23" applyNumberFormat="1" applyFont="1" applyBorder="1" applyAlignment="1" applyProtection="1">
      <alignment horizontal="center" vertical="center"/>
    </xf>
    <xf numFmtId="0" fontId="53" fillId="0" borderId="0" xfId="0" applyFont="1" applyFill="1" applyBorder="1"/>
    <xf numFmtId="0" fontId="53" fillId="0" borderId="0" xfId="0" applyFont="1" applyFill="1" applyBorder="1" applyAlignment="1">
      <alignment vertical="center"/>
    </xf>
    <xf numFmtId="0" fontId="59" fillId="0" borderId="0" xfId="0" applyFont="1" applyFill="1" applyBorder="1" applyAlignment="1">
      <alignment vertical="center"/>
    </xf>
    <xf numFmtId="43" fontId="21" fillId="4" borderId="28" xfId="42" applyNumberFormat="1" applyFont="1" applyFill="1" applyBorder="1" applyAlignment="1">
      <alignment horizontal="center" vertical="center" wrapText="1" readingOrder="1"/>
    </xf>
    <xf numFmtId="43" fontId="26" fillId="4" borderId="28" xfId="42" applyNumberFormat="1" applyFont="1" applyFill="1" applyBorder="1" applyAlignment="1">
      <alignment horizontal="center" vertical="center" wrapText="1" readingOrder="1"/>
    </xf>
    <xf numFmtId="43" fontId="22" fillId="4" borderId="28" xfId="42" applyNumberFormat="1" applyFont="1" applyFill="1" applyBorder="1" applyAlignment="1">
      <alignment horizontal="center" vertical="center" wrapText="1" readingOrder="1"/>
    </xf>
    <xf numFmtId="189" fontId="51" fillId="0" borderId="2" xfId="28" applyNumberFormat="1" applyFont="1" applyBorder="1"/>
    <xf numFmtId="189" fontId="51" fillId="0" borderId="7" xfId="28" applyNumberFormat="1" applyFont="1" applyBorder="1"/>
    <xf numFmtId="0" fontId="53" fillId="0" borderId="1" xfId="0" applyFont="1" applyBorder="1" applyAlignment="1">
      <alignment horizontal="center"/>
    </xf>
    <xf numFmtId="43" fontId="53" fillId="0" borderId="5" xfId="28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53" fillId="0" borderId="3" xfId="0" applyFont="1" applyBorder="1"/>
    <xf numFmtId="0" fontId="53" fillId="0" borderId="4" xfId="0" applyFont="1" applyBorder="1"/>
    <xf numFmtId="43" fontId="53" fillId="0" borderId="6" xfId="28" applyFont="1" applyBorder="1" applyAlignment="1">
      <alignment horizontal="center"/>
    </xf>
    <xf numFmtId="0" fontId="53" fillId="0" borderId="0" xfId="0" applyFont="1" applyBorder="1"/>
    <xf numFmtId="0" fontId="53" fillId="0" borderId="1" xfId="0" applyFont="1" applyBorder="1"/>
    <xf numFmtId="0" fontId="53" fillId="0" borderId="7" xfId="0" applyFont="1" applyBorder="1" applyAlignment="1">
      <alignment horizontal="center"/>
    </xf>
    <xf numFmtId="0" fontId="53" fillId="0" borderId="8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43" fontId="53" fillId="0" borderId="9" xfId="28" applyFont="1" applyBorder="1"/>
    <xf numFmtId="0" fontId="55" fillId="0" borderId="8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43" fontId="51" fillId="0" borderId="6" xfId="28" applyFont="1" applyBorder="1"/>
    <xf numFmtId="0" fontId="54" fillId="0" borderId="11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43" fontId="51" fillId="0" borderId="1" xfId="28" applyFont="1" applyBorder="1"/>
    <xf numFmtId="188" fontId="51" fillId="0" borderId="11" xfId="0" applyNumberFormat="1" applyFont="1" applyBorder="1"/>
    <xf numFmtId="188" fontId="51" fillId="0" borderId="12" xfId="0" applyNumberFormat="1" applyFont="1" applyBorder="1"/>
    <xf numFmtId="187" fontId="51" fillId="0" borderId="11" xfId="28" applyNumberFormat="1" applyFont="1" applyBorder="1"/>
    <xf numFmtId="187" fontId="51" fillId="0" borderId="0" xfId="28" applyNumberFormat="1" applyFont="1" applyBorder="1"/>
    <xf numFmtId="188" fontId="51" fillId="0" borderId="8" xfId="0" applyNumberFormat="1" applyFont="1" applyBorder="1"/>
    <xf numFmtId="188" fontId="51" fillId="0" borderId="13" xfId="0" applyNumberFormat="1" applyFont="1" applyBorder="1"/>
    <xf numFmtId="187" fontId="51" fillId="0" borderId="12" xfId="28" applyNumberFormat="1" applyFont="1" applyBorder="1"/>
    <xf numFmtId="187" fontId="51" fillId="0" borderId="11" xfId="28" applyNumberFormat="1" applyFont="1" applyFill="1" applyBorder="1"/>
    <xf numFmtId="187" fontId="51" fillId="0" borderId="12" xfId="28" applyNumberFormat="1" applyFont="1" applyFill="1" applyBorder="1"/>
    <xf numFmtId="187" fontId="51" fillId="0" borderId="7" xfId="28" applyNumberFormat="1" applyFont="1" applyBorder="1"/>
    <xf numFmtId="187" fontId="51" fillId="0" borderId="1" xfId="28" applyNumberFormat="1" applyFont="1" applyBorder="1"/>
    <xf numFmtId="187" fontId="51" fillId="0" borderId="6" xfId="28" applyNumberFormat="1" applyFont="1" applyBorder="1"/>
    <xf numFmtId="187" fontId="51" fillId="0" borderId="11" xfId="28" applyNumberFormat="1" applyFont="1" applyBorder="1" applyAlignment="1">
      <alignment horizontal="center"/>
    </xf>
    <xf numFmtId="187" fontId="51" fillId="0" borderId="0" xfId="28" applyNumberFormat="1" applyFont="1" applyBorder="1" applyAlignment="1">
      <alignment horizontal="center"/>
    </xf>
    <xf numFmtId="0" fontId="53" fillId="0" borderId="2" xfId="0" applyFont="1" applyBorder="1" applyAlignment="1">
      <alignment horizontal="center" vertical="center"/>
    </xf>
    <xf numFmtId="187" fontId="51" fillId="0" borderId="11" xfId="28" applyNumberFormat="1" applyFont="1" applyBorder="1" applyAlignment="1">
      <alignment vertical="center"/>
    </xf>
    <xf numFmtId="187" fontId="51" fillId="0" borderId="0" xfId="28" applyNumberFormat="1" applyFont="1" applyBorder="1" applyAlignment="1">
      <alignment vertical="center"/>
    </xf>
    <xf numFmtId="187" fontId="51" fillId="0" borderId="1" xfId="28" applyNumberFormat="1" applyFont="1" applyBorder="1" applyAlignment="1">
      <alignment vertical="center"/>
    </xf>
    <xf numFmtId="189" fontId="51" fillId="0" borderId="2" xfId="28" applyNumberFormat="1" applyFont="1" applyBorder="1" applyAlignment="1">
      <alignment vertical="center"/>
    </xf>
    <xf numFmtId="187" fontId="51" fillId="0" borderId="2" xfId="28" applyNumberFormat="1" applyFont="1" applyBorder="1" applyAlignment="1">
      <alignment vertical="center"/>
    </xf>
    <xf numFmtId="187" fontId="51" fillId="0" borderId="7" xfId="28" applyNumberFormat="1" applyFont="1" applyBorder="1" applyAlignment="1">
      <alignment vertical="center"/>
    </xf>
    <xf numFmtId="10" fontId="26" fillId="5" borderId="28" xfId="42" applyNumberFormat="1" applyFont="1" applyFill="1" applyBorder="1" applyAlignment="1">
      <alignment horizontal="center" vertical="center" wrapText="1" readingOrder="1"/>
    </xf>
    <xf numFmtId="10" fontId="17" fillId="4" borderId="28" xfId="42" applyNumberFormat="1" applyFont="1" applyFill="1" applyBorder="1" applyAlignment="1">
      <alignment horizontal="center" vertical="center" wrapText="1" readingOrder="1"/>
    </xf>
    <xf numFmtId="10" fontId="26" fillId="4" borderId="28" xfId="42" applyNumberFormat="1" applyFont="1" applyFill="1" applyBorder="1" applyAlignment="1">
      <alignment horizontal="center" vertical="center" wrapText="1" readingOrder="1"/>
    </xf>
    <xf numFmtId="0" fontId="51" fillId="0" borderId="0" xfId="0" applyFont="1" applyProtection="1"/>
    <xf numFmtId="187" fontId="51" fillId="0" borderId="0" xfId="0" applyNumberFormat="1" applyFont="1" applyProtection="1"/>
    <xf numFmtId="10" fontId="51" fillId="0" borderId="0" xfId="42" applyNumberFormat="1" applyFont="1" applyProtection="1"/>
    <xf numFmtId="3" fontId="60" fillId="0" borderId="0" xfId="0" applyNumberFormat="1" applyFont="1" applyAlignment="1">
      <alignment horizontal="right" readingOrder="1"/>
    </xf>
    <xf numFmtId="3" fontId="60" fillId="0" borderId="0" xfId="0" applyNumberFormat="1" applyFont="1"/>
    <xf numFmtId="190" fontId="51" fillId="0" borderId="0" xfId="28" applyNumberFormat="1" applyFont="1"/>
    <xf numFmtId="0" fontId="61" fillId="0" borderId="0" xfId="0" applyFont="1"/>
    <xf numFmtId="0" fontId="62" fillId="0" borderId="0" xfId="0" applyFont="1"/>
    <xf numFmtId="43" fontId="62" fillId="0" borderId="0" xfId="28" applyFont="1"/>
    <xf numFmtId="0" fontId="65" fillId="0" borderId="0" xfId="0" applyFont="1"/>
    <xf numFmtId="43" fontId="61" fillId="0" borderId="0" xfId="28" applyFont="1"/>
    <xf numFmtId="0" fontId="65" fillId="0" borderId="1" xfId="0" applyFont="1" applyBorder="1" applyAlignment="1">
      <alignment horizontal="center"/>
    </xf>
    <xf numFmtId="43" fontId="65" fillId="0" borderId="5" xfId="28" applyFont="1" applyBorder="1" applyAlignment="1">
      <alignment horizontal="center"/>
    </xf>
    <xf numFmtId="0" fontId="65" fillId="0" borderId="2" xfId="0" applyFont="1" applyBorder="1" applyAlignment="1">
      <alignment horizontal="center"/>
    </xf>
    <xf numFmtId="0" fontId="65" fillId="0" borderId="3" xfId="0" applyFont="1" applyBorder="1"/>
    <xf numFmtId="0" fontId="65" fillId="0" borderId="4" xfId="0" applyFont="1" applyBorder="1"/>
    <xf numFmtId="0" fontId="64" fillId="18" borderId="5" xfId="11" applyFont="1" applyBorder="1"/>
    <xf numFmtId="43" fontId="65" fillId="0" borderId="6" xfId="28" applyFont="1" applyBorder="1" applyAlignment="1">
      <alignment horizontal="center"/>
    </xf>
    <xf numFmtId="0" fontId="65" fillId="0" borderId="0" xfId="0" applyFont="1" applyBorder="1"/>
    <xf numFmtId="0" fontId="64" fillId="16" borderId="1" xfId="9" applyFont="1" applyBorder="1"/>
    <xf numFmtId="0" fontId="65" fillId="0" borderId="1" xfId="0" applyFont="1" applyBorder="1"/>
    <xf numFmtId="0" fontId="65" fillId="0" borderId="7" xfId="0" applyFont="1" applyBorder="1" applyAlignment="1">
      <alignment horizontal="center"/>
    </xf>
    <xf numFmtId="0" fontId="65" fillId="0" borderId="8" xfId="0" applyFont="1" applyBorder="1" applyAlignment="1">
      <alignment horizontal="center"/>
    </xf>
    <xf numFmtId="0" fontId="65" fillId="0" borderId="13" xfId="0" applyFont="1" applyBorder="1" applyAlignment="1">
      <alignment horizontal="center"/>
    </xf>
    <xf numFmtId="0" fontId="64" fillId="18" borderId="9" xfId="11" applyFont="1" applyBorder="1" applyAlignment="1">
      <alignment horizontal="center"/>
    </xf>
    <xf numFmtId="43" fontId="65" fillId="0" borderId="9" xfId="28" applyFont="1" applyBorder="1"/>
    <xf numFmtId="0" fontId="66" fillId="0" borderId="8" xfId="0" applyFont="1" applyBorder="1" applyAlignment="1">
      <alignment horizontal="center"/>
    </xf>
    <xf numFmtId="0" fontId="66" fillId="0" borderId="10" xfId="0" applyFont="1" applyBorder="1" applyAlignment="1">
      <alignment horizontal="center"/>
    </xf>
    <xf numFmtId="0" fontId="64" fillId="16" borderId="7" xfId="9" applyFont="1" applyBorder="1" applyAlignment="1">
      <alignment horizontal="center"/>
    </xf>
    <xf numFmtId="0" fontId="66" fillId="0" borderId="7" xfId="0" applyFont="1" applyBorder="1" applyAlignment="1">
      <alignment horizontal="center"/>
    </xf>
    <xf numFmtId="0" fontId="61" fillId="0" borderId="11" xfId="0" applyFont="1" applyBorder="1" applyAlignment="1">
      <alignment horizontal="center"/>
    </xf>
    <xf numFmtId="0" fontId="67" fillId="0" borderId="12" xfId="0" applyFont="1" applyBorder="1" applyAlignment="1">
      <alignment horizontal="center"/>
    </xf>
    <xf numFmtId="0" fontId="68" fillId="18" borderId="6" xfId="11" applyFont="1" applyBorder="1" applyAlignment="1">
      <alignment horizontal="center"/>
    </xf>
    <xf numFmtId="43" fontId="61" fillId="0" borderId="6" xfId="28" applyFont="1" applyBorder="1"/>
    <xf numFmtId="0" fontId="67" fillId="0" borderId="11" xfId="0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0" fontId="69" fillId="16" borderId="2" xfId="9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0" fontId="69" fillId="16" borderId="0" xfId="9" applyFont="1" applyBorder="1" applyAlignment="1">
      <alignment horizontal="center"/>
    </xf>
    <xf numFmtId="43" fontId="61" fillId="0" borderId="1" xfId="28" applyFont="1" applyBorder="1"/>
    <xf numFmtId="0" fontId="61" fillId="0" borderId="0" xfId="0" applyFont="1" applyProtection="1"/>
    <xf numFmtId="188" fontId="61" fillId="0" borderId="11" xfId="0" applyNumberFormat="1" applyFont="1" applyBorder="1"/>
    <xf numFmtId="188" fontId="61" fillId="0" borderId="12" xfId="0" applyNumberFormat="1" applyFont="1" applyBorder="1"/>
    <xf numFmtId="188" fontId="68" fillId="18" borderId="0" xfId="11" applyNumberFormat="1" applyFont="1" applyBorder="1"/>
    <xf numFmtId="189" fontId="61" fillId="0" borderId="2" xfId="28" applyNumberFormat="1" applyFont="1" applyBorder="1"/>
    <xf numFmtId="187" fontId="61" fillId="0" borderId="11" xfId="28" applyNumberFormat="1" applyFont="1" applyBorder="1"/>
    <xf numFmtId="187" fontId="61" fillId="0" borderId="0" xfId="28" applyNumberFormat="1" applyFont="1" applyBorder="1"/>
    <xf numFmtId="187" fontId="69" fillId="16" borderId="2" xfId="9" applyNumberFormat="1" applyFont="1" applyBorder="1"/>
    <xf numFmtId="187" fontId="61" fillId="0" borderId="2" xfId="28" applyNumberFormat="1" applyFont="1" applyBorder="1"/>
    <xf numFmtId="187" fontId="69" fillId="16" borderId="0" xfId="9" applyNumberFormat="1" applyFont="1" applyBorder="1"/>
    <xf numFmtId="188" fontId="61" fillId="0" borderId="0" xfId="0" applyNumberFormat="1" applyFont="1"/>
    <xf numFmtId="188" fontId="61" fillId="0" borderId="8" xfId="0" applyNumberFormat="1" applyFont="1" applyBorder="1"/>
    <xf numFmtId="188" fontId="61" fillId="0" borderId="13" xfId="0" applyNumberFormat="1" applyFont="1" applyBorder="1"/>
    <xf numFmtId="0" fontId="70" fillId="30" borderId="14" xfId="23" applyFont="1" applyBorder="1" applyAlignment="1">
      <alignment horizontal="center"/>
    </xf>
    <xf numFmtId="188" fontId="71" fillId="30" borderId="15" xfId="23" applyNumberFormat="1" applyFont="1" applyBorder="1"/>
    <xf numFmtId="188" fontId="71" fillId="30" borderId="16" xfId="23" applyNumberFormat="1" applyFont="1" applyBorder="1"/>
    <xf numFmtId="188" fontId="71" fillId="30" borderId="17" xfId="23" applyNumberFormat="1" applyFont="1" applyBorder="1"/>
    <xf numFmtId="189" fontId="71" fillId="30" borderId="14" xfId="23" applyNumberFormat="1" applyFont="1" applyBorder="1"/>
    <xf numFmtId="0" fontId="70" fillId="28" borderId="14" xfId="21" applyFont="1" applyBorder="1" applyAlignment="1">
      <alignment horizontal="center"/>
    </xf>
    <xf numFmtId="187" fontId="72" fillId="28" borderId="15" xfId="21" applyNumberFormat="1" applyFont="1" applyBorder="1"/>
    <xf numFmtId="187" fontId="72" fillId="28" borderId="16" xfId="21" applyNumberFormat="1" applyFont="1" applyBorder="1"/>
    <xf numFmtId="187" fontId="72" fillId="28" borderId="17" xfId="21" applyNumberFormat="1" applyFont="1" applyBorder="1"/>
    <xf numFmtId="189" fontId="72" fillId="28" borderId="14" xfId="21" applyNumberFormat="1" applyFont="1" applyBorder="1"/>
    <xf numFmtId="187" fontId="61" fillId="0" borderId="12" xfId="28" applyNumberFormat="1" applyFont="1" applyBorder="1"/>
    <xf numFmtId="187" fontId="68" fillId="18" borderId="0" xfId="11" applyNumberFormat="1" applyFont="1" applyBorder="1"/>
    <xf numFmtId="187" fontId="61" fillId="0" borderId="0" xfId="0" applyNumberFormat="1" applyFont="1" applyProtection="1"/>
    <xf numFmtId="187" fontId="61" fillId="0" borderId="0" xfId="0" applyNumberFormat="1" applyFont="1"/>
    <xf numFmtId="187" fontId="61" fillId="0" borderId="11" xfId="28" applyNumberFormat="1" applyFont="1" applyFill="1" applyBorder="1"/>
    <xf numFmtId="187" fontId="61" fillId="0" borderId="12" xfId="28" applyNumberFormat="1" applyFont="1" applyFill="1" applyBorder="1"/>
    <xf numFmtId="43" fontId="62" fillId="0" borderId="0" xfId="28" applyNumberFormat="1" applyFont="1"/>
    <xf numFmtId="10" fontId="61" fillId="0" borderId="0" xfId="42" applyNumberFormat="1" applyFont="1" applyProtection="1"/>
    <xf numFmtId="10" fontId="61" fillId="0" borderId="0" xfId="42" applyNumberFormat="1" applyFont="1"/>
    <xf numFmtId="187" fontId="69" fillId="16" borderId="21" xfId="9" applyNumberFormat="1" applyFont="1" applyBorder="1"/>
    <xf numFmtId="187" fontId="61" fillId="0" borderId="7" xfId="28" applyNumberFormat="1" applyFont="1" applyBorder="1"/>
    <xf numFmtId="37" fontId="61" fillId="0" borderId="0" xfId="0" applyNumberFormat="1" applyFont="1" applyAlignment="1" applyProtection="1">
      <alignment vertical="center"/>
    </xf>
    <xf numFmtId="37" fontId="70" fillId="30" borderId="18" xfId="23" applyNumberFormat="1" applyFont="1" applyBorder="1" applyAlignment="1" applyProtection="1">
      <alignment horizontal="center" vertical="center"/>
    </xf>
    <xf numFmtId="187" fontId="71" fillId="30" borderId="15" xfId="23" applyNumberFormat="1" applyFont="1" applyBorder="1"/>
    <xf numFmtId="187" fontId="71" fillId="30" borderId="22" xfId="23" applyNumberFormat="1" applyFont="1" applyBorder="1"/>
    <xf numFmtId="0" fontId="73" fillId="0" borderId="0" xfId="0" applyFont="1" applyAlignment="1" applyProtection="1">
      <alignment vertical="center"/>
    </xf>
    <xf numFmtId="37" fontId="70" fillId="28" borderId="18" xfId="21" applyNumberFormat="1" applyFont="1" applyBorder="1" applyAlignment="1" applyProtection="1">
      <alignment horizontal="center" vertical="center"/>
    </xf>
    <xf numFmtId="187" fontId="72" fillId="28" borderId="19" xfId="21" applyNumberFormat="1" applyFont="1" applyBorder="1" applyAlignment="1" applyProtection="1">
      <alignment vertical="center"/>
    </xf>
    <xf numFmtId="187" fontId="72" fillId="28" borderId="18" xfId="21" applyNumberFormat="1" applyFont="1" applyBorder="1" applyAlignment="1" applyProtection="1">
      <alignment vertical="center"/>
    </xf>
    <xf numFmtId="189" fontId="72" fillId="28" borderId="20" xfId="21" applyNumberFormat="1" applyFont="1" applyBorder="1" applyAlignment="1" applyProtection="1">
      <alignment vertical="center"/>
    </xf>
    <xf numFmtId="187" fontId="68" fillId="18" borderId="24" xfId="11" applyNumberFormat="1" applyFont="1" applyBorder="1"/>
    <xf numFmtId="187" fontId="61" fillId="0" borderId="1" xfId="28" applyNumberFormat="1" applyFont="1" applyBorder="1"/>
    <xf numFmtId="187" fontId="68" fillId="18" borderId="2" xfId="11" applyNumberFormat="1" applyFont="1" applyBorder="1"/>
    <xf numFmtId="190" fontId="61" fillId="0" borderId="0" xfId="28" applyNumberFormat="1" applyFont="1"/>
    <xf numFmtId="187" fontId="61" fillId="0" borderId="6" xfId="28" applyNumberFormat="1" applyFont="1" applyBorder="1"/>
    <xf numFmtId="187" fontId="68" fillId="18" borderId="7" xfId="11" applyNumberFormat="1" applyFont="1" applyBorder="1"/>
    <xf numFmtId="189" fontId="61" fillId="0" borderId="7" xfId="28" applyNumberFormat="1" applyFont="1" applyBorder="1"/>
    <xf numFmtId="187" fontId="71" fillId="30" borderId="16" xfId="23" applyNumberFormat="1" applyFont="1" applyBorder="1"/>
    <xf numFmtId="0" fontId="65" fillId="0" borderId="0" xfId="0" applyFont="1" applyAlignment="1">
      <alignment horizontal="left"/>
    </xf>
    <xf numFmtId="187" fontId="68" fillId="18" borderId="23" xfId="11" applyNumberFormat="1" applyFont="1" applyBorder="1"/>
    <xf numFmtId="43" fontId="61" fillId="0" borderId="0" xfId="28" applyFont="1" applyAlignment="1">
      <alignment horizontal="right"/>
    </xf>
    <xf numFmtId="0" fontId="64" fillId="15" borderId="1" xfId="8" applyFont="1" applyBorder="1"/>
    <xf numFmtId="0" fontId="64" fillId="15" borderId="6" xfId="8" applyFont="1" applyBorder="1"/>
    <xf numFmtId="0" fontId="64" fillId="15" borderId="7" xfId="8" applyFont="1" applyBorder="1" applyAlignment="1">
      <alignment horizontal="center"/>
    </xf>
    <xf numFmtId="0" fontId="64" fillId="15" borderId="9" xfId="8" applyFont="1" applyBorder="1" applyAlignment="1">
      <alignment horizontal="center"/>
    </xf>
    <xf numFmtId="0" fontId="69" fillId="15" borderId="2" xfId="8" applyFont="1" applyBorder="1" applyAlignment="1">
      <alignment horizontal="center"/>
    </xf>
    <xf numFmtId="0" fontId="69" fillId="15" borderId="0" xfId="8" applyFont="1" applyBorder="1" applyAlignment="1">
      <alignment horizontal="center"/>
    </xf>
    <xf numFmtId="0" fontId="61" fillId="0" borderId="0" xfId="0" applyFont="1" applyFill="1" applyBorder="1"/>
    <xf numFmtId="0" fontId="65" fillId="0" borderId="0" xfId="0" applyFont="1" applyFill="1" applyBorder="1"/>
    <xf numFmtId="43" fontId="61" fillId="0" borderId="0" xfId="28" applyFont="1" applyFill="1" applyBorder="1"/>
    <xf numFmtId="187" fontId="69" fillId="15" borderId="2" xfId="8" applyNumberFormat="1" applyFont="1" applyBorder="1"/>
    <xf numFmtId="187" fontId="69" fillId="15" borderId="0" xfId="8" applyNumberFormat="1" applyFont="1" applyBorder="1"/>
    <xf numFmtId="187" fontId="62" fillId="0" borderId="0" xfId="0" applyNumberFormat="1" applyFont="1"/>
    <xf numFmtId="0" fontId="70" fillId="27" borderId="14" xfId="20" applyFont="1" applyBorder="1" applyAlignment="1">
      <alignment horizontal="center"/>
    </xf>
    <xf numFmtId="187" fontId="72" fillId="27" borderId="15" xfId="20" applyNumberFormat="1" applyFont="1" applyBorder="1"/>
    <xf numFmtId="187" fontId="72" fillId="27" borderId="16" xfId="20" applyNumberFormat="1" applyFont="1" applyBorder="1"/>
    <xf numFmtId="187" fontId="72" fillId="27" borderId="17" xfId="20" applyNumberFormat="1" applyFont="1" applyBorder="1"/>
    <xf numFmtId="189" fontId="72" fillId="27" borderId="14" xfId="20" applyNumberFormat="1" applyFont="1" applyBorder="1"/>
    <xf numFmtId="187" fontId="69" fillId="15" borderId="21" xfId="8" applyNumberFormat="1" applyFont="1" applyBorder="1"/>
    <xf numFmtId="37" fontId="70" fillId="27" borderId="18" xfId="20" applyNumberFormat="1" applyFont="1" applyBorder="1" applyAlignment="1" applyProtection="1">
      <alignment horizontal="center" vertical="center"/>
    </xf>
    <xf numFmtId="187" fontId="72" fillId="27" borderId="19" xfId="20" applyNumberFormat="1" applyFont="1" applyBorder="1" applyAlignment="1" applyProtection="1">
      <alignment vertical="center"/>
    </xf>
    <xf numFmtId="187" fontId="72" fillId="27" borderId="18" xfId="20" applyNumberFormat="1" applyFont="1" applyBorder="1" applyAlignment="1" applyProtection="1">
      <alignment vertical="center"/>
    </xf>
    <xf numFmtId="189" fontId="72" fillId="27" borderId="20" xfId="20" applyNumberFormat="1" applyFont="1" applyBorder="1" applyAlignment="1" applyProtection="1">
      <alignment vertical="center"/>
    </xf>
    <xf numFmtId="0" fontId="61" fillId="0" borderId="0" xfId="0" applyFont="1" applyBorder="1"/>
    <xf numFmtId="43" fontId="61" fillId="0" borderId="0" xfId="0" applyNumberFormat="1" applyFont="1" applyFill="1" applyBorder="1"/>
    <xf numFmtId="0" fontId="61" fillId="0" borderId="0" xfId="0" applyFont="1" applyAlignment="1">
      <alignment vertical="center"/>
    </xf>
    <xf numFmtId="0" fontId="65" fillId="0" borderId="0" xfId="0" applyFont="1" applyFill="1" applyBorder="1" applyAlignment="1">
      <alignment vertical="center"/>
    </xf>
    <xf numFmtId="0" fontId="61" fillId="0" borderId="0" xfId="0" applyFont="1" applyFill="1" applyBorder="1" applyAlignment="1">
      <alignment vertical="center"/>
    </xf>
    <xf numFmtId="43" fontId="61" fillId="0" borderId="0" xfId="28" applyFont="1" applyFill="1" applyBorder="1" applyAlignment="1">
      <alignment vertical="center"/>
    </xf>
    <xf numFmtId="0" fontId="74" fillId="0" borderId="0" xfId="0" applyFont="1" applyFill="1" applyBorder="1" applyAlignment="1">
      <alignment vertical="center"/>
    </xf>
    <xf numFmtId="0" fontId="75" fillId="0" borderId="0" xfId="0" applyFont="1" applyFill="1" applyBorder="1" applyAlignment="1">
      <alignment vertical="center"/>
    </xf>
    <xf numFmtId="43" fontId="75" fillId="0" borderId="0" xfId="28" applyFont="1" applyFill="1" applyBorder="1" applyAlignment="1">
      <alignment vertical="center"/>
    </xf>
    <xf numFmtId="43" fontId="61" fillId="2" borderId="0" xfId="28" applyFont="1" applyFill="1"/>
    <xf numFmtId="3" fontId="76" fillId="0" borderId="0" xfId="0" applyNumberFormat="1" applyFont="1" applyAlignment="1">
      <alignment horizontal="right" readingOrder="1"/>
    </xf>
    <xf numFmtId="3" fontId="76" fillId="0" borderId="0" xfId="0" applyNumberFormat="1" applyFont="1"/>
    <xf numFmtId="0" fontId="65" fillId="0" borderId="0" xfId="0" applyFont="1" applyFill="1" applyBorder="1" applyAlignment="1">
      <alignment horizontal="center"/>
    </xf>
    <xf numFmtId="187" fontId="61" fillId="0" borderId="0" xfId="28" applyNumberFormat="1" applyFont="1" applyFill="1" applyBorder="1"/>
    <xf numFmtId="187" fontId="65" fillId="0" borderId="0" xfId="28" applyNumberFormat="1" applyFont="1" applyFill="1" applyBorder="1"/>
    <xf numFmtId="189" fontId="61" fillId="0" borderId="0" xfId="28" applyNumberFormat="1" applyFont="1" applyFill="1" applyBorder="1"/>
    <xf numFmtId="0" fontId="64" fillId="14" borderId="1" xfId="7" applyFont="1" applyBorder="1"/>
    <xf numFmtId="0" fontId="64" fillId="14" borderId="6" xfId="7" applyFont="1" applyBorder="1"/>
    <xf numFmtId="0" fontId="64" fillId="14" borderId="7" xfId="7" applyFont="1" applyBorder="1" applyAlignment="1">
      <alignment horizontal="center"/>
    </xf>
    <xf numFmtId="0" fontId="64" fillId="14" borderId="9" xfId="7" applyFont="1" applyBorder="1" applyAlignment="1">
      <alignment horizontal="center"/>
    </xf>
    <xf numFmtId="0" fontId="69" fillId="14" borderId="2" xfId="7" applyFont="1" applyBorder="1" applyAlignment="1">
      <alignment horizontal="center"/>
    </xf>
    <xf numFmtId="0" fontId="69" fillId="14" borderId="0" xfId="7" applyFont="1" applyBorder="1" applyAlignment="1">
      <alignment horizontal="center"/>
    </xf>
    <xf numFmtId="187" fontId="69" fillId="14" borderId="2" xfId="7" applyNumberFormat="1" applyFont="1" applyBorder="1"/>
    <xf numFmtId="187" fontId="69" fillId="14" borderId="0" xfId="7" applyNumberFormat="1" applyFont="1" applyBorder="1"/>
    <xf numFmtId="0" fontId="70" fillId="26" borderId="14" xfId="19" applyFont="1" applyBorder="1" applyAlignment="1">
      <alignment horizontal="center"/>
    </xf>
    <xf numFmtId="187" fontId="72" fillId="26" borderId="15" xfId="19" applyNumberFormat="1" applyFont="1" applyBorder="1"/>
    <xf numFmtId="187" fontId="72" fillId="26" borderId="16" xfId="19" applyNumberFormat="1" applyFont="1" applyBorder="1"/>
    <xf numFmtId="187" fontId="72" fillId="26" borderId="17" xfId="19" applyNumberFormat="1" applyFont="1" applyBorder="1"/>
    <xf numFmtId="189" fontId="72" fillId="26" borderId="14" xfId="19" applyNumberFormat="1" applyFont="1" applyBorder="1"/>
    <xf numFmtId="187" fontId="61" fillId="0" borderId="11" xfId="28" applyNumberFormat="1" applyFont="1" applyBorder="1" applyAlignment="1">
      <alignment horizontal="center"/>
    </xf>
    <xf numFmtId="187" fontId="61" fillId="0" borderId="0" xfId="28" applyNumberFormat="1" applyFont="1" applyBorder="1" applyAlignment="1">
      <alignment horizontal="center"/>
    </xf>
    <xf numFmtId="187" fontId="69" fillId="14" borderId="2" xfId="7" applyNumberFormat="1" applyFont="1" applyBorder="1" applyAlignment="1">
      <alignment horizontal="center"/>
    </xf>
    <xf numFmtId="187" fontId="69" fillId="14" borderId="21" xfId="7" applyNumberFormat="1" applyFont="1" applyBorder="1"/>
    <xf numFmtId="37" fontId="70" fillId="26" borderId="18" xfId="19" applyNumberFormat="1" applyFont="1" applyBorder="1" applyAlignment="1" applyProtection="1">
      <alignment horizontal="center" vertical="center"/>
    </xf>
    <xf numFmtId="187" fontId="72" fillId="26" borderId="19" xfId="19" applyNumberFormat="1" applyFont="1" applyBorder="1" applyAlignment="1" applyProtection="1">
      <alignment vertical="center"/>
    </xf>
    <xf numFmtId="187" fontId="72" fillId="26" borderId="18" xfId="19" applyNumberFormat="1" applyFont="1" applyBorder="1" applyAlignment="1" applyProtection="1">
      <alignment vertical="center"/>
    </xf>
    <xf numFmtId="189" fontId="72" fillId="26" borderId="20" xfId="19" applyNumberFormat="1" applyFont="1" applyBorder="1" applyAlignment="1" applyProtection="1">
      <alignment vertical="center"/>
    </xf>
    <xf numFmtId="0" fontId="65" fillId="0" borderId="2" xfId="0" applyFont="1" applyBorder="1" applyAlignment="1">
      <alignment horizontal="center" vertical="center"/>
    </xf>
    <xf numFmtId="187" fontId="61" fillId="0" borderId="11" xfId="28" applyNumberFormat="1" applyFont="1" applyBorder="1" applyAlignment="1">
      <alignment vertical="center"/>
    </xf>
    <xf numFmtId="187" fontId="61" fillId="0" borderId="0" xfId="28" applyNumberFormat="1" applyFont="1" applyBorder="1" applyAlignment="1">
      <alignment vertical="center"/>
    </xf>
    <xf numFmtId="187" fontId="69" fillId="14" borderId="21" xfId="7" applyNumberFormat="1" applyFont="1" applyBorder="1" applyAlignment="1">
      <alignment vertical="center"/>
    </xf>
    <xf numFmtId="187" fontId="61" fillId="0" borderId="1" xfId="28" applyNumberFormat="1" applyFont="1" applyBorder="1" applyAlignment="1">
      <alignment vertical="center"/>
    </xf>
    <xf numFmtId="187" fontId="69" fillId="14" borderId="0" xfId="7" applyNumberFormat="1" applyFont="1" applyBorder="1" applyAlignment="1">
      <alignment vertical="center"/>
    </xf>
    <xf numFmtId="189" fontId="61" fillId="0" borderId="2" xfId="28" applyNumberFormat="1" applyFont="1" applyBorder="1" applyAlignment="1">
      <alignment vertical="center"/>
    </xf>
    <xf numFmtId="187" fontId="61" fillId="0" borderId="2" xfId="28" applyNumberFormat="1" applyFont="1" applyBorder="1" applyAlignment="1">
      <alignment vertical="center"/>
    </xf>
    <xf numFmtId="187" fontId="61" fillId="0" borderId="7" xfId="28" applyNumberFormat="1" applyFont="1" applyBorder="1" applyAlignment="1">
      <alignment vertical="center"/>
    </xf>
    <xf numFmtId="187" fontId="72" fillId="26" borderId="14" xfId="19" applyNumberFormat="1" applyFont="1" applyBorder="1"/>
    <xf numFmtId="0" fontId="62" fillId="0" borderId="0" xfId="0" applyFont="1" applyFill="1"/>
    <xf numFmtId="0" fontId="77" fillId="0" borderId="0" xfId="0" applyFont="1"/>
    <xf numFmtId="0" fontId="78" fillId="0" borderId="0" xfId="0" applyFont="1"/>
    <xf numFmtId="189" fontId="78" fillId="0" borderId="0" xfId="28" applyNumberFormat="1" applyFont="1"/>
    <xf numFmtId="43" fontId="78" fillId="0" borderId="0" xfId="28" applyFont="1"/>
    <xf numFmtId="0" fontId="81" fillId="0" borderId="0" xfId="0" applyFont="1"/>
    <xf numFmtId="43" fontId="77" fillId="0" borderId="0" xfId="28" applyFont="1"/>
    <xf numFmtId="0" fontId="81" fillId="0" borderId="1" xfId="0" applyFont="1" applyBorder="1" applyAlignment="1">
      <alignment horizontal="center"/>
    </xf>
    <xf numFmtId="43" fontId="81" fillId="0" borderId="5" xfId="28" applyFont="1" applyBorder="1" applyAlignment="1">
      <alignment horizontal="center"/>
    </xf>
    <xf numFmtId="0" fontId="81" fillId="0" borderId="2" xfId="0" applyFont="1" applyBorder="1" applyAlignment="1">
      <alignment horizontal="center"/>
    </xf>
    <xf numFmtId="0" fontId="81" fillId="0" borderId="3" xfId="0" applyFont="1" applyBorder="1"/>
    <xf numFmtId="0" fontId="81" fillId="0" borderId="4" xfId="0" applyFont="1" applyBorder="1"/>
    <xf numFmtId="0" fontId="80" fillId="18" borderId="5" xfId="11" applyFont="1" applyBorder="1"/>
    <xf numFmtId="43" fontId="81" fillId="0" borderId="6" xfId="28" applyFont="1" applyBorder="1" applyAlignment="1">
      <alignment horizontal="center"/>
    </xf>
    <xf numFmtId="0" fontId="81" fillId="0" borderId="0" xfId="0" applyFont="1" applyBorder="1"/>
    <xf numFmtId="0" fontId="80" fillId="16" borderId="1" xfId="9" applyFont="1" applyBorder="1"/>
    <xf numFmtId="0" fontId="81" fillId="0" borderId="1" xfId="0" applyFont="1" applyBorder="1"/>
    <xf numFmtId="0" fontId="81" fillId="0" borderId="7" xfId="0" applyFont="1" applyBorder="1" applyAlignment="1">
      <alignment horizontal="center"/>
    </xf>
    <xf numFmtId="0" fontId="81" fillId="0" borderId="8" xfId="0" applyFont="1" applyBorder="1" applyAlignment="1">
      <alignment horizontal="center"/>
    </xf>
    <xf numFmtId="0" fontId="81" fillId="0" borderId="13" xfId="0" applyFont="1" applyBorder="1" applyAlignment="1">
      <alignment horizontal="center"/>
    </xf>
    <xf numFmtId="0" fontId="80" fillId="18" borderId="9" xfId="11" applyFont="1" applyBorder="1" applyAlignment="1">
      <alignment horizontal="center"/>
    </xf>
    <xf numFmtId="43" fontId="81" fillId="0" borderId="9" xfId="28" applyFont="1" applyBorder="1"/>
    <xf numFmtId="0" fontId="82" fillId="0" borderId="8" xfId="0" applyFont="1" applyBorder="1" applyAlignment="1">
      <alignment horizontal="center"/>
    </xf>
    <xf numFmtId="0" fontId="82" fillId="0" borderId="10" xfId="0" applyFont="1" applyBorder="1" applyAlignment="1">
      <alignment horizontal="center"/>
    </xf>
    <xf numFmtId="0" fontId="80" fillId="16" borderId="7" xfId="9" applyFont="1" applyBorder="1" applyAlignment="1">
      <alignment horizontal="center"/>
    </xf>
    <xf numFmtId="0" fontId="82" fillId="0" borderId="7" xfId="0" applyFont="1" applyBorder="1" applyAlignment="1">
      <alignment horizontal="center"/>
    </xf>
    <xf numFmtId="0" fontId="77" fillId="0" borderId="11" xfId="0" applyFont="1" applyBorder="1" applyAlignment="1">
      <alignment horizontal="center"/>
    </xf>
    <xf numFmtId="0" fontId="83" fillId="0" borderId="12" xfId="0" applyFont="1" applyBorder="1" applyAlignment="1">
      <alignment horizontal="center"/>
    </xf>
    <xf numFmtId="0" fontId="84" fillId="18" borderId="6" xfId="11" applyFont="1" applyBorder="1" applyAlignment="1">
      <alignment horizontal="center"/>
    </xf>
    <xf numFmtId="43" fontId="77" fillId="0" borderId="6" xfId="28" applyFont="1" applyBorder="1"/>
    <xf numFmtId="0" fontId="83" fillId="0" borderId="11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0" fontId="85" fillId="16" borderId="2" xfId="9" applyFont="1" applyBorder="1" applyAlignment="1">
      <alignment horizontal="center"/>
    </xf>
    <xf numFmtId="0" fontId="83" fillId="0" borderId="2" xfId="0" applyFont="1" applyBorder="1" applyAlignment="1">
      <alignment horizontal="center"/>
    </xf>
    <xf numFmtId="0" fontId="85" fillId="16" borderId="0" xfId="9" applyFont="1" applyBorder="1" applyAlignment="1">
      <alignment horizontal="center"/>
    </xf>
    <xf numFmtId="43" fontId="77" fillId="0" borderId="1" xfId="28" applyFont="1" applyBorder="1"/>
    <xf numFmtId="0" fontId="77" fillId="0" borderId="0" xfId="0" applyFont="1" applyProtection="1"/>
    <xf numFmtId="187" fontId="77" fillId="0" borderId="11" xfId="28" applyNumberFormat="1" applyFont="1" applyBorder="1"/>
    <xf numFmtId="187" fontId="77" fillId="0" borderId="12" xfId="28" applyNumberFormat="1" applyFont="1" applyBorder="1"/>
    <xf numFmtId="188" fontId="84" fillId="18" borderId="0" xfId="11" applyNumberFormat="1" applyFont="1" applyBorder="1"/>
    <xf numFmtId="189" fontId="77" fillId="0" borderId="2" xfId="28" applyNumberFormat="1" applyFont="1" applyBorder="1"/>
    <xf numFmtId="187" fontId="77" fillId="0" borderId="0" xfId="28" applyNumberFormat="1" applyFont="1" applyBorder="1"/>
    <xf numFmtId="187" fontId="85" fillId="16" borderId="2" xfId="9" applyNumberFormat="1" applyFont="1" applyBorder="1"/>
    <xf numFmtId="187" fontId="77" fillId="0" borderId="2" xfId="28" applyNumberFormat="1" applyFont="1" applyBorder="1"/>
    <xf numFmtId="187" fontId="85" fillId="16" borderId="0" xfId="9" applyNumberFormat="1" applyFont="1" applyBorder="1"/>
    <xf numFmtId="187" fontId="85" fillId="16" borderId="21" xfId="9" applyNumberFormat="1" applyFont="1" applyBorder="1"/>
    <xf numFmtId="188" fontId="77" fillId="0" borderId="0" xfId="0" applyNumberFormat="1" applyFont="1"/>
    <xf numFmtId="187" fontId="77" fillId="0" borderId="6" xfId="28" applyNumberFormat="1" applyFont="1" applyBorder="1"/>
    <xf numFmtId="187" fontId="77" fillId="0" borderId="7" xfId="28" applyNumberFormat="1" applyFont="1" applyBorder="1"/>
    <xf numFmtId="0" fontId="86" fillId="30" borderId="14" xfId="23" applyFont="1" applyBorder="1" applyAlignment="1">
      <alignment horizontal="center"/>
    </xf>
    <xf numFmtId="188" fontId="87" fillId="30" borderId="15" xfId="23" applyNumberFormat="1" applyFont="1" applyBorder="1"/>
    <xf numFmtId="188" fontId="87" fillId="30" borderId="16" xfId="23" applyNumberFormat="1" applyFont="1" applyBorder="1"/>
    <xf numFmtId="188" fontId="87" fillId="30" borderId="17" xfId="23" applyNumberFormat="1" applyFont="1" applyBorder="1"/>
    <xf numFmtId="189" fontId="87" fillId="30" borderId="14" xfId="23" applyNumberFormat="1" applyFont="1" applyBorder="1"/>
    <xf numFmtId="0" fontId="86" fillId="28" borderId="14" xfId="21" applyFont="1" applyBorder="1" applyAlignment="1">
      <alignment horizontal="center"/>
    </xf>
    <xf numFmtId="187" fontId="88" fillId="28" borderId="15" xfId="21" applyNumberFormat="1" applyFont="1" applyBorder="1"/>
    <xf numFmtId="187" fontId="88" fillId="28" borderId="16" xfId="21" applyNumberFormat="1" applyFont="1" applyBorder="1"/>
    <xf numFmtId="187" fontId="88" fillId="28" borderId="17" xfId="21" applyNumberFormat="1" applyFont="1" applyBorder="1"/>
    <xf numFmtId="189" fontId="88" fillId="28" borderId="14" xfId="21" applyNumberFormat="1" applyFont="1" applyBorder="1"/>
    <xf numFmtId="188" fontId="77" fillId="0" borderId="11" xfId="0" applyNumberFormat="1" applyFont="1" applyBorder="1"/>
    <xf numFmtId="188" fontId="77" fillId="0" borderId="12" xfId="0" applyNumberFormat="1" applyFont="1" applyBorder="1"/>
    <xf numFmtId="187" fontId="84" fillId="18" borderId="0" xfId="11" applyNumberFormat="1" applyFont="1" applyBorder="1"/>
    <xf numFmtId="187" fontId="77" fillId="0" borderId="0" xfId="0" applyNumberFormat="1" applyFont="1" applyProtection="1"/>
    <xf numFmtId="187" fontId="77" fillId="0" borderId="0" xfId="0" applyNumberFormat="1" applyFont="1"/>
    <xf numFmtId="187" fontId="77" fillId="0" borderId="11" xfId="28" applyNumberFormat="1" applyFont="1" applyFill="1" applyBorder="1"/>
    <xf numFmtId="187" fontId="77" fillId="0" borderId="12" xfId="28" applyNumberFormat="1" applyFont="1" applyFill="1" applyBorder="1"/>
    <xf numFmtId="43" fontId="78" fillId="0" borderId="0" xfId="28" applyNumberFormat="1" applyFont="1"/>
    <xf numFmtId="10" fontId="77" fillId="0" borderId="0" xfId="42" applyNumberFormat="1" applyFont="1" applyProtection="1"/>
    <xf numFmtId="10" fontId="77" fillId="0" borderId="0" xfId="42" applyNumberFormat="1" applyFont="1"/>
    <xf numFmtId="37" fontId="77" fillId="0" borderId="0" xfId="0" applyNumberFormat="1" applyFont="1" applyAlignment="1" applyProtection="1">
      <alignment vertical="center"/>
    </xf>
    <xf numFmtId="37" fontId="86" fillId="30" borderId="18" xfId="23" applyNumberFormat="1" applyFont="1" applyBorder="1" applyAlignment="1" applyProtection="1">
      <alignment horizontal="center" vertical="center"/>
    </xf>
    <xf numFmtId="187" fontId="87" fillId="30" borderId="15" xfId="23" applyNumberFormat="1" applyFont="1" applyBorder="1"/>
    <xf numFmtId="187" fontId="87" fillId="30" borderId="22" xfId="23" applyNumberFormat="1" applyFont="1" applyBorder="1"/>
    <xf numFmtId="0" fontId="89" fillId="0" borderId="0" xfId="0" applyFont="1" applyAlignment="1" applyProtection="1">
      <alignment vertical="center"/>
    </xf>
    <xf numFmtId="37" fontId="86" fillId="28" borderId="18" xfId="21" applyNumberFormat="1" applyFont="1" applyBorder="1" applyAlignment="1" applyProtection="1">
      <alignment horizontal="center" vertical="center"/>
    </xf>
    <xf numFmtId="187" fontId="88" fillId="28" borderId="19" xfId="21" applyNumberFormat="1" applyFont="1" applyBorder="1" applyAlignment="1" applyProtection="1">
      <alignment vertical="center"/>
    </xf>
    <xf numFmtId="187" fontId="88" fillId="28" borderId="18" xfId="21" applyNumberFormat="1" applyFont="1" applyBorder="1" applyAlignment="1" applyProtection="1">
      <alignment vertical="center"/>
    </xf>
    <xf numFmtId="189" fontId="88" fillId="28" borderId="20" xfId="21" applyNumberFormat="1" applyFont="1" applyBorder="1" applyAlignment="1" applyProtection="1">
      <alignment vertical="center"/>
    </xf>
    <xf numFmtId="187" fontId="84" fillId="18" borderId="24" xfId="11" applyNumberFormat="1" applyFont="1" applyBorder="1"/>
    <xf numFmtId="187" fontId="77" fillId="0" borderId="1" xfId="28" applyNumberFormat="1" applyFont="1" applyBorder="1"/>
    <xf numFmtId="187" fontId="84" fillId="18" borderId="2" xfId="11" applyNumberFormat="1" applyFont="1" applyBorder="1"/>
    <xf numFmtId="187" fontId="84" fillId="18" borderId="7" xfId="11" applyNumberFormat="1" applyFont="1" applyBorder="1"/>
    <xf numFmtId="189" fontId="77" fillId="0" borderId="7" xfId="28" applyNumberFormat="1" applyFont="1" applyBorder="1"/>
    <xf numFmtId="187" fontId="87" fillId="30" borderId="16" xfId="23" applyNumberFormat="1" applyFont="1" applyBorder="1"/>
    <xf numFmtId="190" fontId="77" fillId="0" borderId="0" xfId="28" applyNumberFormat="1" applyFont="1"/>
    <xf numFmtId="0" fontId="81" fillId="0" borderId="0" xfId="0" applyFont="1" applyAlignment="1">
      <alignment horizontal="left"/>
    </xf>
    <xf numFmtId="188" fontId="77" fillId="0" borderId="8" xfId="0" applyNumberFormat="1" applyFont="1" applyBorder="1"/>
    <xf numFmtId="188" fontId="77" fillId="0" borderId="13" xfId="0" applyNumberFormat="1" applyFont="1" applyBorder="1"/>
    <xf numFmtId="43" fontId="77" fillId="0" borderId="0" xfId="28" applyFont="1" applyAlignment="1">
      <alignment horizontal="right"/>
    </xf>
    <xf numFmtId="0" fontId="80" fillId="15" borderId="1" xfId="8" applyFont="1" applyBorder="1"/>
    <xf numFmtId="0" fontId="80" fillId="15" borderId="6" xfId="8" applyFont="1" applyBorder="1"/>
    <xf numFmtId="0" fontId="80" fillId="15" borderId="7" xfId="8" applyFont="1" applyBorder="1" applyAlignment="1">
      <alignment horizontal="center"/>
    </xf>
    <xf numFmtId="0" fontId="80" fillId="15" borderId="9" xfId="8" applyFont="1" applyBorder="1" applyAlignment="1">
      <alignment horizontal="center"/>
    </xf>
    <xf numFmtId="0" fontId="85" fillId="15" borderId="2" xfId="8" applyFont="1" applyBorder="1" applyAlignment="1">
      <alignment horizontal="center"/>
    </xf>
    <xf numFmtId="0" fontId="85" fillId="15" borderId="0" xfId="8" applyFont="1" applyBorder="1" applyAlignment="1">
      <alignment horizontal="center"/>
    </xf>
    <xf numFmtId="0" fontId="77" fillId="0" borderId="0" xfId="0" applyFont="1" applyFill="1" applyBorder="1"/>
    <xf numFmtId="0" fontId="81" fillId="0" borderId="0" xfId="0" applyFont="1" applyFill="1" applyBorder="1"/>
    <xf numFmtId="43" fontId="77" fillId="0" borderId="0" xfId="28" applyFont="1" applyFill="1" applyBorder="1"/>
    <xf numFmtId="187" fontId="85" fillId="15" borderId="2" xfId="8" applyNumberFormat="1" applyFont="1" applyBorder="1"/>
    <xf numFmtId="187" fontId="85" fillId="15" borderId="0" xfId="8" applyNumberFormat="1" applyFont="1" applyBorder="1"/>
    <xf numFmtId="187" fontId="85" fillId="15" borderId="21" xfId="8" applyNumberFormat="1" applyFont="1" applyBorder="1"/>
    <xf numFmtId="187" fontId="78" fillId="0" borderId="0" xfId="0" applyNumberFormat="1" applyFont="1"/>
    <xf numFmtId="0" fontId="86" fillId="27" borderId="14" xfId="20" applyFont="1" applyBorder="1" applyAlignment="1">
      <alignment horizontal="center"/>
    </xf>
    <xf numFmtId="187" fontId="88" fillId="27" borderId="15" xfId="20" applyNumberFormat="1" applyFont="1" applyBorder="1"/>
    <xf numFmtId="187" fontId="88" fillId="27" borderId="16" xfId="20" applyNumberFormat="1" applyFont="1" applyBorder="1"/>
    <xf numFmtId="187" fontId="88" fillId="27" borderId="17" xfId="20" applyNumberFormat="1" applyFont="1" applyBorder="1"/>
    <xf numFmtId="189" fontId="88" fillId="27" borderId="14" xfId="20" applyNumberFormat="1" applyFont="1" applyBorder="1"/>
    <xf numFmtId="37" fontId="86" fillId="27" borderId="18" xfId="20" applyNumberFormat="1" applyFont="1" applyBorder="1" applyAlignment="1" applyProtection="1">
      <alignment horizontal="center" vertical="center"/>
    </xf>
    <xf numFmtId="187" fontId="88" fillId="27" borderId="19" xfId="20" applyNumberFormat="1" applyFont="1" applyBorder="1" applyAlignment="1" applyProtection="1">
      <alignment vertical="center"/>
    </xf>
    <xf numFmtId="187" fontId="88" fillId="27" borderId="18" xfId="20" applyNumberFormat="1" applyFont="1" applyBorder="1" applyAlignment="1" applyProtection="1">
      <alignment vertical="center"/>
    </xf>
    <xf numFmtId="189" fontId="88" fillId="27" borderId="20" xfId="20" applyNumberFormat="1" applyFont="1" applyBorder="1" applyAlignment="1" applyProtection="1">
      <alignment vertical="center"/>
    </xf>
    <xf numFmtId="0" fontId="77" fillId="0" borderId="0" xfId="0" applyFont="1" applyBorder="1"/>
    <xf numFmtId="0" fontId="77" fillId="0" borderId="0" xfId="0" applyFont="1" applyAlignment="1">
      <alignment vertical="center"/>
    </xf>
    <xf numFmtId="0" fontId="81" fillId="0" borderId="0" xfId="0" applyFont="1" applyFill="1" applyBorder="1" applyAlignment="1">
      <alignment vertical="center"/>
    </xf>
    <xf numFmtId="0" fontId="77" fillId="0" borderId="0" xfId="0" applyFont="1" applyFill="1" applyBorder="1" applyAlignment="1">
      <alignment vertical="center"/>
    </xf>
    <xf numFmtId="0" fontId="90" fillId="0" borderId="0" xfId="0" applyFont="1" applyFill="1" applyBorder="1" applyAlignment="1">
      <alignment vertical="center"/>
    </xf>
    <xf numFmtId="0" fontId="91" fillId="0" borderId="0" xfId="0" applyFont="1" applyFill="1" applyBorder="1" applyAlignment="1">
      <alignment vertical="center"/>
    </xf>
    <xf numFmtId="43" fontId="77" fillId="2" borderId="0" xfId="28" applyFont="1" applyFill="1"/>
    <xf numFmtId="3" fontId="92" fillId="0" borderId="0" xfId="0" applyNumberFormat="1" applyFont="1" applyAlignment="1">
      <alignment horizontal="right" readingOrder="1"/>
    </xf>
    <xf numFmtId="3" fontId="92" fillId="0" borderId="0" xfId="0" applyNumberFormat="1" applyFont="1"/>
    <xf numFmtId="0" fontId="81" fillId="0" borderId="0" xfId="0" applyFont="1" applyFill="1" applyBorder="1" applyAlignment="1">
      <alignment horizontal="center"/>
    </xf>
    <xf numFmtId="187" fontId="77" fillId="0" borderId="0" xfId="28" applyNumberFormat="1" applyFont="1" applyFill="1" applyBorder="1"/>
    <xf numFmtId="187" fontId="81" fillId="0" borderId="0" xfId="28" applyNumberFormat="1" applyFont="1" applyFill="1" applyBorder="1"/>
    <xf numFmtId="189" fontId="77" fillId="0" borderId="0" xfId="28" applyNumberFormat="1" applyFont="1" applyFill="1" applyBorder="1"/>
    <xf numFmtId="43" fontId="91" fillId="0" borderId="0" xfId="28" applyFont="1" applyFill="1" applyBorder="1" applyAlignment="1">
      <alignment vertical="center"/>
    </xf>
    <xf numFmtId="0" fontId="80" fillId="14" borderId="1" xfId="7" applyFont="1" applyBorder="1"/>
    <xf numFmtId="0" fontId="80" fillId="14" borderId="6" xfId="7" applyFont="1" applyBorder="1"/>
    <xf numFmtId="0" fontId="80" fillId="14" borderId="7" xfId="7" applyFont="1" applyBorder="1" applyAlignment="1">
      <alignment horizontal="center"/>
    </xf>
    <xf numFmtId="0" fontId="80" fillId="14" borderId="9" xfId="7" applyFont="1" applyBorder="1" applyAlignment="1">
      <alignment horizontal="center"/>
    </xf>
    <xf numFmtId="0" fontId="85" fillId="14" borderId="2" xfId="7" applyFont="1" applyBorder="1" applyAlignment="1">
      <alignment horizontal="center"/>
    </xf>
    <xf numFmtId="0" fontId="85" fillId="14" borderId="0" xfId="7" applyFont="1" applyBorder="1" applyAlignment="1">
      <alignment horizontal="center"/>
    </xf>
    <xf numFmtId="187" fontId="77" fillId="0" borderId="11" xfId="28" applyNumberFormat="1" applyFont="1" applyBorder="1" applyAlignment="1">
      <alignment vertical="center"/>
    </xf>
    <xf numFmtId="187" fontId="77" fillId="0" borderId="0" xfId="28" applyNumberFormat="1" applyFont="1" applyBorder="1" applyAlignment="1">
      <alignment vertical="center"/>
    </xf>
    <xf numFmtId="187" fontId="85" fillId="14" borderId="2" xfId="7" applyNumberFormat="1" applyFont="1" applyBorder="1"/>
    <xf numFmtId="187" fontId="77" fillId="0" borderId="2" xfId="28" applyNumberFormat="1" applyFont="1" applyBorder="1" applyAlignment="1">
      <alignment vertical="center"/>
    </xf>
    <xf numFmtId="187" fontId="85" fillId="14" borderId="0" xfId="7" applyNumberFormat="1" applyFont="1" applyBorder="1"/>
    <xf numFmtId="187" fontId="85" fillId="14" borderId="21" xfId="7" applyNumberFormat="1" applyFont="1" applyBorder="1" applyAlignment="1">
      <alignment vertical="center"/>
    </xf>
    <xf numFmtId="187" fontId="77" fillId="0" borderId="7" xfId="28" applyNumberFormat="1" applyFont="1" applyBorder="1" applyAlignment="1">
      <alignment vertical="center"/>
    </xf>
    <xf numFmtId="0" fontId="86" fillId="26" borderId="14" xfId="19" applyFont="1" applyBorder="1" applyAlignment="1">
      <alignment horizontal="center"/>
    </xf>
    <xf numFmtId="187" fontId="88" fillId="26" borderId="15" xfId="19" applyNumberFormat="1" applyFont="1" applyBorder="1"/>
    <xf numFmtId="187" fontId="88" fillId="26" borderId="16" xfId="19" applyNumberFormat="1" applyFont="1" applyBorder="1"/>
    <xf numFmtId="187" fontId="88" fillId="26" borderId="17" xfId="19" applyNumberFormat="1" applyFont="1" applyBorder="1"/>
    <xf numFmtId="189" fontId="88" fillId="26" borderId="14" xfId="19" applyNumberFormat="1" applyFont="1" applyBorder="1"/>
    <xf numFmtId="187" fontId="77" fillId="0" borderId="11" xfId="28" applyNumberFormat="1" applyFont="1" applyBorder="1" applyAlignment="1">
      <alignment horizontal="center"/>
    </xf>
    <xf numFmtId="187" fontId="77" fillId="0" borderId="0" xfId="28" applyNumberFormat="1" applyFont="1" applyBorder="1" applyAlignment="1">
      <alignment horizontal="center"/>
    </xf>
    <xf numFmtId="187" fontId="85" fillId="14" borderId="2" xfId="7" applyNumberFormat="1" applyFont="1" applyBorder="1" applyAlignment="1">
      <alignment horizontal="center"/>
    </xf>
    <xf numFmtId="187" fontId="85" fillId="14" borderId="21" xfId="7" applyNumberFormat="1" applyFont="1" applyBorder="1"/>
    <xf numFmtId="37" fontId="86" fillId="26" borderId="18" xfId="19" applyNumberFormat="1" applyFont="1" applyBorder="1" applyAlignment="1" applyProtection="1">
      <alignment horizontal="center" vertical="center"/>
    </xf>
    <xf numFmtId="187" fontId="88" fillId="26" borderId="19" xfId="19" applyNumberFormat="1" applyFont="1" applyBorder="1" applyAlignment="1" applyProtection="1">
      <alignment vertical="center"/>
    </xf>
    <xf numFmtId="187" fontId="88" fillId="26" borderId="18" xfId="19" applyNumberFormat="1" applyFont="1" applyBorder="1" applyAlignment="1" applyProtection="1">
      <alignment vertical="center"/>
    </xf>
    <xf numFmtId="189" fontId="88" fillId="26" borderId="20" xfId="19" applyNumberFormat="1" applyFont="1" applyBorder="1" applyAlignment="1" applyProtection="1">
      <alignment vertical="center"/>
    </xf>
    <xf numFmtId="43" fontId="77" fillId="0" borderId="0" xfId="28" applyFont="1" applyFill="1" applyBorder="1" applyAlignment="1">
      <alignment vertical="center"/>
    </xf>
    <xf numFmtId="0" fontId="81" fillId="0" borderId="2" xfId="0" applyFont="1" applyBorder="1" applyAlignment="1">
      <alignment horizontal="center" vertical="center"/>
    </xf>
    <xf numFmtId="187" fontId="77" fillId="0" borderId="1" xfId="28" applyNumberFormat="1" applyFont="1" applyBorder="1" applyAlignment="1">
      <alignment vertical="center"/>
    </xf>
    <xf numFmtId="187" fontId="85" fillId="14" borderId="0" xfId="7" applyNumberFormat="1" applyFont="1" applyBorder="1" applyAlignment="1">
      <alignment vertical="center"/>
    </xf>
    <xf numFmtId="189" fontId="77" fillId="0" borderId="2" xfId="28" applyNumberFormat="1" applyFont="1" applyBorder="1" applyAlignment="1">
      <alignment vertical="center"/>
    </xf>
    <xf numFmtId="187" fontId="88" fillId="26" borderId="14" xfId="19" applyNumberFormat="1" applyFont="1" applyBorder="1"/>
    <xf numFmtId="0" fontId="93" fillId="0" borderId="0" xfId="0" applyFont="1"/>
    <xf numFmtId="0" fontId="94" fillId="0" borderId="0" xfId="0" applyFont="1"/>
    <xf numFmtId="43" fontId="94" fillId="0" borderId="0" xfId="28" applyFont="1"/>
    <xf numFmtId="0" fontId="97" fillId="0" borderId="0" xfId="0" applyFont="1"/>
    <xf numFmtId="43" fontId="93" fillId="0" borderId="0" xfId="28" applyFont="1"/>
    <xf numFmtId="0" fontId="97" fillId="0" borderId="1" xfId="0" applyFont="1" applyBorder="1" applyAlignment="1">
      <alignment horizontal="center"/>
    </xf>
    <xf numFmtId="43" fontId="97" fillId="0" borderId="5" xfId="28" applyFont="1" applyBorder="1" applyAlignment="1">
      <alignment horizontal="center"/>
    </xf>
    <xf numFmtId="0" fontId="97" fillId="0" borderId="2" xfId="0" applyFont="1" applyBorder="1" applyAlignment="1">
      <alignment horizontal="center"/>
    </xf>
    <xf numFmtId="0" fontId="97" fillId="0" borderId="3" xfId="0" applyFont="1" applyBorder="1"/>
    <xf numFmtId="0" fontId="97" fillId="0" borderId="4" xfId="0" applyFont="1" applyBorder="1"/>
    <xf numFmtId="0" fontId="96" fillId="18" borderId="5" xfId="11" applyFont="1" applyBorder="1"/>
    <xf numFmtId="43" fontId="97" fillId="0" borderId="6" xfId="28" applyFont="1" applyBorder="1" applyAlignment="1">
      <alignment horizontal="center"/>
    </xf>
    <xf numFmtId="0" fontId="97" fillId="0" borderId="0" xfId="0" applyFont="1" applyBorder="1"/>
    <xf numFmtId="0" fontId="96" fillId="16" borderId="1" xfId="9" applyFont="1" applyBorder="1"/>
    <xf numFmtId="0" fontId="97" fillId="0" borderId="1" xfId="0" applyFont="1" applyBorder="1"/>
    <xf numFmtId="0" fontId="97" fillId="0" borderId="7" xfId="0" applyFont="1" applyBorder="1" applyAlignment="1">
      <alignment horizontal="center"/>
    </xf>
    <xf numFmtId="0" fontId="97" fillId="0" borderId="8" xfId="0" applyFont="1" applyBorder="1" applyAlignment="1">
      <alignment horizontal="center"/>
    </xf>
    <xf numFmtId="0" fontId="97" fillId="0" borderId="13" xfId="0" applyFont="1" applyBorder="1" applyAlignment="1">
      <alignment horizontal="center"/>
    </xf>
    <xf numFmtId="0" fontId="96" fillId="18" borderId="9" xfId="11" applyFont="1" applyBorder="1" applyAlignment="1">
      <alignment horizontal="center"/>
    </xf>
    <xf numFmtId="43" fontId="97" fillId="0" borderId="9" xfId="28" applyFont="1" applyBorder="1"/>
    <xf numFmtId="0" fontId="98" fillId="0" borderId="8" xfId="0" applyFont="1" applyBorder="1" applyAlignment="1">
      <alignment horizontal="center"/>
    </xf>
    <xf numFmtId="0" fontId="98" fillId="0" borderId="10" xfId="0" applyFont="1" applyBorder="1" applyAlignment="1">
      <alignment horizontal="center"/>
    </xf>
    <xf numFmtId="0" fontId="96" fillId="16" borderId="7" xfId="9" applyFont="1" applyBorder="1" applyAlignment="1">
      <alignment horizontal="center"/>
    </xf>
    <xf numFmtId="0" fontId="98" fillId="0" borderId="7" xfId="0" applyFont="1" applyBorder="1" applyAlignment="1">
      <alignment horizontal="center"/>
    </xf>
    <xf numFmtId="0" fontId="93" fillId="0" borderId="11" xfId="0" applyFont="1" applyBorder="1" applyAlignment="1">
      <alignment horizontal="center"/>
    </xf>
    <xf numFmtId="0" fontId="99" fillId="0" borderId="12" xfId="0" applyFont="1" applyBorder="1" applyAlignment="1">
      <alignment horizontal="center"/>
    </xf>
    <xf numFmtId="0" fontId="100" fillId="18" borderId="6" xfId="11" applyFont="1" applyBorder="1" applyAlignment="1">
      <alignment horizontal="center"/>
    </xf>
    <xf numFmtId="43" fontId="93" fillId="0" borderId="6" xfId="28" applyFont="1" applyBorder="1"/>
    <xf numFmtId="0" fontId="99" fillId="0" borderId="11" xfId="0" applyFont="1" applyBorder="1" applyAlignment="1">
      <alignment horizontal="center"/>
    </xf>
    <xf numFmtId="0" fontId="99" fillId="0" borderId="0" xfId="0" applyFont="1" applyBorder="1" applyAlignment="1">
      <alignment horizontal="center"/>
    </xf>
    <xf numFmtId="0" fontId="101" fillId="16" borderId="2" xfId="9" applyFont="1" applyBorder="1" applyAlignment="1">
      <alignment horizontal="center"/>
    </xf>
    <xf numFmtId="0" fontId="99" fillId="0" borderId="2" xfId="0" applyFont="1" applyBorder="1" applyAlignment="1">
      <alignment horizontal="center"/>
    </xf>
    <xf numFmtId="0" fontId="101" fillId="16" borderId="0" xfId="9" applyFont="1" applyBorder="1" applyAlignment="1">
      <alignment horizontal="center"/>
    </xf>
    <xf numFmtId="43" fontId="93" fillId="0" borderId="1" xfId="28" applyFont="1" applyBorder="1"/>
    <xf numFmtId="0" fontId="93" fillId="0" borderId="0" xfId="0" applyFont="1" applyProtection="1"/>
    <xf numFmtId="187" fontId="93" fillId="0" borderId="11" xfId="28" applyNumberFormat="1" applyFont="1" applyBorder="1"/>
    <xf numFmtId="187" fontId="93" fillId="0" borderId="12" xfId="28" applyNumberFormat="1" applyFont="1" applyBorder="1"/>
    <xf numFmtId="188" fontId="100" fillId="18" borderId="0" xfId="11" applyNumberFormat="1" applyFont="1" applyBorder="1"/>
    <xf numFmtId="189" fontId="93" fillId="0" borderId="2" xfId="28" applyNumberFormat="1" applyFont="1" applyBorder="1"/>
    <xf numFmtId="187" fontId="93" fillId="0" borderId="0" xfId="0" applyNumberFormat="1" applyFont="1"/>
    <xf numFmtId="187" fontId="93" fillId="0" borderId="0" xfId="28" applyNumberFormat="1" applyFont="1" applyBorder="1"/>
    <xf numFmtId="187" fontId="101" fillId="16" borderId="2" xfId="9" applyNumberFormat="1" applyFont="1" applyBorder="1"/>
    <xf numFmtId="187" fontId="93" fillId="0" borderId="2" xfId="28" applyNumberFormat="1" applyFont="1" applyBorder="1"/>
    <xf numFmtId="187" fontId="101" fillId="16" borderId="0" xfId="9" applyNumberFormat="1" applyFont="1" applyBorder="1"/>
    <xf numFmtId="187" fontId="101" fillId="16" borderId="21" xfId="9" applyNumberFormat="1" applyFont="1" applyBorder="1"/>
    <xf numFmtId="188" fontId="93" fillId="0" borderId="0" xfId="0" applyNumberFormat="1" applyFont="1"/>
    <xf numFmtId="187" fontId="93" fillId="0" borderId="6" xfId="28" applyNumberFormat="1" applyFont="1" applyBorder="1"/>
    <xf numFmtId="187" fontId="93" fillId="0" borderId="7" xfId="28" applyNumberFormat="1" applyFont="1" applyBorder="1"/>
    <xf numFmtId="0" fontId="102" fillId="30" borderId="14" xfId="23" applyFont="1" applyBorder="1" applyAlignment="1">
      <alignment horizontal="center"/>
    </xf>
    <xf numFmtId="188" fontId="103" fillId="30" borderId="15" xfId="23" applyNumberFormat="1" applyFont="1" applyBorder="1"/>
    <xf numFmtId="188" fontId="103" fillId="30" borderId="16" xfId="23" applyNumberFormat="1" applyFont="1" applyBorder="1"/>
    <xf numFmtId="188" fontId="103" fillId="30" borderId="17" xfId="23" applyNumberFormat="1" applyFont="1" applyBorder="1"/>
    <xf numFmtId="189" fontId="103" fillId="30" borderId="14" xfId="23" applyNumberFormat="1" applyFont="1" applyBorder="1"/>
    <xf numFmtId="0" fontId="102" fillId="28" borderId="14" xfId="21" applyFont="1" applyBorder="1" applyAlignment="1">
      <alignment horizontal="center"/>
    </xf>
    <xf numFmtId="187" fontId="104" fillId="28" borderId="15" xfId="21" applyNumberFormat="1" applyFont="1" applyBorder="1"/>
    <xf numFmtId="187" fontId="104" fillId="28" borderId="16" xfId="21" applyNumberFormat="1" applyFont="1" applyBorder="1"/>
    <xf numFmtId="187" fontId="104" fillId="28" borderId="17" xfId="21" applyNumberFormat="1" applyFont="1" applyBorder="1"/>
    <xf numFmtId="189" fontId="104" fillId="28" borderId="14" xfId="21" applyNumberFormat="1" applyFont="1" applyBorder="1"/>
    <xf numFmtId="188" fontId="93" fillId="0" borderId="11" xfId="0" applyNumberFormat="1" applyFont="1" applyBorder="1"/>
    <xf numFmtId="188" fontId="93" fillId="0" borderId="12" xfId="0" applyNumberFormat="1" applyFont="1" applyBorder="1"/>
    <xf numFmtId="187" fontId="100" fillId="18" borderId="0" xfId="11" applyNumberFormat="1" applyFont="1" applyBorder="1"/>
    <xf numFmtId="187" fontId="93" fillId="0" borderId="0" xfId="0" applyNumberFormat="1" applyFont="1" applyProtection="1"/>
    <xf numFmtId="187" fontId="93" fillId="0" borderId="11" xfId="28" applyNumberFormat="1" applyFont="1" applyFill="1" applyBorder="1"/>
    <xf numFmtId="187" fontId="93" fillId="0" borderId="12" xfId="28" applyNumberFormat="1" applyFont="1" applyFill="1" applyBorder="1"/>
    <xf numFmtId="43" fontId="94" fillId="0" borderId="0" xfId="28" applyNumberFormat="1" applyFont="1"/>
    <xf numFmtId="187" fontId="93" fillId="0" borderId="2" xfId="28" quotePrefix="1" applyNumberFormat="1" applyFont="1" applyBorder="1"/>
    <xf numFmtId="10" fontId="93" fillId="0" borderId="0" xfId="42" applyNumberFormat="1" applyFont="1" applyProtection="1"/>
    <xf numFmtId="10" fontId="93" fillId="0" borderId="0" xfId="42" applyNumberFormat="1" applyFont="1"/>
    <xf numFmtId="37" fontId="93" fillId="0" borderId="0" xfId="0" applyNumberFormat="1" applyFont="1" applyAlignment="1" applyProtection="1">
      <alignment vertical="center"/>
    </xf>
    <xf numFmtId="37" fontId="102" fillId="30" borderId="18" xfId="23" applyNumberFormat="1" applyFont="1" applyBorder="1" applyAlignment="1" applyProtection="1">
      <alignment horizontal="center" vertical="center"/>
    </xf>
    <xf numFmtId="187" fontId="103" fillId="30" borderId="15" xfId="23" applyNumberFormat="1" applyFont="1" applyBorder="1"/>
    <xf numFmtId="187" fontId="103" fillId="30" borderId="22" xfId="23" applyNumberFormat="1" applyFont="1" applyBorder="1"/>
    <xf numFmtId="0" fontId="105" fillId="0" borderId="0" xfId="0" applyFont="1" applyAlignment="1" applyProtection="1">
      <alignment vertical="center"/>
    </xf>
    <xf numFmtId="37" fontId="102" fillId="28" borderId="18" xfId="21" applyNumberFormat="1" applyFont="1" applyBorder="1" applyAlignment="1" applyProtection="1">
      <alignment horizontal="center" vertical="center"/>
    </xf>
    <xf numFmtId="187" fontId="104" fillId="28" borderId="19" xfId="21" applyNumberFormat="1" applyFont="1" applyBorder="1" applyAlignment="1" applyProtection="1">
      <alignment vertical="center"/>
    </xf>
    <xf numFmtId="187" fontId="104" fillId="28" borderId="18" xfId="21" applyNumberFormat="1" applyFont="1" applyBorder="1" applyAlignment="1" applyProtection="1">
      <alignment vertical="center"/>
    </xf>
    <xf numFmtId="189" fontId="104" fillId="28" borderId="20" xfId="21" applyNumberFormat="1" applyFont="1" applyBorder="1" applyAlignment="1" applyProtection="1">
      <alignment vertical="center"/>
    </xf>
    <xf numFmtId="187" fontId="100" fillId="18" borderId="24" xfId="11" applyNumberFormat="1" applyFont="1" applyBorder="1"/>
    <xf numFmtId="187" fontId="93" fillId="0" borderId="1" xfId="28" applyNumberFormat="1" applyFont="1" applyBorder="1"/>
    <xf numFmtId="187" fontId="100" fillId="18" borderId="2" xfId="11" applyNumberFormat="1" applyFont="1" applyBorder="1"/>
    <xf numFmtId="187" fontId="100" fillId="18" borderId="7" xfId="11" applyNumberFormat="1" applyFont="1" applyBorder="1"/>
    <xf numFmtId="189" fontId="93" fillId="0" borderId="7" xfId="28" applyNumberFormat="1" applyFont="1" applyBorder="1"/>
    <xf numFmtId="187" fontId="103" fillId="30" borderId="16" xfId="23" applyNumberFormat="1" applyFont="1" applyBorder="1"/>
    <xf numFmtId="190" fontId="93" fillId="0" borderId="0" xfId="28" applyNumberFormat="1" applyFont="1"/>
    <xf numFmtId="0" fontId="97" fillId="0" borderId="0" xfId="0" applyFont="1" applyAlignment="1">
      <alignment horizontal="left"/>
    </xf>
    <xf numFmtId="188" fontId="93" fillId="0" borderId="8" xfId="0" applyNumberFormat="1" applyFont="1" applyBorder="1"/>
    <xf numFmtId="188" fontId="93" fillId="0" borderId="13" xfId="0" applyNumberFormat="1" applyFont="1" applyBorder="1"/>
    <xf numFmtId="187" fontId="94" fillId="0" borderId="0" xfId="0" applyNumberFormat="1" applyFont="1"/>
    <xf numFmtId="43" fontId="93" fillId="0" borderId="0" xfId="28" applyFont="1" applyAlignment="1">
      <alignment horizontal="right"/>
    </xf>
    <xf numFmtId="0" fontId="96" fillId="15" borderId="1" xfId="8" applyFont="1" applyBorder="1"/>
    <xf numFmtId="0" fontId="96" fillId="15" borderId="6" xfId="8" applyFont="1" applyBorder="1"/>
    <xf numFmtId="0" fontId="96" fillId="15" borderId="7" xfId="8" applyFont="1" applyBorder="1" applyAlignment="1">
      <alignment horizontal="center"/>
    </xf>
    <xf numFmtId="0" fontId="96" fillId="15" borderId="9" xfId="8" applyFont="1" applyBorder="1" applyAlignment="1">
      <alignment horizontal="center"/>
    </xf>
    <xf numFmtId="0" fontId="101" fillId="15" borderId="2" xfId="8" applyFont="1" applyBorder="1" applyAlignment="1">
      <alignment horizontal="center"/>
    </xf>
    <xf numFmtId="0" fontId="101" fillId="15" borderId="0" xfId="8" applyFont="1" applyBorder="1" applyAlignment="1">
      <alignment horizontal="center"/>
    </xf>
    <xf numFmtId="0" fontId="93" fillId="0" borderId="0" xfId="0" applyFont="1" applyFill="1" applyBorder="1"/>
    <xf numFmtId="0" fontId="97" fillId="0" borderId="0" xfId="0" applyFont="1" applyFill="1" applyBorder="1"/>
    <xf numFmtId="43" fontId="93" fillId="0" borderId="0" xfId="28" applyFont="1" applyFill="1" applyBorder="1"/>
    <xf numFmtId="187" fontId="101" fillId="15" borderId="2" xfId="8" applyNumberFormat="1" applyFont="1" applyBorder="1"/>
    <xf numFmtId="187" fontId="101" fillId="15" borderId="0" xfId="8" applyNumberFormat="1" applyFont="1" applyBorder="1"/>
    <xf numFmtId="187" fontId="101" fillId="15" borderId="21" xfId="8" applyNumberFormat="1" applyFont="1" applyBorder="1"/>
    <xf numFmtId="0" fontId="102" fillId="27" borderId="14" xfId="20" applyFont="1" applyBorder="1" applyAlignment="1">
      <alignment horizontal="center"/>
    </xf>
    <xf numFmtId="187" fontId="104" fillId="27" borderId="15" xfId="20" applyNumberFormat="1" applyFont="1" applyBorder="1"/>
    <xf numFmtId="187" fontId="104" fillId="27" borderId="16" xfId="20" applyNumberFormat="1" applyFont="1" applyBorder="1"/>
    <xf numFmtId="187" fontId="104" fillId="27" borderId="17" xfId="20" applyNumberFormat="1" applyFont="1" applyBorder="1"/>
    <xf numFmtId="189" fontId="104" fillId="27" borderId="14" xfId="20" applyNumberFormat="1" applyFont="1" applyBorder="1"/>
    <xf numFmtId="37" fontId="102" fillId="27" borderId="18" xfId="20" applyNumberFormat="1" applyFont="1" applyBorder="1" applyAlignment="1" applyProtection="1">
      <alignment horizontal="center" vertical="center"/>
    </xf>
    <xf numFmtId="187" fontId="104" fillId="27" borderId="19" xfId="20" applyNumberFormat="1" applyFont="1" applyBorder="1" applyAlignment="1" applyProtection="1">
      <alignment vertical="center"/>
    </xf>
    <xf numFmtId="187" fontId="104" fillId="27" borderId="18" xfId="20" applyNumberFormat="1" applyFont="1" applyBorder="1" applyAlignment="1" applyProtection="1">
      <alignment vertical="center"/>
    </xf>
    <xf numFmtId="189" fontId="104" fillId="27" borderId="20" xfId="20" applyNumberFormat="1" applyFont="1" applyBorder="1" applyAlignment="1" applyProtection="1">
      <alignment vertical="center"/>
    </xf>
    <xf numFmtId="0" fontId="93" fillId="0" borderId="0" xfId="0" applyFont="1" applyBorder="1"/>
    <xf numFmtId="0" fontId="93" fillId="0" borderId="0" xfId="0" applyFont="1" applyAlignment="1">
      <alignment vertical="center"/>
    </xf>
    <xf numFmtId="0" fontId="97" fillId="0" borderId="0" xfId="0" applyFont="1" applyFill="1" applyBorder="1" applyAlignment="1">
      <alignment vertical="center"/>
    </xf>
    <xf numFmtId="0" fontId="93" fillId="0" borderId="0" xfId="0" applyFont="1" applyFill="1" applyBorder="1" applyAlignment="1">
      <alignment vertical="center"/>
    </xf>
    <xf numFmtId="0" fontId="106" fillId="0" borderId="0" xfId="0" applyFont="1" applyFill="1" applyBorder="1" applyAlignment="1">
      <alignment vertical="center"/>
    </xf>
    <xf numFmtId="0" fontId="107" fillId="0" borderId="0" xfId="0" applyFont="1" applyFill="1" applyBorder="1" applyAlignment="1">
      <alignment vertical="center"/>
    </xf>
    <xf numFmtId="43" fontId="93" fillId="2" borderId="0" xfId="28" applyFont="1" applyFill="1"/>
    <xf numFmtId="3" fontId="108" fillId="0" borderId="0" xfId="0" applyNumberFormat="1" applyFont="1" applyAlignment="1">
      <alignment horizontal="right" readingOrder="1"/>
    </xf>
    <xf numFmtId="3" fontId="108" fillId="0" borderId="0" xfId="0" applyNumberFormat="1" applyFont="1"/>
    <xf numFmtId="0" fontId="97" fillId="0" borderId="0" xfId="0" applyFont="1" applyFill="1" applyBorder="1" applyAlignment="1">
      <alignment horizontal="center"/>
    </xf>
    <xf numFmtId="187" fontId="93" fillId="0" borderId="0" xfId="28" applyNumberFormat="1" applyFont="1" applyFill="1" applyBorder="1"/>
    <xf numFmtId="187" fontId="97" fillId="0" borderId="0" xfId="28" applyNumberFormat="1" applyFont="1" applyFill="1" applyBorder="1"/>
    <xf numFmtId="189" fontId="93" fillId="0" borderId="0" xfId="28" applyNumberFormat="1" applyFont="1" applyFill="1" applyBorder="1"/>
    <xf numFmtId="43" fontId="107" fillId="0" borderId="0" xfId="28" applyFont="1" applyFill="1" applyBorder="1" applyAlignment="1">
      <alignment vertical="center"/>
    </xf>
    <xf numFmtId="0" fontId="96" fillId="14" borderId="1" xfId="7" applyFont="1" applyBorder="1"/>
    <xf numFmtId="0" fontId="96" fillId="14" borderId="6" xfId="7" applyFont="1" applyBorder="1"/>
    <xf numFmtId="0" fontId="96" fillId="14" borderId="7" xfId="7" applyFont="1" applyBorder="1" applyAlignment="1">
      <alignment horizontal="center"/>
    </xf>
    <xf numFmtId="0" fontId="96" fillId="14" borderId="9" xfId="7" applyFont="1" applyBorder="1" applyAlignment="1">
      <alignment horizontal="center"/>
    </xf>
    <xf numFmtId="0" fontId="101" fillId="14" borderId="2" xfId="7" applyFont="1" applyBorder="1" applyAlignment="1">
      <alignment horizontal="center"/>
    </xf>
    <xf numFmtId="0" fontId="101" fillId="14" borderId="0" xfId="7" applyFont="1" applyBorder="1" applyAlignment="1">
      <alignment horizontal="center"/>
    </xf>
    <xf numFmtId="187" fontId="93" fillId="0" borderId="11" xfId="28" applyNumberFormat="1" applyFont="1" applyBorder="1" applyAlignment="1">
      <alignment vertical="center"/>
    </xf>
    <xf numFmtId="187" fontId="93" fillId="0" borderId="0" xfId="28" applyNumberFormat="1" applyFont="1" applyBorder="1" applyAlignment="1">
      <alignment vertical="center"/>
    </xf>
    <xf numFmtId="187" fontId="101" fillId="14" borderId="2" xfId="7" applyNumberFormat="1" applyFont="1" applyBorder="1"/>
    <xf numFmtId="187" fontId="93" fillId="0" borderId="2" xfId="28" applyNumberFormat="1" applyFont="1" applyBorder="1" applyAlignment="1">
      <alignment vertical="center"/>
    </xf>
    <xf numFmtId="187" fontId="101" fillId="14" borderId="0" xfId="7" applyNumberFormat="1" applyFont="1" applyBorder="1"/>
    <xf numFmtId="187" fontId="101" fillId="14" borderId="21" xfId="7" applyNumberFormat="1" applyFont="1" applyBorder="1" applyAlignment="1">
      <alignment vertical="center"/>
    </xf>
    <xf numFmtId="187" fontId="93" fillId="0" borderId="7" xfId="28" applyNumberFormat="1" applyFont="1" applyBorder="1" applyAlignment="1">
      <alignment vertical="center"/>
    </xf>
    <xf numFmtId="0" fontId="102" fillId="26" borderId="14" xfId="19" applyFont="1" applyBorder="1" applyAlignment="1">
      <alignment horizontal="center"/>
    </xf>
    <xf numFmtId="187" fontId="104" fillId="26" borderId="15" xfId="19" applyNumberFormat="1" applyFont="1" applyBorder="1"/>
    <xf numFmtId="187" fontId="104" fillId="26" borderId="16" xfId="19" applyNumberFormat="1" applyFont="1" applyBorder="1"/>
    <xf numFmtId="187" fontId="104" fillId="26" borderId="17" xfId="19" applyNumberFormat="1" applyFont="1" applyBorder="1"/>
    <xf numFmtId="189" fontId="104" fillId="26" borderId="14" xfId="19" applyNumberFormat="1" applyFont="1" applyBorder="1"/>
    <xf numFmtId="187" fontId="93" fillId="0" borderId="11" xfId="28" applyNumberFormat="1" applyFont="1" applyBorder="1" applyAlignment="1">
      <alignment horizontal="center"/>
    </xf>
    <xf numFmtId="187" fontId="93" fillId="0" borderId="0" xfId="28" applyNumberFormat="1" applyFont="1" applyBorder="1" applyAlignment="1">
      <alignment horizontal="center"/>
    </xf>
    <xf numFmtId="187" fontId="101" fillId="14" borderId="2" xfId="7" applyNumberFormat="1" applyFont="1" applyBorder="1" applyAlignment="1">
      <alignment horizontal="center"/>
    </xf>
    <xf numFmtId="187" fontId="101" fillId="14" borderId="21" xfId="7" applyNumberFormat="1" applyFont="1" applyBorder="1"/>
    <xf numFmtId="37" fontId="102" fillId="26" borderId="18" xfId="19" applyNumberFormat="1" applyFont="1" applyBorder="1" applyAlignment="1" applyProtection="1">
      <alignment horizontal="center" vertical="center"/>
    </xf>
    <xf numFmtId="187" fontId="104" fillId="26" borderId="19" xfId="19" applyNumberFormat="1" applyFont="1" applyBorder="1" applyAlignment="1" applyProtection="1">
      <alignment vertical="center"/>
    </xf>
    <xf numFmtId="187" fontId="104" fillId="26" borderId="18" xfId="19" applyNumberFormat="1" applyFont="1" applyBorder="1" applyAlignment="1" applyProtection="1">
      <alignment vertical="center"/>
    </xf>
    <xf numFmtId="189" fontId="104" fillId="26" borderId="20" xfId="19" applyNumberFormat="1" applyFont="1" applyBorder="1" applyAlignment="1" applyProtection="1">
      <alignment vertical="center"/>
    </xf>
    <xf numFmtId="43" fontId="93" fillId="0" borderId="0" xfId="28" applyFont="1" applyFill="1" applyBorder="1" applyAlignment="1">
      <alignment vertical="center"/>
    </xf>
    <xf numFmtId="0" fontId="97" fillId="0" borderId="2" xfId="0" applyFont="1" applyBorder="1" applyAlignment="1">
      <alignment horizontal="center" vertical="center"/>
    </xf>
    <xf numFmtId="187" fontId="93" fillId="0" borderId="1" xfId="28" applyNumberFormat="1" applyFont="1" applyBorder="1" applyAlignment="1">
      <alignment vertical="center"/>
    </xf>
    <xf numFmtId="187" fontId="101" fillId="14" borderId="0" xfId="7" applyNumberFormat="1" applyFont="1" applyBorder="1" applyAlignment="1">
      <alignment vertical="center"/>
    </xf>
    <xf numFmtId="189" fontId="93" fillId="0" borderId="2" xfId="28" applyNumberFormat="1" applyFont="1" applyBorder="1" applyAlignment="1">
      <alignment vertical="center"/>
    </xf>
    <xf numFmtId="187" fontId="104" fillId="26" borderId="14" xfId="19" applyNumberFormat="1" applyFont="1" applyBorder="1"/>
    <xf numFmtId="0" fontId="49" fillId="18" borderId="9" xfId="11" applyFont="1" applyBorder="1" applyAlignment="1">
      <alignment horizontal="center"/>
    </xf>
    <xf numFmtId="0" fontId="49" fillId="15" borderId="9" xfId="8" applyFont="1" applyBorder="1" applyAlignment="1">
      <alignment horizontal="center"/>
    </xf>
    <xf numFmtId="0" fontId="49" fillId="14" borderId="9" xfId="7" applyFont="1" applyBorder="1" applyAlignment="1">
      <alignment horizontal="center"/>
    </xf>
    <xf numFmtId="0" fontId="109" fillId="0" borderId="0" xfId="0" applyFont="1"/>
    <xf numFmtId="0" fontId="110" fillId="0" borderId="0" xfId="0" applyFont="1"/>
    <xf numFmtId="43" fontId="110" fillId="0" borderId="0" xfId="28" applyFont="1"/>
    <xf numFmtId="0" fontId="113" fillId="0" borderId="0" xfId="0" applyFont="1"/>
    <xf numFmtId="43" fontId="109" fillId="0" borderId="0" xfId="28" applyFont="1"/>
    <xf numFmtId="0" fontId="113" fillId="0" borderId="1" xfId="0" applyFont="1" applyBorder="1" applyAlignment="1">
      <alignment horizontal="center"/>
    </xf>
    <xf numFmtId="43" fontId="113" fillId="0" borderId="5" xfId="28" applyFont="1" applyBorder="1" applyAlignment="1">
      <alignment horizontal="center"/>
    </xf>
    <xf numFmtId="0" fontId="113" fillId="0" borderId="2" xfId="0" applyFont="1" applyBorder="1" applyAlignment="1">
      <alignment horizontal="center"/>
    </xf>
    <xf numFmtId="0" fontId="113" fillId="0" borderId="3" xfId="0" applyFont="1" applyBorder="1"/>
    <xf numFmtId="0" fontId="113" fillId="0" borderId="4" xfId="0" applyFont="1" applyBorder="1"/>
    <xf numFmtId="0" fontId="112" fillId="18" borderId="5" xfId="11" applyFont="1" applyBorder="1"/>
    <xf numFmtId="43" fontId="113" fillId="0" borderId="6" xfId="28" applyFont="1" applyBorder="1" applyAlignment="1">
      <alignment horizontal="center"/>
    </xf>
    <xf numFmtId="0" fontId="113" fillId="0" borderId="0" xfId="0" applyFont="1" applyBorder="1"/>
    <xf numFmtId="0" fontId="112" fillId="16" borderId="1" xfId="9" applyFont="1" applyBorder="1"/>
    <xf numFmtId="0" fontId="113" fillId="0" borderId="1" xfId="0" applyFont="1" applyBorder="1"/>
    <xf numFmtId="0" fontId="113" fillId="0" borderId="7" xfId="0" applyFont="1" applyBorder="1" applyAlignment="1">
      <alignment horizontal="center"/>
    </xf>
    <xf numFmtId="0" fontId="113" fillId="0" borderId="8" xfId="0" applyFont="1" applyBorder="1" applyAlignment="1">
      <alignment horizontal="center"/>
    </xf>
    <xf numFmtId="0" fontId="113" fillId="0" borderId="13" xfId="0" applyFont="1" applyBorder="1" applyAlignment="1">
      <alignment horizontal="center"/>
    </xf>
    <xf numFmtId="0" fontId="112" fillId="18" borderId="9" xfId="11" applyFont="1" applyBorder="1" applyAlignment="1">
      <alignment horizontal="center"/>
    </xf>
    <xf numFmtId="43" fontId="113" fillId="0" borderId="9" xfId="28" applyFont="1" applyBorder="1"/>
    <xf numFmtId="0" fontId="114" fillId="0" borderId="8" xfId="0" applyFont="1" applyBorder="1" applyAlignment="1">
      <alignment horizontal="center"/>
    </xf>
    <xf numFmtId="0" fontId="114" fillId="0" borderId="10" xfId="0" applyFont="1" applyBorder="1" applyAlignment="1">
      <alignment horizontal="center"/>
    </xf>
    <xf numFmtId="0" fontId="112" fillId="16" borderId="7" xfId="9" applyFont="1" applyBorder="1" applyAlignment="1">
      <alignment horizontal="center"/>
    </xf>
    <xf numFmtId="0" fontId="114" fillId="0" borderId="7" xfId="0" applyFont="1" applyBorder="1" applyAlignment="1">
      <alignment horizontal="center"/>
    </xf>
    <xf numFmtId="0" fontId="109" fillId="0" borderId="11" xfId="0" applyFont="1" applyBorder="1" applyAlignment="1">
      <alignment horizontal="center"/>
    </xf>
    <xf numFmtId="0" fontId="115" fillId="0" borderId="12" xfId="0" applyFont="1" applyBorder="1" applyAlignment="1">
      <alignment horizontal="center"/>
    </xf>
    <xf numFmtId="0" fontId="116" fillId="18" borderId="6" xfId="11" applyFont="1" applyBorder="1" applyAlignment="1">
      <alignment horizontal="center"/>
    </xf>
    <xf numFmtId="43" fontId="109" fillId="0" borderId="6" xfId="28" applyFont="1" applyBorder="1"/>
    <xf numFmtId="0" fontId="115" fillId="0" borderId="11" xfId="0" applyFont="1" applyBorder="1" applyAlignment="1">
      <alignment horizontal="center"/>
    </xf>
    <xf numFmtId="0" fontId="115" fillId="0" borderId="0" xfId="0" applyFont="1" applyBorder="1" applyAlignment="1">
      <alignment horizontal="center"/>
    </xf>
    <xf numFmtId="0" fontId="117" fillId="16" borderId="2" xfId="9" applyFont="1" applyBorder="1" applyAlignment="1">
      <alignment horizontal="center"/>
    </xf>
    <xf numFmtId="0" fontId="115" fillId="0" borderId="2" xfId="0" applyFont="1" applyBorder="1" applyAlignment="1">
      <alignment horizontal="center"/>
    </xf>
    <xf numFmtId="0" fontId="117" fillId="16" borderId="0" xfId="9" applyFont="1" applyBorder="1" applyAlignment="1">
      <alignment horizontal="center"/>
    </xf>
    <xf numFmtId="43" fontId="109" fillId="0" borderId="1" xfId="28" applyFont="1" applyBorder="1"/>
    <xf numFmtId="0" fontId="109" fillId="0" borderId="0" xfId="0" applyFont="1" applyProtection="1"/>
    <xf numFmtId="187" fontId="109" fillId="0" borderId="11" xfId="28" applyNumberFormat="1" applyFont="1" applyBorder="1"/>
    <xf numFmtId="187" fontId="109" fillId="0" borderId="12" xfId="28" applyNumberFormat="1" applyFont="1" applyBorder="1"/>
    <xf numFmtId="188" fontId="116" fillId="18" borderId="0" xfId="11" applyNumberFormat="1" applyFont="1" applyBorder="1"/>
    <xf numFmtId="189" fontId="109" fillId="0" borderId="2" xfId="28" applyNumberFormat="1" applyFont="1" applyBorder="1"/>
    <xf numFmtId="187" fontId="109" fillId="0" borderId="0" xfId="28" applyNumberFormat="1" applyFont="1" applyBorder="1"/>
    <xf numFmtId="187" fontId="117" fillId="16" borderId="2" xfId="9" applyNumberFormat="1" applyFont="1" applyBorder="1"/>
    <xf numFmtId="187" fontId="109" fillId="0" borderId="2" xfId="28" applyNumberFormat="1" applyFont="1" applyBorder="1"/>
    <xf numFmtId="187" fontId="117" fillId="16" borderId="0" xfId="9" applyNumberFormat="1" applyFont="1" applyBorder="1"/>
    <xf numFmtId="187" fontId="117" fillId="16" borderId="21" xfId="9" applyNumberFormat="1" applyFont="1" applyBorder="1"/>
    <xf numFmtId="188" fontId="109" fillId="0" borderId="0" xfId="0" applyNumberFormat="1" applyFont="1"/>
    <xf numFmtId="187" fontId="109" fillId="0" borderId="6" xfId="28" applyNumberFormat="1" applyFont="1" applyBorder="1"/>
    <xf numFmtId="187" fontId="109" fillId="0" borderId="7" xfId="28" applyNumberFormat="1" applyFont="1" applyBorder="1"/>
    <xf numFmtId="0" fontId="118" fillId="30" borderId="14" xfId="23" applyFont="1" applyBorder="1" applyAlignment="1">
      <alignment horizontal="center"/>
    </xf>
    <xf numFmtId="188" fontId="119" fillId="30" borderId="15" xfId="23" applyNumberFormat="1" applyFont="1" applyBorder="1"/>
    <xf numFmtId="188" fontId="119" fillId="30" borderId="16" xfId="23" applyNumberFormat="1" applyFont="1" applyBorder="1"/>
    <xf numFmtId="188" fontId="119" fillId="30" borderId="17" xfId="23" applyNumberFormat="1" applyFont="1" applyBorder="1"/>
    <xf numFmtId="189" fontId="119" fillId="30" borderId="14" xfId="23" applyNumberFormat="1" applyFont="1" applyBorder="1"/>
    <xf numFmtId="0" fontId="118" fillId="28" borderId="14" xfId="21" applyFont="1" applyBorder="1" applyAlignment="1">
      <alignment horizontal="center"/>
    </xf>
    <xf numFmtId="187" fontId="120" fillId="28" borderId="15" xfId="21" applyNumberFormat="1" applyFont="1" applyBorder="1"/>
    <xf numFmtId="187" fontId="120" fillId="28" borderId="16" xfId="21" applyNumberFormat="1" applyFont="1" applyBorder="1"/>
    <xf numFmtId="187" fontId="120" fillId="28" borderId="17" xfId="21" applyNumberFormat="1" applyFont="1" applyBorder="1"/>
    <xf numFmtId="189" fontId="120" fillId="28" borderId="14" xfId="21" applyNumberFormat="1" applyFont="1" applyBorder="1"/>
    <xf numFmtId="188" fontId="109" fillId="0" borderId="11" xfId="0" applyNumberFormat="1" applyFont="1" applyBorder="1"/>
    <xf numFmtId="188" fontId="109" fillId="0" borderId="12" xfId="0" applyNumberFormat="1" applyFont="1" applyBorder="1"/>
    <xf numFmtId="187" fontId="116" fillId="18" borderId="0" xfId="11" applyNumberFormat="1" applyFont="1" applyBorder="1"/>
    <xf numFmtId="187" fontId="109" fillId="0" borderId="0" xfId="0" applyNumberFormat="1" applyFont="1" applyProtection="1"/>
    <xf numFmtId="187" fontId="109" fillId="0" borderId="0" xfId="0" applyNumberFormat="1" applyFont="1"/>
    <xf numFmtId="187" fontId="109" fillId="0" borderId="11" xfId="28" applyNumberFormat="1" applyFont="1" applyFill="1" applyBorder="1"/>
    <xf numFmtId="187" fontId="109" fillId="0" borderId="12" xfId="28" applyNumberFormat="1" applyFont="1" applyFill="1" applyBorder="1"/>
    <xf numFmtId="190" fontId="110" fillId="0" borderId="0" xfId="28" applyNumberFormat="1" applyFont="1"/>
    <xf numFmtId="10" fontId="109" fillId="0" borderId="0" xfId="42" applyNumberFormat="1" applyFont="1" applyProtection="1"/>
    <xf numFmtId="10" fontId="109" fillId="0" borderId="0" xfId="42" applyNumberFormat="1" applyFont="1"/>
    <xf numFmtId="37" fontId="109" fillId="0" borderId="0" xfId="0" applyNumberFormat="1" applyFont="1" applyAlignment="1" applyProtection="1">
      <alignment vertical="center"/>
    </xf>
    <xf numFmtId="37" fontId="118" fillId="30" borderId="18" xfId="23" applyNumberFormat="1" applyFont="1" applyBorder="1" applyAlignment="1" applyProtection="1">
      <alignment horizontal="center" vertical="center"/>
    </xf>
    <xf numFmtId="187" fontId="119" fillId="30" borderId="15" xfId="23" applyNumberFormat="1" applyFont="1" applyBorder="1"/>
    <xf numFmtId="187" fontId="119" fillId="30" borderId="22" xfId="23" applyNumberFormat="1" applyFont="1" applyBorder="1"/>
    <xf numFmtId="0" fontId="121" fillId="0" borderId="0" xfId="0" applyFont="1" applyAlignment="1" applyProtection="1">
      <alignment vertical="center"/>
    </xf>
    <xf numFmtId="37" fontId="118" fillId="28" borderId="18" xfId="21" applyNumberFormat="1" applyFont="1" applyBorder="1" applyAlignment="1" applyProtection="1">
      <alignment horizontal="center" vertical="center"/>
    </xf>
    <xf numFmtId="187" fontId="120" fillId="28" borderId="19" xfId="21" applyNumberFormat="1" applyFont="1" applyBorder="1" applyAlignment="1" applyProtection="1">
      <alignment vertical="center"/>
    </xf>
    <xf numFmtId="187" fontId="120" fillId="28" borderId="18" xfId="21" applyNumberFormat="1" applyFont="1" applyBorder="1" applyAlignment="1" applyProtection="1">
      <alignment vertical="center"/>
    </xf>
    <xf numFmtId="189" fontId="120" fillId="28" borderId="20" xfId="21" applyNumberFormat="1" applyFont="1" applyBorder="1" applyAlignment="1" applyProtection="1">
      <alignment vertical="center"/>
    </xf>
    <xf numFmtId="187" fontId="116" fillId="18" borderId="24" xfId="11" applyNumberFormat="1" applyFont="1" applyBorder="1"/>
    <xf numFmtId="187" fontId="109" fillId="0" borderId="1" xfId="28" applyNumberFormat="1" applyFont="1" applyBorder="1"/>
    <xf numFmtId="187" fontId="116" fillId="18" borderId="2" xfId="11" applyNumberFormat="1" applyFont="1" applyBorder="1"/>
    <xf numFmtId="187" fontId="116" fillId="18" borderId="7" xfId="11" applyNumberFormat="1" applyFont="1" applyBorder="1"/>
    <xf numFmtId="189" fontId="109" fillId="0" borderId="7" xfId="28" applyNumberFormat="1" applyFont="1" applyBorder="1"/>
    <xf numFmtId="187" fontId="119" fillId="30" borderId="16" xfId="23" applyNumberFormat="1" applyFont="1" applyBorder="1"/>
    <xf numFmtId="190" fontId="109" fillId="0" borderId="0" xfId="28" applyNumberFormat="1" applyFont="1"/>
    <xf numFmtId="0" fontId="113" fillId="0" borderId="0" xfId="0" applyFont="1" applyAlignment="1">
      <alignment horizontal="left"/>
    </xf>
    <xf numFmtId="0" fontId="117" fillId="16" borderId="21" xfId="9" applyFont="1" applyBorder="1" applyAlignment="1">
      <alignment horizontal="center"/>
    </xf>
    <xf numFmtId="188" fontId="109" fillId="0" borderId="8" xfId="0" applyNumberFormat="1" applyFont="1" applyBorder="1"/>
    <xf numFmtId="188" fontId="109" fillId="0" borderId="13" xfId="0" applyNumberFormat="1" applyFont="1" applyBorder="1"/>
    <xf numFmtId="43" fontId="109" fillId="0" borderId="0" xfId="28" applyFont="1" applyAlignment="1">
      <alignment horizontal="right"/>
    </xf>
    <xf numFmtId="0" fontId="112" fillId="15" borderId="1" xfId="8" applyFont="1" applyBorder="1"/>
    <xf numFmtId="0" fontId="112" fillId="15" borderId="6" xfId="8" applyFont="1" applyBorder="1"/>
    <xf numFmtId="0" fontId="112" fillId="15" borderId="7" xfId="8" applyFont="1" applyBorder="1" applyAlignment="1">
      <alignment horizontal="center"/>
    </xf>
    <xf numFmtId="0" fontId="112" fillId="15" borderId="9" xfId="8" applyFont="1" applyBorder="1" applyAlignment="1">
      <alignment horizontal="center"/>
    </xf>
    <xf numFmtId="0" fontId="117" fillId="15" borderId="2" xfId="8" applyFont="1" applyBorder="1" applyAlignment="1">
      <alignment horizontal="center"/>
    </xf>
    <xf numFmtId="0" fontId="117" fillId="15" borderId="0" xfId="8" applyFont="1" applyBorder="1" applyAlignment="1">
      <alignment horizontal="center"/>
    </xf>
    <xf numFmtId="0" fontId="109" fillId="0" borderId="0" xfId="0" applyFont="1" applyFill="1" applyBorder="1"/>
    <xf numFmtId="0" fontId="113" fillId="0" borderId="0" xfId="0" applyFont="1" applyFill="1" applyBorder="1"/>
    <xf numFmtId="43" fontId="109" fillId="0" borderId="0" xfId="28" applyFont="1" applyFill="1" applyBorder="1"/>
    <xf numFmtId="187" fontId="117" fillId="15" borderId="2" xfId="8" applyNumberFormat="1" applyFont="1" applyBorder="1"/>
    <xf numFmtId="187" fontId="117" fillId="15" borderId="0" xfId="8" applyNumberFormat="1" applyFont="1" applyBorder="1"/>
    <xf numFmtId="187" fontId="117" fillId="15" borderId="21" xfId="8" applyNumberFormat="1" applyFont="1" applyBorder="1"/>
    <xf numFmtId="187" fontId="110" fillId="0" borderId="0" xfId="0" applyNumberFormat="1" applyFont="1"/>
    <xf numFmtId="0" fontId="118" fillId="27" borderId="14" xfId="20" applyFont="1" applyBorder="1" applyAlignment="1">
      <alignment horizontal="center"/>
    </xf>
    <xf numFmtId="187" fontId="120" fillId="27" borderId="15" xfId="20" applyNumberFormat="1" applyFont="1" applyBorder="1"/>
    <xf numFmtId="187" fontId="120" fillId="27" borderId="16" xfId="20" applyNumberFormat="1" applyFont="1" applyBorder="1"/>
    <xf numFmtId="187" fontId="120" fillId="27" borderId="17" xfId="20" applyNumberFormat="1" applyFont="1" applyBorder="1"/>
    <xf numFmtId="189" fontId="120" fillId="27" borderId="14" xfId="20" applyNumberFormat="1" applyFont="1" applyBorder="1"/>
    <xf numFmtId="37" fontId="118" fillId="27" borderId="18" xfId="20" applyNumberFormat="1" applyFont="1" applyBorder="1" applyAlignment="1" applyProtection="1">
      <alignment horizontal="center" vertical="center"/>
    </xf>
    <xf numFmtId="187" fontId="120" fillId="27" borderId="19" xfId="20" applyNumberFormat="1" applyFont="1" applyBorder="1" applyAlignment="1" applyProtection="1">
      <alignment vertical="center"/>
    </xf>
    <xf numFmtId="187" fontId="120" fillId="27" borderId="18" xfId="20" applyNumberFormat="1" applyFont="1" applyBorder="1" applyAlignment="1" applyProtection="1">
      <alignment vertical="center"/>
    </xf>
    <xf numFmtId="189" fontId="120" fillId="27" borderId="20" xfId="20" applyNumberFormat="1" applyFont="1" applyBorder="1" applyAlignment="1" applyProtection="1">
      <alignment vertical="center"/>
    </xf>
    <xf numFmtId="0" fontId="109" fillId="0" borderId="0" xfId="0" applyFont="1" applyBorder="1"/>
    <xf numFmtId="0" fontId="109" fillId="0" borderId="0" xfId="0" applyFont="1" applyAlignment="1">
      <alignment vertical="center"/>
    </xf>
    <xf numFmtId="0" fontId="113" fillId="0" borderId="0" xfId="0" applyFont="1" applyFill="1" applyBorder="1" applyAlignment="1">
      <alignment vertical="center"/>
    </xf>
    <xf numFmtId="0" fontId="109" fillId="0" borderId="0" xfId="0" applyFont="1" applyFill="1" applyBorder="1" applyAlignment="1">
      <alignment vertical="center"/>
    </xf>
    <xf numFmtId="0" fontId="122" fillId="0" borderId="0" xfId="0" applyFont="1" applyFill="1" applyBorder="1" applyAlignment="1">
      <alignment vertical="center"/>
    </xf>
    <xf numFmtId="0" fontId="123" fillId="0" borderId="0" xfId="0" applyFont="1" applyFill="1" applyBorder="1" applyAlignment="1">
      <alignment vertical="center"/>
    </xf>
    <xf numFmtId="43" fontId="109" fillId="2" borderId="0" xfId="28" applyFont="1" applyFill="1"/>
    <xf numFmtId="3" fontId="124" fillId="0" borderId="0" xfId="0" applyNumberFormat="1" applyFont="1" applyAlignment="1">
      <alignment horizontal="right" readingOrder="1"/>
    </xf>
    <xf numFmtId="3" fontId="124" fillId="0" borderId="0" xfId="0" applyNumberFormat="1" applyFont="1"/>
    <xf numFmtId="0" fontId="113" fillId="0" borderId="0" xfId="0" applyFont="1" applyFill="1" applyBorder="1" applyAlignment="1">
      <alignment horizontal="center"/>
    </xf>
    <xf numFmtId="187" fontId="109" fillId="0" borderId="0" xfId="28" applyNumberFormat="1" applyFont="1" applyFill="1" applyBorder="1"/>
    <xf numFmtId="187" fontId="113" fillId="0" borderId="0" xfId="28" applyNumberFormat="1" applyFont="1" applyFill="1" applyBorder="1"/>
    <xf numFmtId="189" fontId="109" fillId="0" borderId="0" xfId="28" applyNumberFormat="1" applyFont="1" applyFill="1" applyBorder="1"/>
    <xf numFmtId="43" fontId="123" fillId="0" borderId="0" xfId="28" applyFont="1" applyFill="1" applyBorder="1" applyAlignment="1">
      <alignment vertical="center"/>
    </xf>
    <xf numFmtId="0" fontId="112" fillId="14" borderId="1" xfId="7" applyFont="1" applyBorder="1"/>
    <xf numFmtId="0" fontId="112" fillId="14" borderId="6" xfId="7" applyFont="1" applyBorder="1"/>
    <xf numFmtId="0" fontId="112" fillId="14" borderId="7" xfId="7" applyFont="1" applyBorder="1" applyAlignment="1">
      <alignment horizontal="center"/>
    </xf>
    <xf numFmtId="0" fontId="112" fillId="14" borderId="9" xfId="7" applyFont="1" applyBorder="1" applyAlignment="1">
      <alignment horizontal="center"/>
    </xf>
    <xf numFmtId="0" fontId="117" fillId="14" borderId="2" xfId="7" applyFont="1" applyBorder="1" applyAlignment="1">
      <alignment horizontal="center"/>
    </xf>
    <xf numFmtId="0" fontId="117" fillId="14" borderId="0" xfId="7" applyFont="1" applyBorder="1" applyAlignment="1">
      <alignment horizontal="center"/>
    </xf>
    <xf numFmtId="187" fontId="109" fillId="0" borderId="11" xfId="28" applyNumberFormat="1" applyFont="1" applyBorder="1" applyAlignment="1">
      <alignment vertical="center"/>
    </xf>
    <xf numFmtId="187" fontId="109" fillId="0" borderId="0" xfId="28" applyNumberFormat="1" applyFont="1" applyBorder="1" applyAlignment="1">
      <alignment vertical="center"/>
    </xf>
    <xf numFmtId="187" fontId="117" fillId="14" borderId="2" xfId="7" applyNumberFormat="1" applyFont="1" applyBorder="1"/>
    <xf numFmtId="187" fontId="109" fillId="0" borderId="2" xfId="28" applyNumberFormat="1" applyFont="1" applyBorder="1" applyAlignment="1">
      <alignment vertical="center"/>
    </xf>
    <xf numFmtId="187" fontId="117" fillId="14" borderId="0" xfId="7" applyNumberFormat="1" applyFont="1" applyBorder="1"/>
    <xf numFmtId="187" fontId="117" fillId="14" borderId="21" xfId="7" applyNumberFormat="1" applyFont="1" applyBorder="1" applyAlignment="1">
      <alignment vertical="center"/>
    </xf>
    <xf numFmtId="187" fontId="109" fillId="0" borderId="7" xfId="28" applyNumberFormat="1" applyFont="1" applyBorder="1" applyAlignment="1">
      <alignment vertical="center"/>
    </xf>
    <xf numFmtId="0" fontId="118" fillId="26" borderId="14" xfId="19" applyFont="1" applyBorder="1" applyAlignment="1">
      <alignment horizontal="center"/>
    </xf>
    <xf numFmtId="187" fontId="120" fillId="26" borderId="15" xfId="19" applyNumberFormat="1" applyFont="1" applyBorder="1"/>
    <xf numFmtId="187" fontId="120" fillId="26" borderId="16" xfId="19" applyNumberFormat="1" applyFont="1" applyBorder="1"/>
    <xf numFmtId="187" fontId="120" fillId="26" borderId="17" xfId="19" applyNumberFormat="1" applyFont="1" applyBorder="1"/>
    <xf numFmtId="189" fontId="120" fillId="26" borderId="14" xfId="19" applyNumberFormat="1" applyFont="1" applyBorder="1"/>
    <xf numFmtId="187" fontId="109" fillId="0" borderId="11" xfId="28" applyNumberFormat="1" applyFont="1" applyBorder="1" applyAlignment="1">
      <alignment horizontal="center"/>
    </xf>
    <xf numFmtId="187" fontId="109" fillId="0" borderId="0" xfId="28" applyNumberFormat="1" applyFont="1" applyBorder="1" applyAlignment="1">
      <alignment horizontal="center"/>
    </xf>
    <xf numFmtId="187" fontId="117" fillId="14" borderId="2" xfId="7" applyNumberFormat="1" applyFont="1" applyBorder="1" applyAlignment="1">
      <alignment horizontal="center"/>
    </xf>
    <xf numFmtId="187" fontId="117" fillId="14" borderId="21" xfId="7" applyNumberFormat="1" applyFont="1" applyBorder="1"/>
    <xf numFmtId="37" fontId="118" fillId="26" borderId="18" xfId="19" applyNumberFormat="1" applyFont="1" applyBorder="1" applyAlignment="1" applyProtection="1">
      <alignment horizontal="center" vertical="center"/>
    </xf>
    <xf numFmtId="187" fontId="120" fillId="26" borderId="19" xfId="19" applyNumberFormat="1" applyFont="1" applyBorder="1" applyAlignment="1" applyProtection="1">
      <alignment vertical="center"/>
    </xf>
    <xf numFmtId="187" fontId="120" fillId="26" borderId="18" xfId="19" applyNumberFormat="1" applyFont="1" applyBorder="1" applyAlignment="1" applyProtection="1">
      <alignment vertical="center"/>
    </xf>
    <xf numFmtId="189" fontId="120" fillId="26" borderId="20" xfId="19" applyNumberFormat="1" applyFont="1" applyBorder="1" applyAlignment="1" applyProtection="1">
      <alignment vertical="center"/>
    </xf>
    <xf numFmtId="43" fontId="109" fillId="0" borderId="0" xfId="28" applyFont="1" applyFill="1" applyBorder="1" applyAlignment="1">
      <alignment vertical="center"/>
    </xf>
    <xf numFmtId="0" fontId="113" fillId="0" borderId="2" xfId="0" applyFont="1" applyBorder="1" applyAlignment="1">
      <alignment horizontal="center" vertical="center"/>
    </xf>
    <xf numFmtId="187" fontId="109" fillId="0" borderId="1" xfId="28" applyNumberFormat="1" applyFont="1" applyBorder="1" applyAlignment="1">
      <alignment vertical="center"/>
    </xf>
    <xf numFmtId="187" fontId="117" fillId="14" borderId="0" xfId="7" applyNumberFormat="1" applyFont="1" applyBorder="1" applyAlignment="1">
      <alignment vertical="center"/>
    </xf>
    <xf numFmtId="189" fontId="109" fillId="0" borderId="2" xfId="28" applyNumberFormat="1" applyFont="1" applyBorder="1" applyAlignment="1">
      <alignment vertical="center"/>
    </xf>
    <xf numFmtId="187" fontId="120" fillId="26" borderId="14" xfId="19" applyNumberFormat="1" applyFont="1" applyBorder="1"/>
    <xf numFmtId="187" fontId="33" fillId="28" borderId="15" xfId="21" applyNumberFormat="1" applyFont="1" applyBorder="1"/>
    <xf numFmtId="187" fontId="33" fillId="28" borderId="16" xfId="21" applyNumberFormat="1" applyFont="1" applyBorder="1"/>
    <xf numFmtId="187" fontId="33" fillId="28" borderId="19" xfId="21" applyNumberFormat="1" applyFont="1" applyBorder="1" applyAlignment="1" applyProtection="1">
      <alignment vertical="center"/>
    </xf>
    <xf numFmtId="187" fontId="33" fillId="28" borderId="18" xfId="21" applyNumberFormat="1" applyFont="1" applyBorder="1" applyAlignment="1" applyProtection="1">
      <alignment vertical="center"/>
    </xf>
    <xf numFmtId="0" fontId="32" fillId="16" borderId="2" xfId="9" applyFont="1" applyBorder="1" applyAlignment="1">
      <alignment horizontal="center"/>
    </xf>
    <xf numFmtId="0" fontId="32" fillId="16" borderId="0" xfId="9" applyFont="1" applyBorder="1" applyAlignment="1">
      <alignment horizontal="center"/>
    </xf>
    <xf numFmtId="187" fontId="32" fillId="16" borderId="2" xfId="9" applyNumberFormat="1" applyFont="1" applyBorder="1"/>
    <xf numFmtId="187" fontId="32" fillId="16" borderId="0" xfId="9" applyNumberFormat="1" applyFont="1" applyBorder="1"/>
    <xf numFmtId="187" fontId="32" fillId="16" borderId="21" xfId="9" applyNumberFormat="1" applyFont="1" applyBorder="1"/>
    <xf numFmtId="187" fontId="33" fillId="28" borderId="17" xfId="21" applyNumberFormat="1" applyFont="1" applyBorder="1"/>
    <xf numFmtId="189" fontId="33" fillId="28" borderId="14" xfId="21" applyNumberFormat="1" applyFont="1" applyBorder="1"/>
    <xf numFmtId="189" fontId="33" fillId="28" borderId="20" xfId="21" applyNumberFormat="1" applyFont="1" applyBorder="1" applyAlignment="1" applyProtection="1">
      <alignment vertical="center"/>
    </xf>
    <xf numFmtId="43" fontId="51" fillId="0" borderId="0" xfId="0" applyNumberFormat="1" applyFont="1"/>
    <xf numFmtId="43" fontId="62" fillId="0" borderId="0" xfId="0" applyNumberFormat="1" applyFont="1"/>
    <xf numFmtId="0" fontId="32" fillId="15" borderId="2" xfId="8" applyFont="1" applyBorder="1" applyAlignment="1">
      <alignment horizontal="center"/>
    </xf>
    <xf numFmtId="0" fontId="32" fillId="15" borderId="0" xfId="8" applyFont="1" applyBorder="1" applyAlignment="1">
      <alignment horizontal="center"/>
    </xf>
    <xf numFmtId="187" fontId="32" fillId="15" borderId="2" xfId="8" applyNumberFormat="1" applyFont="1" applyBorder="1"/>
    <xf numFmtId="187" fontId="32" fillId="15" borderId="0" xfId="8" applyNumberFormat="1" applyFont="1" applyBorder="1"/>
    <xf numFmtId="187" fontId="32" fillId="15" borderId="21" xfId="8" applyNumberFormat="1" applyFont="1" applyBorder="1"/>
    <xf numFmtId="187" fontId="33" fillId="27" borderId="15" xfId="20" applyNumberFormat="1" applyFont="1" applyBorder="1"/>
    <xf numFmtId="187" fontId="33" fillId="27" borderId="16" xfId="20" applyNumberFormat="1" applyFont="1" applyBorder="1"/>
    <xf numFmtId="187" fontId="33" fillId="27" borderId="17" xfId="20" applyNumberFormat="1" applyFont="1" applyBorder="1"/>
    <xf numFmtId="189" fontId="33" fillId="27" borderId="14" xfId="20" applyNumberFormat="1" applyFont="1" applyBorder="1"/>
    <xf numFmtId="187" fontId="33" fillId="27" borderId="19" xfId="20" applyNumberFormat="1" applyFont="1" applyBorder="1" applyAlignment="1" applyProtection="1">
      <alignment vertical="center"/>
    </xf>
    <xf numFmtId="187" fontId="33" fillId="27" borderId="18" xfId="20" applyNumberFormat="1" applyFont="1" applyBorder="1" applyAlignment="1" applyProtection="1">
      <alignment vertical="center"/>
    </xf>
    <xf numFmtId="189" fontId="33" fillId="27" borderId="20" xfId="20" applyNumberFormat="1" applyFont="1" applyBorder="1" applyAlignment="1" applyProtection="1">
      <alignment vertical="center"/>
    </xf>
    <xf numFmtId="43" fontId="62" fillId="0" borderId="0" xfId="28" applyFont="1" applyAlignment="1">
      <alignment vertical="center"/>
    </xf>
    <xf numFmtId="0" fontId="62" fillId="0" borderId="0" xfId="0" applyFont="1" applyAlignment="1">
      <alignment vertical="center"/>
    </xf>
    <xf numFmtId="43" fontId="62" fillId="0" borderId="0" xfId="28" applyNumberFormat="1" applyFont="1" applyAlignment="1">
      <alignment vertical="center"/>
    </xf>
    <xf numFmtId="0" fontId="32" fillId="14" borderId="2" xfId="7" applyFont="1" applyBorder="1" applyAlignment="1">
      <alignment horizontal="center"/>
    </xf>
    <xf numFmtId="0" fontId="32" fillId="14" borderId="0" xfId="7" applyFont="1" applyBorder="1" applyAlignment="1">
      <alignment horizontal="center"/>
    </xf>
    <xf numFmtId="187" fontId="32" fillId="14" borderId="2" xfId="7" applyNumberFormat="1" applyFont="1" applyBorder="1"/>
    <xf numFmtId="187" fontId="32" fillId="14" borderId="0" xfId="7" applyNumberFormat="1" applyFont="1" applyBorder="1"/>
    <xf numFmtId="187" fontId="32" fillId="14" borderId="21" xfId="7" applyNumberFormat="1" applyFont="1" applyBorder="1" applyAlignment="1">
      <alignment vertical="center"/>
    </xf>
    <xf numFmtId="187" fontId="33" fillId="26" borderId="15" xfId="19" applyNumberFormat="1" applyFont="1" applyBorder="1"/>
    <xf numFmtId="187" fontId="33" fillId="26" borderId="16" xfId="19" applyNumberFormat="1" applyFont="1" applyBorder="1"/>
    <xf numFmtId="187" fontId="33" fillId="26" borderId="17" xfId="19" applyNumberFormat="1" applyFont="1" applyBorder="1"/>
    <xf numFmtId="189" fontId="33" fillId="26" borderId="14" xfId="19" applyNumberFormat="1" applyFont="1" applyBorder="1"/>
    <xf numFmtId="187" fontId="32" fillId="14" borderId="2" xfId="7" applyNumberFormat="1" applyFont="1" applyBorder="1" applyAlignment="1">
      <alignment horizontal="center"/>
    </xf>
    <xf numFmtId="187" fontId="32" fillId="14" borderId="21" xfId="7" applyNumberFormat="1" applyFont="1" applyBorder="1"/>
    <xf numFmtId="187" fontId="33" fillId="26" borderId="19" xfId="19" applyNumberFormat="1" applyFont="1" applyBorder="1" applyAlignment="1" applyProtection="1">
      <alignment vertical="center"/>
    </xf>
    <xf numFmtId="187" fontId="33" fillId="26" borderId="18" xfId="19" applyNumberFormat="1" applyFont="1" applyBorder="1" applyAlignment="1" applyProtection="1">
      <alignment vertical="center"/>
    </xf>
    <xf numFmtId="189" fontId="33" fillId="26" borderId="20" xfId="19" applyNumberFormat="1" applyFont="1" applyBorder="1" applyAlignment="1" applyProtection="1">
      <alignment vertical="center"/>
    </xf>
    <xf numFmtId="187" fontId="32" fillId="14" borderId="0" xfId="7" applyNumberFormat="1" applyFont="1" applyBorder="1" applyAlignment="1">
      <alignment vertical="center"/>
    </xf>
    <xf numFmtId="187" fontId="33" fillId="26" borderId="14" xfId="19" applyNumberFormat="1" applyFont="1" applyBorder="1"/>
    <xf numFmtId="0" fontId="125" fillId="0" borderId="0" xfId="0" applyFont="1"/>
    <xf numFmtId="0" fontId="126" fillId="0" borderId="0" xfId="0" applyFont="1"/>
    <xf numFmtId="43" fontId="126" fillId="0" borderId="0" xfId="28" applyFont="1"/>
    <xf numFmtId="0" fontId="129" fillId="0" borderId="0" xfId="0" applyFont="1"/>
    <xf numFmtId="43" fontId="125" fillId="0" borderId="0" xfId="28" applyFont="1"/>
    <xf numFmtId="0" fontId="129" fillId="0" borderId="1" xfId="0" applyFont="1" applyBorder="1" applyAlignment="1">
      <alignment horizontal="center"/>
    </xf>
    <xf numFmtId="43" fontId="129" fillId="0" borderId="5" xfId="28" applyFont="1" applyBorder="1" applyAlignment="1">
      <alignment horizontal="center"/>
    </xf>
    <xf numFmtId="0" fontId="129" fillId="0" borderId="2" xfId="0" applyFont="1" applyBorder="1" applyAlignment="1">
      <alignment horizontal="center"/>
    </xf>
    <xf numFmtId="0" fontId="129" fillId="0" borderId="3" xfId="0" applyFont="1" applyBorder="1"/>
    <xf numFmtId="0" fontId="129" fillId="0" borderId="4" xfId="0" applyFont="1" applyBorder="1"/>
    <xf numFmtId="0" fontId="128" fillId="18" borderId="5" xfId="11" applyFont="1" applyBorder="1"/>
    <xf numFmtId="43" fontId="129" fillId="0" borderId="6" xfId="28" applyFont="1" applyBorder="1" applyAlignment="1">
      <alignment horizontal="center"/>
    </xf>
    <xf numFmtId="0" fontId="129" fillId="0" borderId="0" xfId="0" applyFont="1" applyBorder="1"/>
    <xf numFmtId="0" fontId="128" fillId="16" borderId="1" xfId="9" applyFont="1" applyBorder="1"/>
    <xf numFmtId="0" fontId="129" fillId="0" borderId="1" xfId="0" applyFont="1" applyBorder="1"/>
    <xf numFmtId="0" fontId="129" fillId="0" borderId="7" xfId="0" applyFont="1" applyBorder="1" applyAlignment="1">
      <alignment horizontal="center"/>
    </xf>
    <xf numFmtId="0" fontId="129" fillId="0" borderId="8" xfId="0" applyFont="1" applyBorder="1" applyAlignment="1">
      <alignment horizontal="center"/>
    </xf>
    <xf numFmtId="0" fontId="129" fillId="0" borderId="13" xfId="0" applyFont="1" applyBorder="1" applyAlignment="1">
      <alignment horizontal="center"/>
    </xf>
    <xf numFmtId="0" fontId="128" fillId="18" borderId="9" xfId="11" applyFont="1" applyBorder="1" applyAlignment="1">
      <alignment horizontal="center"/>
    </xf>
    <xf numFmtId="43" fontId="129" fillId="0" borderId="9" xfId="28" applyFont="1" applyBorder="1"/>
    <xf numFmtId="0" fontId="130" fillId="0" borderId="8" xfId="0" applyFont="1" applyBorder="1" applyAlignment="1">
      <alignment horizontal="center"/>
    </xf>
    <xf numFmtId="0" fontId="130" fillId="0" borderId="10" xfId="0" applyFont="1" applyBorder="1" applyAlignment="1">
      <alignment horizontal="center"/>
    </xf>
    <xf numFmtId="0" fontId="128" fillId="16" borderId="7" xfId="9" applyFont="1" applyBorder="1" applyAlignment="1">
      <alignment horizontal="center"/>
    </xf>
    <xf numFmtId="0" fontId="130" fillId="0" borderId="7" xfId="0" applyFont="1" applyBorder="1" applyAlignment="1">
      <alignment horizontal="center"/>
    </xf>
    <xf numFmtId="0" fontId="125" fillId="0" borderId="11" xfId="0" applyFont="1" applyBorder="1" applyAlignment="1">
      <alignment horizontal="center"/>
    </xf>
    <xf numFmtId="0" fontId="131" fillId="0" borderId="12" xfId="0" applyFont="1" applyBorder="1" applyAlignment="1">
      <alignment horizontal="center"/>
    </xf>
    <xf numFmtId="0" fontId="132" fillId="18" borderId="6" xfId="11" applyFont="1" applyBorder="1" applyAlignment="1">
      <alignment horizontal="center"/>
    </xf>
    <xf numFmtId="43" fontId="125" fillId="0" borderId="6" xfId="28" applyFont="1" applyBorder="1"/>
    <xf numFmtId="0" fontId="131" fillId="0" borderId="11" xfId="0" applyFont="1" applyBorder="1" applyAlignment="1">
      <alignment horizontal="center"/>
    </xf>
    <xf numFmtId="0" fontId="131" fillId="0" borderId="0" xfId="0" applyFont="1" applyBorder="1" applyAlignment="1">
      <alignment horizontal="center"/>
    </xf>
    <xf numFmtId="0" fontId="133" fillId="16" borderId="2" xfId="9" applyFont="1" applyBorder="1" applyAlignment="1">
      <alignment horizontal="center"/>
    </xf>
    <xf numFmtId="0" fontId="131" fillId="0" borderId="2" xfId="0" applyFont="1" applyBorder="1" applyAlignment="1">
      <alignment horizontal="center"/>
    </xf>
    <xf numFmtId="0" fontId="133" fillId="16" borderId="0" xfId="9" applyFont="1" applyBorder="1" applyAlignment="1">
      <alignment horizontal="center"/>
    </xf>
    <xf numFmtId="43" fontId="125" fillId="0" borderId="1" xfId="28" applyFont="1" applyBorder="1"/>
    <xf numFmtId="0" fontId="125" fillId="0" borderId="0" xfId="0" applyFont="1" applyProtection="1"/>
    <xf numFmtId="187" fontId="125" fillId="0" borderId="11" xfId="28" applyNumberFormat="1" applyFont="1" applyBorder="1"/>
    <xf numFmtId="187" fontId="125" fillId="0" borderId="12" xfId="28" applyNumberFormat="1" applyFont="1" applyBorder="1"/>
    <xf numFmtId="188" fontId="132" fillId="18" borderId="0" xfId="11" applyNumberFormat="1" applyFont="1" applyBorder="1"/>
    <xf numFmtId="189" fontId="125" fillId="0" borderId="2" xfId="28" applyNumberFormat="1" applyFont="1" applyBorder="1"/>
    <xf numFmtId="187" fontId="125" fillId="0" borderId="0" xfId="28" applyNumberFormat="1" applyFont="1" applyBorder="1"/>
    <xf numFmtId="187" fontId="133" fillId="16" borderId="2" xfId="9" applyNumberFormat="1" applyFont="1" applyBorder="1"/>
    <xf numFmtId="187" fontId="125" fillId="0" borderId="2" xfId="28" applyNumberFormat="1" applyFont="1" applyBorder="1"/>
    <xf numFmtId="187" fontId="133" fillId="16" borderId="0" xfId="9" applyNumberFormat="1" applyFont="1" applyBorder="1"/>
    <xf numFmtId="187" fontId="133" fillId="16" borderId="21" xfId="9" applyNumberFormat="1" applyFont="1" applyBorder="1"/>
    <xf numFmtId="187" fontId="126" fillId="0" borderId="0" xfId="0" applyNumberFormat="1" applyFont="1"/>
    <xf numFmtId="188" fontId="125" fillId="0" borderId="0" xfId="0" applyNumberFormat="1" applyFont="1"/>
    <xf numFmtId="187" fontId="125" fillId="0" borderId="6" xfId="28" applyNumberFormat="1" applyFont="1" applyBorder="1"/>
    <xf numFmtId="187" fontId="125" fillId="0" borderId="7" xfId="28" applyNumberFormat="1" applyFont="1" applyBorder="1"/>
    <xf numFmtId="0" fontId="134" fillId="30" borderId="14" xfId="23" applyFont="1" applyBorder="1" applyAlignment="1">
      <alignment horizontal="center"/>
    </xf>
    <xf numFmtId="188" fontId="135" fillId="30" borderId="15" xfId="23" applyNumberFormat="1" applyFont="1" applyBorder="1"/>
    <xf numFmtId="188" fontId="135" fillId="30" borderId="16" xfId="23" applyNumberFormat="1" applyFont="1" applyBorder="1"/>
    <xf numFmtId="188" fontId="135" fillId="30" borderId="17" xfId="23" applyNumberFormat="1" applyFont="1" applyBorder="1"/>
    <xf numFmtId="189" fontId="135" fillId="30" borderId="14" xfId="23" applyNumberFormat="1" applyFont="1" applyBorder="1"/>
    <xf numFmtId="0" fontId="134" fillId="28" borderId="14" xfId="21" applyFont="1" applyBorder="1" applyAlignment="1">
      <alignment horizontal="center"/>
    </xf>
    <xf numFmtId="187" fontId="136" fillId="28" borderId="15" xfId="21" applyNumberFormat="1" applyFont="1" applyBorder="1"/>
    <xf numFmtId="187" fontId="136" fillId="28" borderId="16" xfId="21" applyNumberFormat="1" applyFont="1" applyBorder="1"/>
    <xf numFmtId="187" fontId="136" fillId="28" borderId="17" xfId="21" applyNumberFormat="1" applyFont="1" applyBorder="1"/>
    <xf numFmtId="189" fontId="136" fillId="28" borderId="14" xfId="21" applyNumberFormat="1" applyFont="1" applyBorder="1"/>
    <xf numFmtId="188" fontId="125" fillId="0" borderId="11" xfId="0" applyNumberFormat="1" applyFont="1" applyBorder="1"/>
    <xf numFmtId="188" fontId="125" fillId="0" borderId="12" xfId="0" applyNumberFormat="1" applyFont="1" applyBorder="1"/>
    <xf numFmtId="43" fontId="126" fillId="0" borderId="0" xfId="0" applyNumberFormat="1" applyFont="1"/>
    <xf numFmtId="187" fontId="132" fillId="18" borderId="0" xfId="11" applyNumberFormat="1" applyFont="1" applyBorder="1"/>
    <xf numFmtId="187" fontId="125" fillId="0" borderId="0" xfId="0" applyNumberFormat="1" applyFont="1" applyProtection="1"/>
    <xf numFmtId="187" fontId="125" fillId="0" borderId="0" xfId="0" applyNumberFormat="1" applyFont="1"/>
    <xf numFmtId="187" fontId="125" fillId="0" borderId="11" xfId="28" applyNumberFormat="1" applyFont="1" applyFill="1" applyBorder="1"/>
    <xf numFmtId="187" fontId="125" fillId="0" borderId="12" xfId="28" applyNumberFormat="1" applyFont="1" applyFill="1" applyBorder="1"/>
    <xf numFmtId="187" fontId="126" fillId="0" borderId="0" xfId="28" applyNumberFormat="1" applyFont="1"/>
    <xf numFmtId="43" fontId="126" fillId="0" borderId="0" xfId="28" applyNumberFormat="1" applyFont="1"/>
    <xf numFmtId="10" fontId="125" fillId="0" borderId="0" xfId="42" applyNumberFormat="1" applyFont="1" applyProtection="1"/>
    <xf numFmtId="10" fontId="125" fillId="0" borderId="0" xfId="42" applyNumberFormat="1" applyFont="1"/>
    <xf numFmtId="37" fontId="125" fillId="0" borderId="0" xfId="0" applyNumberFormat="1" applyFont="1" applyAlignment="1" applyProtection="1">
      <alignment vertical="center"/>
    </xf>
    <xf numFmtId="37" fontId="134" fillId="30" borderId="18" xfId="23" applyNumberFormat="1" applyFont="1" applyBorder="1" applyAlignment="1" applyProtection="1">
      <alignment horizontal="center" vertical="center"/>
    </xf>
    <xf numFmtId="187" fontId="135" fillId="30" borderId="15" xfId="23" applyNumberFormat="1" applyFont="1" applyBorder="1"/>
    <xf numFmtId="187" fontId="135" fillId="30" borderId="22" xfId="23" applyNumberFormat="1" applyFont="1" applyBorder="1"/>
    <xf numFmtId="0" fontId="137" fillId="0" borderId="0" xfId="0" applyFont="1" applyAlignment="1" applyProtection="1">
      <alignment vertical="center"/>
    </xf>
    <xf numFmtId="37" fontId="134" fillId="28" borderId="18" xfId="21" applyNumberFormat="1" applyFont="1" applyBorder="1" applyAlignment="1" applyProtection="1">
      <alignment horizontal="center" vertical="center"/>
    </xf>
    <xf numFmtId="187" fontId="136" fillId="28" borderId="19" xfId="21" applyNumberFormat="1" applyFont="1" applyBorder="1" applyAlignment="1" applyProtection="1">
      <alignment vertical="center"/>
    </xf>
    <xf numFmtId="187" fontId="136" fillId="28" borderId="18" xfId="21" applyNumberFormat="1" applyFont="1" applyBorder="1" applyAlignment="1" applyProtection="1">
      <alignment vertical="center"/>
    </xf>
    <xf numFmtId="189" fontId="136" fillId="28" borderId="20" xfId="21" applyNumberFormat="1" applyFont="1" applyBorder="1" applyAlignment="1" applyProtection="1">
      <alignment vertical="center"/>
    </xf>
    <xf numFmtId="187" fontId="132" fillId="18" borderId="24" xfId="11" applyNumberFormat="1" applyFont="1" applyBorder="1"/>
    <xf numFmtId="187" fontId="125" fillId="0" borderId="1" xfId="28" applyNumberFormat="1" applyFont="1" applyBorder="1"/>
    <xf numFmtId="187" fontId="132" fillId="18" borderId="2" xfId="11" applyNumberFormat="1" applyFont="1" applyBorder="1"/>
    <xf numFmtId="187" fontId="132" fillId="18" borderId="7" xfId="11" applyNumberFormat="1" applyFont="1" applyBorder="1"/>
    <xf numFmtId="189" fontId="125" fillId="0" borderId="7" xfId="28" applyNumberFormat="1" applyFont="1" applyBorder="1"/>
    <xf numFmtId="9" fontId="126" fillId="0" borderId="0" xfId="0" applyNumberFormat="1" applyFont="1"/>
    <xf numFmtId="10" fontId="126" fillId="0" borderId="0" xfId="42" applyNumberFormat="1" applyFont="1"/>
    <xf numFmtId="187" fontId="135" fillId="30" borderId="16" xfId="23" applyNumberFormat="1" applyFont="1" applyBorder="1"/>
    <xf numFmtId="190" fontId="125" fillId="0" borderId="0" xfId="28" applyNumberFormat="1" applyFont="1"/>
    <xf numFmtId="0" fontId="129" fillId="0" borderId="0" xfId="0" applyFont="1" applyAlignment="1">
      <alignment horizontal="left"/>
    </xf>
    <xf numFmtId="188" fontId="125" fillId="0" borderId="8" xfId="0" applyNumberFormat="1" applyFont="1" applyBorder="1"/>
    <xf numFmtId="188" fontId="125" fillId="0" borderId="13" xfId="0" applyNumberFormat="1" applyFont="1" applyBorder="1"/>
    <xf numFmtId="0" fontId="125" fillId="0" borderId="0" xfId="0" applyFont="1" applyFill="1"/>
    <xf numFmtId="0" fontId="129" fillId="0" borderId="0" xfId="0" applyFont="1" applyFill="1"/>
    <xf numFmtId="188" fontId="125" fillId="0" borderId="0" xfId="0" applyNumberFormat="1" applyFont="1" applyFill="1"/>
    <xf numFmtId="43" fontId="125" fillId="0" borderId="0" xfId="28" applyFont="1" applyFill="1"/>
    <xf numFmtId="0" fontId="138" fillId="0" borderId="0" xfId="0" applyFont="1" applyFill="1"/>
    <xf numFmtId="43" fontId="125" fillId="0" borderId="0" xfId="28" applyFont="1" applyAlignment="1">
      <alignment horizontal="right"/>
    </xf>
    <xf numFmtId="0" fontId="128" fillId="15" borderId="1" xfId="8" applyFont="1" applyBorder="1"/>
    <xf numFmtId="0" fontId="128" fillId="15" borderId="6" xfId="8" applyFont="1" applyBorder="1"/>
    <xf numFmtId="0" fontId="128" fillId="15" borderId="7" xfId="8" applyFont="1" applyBorder="1" applyAlignment="1">
      <alignment horizontal="center"/>
    </xf>
    <xf numFmtId="0" fontId="128" fillId="15" borderId="9" xfId="8" applyFont="1" applyBorder="1" applyAlignment="1">
      <alignment horizontal="center"/>
    </xf>
    <xf numFmtId="0" fontId="133" fillId="15" borderId="2" xfId="8" applyFont="1" applyBorder="1" applyAlignment="1">
      <alignment horizontal="center"/>
    </xf>
    <xf numFmtId="0" fontId="133" fillId="15" borderId="0" xfId="8" applyFont="1" applyBorder="1" applyAlignment="1">
      <alignment horizontal="center"/>
    </xf>
    <xf numFmtId="0" fontId="125" fillId="0" borderId="0" xfId="0" applyFont="1" applyFill="1" applyBorder="1"/>
    <xf numFmtId="0" fontId="129" fillId="0" borderId="0" xfId="0" applyFont="1" applyFill="1" applyBorder="1"/>
    <xf numFmtId="43" fontId="125" fillId="0" borderId="0" xfId="28" applyFont="1" applyFill="1" applyBorder="1"/>
    <xf numFmtId="187" fontId="133" fillId="15" borderId="2" xfId="8" applyNumberFormat="1" applyFont="1" applyBorder="1"/>
    <xf numFmtId="187" fontId="133" fillId="15" borderId="0" xfId="8" applyNumberFormat="1" applyFont="1" applyBorder="1"/>
    <xf numFmtId="187" fontId="133" fillId="15" borderId="21" xfId="8" applyNumberFormat="1" applyFont="1" applyBorder="1"/>
    <xf numFmtId="187" fontId="126" fillId="0" borderId="0" xfId="0" applyNumberFormat="1" applyFont="1" applyAlignment="1">
      <alignment vertical="center"/>
    </xf>
    <xf numFmtId="43" fontId="126" fillId="0" borderId="0" xfId="28" applyNumberFormat="1" applyFont="1" applyAlignment="1">
      <alignment vertical="center"/>
    </xf>
    <xf numFmtId="0" fontId="126" fillId="0" borderId="0" xfId="0" applyFont="1" applyAlignment="1">
      <alignment vertical="center"/>
    </xf>
    <xf numFmtId="0" fontId="134" fillId="27" borderId="14" xfId="20" applyFont="1" applyBorder="1" applyAlignment="1">
      <alignment horizontal="center"/>
    </xf>
    <xf numFmtId="187" fontId="136" fillId="27" borderId="15" xfId="20" applyNumberFormat="1" applyFont="1" applyBorder="1"/>
    <xf numFmtId="187" fontId="136" fillId="27" borderId="16" xfId="20" applyNumberFormat="1" applyFont="1" applyBorder="1"/>
    <xf numFmtId="187" fontId="136" fillId="27" borderId="17" xfId="20" applyNumberFormat="1" applyFont="1" applyBorder="1"/>
    <xf numFmtId="189" fontId="136" fillId="27" borderId="14" xfId="20" applyNumberFormat="1" applyFont="1" applyBorder="1"/>
    <xf numFmtId="37" fontId="134" fillId="27" borderId="18" xfId="20" applyNumberFormat="1" applyFont="1" applyBorder="1" applyAlignment="1" applyProtection="1">
      <alignment horizontal="center" vertical="center"/>
    </xf>
    <xf numFmtId="187" fontId="136" fillId="27" borderId="19" xfId="20" applyNumberFormat="1" applyFont="1" applyBorder="1" applyAlignment="1" applyProtection="1">
      <alignment vertical="center"/>
    </xf>
    <xf numFmtId="187" fontId="136" fillId="27" borderId="18" xfId="20" applyNumberFormat="1" applyFont="1" applyBorder="1" applyAlignment="1" applyProtection="1">
      <alignment vertical="center"/>
    </xf>
    <xf numFmtId="189" fontId="136" fillId="27" borderId="20" xfId="20" applyNumberFormat="1" applyFont="1" applyBorder="1" applyAlignment="1" applyProtection="1">
      <alignment vertical="center"/>
    </xf>
    <xf numFmtId="0" fontId="125" fillId="0" borderId="0" xfId="0" applyFont="1" applyBorder="1"/>
    <xf numFmtId="0" fontId="125" fillId="0" borderId="0" xfId="0" applyFont="1" applyAlignment="1">
      <alignment vertical="center"/>
    </xf>
    <xf numFmtId="0" fontId="129" fillId="0" borderId="0" xfId="0" applyFont="1" applyFill="1" applyBorder="1" applyAlignment="1">
      <alignment vertical="center"/>
    </xf>
    <xf numFmtId="0" fontId="125" fillId="0" borderId="0" xfId="0" applyFont="1" applyFill="1" applyBorder="1" applyAlignment="1">
      <alignment vertical="center"/>
    </xf>
    <xf numFmtId="43" fontId="126" fillId="0" borderId="0" xfId="28" applyFont="1" applyAlignment="1">
      <alignment vertical="center"/>
    </xf>
    <xf numFmtId="0" fontId="139" fillId="0" borderId="0" xfId="0" applyFont="1" applyFill="1" applyBorder="1" applyAlignment="1">
      <alignment vertical="center"/>
    </xf>
    <xf numFmtId="0" fontId="140" fillId="0" borderId="0" xfId="0" applyFont="1" applyFill="1" applyBorder="1" applyAlignment="1">
      <alignment vertical="center"/>
    </xf>
    <xf numFmtId="43" fontId="125" fillId="2" borderId="0" xfId="28" applyFont="1" applyFill="1"/>
    <xf numFmtId="3" fontId="141" fillId="0" borderId="0" xfId="0" applyNumberFormat="1" applyFont="1" applyAlignment="1">
      <alignment horizontal="right" readingOrder="1"/>
    </xf>
    <xf numFmtId="3" fontId="141" fillId="0" borderId="0" xfId="0" applyNumberFormat="1" applyFont="1"/>
    <xf numFmtId="0" fontId="129" fillId="0" borderId="0" xfId="0" applyFont="1" applyFill="1" applyBorder="1" applyAlignment="1">
      <alignment horizontal="center"/>
    </xf>
    <xf numFmtId="187" fontId="125" fillId="0" borderId="0" xfId="28" applyNumberFormat="1" applyFont="1" applyFill="1" applyBorder="1"/>
    <xf numFmtId="187" fontId="129" fillId="0" borderId="0" xfId="28" applyNumberFormat="1" applyFont="1" applyFill="1" applyBorder="1"/>
    <xf numFmtId="189" fontId="125" fillId="0" borderId="0" xfId="28" applyNumberFormat="1" applyFont="1" applyFill="1" applyBorder="1"/>
    <xf numFmtId="43" fontId="140" fillId="0" borderId="0" xfId="28" applyFont="1" applyFill="1" applyBorder="1" applyAlignment="1">
      <alignment vertical="center"/>
    </xf>
    <xf numFmtId="0" fontId="128" fillId="14" borderId="1" xfId="7" applyFont="1" applyBorder="1"/>
    <xf numFmtId="0" fontId="128" fillId="14" borderId="6" xfId="7" applyFont="1" applyBorder="1"/>
    <xf numFmtId="0" fontId="128" fillId="14" borderId="7" xfId="7" applyFont="1" applyBorder="1" applyAlignment="1">
      <alignment horizontal="center"/>
    </xf>
    <xf numFmtId="0" fontId="128" fillId="14" borderId="9" xfId="7" applyFont="1" applyBorder="1" applyAlignment="1">
      <alignment horizontal="center"/>
    </xf>
    <xf numFmtId="0" fontId="133" fillId="14" borderId="2" xfId="7" applyFont="1" applyBorder="1" applyAlignment="1">
      <alignment horizontal="center"/>
    </xf>
    <xf numFmtId="0" fontId="133" fillId="14" borderId="0" xfId="7" applyFont="1" applyBorder="1" applyAlignment="1">
      <alignment horizontal="center"/>
    </xf>
    <xf numFmtId="187" fontId="125" fillId="0" borderId="11" xfId="28" applyNumberFormat="1" applyFont="1" applyBorder="1" applyAlignment="1">
      <alignment vertical="center"/>
    </xf>
    <xf numFmtId="187" fontId="125" fillId="0" borderId="0" xfId="28" applyNumberFormat="1" applyFont="1" applyBorder="1" applyAlignment="1">
      <alignment vertical="center"/>
    </xf>
    <xf numFmtId="187" fontId="133" fillId="14" borderId="2" xfId="7" applyNumberFormat="1" applyFont="1" applyBorder="1"/>
    <xf numFmtId="187" fontId="125" fillId="0" borderId="2" xfId="28" applyNumberFormat="1" applyFont="1" applyBorder="1" applyAlignment="1">
      <alignment vertical="center"/>
    </xf>
    <xf numFmtId="187" fontId="133" fillId="14" borderId="0" xfId="7" applyNumberFormat="1" applyFont="1" applyBorder="1"/>
    <xf numFmtId="187" fontId="133" fillId="14" borderId="21" xfId="7" applyNumberFormat="1" applyFont="1" applyBorder="1" applyAlignment="1">
      <alignment vertical="center"/>
    </xf>
    <xf numFmtId="187" fontId="125" fillId="0" borderId="7" xfId="28" applyNumberFormat="1" applyFont="1" applyBorder="1" applyAlignment="1">
      <alignment vertical="center"/>
    </xf>
    <xf numFmtId="0" fontId="134" fillId="26" borderId="14" xfId="19" applyFont="1" applyBorder="1" applyAlignment="1">
      <alignment horizontal="center"/>
    </xf>
    <xf numFmtId="187" fontId="136" fillId="26" borderId="15" xfId="19" applyNumberFormat="1" applyFont="1" applyBorder="1"/>
    <xf numFmtId="187" fontId="136" fillId="26" borderId="16" xfId="19" applyNumberFormat="1" applyFont="1" applyBorder="1"/>
    <xf numFmtId="187" fontId="136" fillId="26" borderId="17" xfId="19" applyNumberFormat="1" applyFont="1" applyBorder="1"/>
    <xf numFmtId="189" fontId="136" fillId="26" borderId="14" xfId="19" applyNumberFormat="1" applyFont="1" applyBorder="1"/>
    <xf numFmtId="187" fontId="125" fillId="0" borderId="11" xfId="28" applyNumberFormat="1" applyFont="1" applyBorder="1" applyAlignment="1">
      <alignment horizontal="center"/>
    </xf>
    <xf numFmtId="187" fontId="125" fillId="0" borderId="0" xfId="28" applyNumberFormat="1" applyFont="1" applyBorder="1" applyAlignment="1">
      <alignment horizontal="center"/>
    </xf>
    <xf numFmtId="187" fontId="133" fillId="14" borderId="2" xfId="7" applyNumberFormat="1" applyFont="1" applyBorder="1" applyAlignment="1">
      <alignment horizontal="center"/>
    </xf>
    <xf numFmtId="187" fontId="133" fillId="14" borderId="21" xfId="7" applyNumberFormat="1" applyFont="1" applyBorder="1"/>
    <xf numFmtId="37" fontId="134" fillId="26" borderId="18" xfId="19" applyNumberFormat="1" applyFont="1" applyBorder="1" applyAlignment="1" applyProtection="1">
      <alignment horizontal="center" vertical="center"/>
    </xf>
    <xf numFmtId="187" fontId="136" fillId="26" borderId="19" xfId="19" applyNumberFormat="1" applyFont="1" applyBorder="1" applyAlignment="1" applyProtection="1">
      <alignment vertical="center"/>
    </xf>
    <xf numFmtId="187" fontId="136" fillId="26" borderId="18" xfId="19" applyNumberFormat="1" applyFont="1" applyBorder="1" applyAlignment="1" applyProtection="1">
      <alignment vertical="center"/>
    </xf>
    <xf numFmtId="189" fontId="136" fillId="26" borderId="20" xfId="19" applyNumberFormat="1" applyFont="1" applyBorder="1" applyAlignment="1" applyProtection="1">
      <alignment vertical="center"/>
    </xf>
    <xf numFmtId="43" fontId="125" fillId="0" borderId="0" xfId="28" applyFont="1" applyFill="1" applyBorder="1" applyAlignment="1">
      <alignment vertical="center"/>
    </xf>
    <xf numFmtId="0" fontId="129" fillId="0" borderId="2" xfId="0" applyFont="1" applyBorder="1" applyAlignment="1">
      <alignment horizontal="center" vertical="center"/>
    </xf>
    <xf numFmtId="187" fontId="125" fillId="0" borderId="1" xfId="28" applyNumberFormat="1" applyFont="1" applyBorder="1" applyAlignment="1">
      <alignment vertical="center"/>
    </xf>
    <xf numFmtId="187" fontId="133" fillId="14" borderId="0" xfId="7" applyNumberFormat="1" applyFont="1" applyBorder="1" applyAlignment="1">
      <alignment vertical="center"/>
    </xf>
    <xf numFmtId="189" fontId="125" fillId="0" borderId="2" xfId="28" applyNumberFormat="1" applyFont="1" applyBorder="1" applyAlignment="1">
      <alignment vertical="center"/>
    </xf>
    <xf numFmtId="187" fontId="136" fillId="26" borderId="14" xfId="19" applyNumberFormat="1" applyFont="1" applyBorder="1"/>
    <xf numFmtId="187" fontId="136" fillId="26" borderId="14" xfId="28" applyNumberFormat="1" applyFont="1" applyFill="1" applyBorder="1"/>
    <xf numFmtId="43" fontId="136" fillId="26" borderId="20" xfId="28" applyFont="1" applyFill="1" applyBorder="1" applyAlignment="1" applyProtection="1">
      <alignment vertical="center"/>
    </xf>
    <xf numFmtId="0" fontId="142" fillId="0" borderId="0" xfId="0" applyFont="1"/>
    <xf numFmtId="43" fontId="142" fillId="0" borderId="0" xfId="28" applyFont="1"/>
    <xf numFmtId="0" fontId="143" fillId="0" borderId="0" xfId="0" applyFont="1"/>
    <xf numFmtId="0" fontId="144" fillId="0" borderId="0" xfId="0" applyFont="1"/>
    <xf numFmtId="43" fontId="144" fillId="0" borderId="0" xfId="28" applyFont="1"/>
    <xf numFmtId="0" fontId="147" fillId="0" borderId="0" xfId="0" applyFont="1"/>
    <xf numFmtId="43" fontId="143" fillId="0" borderId="0" xfId="28" applyFont="1"/>
    <xf numFmtId="0" fontId="147" fillId="0" borderId="1" xfId="0" applyFont="1" applyBorder="1" applyAlignment="1">
      <alignment horizontal="center"/>
    </xf>
    <xf numFmtId="43" fontId="147" fillId="0" borderId="5" xfId="28" applyFont="1" applyBorder="1" applyAlignment="1">
      <alignment horizontal="center"/>
    </xf>
    <xf numFmtId="0" fontId="147" fillId="0" borderId="2" xfId="0" applyFont="1" applyBorder="1" applyAlignment="1">
      <alignment horizontal="center"/>
    </xf>
    <xf numFmtId="0" fontId="147" fillId="0" borderId="3" xfId="0" applyFont="1" applyBorder="1"/>
    <xf numFmtId="0" fontId="147" fillId="0" borderId="4" xfId="0" applyFont="1" applyBorder="1"/>
    <xf numFmtId="0" fontId="146" fillId="18" borderId="5" xfId="11" applyFont="1" applyBorder="1"/>
    <xf numFmtId="43" fontId="147" fillId="0" borderId="6" xfId="28" applyFont="1" applyBorder="1" applyAlignment="1">
      <alignment horizontal="center"/>
    </xf>
    <xf numFmtId="0" fontId="147" fillId="0" borderId="0" xfId="0" applyFont="1" applyBorder="1"/>
    <xf numFmtId="0" fontId="146" fillId="16" borderId="1" xfId="9" applyFont="1" applyBorder="1"/>
    <xf numFmtId="0" fontId="147" fillId="0" borderId="1" xfId="0" applyFont="1" applyBorder="1"/>
    <xf numFmtId="0" fontId="147" fillId="0" borderId="7" xfId="0" applyFont="1" applyBorder="1" applyAlignment="1">
      <alignment horizontal="center"/>
    </xf>
    <xf numFmtId="0" fontId="147" fillId="0" borderId="8" xfId="0" applyFont="1" applyBorder="1" applyAlignment="1">
      <alignment horizontal="center"/>
    </xf>
    <xf numFmtId="0" fontId="147" fillId="0" borderId="13" xfId="0" applyFont="1" applyBorder="1" applyAlignment="1">
      <alignment horizontal="center"/>
    </xf>
    <xf numFmtId="0" fontId="146" fillId="18" borderId="9" xfId="11" applyFont="1" applyBorder="1" applyAlignment="1">
      <alignment horizontal="center"/>
    </xf>
    <xf numFmtId="43" fontId="147" fillId="0" borderId="9" xfId="28" applyFont="1" applyBorder="1"/>
    <xf numFmtId="0" fontId="148" fillId="0" borderId="8" xfId="0" applyFont="1" applyBorder="1" applyAlignment="1">
      <alignment horizontal="center"/>
    </xf>
    <xf numFmtId="0" fontId="148" fillId="0" borderId="10" xfId="0" applyFont="1" applyBorder="1" applyAlignment="1">
      <alignment horizontal="center"/>
    </xf>
    <xf numFmtId="0" fontId="146" fillId="16" borderId="7" xfId="9" applyFont="1" applyBorder="1" applyAlignment="1">
      <alignment horizontal="center"/>
    </xf>
    <xf numFmtId="0" fontId="148" fillId="0" borderId="7" xfId="0" applyFont="1" applyBorder="1" applyAlignment="1">
      <alignment horizontal="center"/>
    </xf>
    <xf numFmtId="0" fontId="143" fillId="0" borderId="11" xfId="0" applyFont="1" applyBorder="1" applyAlignment="1">
      <alignment horizontal="center"/>
    </xf>
    <xf numFmtId="0" fontId="149" fillId="0" borderId="12" xfId="0" applyFont="1" applyBorder="1" applyAlignment="1">
      <alignment horizontal="center"/>
    </xf>
    <xf numFmtId="0" fontId="150" fillId="18" borderId="6" xfId="11" applyFont="1" applyBorder="1" applyAlignment="1">
      <alignment horizontal="center"/>
    </xf>
    <xf numFmtId="43" fontId="143" fillId="0" borderId="6" xfId="28" applyFont="1" applyBorder="1"/>
    <xf numFmtId="0" fontId="149" fillId="0" borderId="11" xfId="0" applyFont="1" applyBorder="1" applyAlignment="1">
      <alignment horizontal="center"/>
    </xf>
    <xf numFmtId="0" fontId="149" fillId="0" borderId="0" xfId="0" applyFont="1" applyBorder="1" applyAlignment="1">
      <alignment horizontal="center"/>
    </xf>
    <xf numFmtId="0" fontId="151" fillId="16" borderId="2" xfId="9" applyFont="1" applyBorder="1" applyAlignment="1">
      <alignment horizontal="center"/>
    </xf>
    <xf numFmtId="0" fontId="149" fillId="0" borderId="2" xfId="0" applyFont="1" applyBorder="1" applyAlignment="1">
      <alignment horizontal="center"/>
    </xf>
    <xf numFmtId="0" fontId="151" fillId="16" borderId="0" xfId="9" applyFont="1" applyBorder="1" applyAlignment="1">
      <alignment horizontal="center"/>
    </xf>
    <xf numFmtId="43" fontId="143" fillId="0" borderId="1" xfId="28" applyFont="1" applyBorder="1"/>
    <xf numFmtId="0" fontId="143" fillId="0" borderId="0" xfId="0" applyFont="1" applyProtection="1"/>
    <xf numFmtId="187" fontId="143" fillId="0" borderId="11" xfId="28" applyNumberFormat="1" applyFont="1" applyBorder="1"/>
    <xf numFmtId="187" fontId="143" fillId="0" borderId="12" xfId="28" applyNumberFormat="1" applyFont="1" applyBorder="1"/>
    <xf numFmtId="188" fontId="150" fillId="18" borderId="0" xfId="11" applyNumberFormat="1" applyFont="1" applyBorder="1"/>
    <xf numFmtId="189" fontId="143" fillId="0" borderId="2" xfId="28" applyNumberFormat="1" applyFont="1" applyBorder="1"/>
    <xf numFmtId="187" fontId="143" fillId="0" borderId="0" xfId="28" applyNumberFormat="1" applyFont="1" applyBorder="1"/>
    <xf numFmtId="187" fontId="151" fillId="16" borderId="2" xfId="9" applyNumberFormat="1" applyFont="1" applyBorder="1"/>
    <xf numFmtId="187" fontId="143" fillId="0" borderId="2" xfId="28" applyNumberFormat="1" applyFont="1" applyBorder="1"/>
    <xf numFmtId="187" fontId="151" fillId="16" borderId="0" xfId="9" applyNumberFormat="1" applyFont="1" applyBorder="1"/>
    <xf numFmtId="187" fontId="151" fillId="16" borderId="21" xfId="9" applyNumberFormat="1" applyFont="1" applyBorder="1"/>
    <xf numFmtId="188" fontId="143" fillId="0" borderId="0" xfId="0" applyNumberFormat="1" applyFont="1"/>
    <xf numFmtId="187" fontId="143" fillId="0" borderId="6" xfId="28" applyNumberFormat="1" applyFont="1" applyBorder="1"/>
    <xf numFmtId="187" fontId="143" fillId="0" borderId="7" xfId="28" applyNumberFormat="1" applyFont="1" applyBorder="1"/>
    <xf numFmtId="0" fontId="152" fillId="30" borderId="14" xfId="23" applyFont="1" applyBorder="1" applyAlignment="1">
      <alignment horizontal="center"/>
    </xf>
    <xf numFmtId="188" fontId="153" fillId="30" borderId="15" xfId="23" applyNumberFormat="1" applyFont="1" applyBorder="1"/>
    <xf numFmtId="188" fontId="153" fillId="30" borderId="16" xfId="23" applyNumberFormat="1" applyFont="1" applyBorder="1"/>
    <xf numFmtId="188" fontId="153" fillId="30" borderId="17" xfId="23" applyNumberFormat="1" applyFont="1" applyBorder="1"/>
    <xf numFmtId="189" fontId="153" fillId="30" borderId="14" xfId="23" applyNumberFormat="1" applyFont="1" applyBorder="1"/>
    <xf numFmtId="0" fontId="152" fillId="28" borderId="14" xfId="21" applyFont="1" applyBorder="1" applyAlignment="1">
      <alignment horizontal="center"/>
    </xf>
    <xf numFmtId="187" fontId="154" fillId="28" borderId="15" xfId="21" applyNumberFormat="1" applyFont="1" applyBorder="1"/>
    <xf numFmtId="187" fontId="154" fillId="28" borderId="16" xfId="21" applyNumberFormat="1" applyFont="1" applyBorder="1"/>
    <xf numFmtId="187" fontId="154" fillId="28" borderId="17" xfId="21" applyNumberFormat="1" applyFont="1" applyBorder="1"/>
    <xf numFmtId="189" fontId="154" fillId="28" borderId="14" xfId="21" applyNumberFormat="1" applyFont="1" applyBorder="1"/>
    <xf numFmtId="188" fontId="143" fillId="0" borderId="11" xfId="0" applyNumberFormat="1" applyFont="1" applyBorder="1"/>
    <xf numFmtId="188" fontId="143" fillId="0" borderId="12" xfId="0" applyNumberFormat="1" applyFont="1" applyBorder="1"/>
    <xf numFmtId="187" fontId="150" fillId="18" borderId="0" xfId="11" applyNumberFormat="1" applyFont="1" applyBorder="1"/>
    <xf numFmtId="187" fontId="143" fillId="0" borderId="0" xfId="0" applyNumberFormat="1" applyFont="1" applyProtection="1"/>
    <xf numFmtId="187" fontId="143" fillId="0" borderId="0" xfId="0" applyNumberFormat="1" applyFont="1"/>
    <xf numFmtId="187" fontId="143" fillId="0" borderId="11" xfId="28" applyNumberFormat="1" applyFont="1" applyFill="1" applyBorder="1"/>
    <xf numFmtId="187" fontId="143" fillId="0" borderId="12" xfId="28" applyNumberFormat="1" applyFont="1" applyFill="1" applyBorder="1"/>
    <xf numFmtId="43" fontId="144" fillId="0" borderId="0" xfId="28" applyNumberFormat="1" applyFont="1"/>
    <xf numFmtId="10" fontId="143" fillId="0" borderId="0" xfId="42" applyNumberFormat="1" applyFont="1" applyProtection="1"/>
    <xf numFmtId="10" fontId="143" fillId="0" borderId="0" xfId="42" applyNumberFormat="1" applyFont="1"/>
    <xf numFmtId="37" fontId="143" fillId="0" borderId="0" xfId="0" applyNumberFormat="1" applyFont="1" applyAlignment="1" applyProtection="1">
      <alignment vertical="center"/>
    </xf>
    <xf numFmtId="37" fontId="152" fillId="30" borderId="18" xfId="23" applyNumberFormat="1" applyFont="1" applyBorder="1" applyAlignment="1" applyProtection="1">
      <alignment horizontal="center" vertical="center"/>
    </xf>
    <xf numFmtId="187" fontId="153" fillId="30" borderId="15" xfId="23" applyNumberFormat="1" applyFont="1" applyBorder="1"/>
    <xf numFmtId="187" fontId="153" fillId="30" borderId="22" xfId="23" applyNumberFormat="1" applyFont="1" applyBorder="1"/>
    <xf numFmtId="0" fontId="155" fillId="0" borderId="0" xfId="0" applyFont="1" applyAlignment="1" applyProtection="1">
      <alignment vertical="center"/>
    </xf>
    <xf numFmtId="37" fontId="152" fillId="28" borderId="18" xfId="21" applyNumberFormat="1" applyFont="1" applyBorder="1" applyAlignment="1" applyProtection="1">
      <alignment horizontal="center" vertical="center"/>
    </xf>
    <xf numFmtId="187" fontId="154" fillId="28" borderId="19" xfId="21" applyNumberFormat="1" applyFont="1" applyBorder="1" applyAlignment="1" applyProtection="1">
      <alignment vertical="center"/>
    </xf>
    <xf numFmtId="187" fontId="154" fillId="28" borderId="18" xfId="21" applyNumberFormat="1" applyFont="1" applyBorder="1" applyAlignment="1" applyProtection="1">
      <alignment vertical="center"/>
    </xf>
    <xf numFmtId="189" fontId="154" fillId="28" borderId="20" xfId="21" applyNumberFormat="1" applyFont="1" applyBorder="1" applyAlignment="1" applyProtection="1">
      <alignment vertical="center"/>
    </xf>
    <xf numFmtId="187" fontId="150" fillId="18" borderId="24" xfId="11" applyNumberFormat="1" applyFont="1" applyBorder="1"/>
    <xf numFmtId="187" fontId="143" fillId="0" borderId="1" xfId="28" applyNumberFormat="1" applyFont="1" applyBorder="1"/>
    <xf numFmtId="187" fontId="150" fillId="18" borderId="2" xfId="11" applyNumberFormat="1" applyFont="1" applyBorder="1"/>
    <xf numFmtId="187" fontId="150" fillId="18" borderId="7" xfId="11" applyNumberFormat="1" applyFont="1" applyBorder="1"/>
    <xf numFmtId="189" fontId="143" fillId="0" borderId="7" xfId="28" applyNumberFormat="1" applyFont="1" applyBorder="1"/>
    <xf numFmtId="187" fontId="153" fillId="30" borderId="16" xfId="23" applyNumberFormat="1" applyFont="1" applyBorder="1"/>
    <xf numFmtId="190" fontId="143" fillId="0" borderId="0" xfId="28" applyNumberFormat="1" applyFont="1"/>
    <xf numFmtId="0" fontId="147" fillId="0" borderId="0" xfId="0" applyFont="1" applyAlignment="1">
      <alignment horizontal="left"/>
    </xf>
    <xf numFmtId="187" fontId="144" fillId="0" borderId="0" xfId="0" applyNumberFormat="1" applyFont="1"/>
    <xf numFmtId="188" fontId="143" fillId="0" borderId="8" xfId="0" applyNumberFormat="1" applyFont="1" applyBorder="1"/>
    <xf numFmtId="188" fontId="143" fillId="0" borderId="13" xfId="0" applyNumberFormat="1" applyFont="1" applyBorder="1"/>
    <xf numFmtId="43" fontId="143" fillId="0" borderId="0" xfId="28" applyFont="1" applyAlignment="1">
      <alignment horizontal="right"/>
    </xf>
    <xf numFmtId="0" fontId="146" fillId="15" borderId="1" xfId="8" applyFont="1" applyBorder="1"/>
    <xf numFmtId="0" fontId="146" fillId="15" borderId="6" xfId="8" applyFont="1" applyBorder="1"/>
    <xf numFmtId="0" fontId="146" fillId="15" borderId="7" xfId="8" applyFont="1" applyBorder="1" applyAlignment="1">
      <alignment horizontal="center"/>
    </xf>
    <xf numFmtId="0" fontId="146" fillId="15" borderId="9" xfId="8" applyFont="1" applyBorder="1" applyAlignment="1">
      <alignment horizontal="center"/>
    </xf>
    <xf numFmtId="0" fontId="151" fillId="15" borderId="2" xfId="8" applyFont="1" applyBorder="1" applyAlignment="1">
      <alignment horizontal="center"/>
    </xf>
    <xf numFmtId="0" fontId="151" fillId="15" borderId="0" xfId="8" applyFont="1" applyBorder="1" applyAlignment="1">
      <alignment horizontal="center"/>
    </xf>
    <xf numFmtId="0" fontId="143" fillId="0" borderId="0" xfId="0" applyFont="1" applyFill="1" applyBorder="1"/>
    <xf numFmtId="0" fontId="147" fillId="0" borderId="0" xfId="0" applyFont="1" applyFill="1" applyBorder="1"/>
    <xf numFmtId="43" fontId="143" fillId="0" borderId="0" xfId="28" applyFont="1" applyFill="1" applyBorder="1"/>
    <xf numFmtId="187" fontId="151" fillId="15" borderId="2" xfId="8" applyNumberFormat="1" applyFont="1" applyBorder="1"/>
    <xf numFmtId="187" fontId="151" fillId="15" borderId="0" xfId="8" applyNumberFormat="1" applyFont="1" applyBorder="1"/>
    <xf numFmtId="187" fontId="151" fillId="15" borderId="21" xfId="8" applyNumberFormat="1" applyFont="1" applyBorder="1"/>
    <xf numFmtId="0" fontId="152" fillId="27" borderId="14" xfId="20" applyFont="1" applyBorder="1" applyAlignment="1">
      <alignment horizontal="center"/>
    </xf>
    <xf numFmtId="187" fontId="154" fillId="27" borderId="15" xfId="20" applyNumberFormat="1" applyFont="1" applyBorder="1"/>
    <xf numFmtId="187" fontId="154" fillId="27" borderId="16" xfId="20" applyNumberFormat="1" applyFont="1" applyBorder="1"/>
    <xf numFmtId="187" fontId="154" fillId="27" borderId="17" xfId="20" applyNumberFormat="1" applyFont="1" applyBorder="1"/>
    <xf numFmtId="189" fontId="154" fillId="27" borderId="14" xfId="20" applyNumberFormat="1" applyFont="1" applyBorder="1"/>
    <xf numFmtId="37" fontId="152" fillId="27" borderId="18" xfId="20" applyNumberFormat="1" applyFont="1" applyBorder="1" applyAlignment="1" applyProtection="1">
      <alignment horizontal="center" vertical="center"/>
    </xf>
    <xf numFmtId="187" fontId="154" fillId="27" borderId="19" xfId="20" applyNumberFormat="1" applyFont="1" applyBorder="1" applyAlignment="1" applyProtection="1">
      <alignment vertical="center"/>
    </xf>
    <xf numFmtId="187" fontId="154" fillId="27" borderId="18" xfId="20" applyNumberFormat="1" applyFont="1" applyBorder="1" applyAlignment="1" applyProtection="1">
      <alignment vertical="center"/>
    </xf>
    <xf numFmtId="189" fontId="154" fillId="27" borderId="20" xfId="20" applyNumberFormat="1" applyFont="1" applyBorder="1" applyAlignment="1" applyProtection="1">
      <alignment vertical="center"/>
    </xf>
    <xf numFmtId="0" fontId="143" fillId="0" borderId="0" xfId="0" applyFont="1" applyBorder="1"/>
    <xf numFmtId="0" fontId="143" fillId="0" borderId="0" xfId="0" applyFont="1" applyAlignment="1">
      <alignment vertical="center"/>
    </xf>
    <xf numFmtId="0" fontId="147" fillId="0" borderId="0" xfId="0" applyFont="1" applyFill="1" applyBorder="1" applyAlignment="1">
      <alignment vertical="center"/>
    </xf>
    <xf numFmtId="0" fontId="143" fillId="0" borderId="0" xfId="0" applyFont="1" applyFill="1" applyBorder="1" applyAlignment="1">
      <alignment vertical="center"/>
    </xf>
    <xf numFmtId="0" fontId="156" fillId="0" borderId="0" xfId="0" applyFont="1" applyFill="1" applyBorder="1" applyAlignment="1">
      <alignment vertical="center"/>
    </xf>
    <xf numFmtId="0" fontId="157" fillId="0" borderId="0" xfId="0" applyFont="1" applyFill="1" applyBorder="1" applyAlignment="1">
      <alignment vertical="center"/>
    </xf>
    <xf numFmtId="43" fontId="143" fillId="2" borderId="0" xfId="28" applyFont="1" applyFill="1"/>
    <xf numFmtId="3" fontId="158" fillId="0" borderId="0" xfId="0" applyNumberFormat="1" applyFont="1" applyAlignment="1">
      <alignment horizontal="right" readingOrder="1"/>
    </xf>
    <xf numFmtId="3" fontId="158" fillId="0" borderId="0" xfId="0" applyNumberFormat="1" applyFont="1"/>
    <xf numFmtId="0" fontId="147" fillId="0" borderId="0" xfId="0" applyFont="1" applyFill="1" applyBorder="1" applyAlignment="1">
      <alignment horizontal="center"/>
    </xf>
    <xf numFmtId="187" fontId="143" fillId="0" borderId="0" xfId="28" applyNumberFormat="1" applyFont="1" applyFill="1" applyBorder="1"/>
    <xf numFmtId="187" fontId="147" fillId="0" borderId="0" xfId="28" applyNumberFormat="1" applyFont="1" applyFill="1" applyBorder="1"/>
    <xf numFmtId="189" fontId="143" fillId="0" borderId="0" xfId="28" applyNumberFormat="1" applyFont="1" applyFill="1" applyBorder="1"/>
    <xf numFmtId="43" fontId="157" fillId="0" borderId="0" xfId="28" applyFont="1" applyFill="1" applyBorder="1" applyAlignment="1">
      <alignment vertical="center"/>
    </xf>
    <xf numFmtId="10" fontId="144" fillId="0" borderId="0" xfId="42" applyNumberFormat="1" applyFont="1"/>
    <xf numFmtId="0" fontId="146" fillId="14" borderId="1" xfId="7" applyFont="1" applyBorder="1"/>
    <xf numFmtId="0" fontId="146" fillId="14" borderId="6" xfId="7" applyFont="1" applyBorder="1"/>
    <xf numFmtId="0" fontId="146" fillId="14" borderId="7" xfId="7" applyFont="1" applyBorder="1" applyAlignment="1">
      <alignment horizontal="center"/>
    </xf>
    <xf numFmtId="0" fontId="146" fillId="14" borderId="9" xfId="7" applyFont="1" applyBorder="1" applyAlignment="1">
      <alignment horizontal="center"/>
    </xf>
    <xf numFmtId="0" fontId="151" fillId="14" borderId="2" xfId="7" applyFont="1" applyBorder="1" applyAlignment="1">
      <alignment horizontal="center"/>
    </xf>
    <xf numFmtId="0" fontId="151" fillId="14" borderId="0" xfId="7" applyFont="1" applyBorder="1" applyAlignment="1">
      <alignment horizontal="center"/>
    </xf>
    <xf numFmtId="187" fontId="143" fillId="0" borderId="11" xfId="28" applyNumberFormat="1" applyFont="1" applyBorder="1" applyAlignment="1">
      <alignment horizontal="center"/>
    </xf>
    <xf numFmtId="187" fontId="143" fillId="0" borderId="0" xfId="28" applyNumberFormat="1" applyFont="1" applyBorder="1" applyAlignment="1">
      <alignment horizontal="center"/>
    </xf>
    <xf numFmtId="187" fontId="151" fillId="14" borderId="2" xfId="7" applyNumberFormat="1" applyFont="1" applyBorder="1"/>
    <xf numFmtId="187" fontId="151" fillId="14" borderId="0" xfId="7" applyNumberFormat="1" applyFont="1" applyBorder="1"/>
    <xf numFmtId="187" fontId="151" fillId="14" borderId="21" xfId="7" applyNumberFormat="1" applyFont="1" applyBorder="1" applyAlignment="1">
      <alignment vertical="center"/>
    </xf>
    <xf numFmtId="0" fontId="152" fillId="26" borderId="14" xfId="19" applyFont="1" applyBorder="1" applyAlignment="1">
      <alignment horizontal="center"/>
    </xf>
    <xf numFmtId="187" fontId="154" fillId="26" borderId="15" xfId="19" applyNumberFormat="1" applyFont="1" applyBorder="1"/>
    <xf numFmtId="187" fontId="154" fillId="26" borderId="16" xfId="19" applyNumberFormat="1" applyFont="1" applyBorder="1"/>
    <xf numFmtId="187" fontId="154" fillId="26" borderId="17" xfId="19" applyNumberFormat="1" applyFont="1" applyBorder="1"/>
    <xf numFmtId="189" fontId="154" fillId="26" borderId="14" xfId="19" applyNumberFormat="1" applyFont="1" applyBorder="1"/>
    <xf numFmtId="187" fontId="151" fillId="14" borderId="2" xfId="7" applyNumberFormat="1" applyFont="1" applyBorder="1" applyAlignment="1">
      <alignment horizontal="center"/>
    </xf>
    <xf numFmtId="187" fontId="151" fillId="14" borderId="21" xfId="7" applyNumberFormat="1" applyFont="1" applyBorder="1"/>
    <xf numFmtId="37" fontId="152" fillId="26" borderId="18" xfId="19" applyNumberFormat="1" applyFont="1" applyBorder="1" applyAlignment="1" applyProtection="1">
      <alignment horizontal="center" vertical="center"/>
    </xf>
    <xf numFmtId="187" fontId="154" fillId="26" borderId="19" xfId="19" applyNumberFormat="1" applyFont="1" applyBorder="1" applyAlignment="1" applyProtection="1">
      <alignment vertical="center"/>
    </xf>
    <xf numFmtId="187" fontId="154" fillId="26" borderId="18" xfId="19" applyNumberFormat="1" applyFont="1" applyBorder="1" applyAlignment="1" applyProtection="1">
      <alignment vertical="center"/>
    </xf>
    <xf numFmtId="189" fontId="154" fillId="26" borderId="20" xfId="19" applyNumberFormat="1" applyFont="1" applyBorder="1" applyAlignment="1" applyProtection="1">
      <alignment vertical="center"/>
    </xf>
    <xf numFmtId="43" fontId="143" fillId="0" borderId="0" xfId="28" applyFont="1" applyFill="1" applyBorder="1" applyAlignment="1">
      <alignment vertical="center"/>
    </xf>
    <xf numFmtId="0" fontId="147" fillId="0" borderId="2" xfId="0" applyFont="1" applyBorder="1" applyAlignment="1">
      <alignment horizontal="center" vertical="center"/>
    </xf>
    <xf numFmtId="187" fontId="143" fillId="0" borderId="11" xfId="28" applyNumberFormat="1" applyFont="1" applyBorder="1" applyAlignment="1">
      <alignment vertical="center"/>
    </xf>
    <xf numFmtId="187" fontId="143" fillId="0" borderId="0" xfId="28" applyNumberFormat="1" applyFont="1" applyBorder="1" applyAlignment="1">
      <alignment vertical="center"/>
    </xf>
    <xf numFmtId="187" fontId="143" fillId="0" borderId="1" xfId="28" applyNumberFormat="1" applyFont="1" applyBorder="1" applyAlignment="1">
      <alignment vertical="center"/>
    </xf>
    <xf numFmtId="187" fontId="151" fillId="14" borderId="0" xfId="7" applyNumberFormat="1" applyFont="1" applyBorder="1" applyAlignment="1">
      <alignment vertical="center"/>
    </xf>
    <xf numFmtId="189" fontId="143" fillId="0" borderId="2" xfId="28" applyNumberFormat="1" applyFont="1" applyBorder="1" applyAlignment="1">
      <alignment vertical="center"/>
    </xf>
    <xf numFmtId="187" fontId="143" fillId="0" borderId="2" xfId="28" applyNumberFormat="1" applyFont="1" applyBorder="1" applyAlignment="1">
      <alignment vertical="center"/>
    </xf>
    <xf numFmtId="187" fontId="143" fillId="0" borderId="7" xfId="28" applyNumberFormat="1" applyFont="1" applyBorder="1" applyAlignment="1">
      <alignment vertical="center"/>
    </xf>
    <xf numFmtId="187" fontId="154" fillId="26" borderId="14" xfId="19" applyNumberFormat="1" applyFont="1" applyBorder="1"/>
    <xf numFmtId="0" fontId="159" fillId="0" borderId="0" xfId="0" applyFont="1"/>
    <xf numFmtId="0" fontId="160" fillId="0" borderId="0" xfId="0" applyFont="1"/>
    <xf numFmtId="43" fontId="159" fillId="0" borderId="0" xfId="28" applyFont="1"/>
    <xf numFmtId="0" fontId="160" fillId="0" borderId="1" xfId="0" applyFont="1" applyBorder="1" applyAlignment="1">
      <alignment horizontal="center"/>
    </xf>
    <xf numFmtId="43" fontId="160" fillId="0" borderId="5" xfId="28" applyFont="1" applyBorder="1" applyAlignment="1">
      <alignment horizontal="center"/>
    </xf>
    <xf numFmtId="0" fontId="160" fillId="0" borderId="2" xfId="0" applyFont="1" applyBorder="1" applyAlignment="1">
      <alignment horizontal="center"/>
    </xf>
    <xf numFmtId="0" fontId="160" fillId="0" borderId="3" xfId="0" applyFont="1" applyBorder="1"/>
    <xf numFmtId="0" fontId="160" fillId="0" borderId="4" xfId="0" applyFont="1" applyBorder="1"/>
    <xf numFmtId="0" fontId="162" fillId="18" borderId="5" xfId="11" applyFont="1" applyBorder="1"/>
    <xf numFmtId="43" fontId="160" fillId="0" borderId="6" xfId="28" applyFont="1" applyBorder="1" applyAlignment="1">
      <alignment horizontal="center"/>
    </xf>
    <xf numFmtId="0" fontId="160" fillId="0" borderId="0" xfId="0" applyFont="1" applyBorder="1"/>
    <xf numFmtId="0" fontId="162" fillId="16" borderId="1" xfId="9" applyFont="1" applyBorder="1"/>
    <xf numFmtId="0" fontId="160" fillId="0" borderId="1" xfId="0" applyFont="1" applyBorder="1"/>
    <xf numFmtId="0" fontId="160" fillId="0" borderId="7" xfId="0" applyFont="1" applyBorder="1" applyAlignment="1">
      <alignment horizontal="center"/>
    </xf>
    <xf numFmtId="0" fontId="160" fillId="0" borderId="8" xfId="0" applyFont="1" applyBorder="1" applyAlignment="1">
      <alignment horizontal="center"/>
    </xf>
    <xf numFmtId="0" fontId="160" fillId="0" borderId="13" xfId="0" applyFont="1" applyBorder="1" applyAlignment="1">
      <alignment horizontal="center"/>
    </xf>
    <xf numFmtId="0" fontId="162" fillId="18" borderId="9" xfId="11" applyFont="1" applyBorder="1" applyAlignment="1">
      <alignment horizontal="center"/>
    </xf>
    <xf numFmtId="43" fontId="160" fillId="0" borderId="9" xfId="28" applyFont="1" applyBorder="1"/>
    <xf numFmtId="0" fontId="163" fillId="0" borderId="8" xfId="0" applyFont="1" applyBorder="1" applyAlignment="1">
      <alignment horizontal="center"/>
    </xf>
    <xf numFmtId="0" fontId="163" fillId="0" borderId="10" xfId="0" applyFont="1" applyBorder="1" applyAlignment="1">
      <alignment horizontal="center"/>
    </xf>
    <xf numFmtId="0" fontId="162" fillId="16" borderId="7" xfId="9" applyFont="1" applyBorder="1" applyAlignment="1">
      <alignment horizontal="center"/>
    </xf>
    <xf numFmtId="0" fontId="163" fillId="0" borderId="7" xfId="0" applyFont="1" applyBorder="1" applyAlignment="1">
      <alignment horizontal="center"/>
    </xf>
    <xf numFmtId="0" fontId="159" fillId="0" borderId="11" xfId="0" applyFont="1" applyBorder="1" applyAlignment="1">
      <alignment horizontal="center"/>
    </xf>
    <xf numFmtId="0" fontId="164" fillId="0" borderId="12" xfId="0" applyFont="1" applyBorder="1" applyAlignment="1">
      <alignment horizontal="center"/>
    </xf>
    <xf numFmtId="0" fontId="165" fillId="18" borderId="6" xfId="11" applyFont="1" applyBorder="1" applyAlignment="1">
      <alignment horizontal="center"/>
    </xf>
    <xf numFmtId="43" fontId="159" fillId="0" borderId="6" xfId="28" applyFont="1" applyBorder="1"/>
    <xf numFmtId="0" fontId="164" fillId="0" borderId="11" xfId="0" applyFont="1" applyBorder="1" applyAlignment="1">
      <alignment horizontal="center"/>
    </xf>
    <xf numFmtId="0" fontId="164" fillId="0" borderId="0" xfId="0" applyFont="1" applyBorder="1" applyAlignment="1">
      <alignment horizontal="center"/>
    </xf>
    <xf numFmtId="0" fontId="166" fillId="16" borderId="2" xfId="9" applyFont="1" applyBorder="1" applyAlignment="1">
      <alignment horizontal="center"/>
    </xf>
    <xf numFmtId="0" fontId="164" fillId="0" borderId="2" xfId="0" applyFont="1" applyBorder="1" applyAlignment="1">
      <alignment horizontal="center"/>
    </xf>
    <xf numFmtId="0" fontId="166" fillId="16" borderId="0" xfId="9" applyFont="1" applyBorder="1" applyAlignment="1">
      <alignment horizontal="center"/>
    </xf>
    <xf numFmtId="43" fontId="159" fillId="0" borderId="1" xfId="28" applyFont="1" applyBorder="1"/>
    <xf numFmtId="0" fontId="159" fillId="0" borderId="0" xfId="0" applyFont="1" applyProtection="1"/>
    <xf numFmtId="188" fontId="159" fillId="0" borderId="11" xfId="0" applyNumberFormat="1" applyFont="1" applyBorder="1"/>
    <xf numFmtId="188" fontId="159" fillId="0" borderId="12" xfId="0" applyNumberFormat="1" applyFont="1" applyBorder="1"/>
    <xf numFmtId="188" fontId="165" fillId="18" borderId="0" xfId="11" applyNumberFormat="1" applyFont="1" applyBorder="1"/>
    <xf numFmtId="189" fontId="159" fillId="0" borderId="2" xfId="28" applyNumberFormat="1" applyFont="1" applyBorder="1"/>
    <xf numFmtId="187" fontId="159" fillId="0" borderId="11" xfId="28" applyNumberFormat="1" applyFont="1" applyBorder="1"/>
    <xf numFmtId="187" fontId="159" fillId="0" borderId="0" xfId="28" applyNumberFormat="1" applyFont="1" applyBorder="1"/>
    <xf numFmtId="187" fontId="166" fillId="16" borderId="2" xfId="9" applyNumberFormat="1" applyFont="1" applyBorder="1"/>
    <xf numFmtId="187" fontId="159" fillId="0" borderId="2" xfId="28" applyNumberFormat="1" applyFont="1" applyBorder="1"/>
    <xf numFmtId="187" fontId="166" fillId="16" borderId="0" xfId="9" applyNumberFormat="1" applyFont="1" applyBorder="1"/>
    <xf numFmtId="188" fontId="159" fillId="0" borderId="0" xfId="0" applyNumberFormat="1" applyFont="1"/>
    <xf numFmtId="188" fontId="159" fillId="0" borderId="13" xfId="0" applyNumberFormat="1" applyFont="1" applyBorder="1"/>
    <xf numFmtId="0" fontId="167" fillId="30" borderId="14" xfId="23" applyFont="1" applyBorder="1" applyAlignment="1">
      <alignment horizontal="center"/>
    </xf>
    <xf numFmtId="188" fontId="168" fillId="30" borderId="15" xfId="23" applyNumberFormat="1" applyFont="1" applyBorder="1"/>
    <xf numFmtId="188" fontId="168" fillId="30" borderId="16" xfId="23" applyNumberFormat="1" applyFont="1" applyBorder="1"/>
    <xf numFmtId="188" fontId="168" fillId="30" borderId="17" xfId="23" applyNumberFormat="1" applyFont="1" applyBorder="1"/>
    <xf numFmtId="189" fontId="168" fillId="30" borderId="14" xfId="23" applyNumberFormat="1" applyFont="1" applyBorder="1"/>
    <xf numFmtId="0" fontId="167" fillId="28" borderId="14" xfId="21" applyFont="1" applyBorder="1" applyAlignment="1">
      <alignment horizontal="center"/>
    </xf>
    <xf numFmtId="187" fontId="169" fillId="28" borderId="15" xfId="21" applyNumberFormat="1" applyFont="1" applyBorder="1"/>
    <xf numFmtId="187" fontId="169" fillId="28" borderId="16" xfId="21" applyNumberFormat="1" applyFont="1" applyBorder="1"/>
    <xf numFmtId="187" fontId="169" fillId="28" borderId="17" xfId="21" applyNumberFormat="1" applyFont="1" applyBorder="1"/>
    <xf numFmtId="189" fontId="169" fillId="28" borderId="14" xfId="21" applyNumberFormat="1" applyFont="1" applyBorder="1"/>
    <xf numFmtId="187" fontId="159" fillId="0" borderId="12" xfId="28" applyNumberFormat="1" applyFont="1" applyBorder="1"/>
    <xf numFmtId="187" fontId="165" fillId="18" borderId="0" xfId="11" applyNumberFormat="1" applyFont="1" applyBorder="1"/>
    <xf numFmtId="187" fontId="159" fillId="0" borderId="0" xfId="0" applyNumberFormat="1" applyFont="1" applyProtection="1"/>
    <xf numFmtId="187" fontId="159" fillId="0" borderId="0" xfId="0" applyNumberFormat="1" applyFont="1"/>
    <xf numFmtId="187" fontId="159" fillId="0" borderId="11" xfId="28" applyNumberFormat="1" applyFont="1" applyFill="1" applyBorder="1"/>
    <xf numFmtId="187" fontId="159" fillId="0" borderId="12" xfId="28" applyNumberFormat="1" applyFont="1" applyFill="1" applyBorder="1"/>
    <xf numFmtId="190" fontId="159" fillId="0" borderId="0" xfId="28" applyNumberFormat="1" applyFont="1"/>
    <xf numFmtId="10" fontId="159" fillId="0" borderId="0" xfId="42" applyNumberFormat="1" applyFont="1" applyProtection="1"/>
    <xf numFmtId="10" fontId="159" fillId="0" borderId="0" xfId="42" applyNumberFormat="1" applyFont="1"/>
    <xf numFmtId="187" fontId="166" fillId="16" borderId="21" xfId="9" applyNumberFormat="1" applyFont="1" applyBorder="1"/>
    <xf numFmtId="187" fontId="159" fillId="0" borderId="7" xfId="28" applyNumberFormat="1" applyFont="1" applyBorder="1"/>
    <xf numFmtId="37" fontId="159" fillId="0" borderId="0" xfId="0" applyNumberFormat="1" applyFont="1" applyAlignment="1" applyProtection="1">
      <alignment vertical="center"/>
    </xf>
    <xf numFmtId="37" fontId="167" fillId="30" borderId="18" xfId="23" applyNumberFormat="1" applyFont="1" applyBorder="1" applyAlignment="1" applyProtection="1">
      <alignment horizontal="center" vertical="center"/>
    </xf>
    <xf numFmtId="187" fontId="168" fillId="30" borderId="15" xfId="23" applyNumberFormat="1" applyFont="1" applyBorder="1"/>
    <xf numFmtId="187" fontId="168" fillId="30" borderId="22" xfId="23" applyNumberFormat="1" applyFont="1" applyBorder="1"/>
    <xf numFmtId="0" fontId="170" fillId="0" borderId="0" xfId="0" applyFont="1" applyAlignment="1" applyProtection="1">
      <alignment vertical="center"/>
    </xf>
    <xf numFmtId="37" fontId="167" fillId="28" borderId="18" xfId="21" applyNumberFormat="1" applyFont="1" applyBorder="1" applyAlignment="1" applyProtection="1">
      <alignment horizontal="center" vertical="center"/>
    </xf>
    <xf numFmtId="187" fontId="169" fillId="28" borderId="19" xfId="21" applyNumberFormat="1" applyFont="1" applyBorder="1" applyAlignment="1" applyProtection="1">
      <alignment vertical="center"/>
    </xf>
    <xf numFmtId="187" fontId="169" fillId="28" borderId="18" xfId="21" applyNumberFormat="1" applyFont="1" applyBorder="1" applyAlignment="1" applyProtection="1">
      <alignment vertical="center"/>
    </xf>
    <xf numFmtId="189" fontId="169" fillId="28" borderId="20" xfId="21" applyNumberFormat="1" applyFont="1" applyBorder="1" applyAlignment="1" applyProtection="1">
      <alignment vertical="center"/>
    </xf>
    <xf numFmtId="187" fontId="165" fillId="18" borderId="24" xfId="11" applyNumberFormat="1" applyFont="1" applyBorder="1"/>
    <xf numFmtId="187" fontId="159" fillId="0" borderId="1" xfId="28" applyNumberFormat="1" applyFont="1" applyBorder="1"/>
    <xf numFmtId="187" fontId="165" fillId="18" borderId="2" xfId="11" applyNumberFormat="1" applyFont="1" applyBorder="1"/>
    <xf numFmtId="187" fontId="159" fillId="0" borderId="6" xfId="28" applyNumberFormat="1" applyFont="1" applyBorder="1"/>
    <xf numFmtId="187" fontId="165" fillId="18" borderId="7" xfId="11" applyNumberFormat="1" applyFont="1" applyBorder="1"/>
    <xf numFmtId="189" fontId="159" fillId="0" borderId="7" xfId="28" applyNumberFormat="1" applyFont="1" applyBorder="1"/>
    <xf numFmtId="187" fontId="168" fillId="30" borderId="16" xfId="23" applyNumberFormat="1" applyFont="1" applyBorder="1"/>
    <xf numFmtId="0" fontId="160" fillId="0" borderId="0" xfId="0" applyFont="1" applyAlignment="1">
      <alignment horizontal="left"/>
    </xf>
    <xf numFmtId="188" fontId="159" fillId="0" borderId="8" xfId="0" applyNumberFormat="1" applyFont="1" applyBorder="1"/>
    <xf numFmtId="43" fontId="159" fillId="0" borderId="0" xfId="28" applyFont="1" applyAlignment="1">
      <alignment horizontal="right"/>
    </xf>
    <xf numFmtId="0" fontId="162" fillId="15" borderId="1" xfId="8" applyFont="1" applyBorder="1"/>
    <xf numFmtId="0" fontId="162" fillId="15" borderId="6" xfId="8" applyFont="1" applyBorder="1"/>
    <xf numFmtId="0" fontId="162" fillId="15" borderId="7" xfId="8" applyFont="1" applyBorder="1" applyAlignment="1">
      <alignment horizontal="center"/>
    </xf>
    <xf numFmtId="0" fontId="162" fillId="15" borderId="9" xfId="8" applyFont="1" applyBorder="1" applyAlignment="1">
      <alignment horizontal="center"/>
    </xf>
    <xf numFmtId="0" fontId="166" fillId="15" borderId="2" xfId="8" applyFont="1" applyBorder="1" applyAlignment="1">
      <alignment horizontal="center"/>
    </xf>
    <xf numFmtId="0" fontId="166" fillId="15" borderId="0" xfId="8" applyFont="1" applyBorder="1" applyAlignment="1">
      <alignment horizontal="center"/>
    </xf>
    <xf numFmtId="0" fontId="159" fillId="0" borderId="0" xfId="0" applyFont="1" applyFill="1" applyBorder="1"/>
    <xf numFmtId="0" fontId="160" fillId="0" borderId="0" xfId="0" applyFont="1" applyFill="1" applyBorder="1"/>
    <xf numFmtId="43" fontId="159" fillId="0" borderId="0" xfId="28" applyFont="1" applyFill="1" applyBorder="1"/>
    <xf numFmtId="187" fontId="166" fillId="15" borderId="2" xfId="8" applyNumberFormat="1" applyFont="1" applyBorder="1"/>
    <xf numFmtId="187" fontId="166" fillId="15" borderId="0" xfId="8" applyNumberFormat="1" applyFont="1" applyBorder="1"/>
    <xf numFmtId="0" fontId="167" fillId="27" borderId="14" xfId="20" applyFont="1" applyBorder="1" applyAlignment="1">
      <alignment horizontal="center"/>
    </xf>
    <xf numFmtId="187" fontId="169" fillId="27" borderId="15" xfId="20" applyNumberFormat="1" applyFont="1" applyBorder="1"/>
    <xf numFmtId="187" fontId="169" fillId="27" borderId="16" xfId="20" applyNumberFormat="1" applyFont="1" applyBorder="1"/>
    <xf numFmtId="187" fontId="169" fillId="27" borderId="17" xfId="20" applyNumberFormat="1" applyFont="1" applyBorder="1"/>
    <xf numFmtId="189" fontId="169" fillId="27" borderId="14" xfId="20" applyNumberFormat="1" applyFont="1" applyBorder="1"/>
    <xf numFmtId="187" fontId="166" fillId="15" borderId="21" xfId="8" applyNumberFormat="1" applyFont="1" applyBorder="1"/>
    <xf numFmtId="37" fontId="167" fillId="27" borderId="18" xfId="20" applyNumberFormat="1" applyFont="1" applyBorder="1" applyAlignment="1" applyProtection="1">
      <alignment horizontal="center" vertical="center"/>
    </xf>
    <xf numFmtId="187" fontId="169" fillId="27" borderId="19" xfId="20" applyNumberFormat="1" applyFont="1" applyBorder="1" applyAlignment="1" applyProtection="1">
      <alignment vertical="center"/>
    </xf>
    <xf numFmtId="187" fontId="169" fillId="27" borderId="18" xfId="20" applyNumberFormat="1" applyFont="1" applyBorder="1" applyAlignment="1" applyProtection="1">
      <alignment vertical="center"/>
    </xf>
    <xf numFmtId="189" fontId="169" fillId="27" borderId="20" xfId="20" applyNumberFormat="1" applyFont="1" applyBorder="1" applyAlignment="1" applyProtection="1">
      <alignment vertical="center"/>
    </xf>
    <xf numFmtId="0" fontId="159" fillId="0" borderId="0" xfId="0" applyFont="1" applyBorder="1"/>
    <xf numFmtId="0" fontId="159" fillId="0" borderId="0" xfId="0" applyFont="1" applyAlignment="1">
      <alignment vertical="center"/>
    </xf>
    <xf numFmtId="0" fontId="160" fillId="0" borderId="0" xfId="0" applyFont="1" applyFill="1" applyBorder="1" applyAlignment="1">
      <alignment vertical="center"/>
    </xf>
    <xf numFmtId="0" fontId="159" fillId="0" borderId="0" xfId="0" applyFont="1" applyFill="1" applyBorder="1" applyAlignment="1">
      <alignment vertical="center"/>
    </xf>
    <xf numFmtId="43" fontId="159" fillId="0" borderId="0" xfId="28" applyFont="1" applyFill="1" applyBorder="1" applyAlignment="1">
      <alignment vertical="center"/>
    </xf>
    <xf numFmtId="0" fontId="171" fillId="0" borderId="0" xfId="0" applyFont="1" applyFill="1" applyBorder="1" applyAlignment="1">
      <alignment vertical="center"/>
    </xf>
    <xf numFmtId="0" fontId="172" fillId="0" borderId="0" xfId="0" applyFont="1" applyFill="1" applyBorder="1" applyAlignment="1">
      <alignment vertical="center"/>
    </xf>
    <xf numFmtId="43" fontId="172" fillId="0" borderId="0" xfId="28" applyFont="1" applyFill="1" applyBorder="1" applyAlignment="1">
      <alignment vertical="center"/>
    </xf>
    <xf numFmtId="190" fontId="159" fillId="0" borderId="0" xfId="28" applyNumberFormat="1" applyFont="1" applyAlignment="1">
      <alignment vertical="center"/>
    </xf>
    <xf numFmtId="43" fontId="159" fillId="2" borderId="0" xfId="28" applyFont="1" applyFill="1"/>
    <xf numFmtId="3" fontId="173" fillId="0" borderId="0" xfId="0" applyNumberFormat="1" applyFont="1" applyAlignment="1">
      <alignment horizontal="right" readingOrder="1"/>
    </xf>
    <xf numFmtId="3" fontId="173" fillId="0" borderId="0" xfId="0" applyNumberFormat="1" applyFont="1"/>
    <xf numFmtId="0" fontId="160" fillId="0" borderId="0" xfId="0" applyFont="1" applyFill="1" applyBorder="1" applyAlignment="1">
      <alignment horizontal="center"/>
    </xf>
    <xf numFmtId="187" fontId="159" fillId="0" borderId="0" xfId="28" applyNumberFormat="1" applyFont="1" applyFill="1" applyBorder="1"/>
    <xf numFmtId="187" fontId="160" fillId="0" borderId="0" xfId="28" applyNumberFormat="1" applyFont="1" applyFill="1" applyBorder="1"/>
    <xf numFmtId="189" fontId="159" fillId="0" borderId="0" xfId="28" applyNumberFormat="1" applyFont="1" applyFill="1" applyBorder="1"/>
    <xf numFmtId="0" fontId="162" fillId="14" borderId="1" xfId="7" applyFont="1" applyBorder="1"/>
    <xf numFmtId="0" fontId="162" fillId="14" borderId="6" xfId="7" applyFont="1" applyBorder="1"/>
    <xf numFmtId="0" fontId="162" fillId="14" borderId="7" xfId="7" applyFont="1" applyBorder="1" applyAlignment="1">
      <alignment horizontal="center"/>
    </xf>
    <xf numFmtId="0" fontId="162" fillId="14" borderId="9" xfId="7" applyFont="1" applyBorder="1" applyAlignment="1">
      <alignment horizontal="center"/>
    </xf>
    <xf numFmtId="0" fontId="166" fillId="14" borderId="2" xfId="7" applyFont="1" applyBorder="1" applyAlignment="1">
      <alignment horizontal="center"/>
    </xf>
    <xf numFmtId="0" fontId="166" fillId="14" borderId="0" xfId="7" applyFont="1" applyBorder="1" applyAlignment="1">
      <alignment horizontal="center"/>
    </xf>
    <xf numFmtId="187" fontId="166" fillId="14" borderId="2" xfId="7" applyNumberFormat="1" applyFont="1" applyBorder="1"/>
    <xf numFmtId="187" fontId="166" fillId="14" borderId="0" xfId="7" applyNumberFormat="1" applyFont="1" applyBorder="1"/>
    <xf numFmtId="0" fontId="167" fillId="26" borderId="14" xfId="19" applyFont="1" applyBorder="1" applyAlignment="1">
      <alignment horizontal="center"/>
    </xf>
    <xf numFmtId="187" fontId="169" fillId="26" borderId="15" xfId="19" applyNumberFormat="1" applyFont="1" applyBorder="1"/>
    <xf numFmtId="187" fontId="169" fillId="26" borderId="16" xfId="19" applyNumberFormat="1" applyFont="1" applyBorder="1"/>
    <xf numFmtId="187" fontId="169" fillId="26" borderId="17" xfId="19" applyNumberFormat="1" applyFont="1" applyBorder="1"/>
    <xf numFmtId="189" fontId="169" fillId="26" borderId="14" xfId="19" applyNumberFormat="1" applyFont="1" applyBorder="1"/>
    <xf numFmtId="187" fontId="159" fillId="0" borderId="11" xfId="28" applyNumberFormat="1" applyFont="1" applyBorder="1" applyAlignment="1">
      <alignment horizontal="center"/>
    </xf>
    <xf numFmtId="187" fontId="159" fillId="0" borderId="0" xfId="28" applyNumberFormat="1" applyFont="1" applyBorder="1" applyAlignment="1">
      <alignment horizontal="center"/>
    </xf>
    <xf numFmtId="187" fontId="166" fillId="14" borderId="2" xfId="7" applyNumberFormat="1" applyFont="1" applyBorder="1" applyAlignment="1">
      <alignment horizontal="center"/>
    </xf>
    <xf numFmtId="187" fontId="166" fillId="14" borderId="21" xfId="7" applyNumberFormat="1" applyFont="1" applyBorder="1"/>
    <xf numFmtId="37" fontId="167" fillId="26" borderId="18" xfId="19" applyNumberFormat="1" applyFont="1" applyBorder="1" applyAlignment="1" applyProtection="1">
      <alignment horizontal="center" vertical="center"/>
    </xf>
    <xf numFmtId="187" fontId="169" fillId="26" borderId="19" xfId="19" applyNumberFormat="1" applyFont="1" applyBorder="1" applyAlignment="1" applyProtection="1">
      <alignment vertical="center"/>
    </xf>
    <xf numFmtId="187" fontId="169" fillId="26" borderId="18" xfId="19" applyNumberFormat="1" applyFont="1" applyBorder="1" applyAlignment="1" applyProtection="1">
      <alignment vertical="center"/>
    </xf>
    <xf numFmtId="189" fontId="169" fillId="26" borderId="20" xfId="19" applyNumberFormat="1" applyFont="1" applyBorder="1" applyAlignment="1" applyProtection="1">
      <alignment vertical="center"/>
    </xf>
    <xf numFmtId="0" fontId="160" fillId="0" borderId="2" xfId="0" applyFont="1" applyBorder="1" applyAlignment="1">
      <alignment horizontal="center" vertical="center"/>
    </xf>
    <xf numFmtId="187" fontId="159" fillId="0" borderId="11" xfId="28" applyNumberFormat="1" applyFont="1" applyBorder="1" applyAlignment="1">
      <alignment vertical="center"/>
    </xf>
    <xf numFmtId="187" fontId="159" fillId="0" borderId="0" xfId="28" applyNumberFormat="1" applyFont="1" applyBorder="1" applyAlignment="1">
      <alignment vertical="center"/>
    </xf>
    <xf numFmtId="187" fontId="166" fillId="14" borderId="21" xfId="7" applyNumberFormat="1" applyFont="1" applyBorder="1" applyAlignment="1">
      <alignment vertical="center"/>
    </xf>
    <xf numFmtId="187" fontId="159" fillId="0" borderId="1" xfId="28" applyNumberFormat="1" applyFont="1" applyBorder="1" applyAlignment="1">
      <alignment vertical="center"/>
    </xf>
    <xf numFmtId="187" fontId="166" fillId="14" borderId="0" xfId="7" applyNumberFormat="1" applyFont="1" applyBorder="1" applyAlignment="1">
      <alignment vertical="center"/>
    </xf>
    <xf numFmtId="189" fontId="159" fillId="0" borderId="2" xfId="28" applyNumberFormat="1" applyFont="1" applyBorder="1" applyAlignment="1">
      <alignment vertical="center"/>
    </xf>
    <xf numFmtId="43" fontId="159" fillId="0" borderId="0" xfId="28" applyFont="1" applyAlignment="1">
      <alignment vertical="center"/>
    </xf>
    <xf numFmtId="187" fontId="159" fillId="0" borderId="2" xfId="28" applyNumberFormat="1" applyFont="1" applyBorder="1" applyAlignment="1">
      <alignment vertical="center"/>
    </xf>
    <xf numFmtId="187" fontId="159" fillId="0" borderId="7" xfId="28" applyNumberFormat="1" applyFont="1" applyBorder="1" applyAlignment="1">
      <alignment vertical="center"/>
    </xf>
    <xf numFmtId="187" fontId="169" fillId="26" borderId="14" xfId="19" applyNumberFormat="1" applyFont="1" applyBorder="1"/>
    <xf numFmtId="43" fontId="125" fillId="0" borderId="2" xfId="28" applyFont="1" applyBorder="1" applyAlignment="1">
      <alignment vertical="center"/>
    </xf>
    <xf numFmtId="43" fontId="136" fillId="26" borderId="14" xfId="28" applyFont="1" applyFill="1" applyBorder="1"/>
    <xf numFmtId="43" fontId="93" fillId="0" borderId="2" xfId="28" applyFont="1" applyBorder="1"/>
    <xf numFmtId="43" fontId="104" fillId="26" borderId="14" xfId="28" applyFont="1" applyFill="1" applyBorder="1"/>
    <xf numFmtId="43" fontId="104" fillId="26" borderId="20" xfId="28" applyFont="1" applyFill="1" applyBorder="1" applyAlignment="1" applyProtection="1">
      <alignment vertical="center"/>
    </xf>
    <xf numFmtId="43" fontId="93" fillId="0" borderId="2" xfId="28" applyFont="1" applyBorder="1" applyAlignment="1">
      <alignment vertical="center"/>
    </xf>
    <xf numFmtId="43" fontId="109" fillId="0" borderId="2" xfId="28" applyFont="1" applyBorder="1"/>
    <xf numFmtId="43" fontId="120" fillId="26" borderId="14" xfId="28" applyFont="1" applyFill="1" applyBorder="1"/>
    <xf numFmtId="43" fontId="120" fillId="26" borderId="20" xfId="28" applyFont="1" applyFill="1" applyBorder="1" applyAlignment="1" applyProtection="1">
      <alignment vertical="center"/>
    </xf>
    <xf numFmtId="43" fontId="109" fillId="0" borderId="2" xfId="28" applyFont="1" applyBorder="1" applyAlignment="1">
      <alignment vertical="center"/>
    </xf>
    <xf numFmtId="0" fontId="161" fillId="18" borderId="23" xfId="11" applyFont="1" applyBorder="1" applyAlignment="1">
      <alignment horizontal="center"/>
    </xf>
    <xf numFmtId="0" fontId="161" fillId="18" borderId="26" xfId="11" applyFont="1" applyBorder="1" applyAlignment="1">
      <alignment horizontal="center"/>
    </xf>
    <xf numFmtId="0" fontId="161" fillId="18" borderId="5" xfId="11" applyFont="1" applyBorder="1" applyAlignment="1">
      <alignment horizontal="center"/>
    </xf>
    <xf numFmtId="0" fontId="161" fillId="16" borderId="23" xfId="9" applyFont="1" applyBorder="1" applyAlignment="1">
      <alignment horizontal="center"/>
    </xf>
    <xf numFmtId="0" fontId="161" fillId="16" borderId="26" xfId="9" applyFont="1" applyBorder="1" applyAlignment="1">
      <alignment horizontal="center"/>
    </xf>
    <xf numFmtId="0" fontId="161" fillId="16" borderId="5" xfId="9" applyFont="1" applyBorder="1" applyAlignment="1">
      <alignment horizontal="center"/>
    </xf>
    <xf numFmtId="0" fontId="162" fillId="18" borderId="27" xfId="11" applyFont="1" applyBorder="1" applyAlignment="1">
      <alignment horizontal="center"/>
    </xf>
    <xf numFmtId="0" fontId="162" fillId="18" borderId="10" xfId="11" applyFont="1" applyBorder="1" applyAlignment="1">
      <alignment horizontal="center"/>
    </xf>
    <xf numFmtId="0" fontId="162" fillId="18" borderId="9" xfId="11" applyFont="1" applyBorder="1" applyAlignment="1">
      <alignment horizontal="center"/>
    </xf>
    <xf numFmtId="0" fontId="162" fillId="16" borderId="27" xfId="9" applyFont="1" applyBorder="1" applyAlignment="1">
      <alignment horizontal="center"/>
    </xf>
    <xf numFmtId="0" fontId="162" fillId="16" borderId="10" xfId="9" applyFont="1" applyBorder="1" applyAlignment="1">
      <alignment horizontal="center"/>
    </xf>
    <xf numFmtId="0" fontId="162" fillId="16" borderId="9" xfId="9" applyFont="1" applyBorder="1" applyAlignment="1">
      <alignment horizontal="center"/>
    </xf>
    <xf numFmtId="0" fontId="162" fillId="16" borderId="17" xfId="9" applyFont="1" applyBorder="1" applyAlignment="1">
      <alignment horizontal="center"/>
    </xf>
    <xf numFmtId="0" fontId="162" fillId="16" borderId="25" xfId="9" applyFont="1" applyBorder="1" applyAlignment="1">
      <alignment horizontal="center"/>
    </xf>
    <xf numFmtId="0" fontId="162" fillId="16" borderId="22" xfId="9" applyFont="1" applyBorder="1" applyAlignment="1">
      <alignment horizontal="center"/>
    </xf>
    <xf numFmtId="0" fontId="162" fillId="18" borderId="3" xfId="11" applyFont="1" applyBorder="1" applyAlignment="1">
      <alignment horizontal="center"/>
    </xf>
    <xf numFmtId="0" fontId="162" fillId="18" borderId="30" xfId="11" applyFont="1" applyBorder="1" applyAlignment="1">
      <alignment horizontal="center"/>
    </xf>
    <xf numFmtId="0" fontId="162" fillId="18" borderId="4" xfId="11" applyFont="1" applyBorder="1" applyAlignment="1">
      <alignment horizontal="center"/>
    </xf>
    <xf numFmtId="0" fontId="161" fillId="15" borderId="23" xfId="8" applyFont="1" applyBorder="1" applyAlignment="1">
      <alignment horizontal="center"/>
    </xf>
    <xf numFmtId="0" fontId="161" fillId="15" borderId="26" xfId="8" applyFont="1" applyBorder="1" applyAlignment="1">
      <alignment horizontal="center"/>
    </xf>
    <xf numFmtId="0" fontId="161" fillId="15" borderId="5" xfId="8" applyFont="1" applyBorder="1" applyAlignment="1">
      <alignment horizontal="center"/>
    </xf>
    <xf numFmtId="0" fontId="162" fillId="15" borderId="27" xfId="8" applyFont="1" applyBorder="1" applyAlignment="1">
      <alignment horizontal="center"/>
    </xf>
    <xf numFmtId="0" fontId="162" fillId="15" borderId="10" xfId="8" applyFont="1" applyBorder="1" applyAlignment="1">
      <alignment horizontal="center"/>
    </xf>
    <xf numFmtId="0" fontId="162" fillId="15" borderId="9" xfId="8" applyFont="1" applyBorder="1" applyAlignment="1">
      <alignment horizontal="center"/>
    </xf>
    <xf numFmtId="0" fontId="161" fillId="14" borderId="23" xfId="7" applyFont="1" applyBorder="1" applyAlignment="1">
      <alignment horizontal="center"/>
    </xf>
    <xf numFmtId="0" fontId="161" fillId="14" borderId="26" xfId="7" applyFont="1" applyBorder="1" applyAlignment="1">
      <alignment horizontal="center"/>
    </xf>
    <xf numFmtId="0" fontId="161" fillId="14" borderId="5" xfId="7" applyFont="1" applyBorder="1" applyAlignment="1">
      <alignment horizontal="center"/>
    </xf>
    <xf numFmtId="0" fontId="162" fillId="14" borderId="27" xfId="7" applyFont="1" applyBorder="1" applyAlignment="1">
      <alignment horizontal="center"/>
    </xf>
    <xf numFmtId="0" fontId="162" fillId="14" borderId="10" xfId="7" applyFont="1" applyBorder="1" applyAlignment="1">
      <alignment horizontal="center"/>
    </xf>
    <xf numFmtId="0" fontId="162" fillId="14" borderId="9" xfId="7" applyFont="1" applyBorder="1" applyAlignment="1">
      <alignment horizontal="center"/>
    </xf>
    <xf numFmtId="0" fontId="162" fillId="15" borderId="17" xfId="8" applyFont="1" applyBorder="1" applyAlignment="1">
      <alignment horizontal="center"/>
    </xf>
    <xf numFmtId="0" fontId="162" fillId="15" borderId="25" xfId="8" applyFont="1" applyBorder="1" applyAlignment="1">
      <alignment horizontal="center"/>
    </xf>
    <xf numFmtId="0" fontId="162" fillId="15" borderId="22" xfId="8" applyFont="1" applyBorder="1" applyAlignment="1">
      <alignment horizontal="center"/>
    </xf>
    <xf numFmtId="0" fontId="162" fillId="14" borderId="17" xfId="7" applyFont="1" applyBorder="1" applyAlignment="1">
      <alignment horizontal="center"/>
    </xf>
    <xf numFmtId="0" fontId="162" fillId="14" borderId="25" xfId="7" applyFont="1" applyBorder="1" applyAlignment="1">
      <alignment horizontal="center"/>
    </xf>
    <xf numFmtId="0" fontId="162" fillId="14" borderId="22" xfId="7" applyFont="1" applyBorder="1" applyAlignment="1">
      <alignment horizontal="center"/>
    </xf>
    <xf numFmtId="0" fontId="127" fillId="18" borderId="23" xfId="11" applyFont="1" applyBorder="1" applyAlignment="1">
      <alignment horizontal="center"/>
    </xf>
    <xf numFmtId="0" fontId="127" fillId="18" borderId="26" xfId="11" applyFont="1" applyBorder="1" applyAlignment="1">
      <alignment horizontal="center"/>
    </xf>
    <xf numFmtId="0" fontId="127" fillId="18" borderId="5" xfId="11" applyFont="1" applyBorder="1" applyAlignment="1">
      <alignment horizontal="center"/>
    </xf>
    <xf numFmtId="0" fontId="127" fillId="16" borderId="23" xfId="9" applyFont="1" applyBorder="1" applyAlignment="1">
      <alignment horizontal="center"/>
    </xf>
    <xf numFmtId="0" fontId="127" fillId="16" borderId="26" xfId="9" applyFont="1" applyBorder="1" applyAlignment="1">
      <alignment horizontal="center"/>
    </xf>
    <xf numFmtId="0" fontId="127" fillId="16" borderId="5" xfId="9" applyFont="1" applyBorder="1" applyAlignment="1">
      <alignment horizontal="center"/>
    </xf>
    <xf numFmtId="0" fontId="128" fillId="18" borderId="27" xfId="11" applyFont="1" applyBorder="1" applyAlignment="1">
      <alignment horizontal="center"/>
    </xf>
    <xf numFmtId="0" fontId="128" fillId="18" borderId="10" xfId="11" applyFont="1" applyBorder="1" applyAlignment="1">
      <alignment horizontal="center"/>
    </xf>
    <xf numFmtId="0" fontId="128" fillId="18" borderId="9" xfId="11" applyFont="1" applyBorder="1" applyAlignment="1">
      <alignment horizontal="center"/>
    </xf>
    <xf numFmtId="0" fontId="128" fillId="16" borderId="27" xfId="9" applyFont="1" applyBorder="1" applyAlignment="1">
      <alignment horizontal="center"/>
    </xf>
    <xf numFmtId="0" fontId="128" fillId="16" borderId="10" xfId="9" applyFont="1" applyBorder="1" applyAlignment="1">
      <alignment horizontal="center"/>
    </xf>
    <xf numFmtId="0" fontId="128" fillId="16" borderId="9" xfId="9" applyFont="1" applyBorder="1" applyAlignment="1">
      <alignment horizontal="center"/>
    </xf>
    <xf numFmtId="0" fontId="128" fillId="16" borderId="17" xfId="9" applyFont="1" applyBorder="1" applyAlignment="1">
      <alignment horizontal="center"/>
    </xf>
    <xf numFmtId="0" fontId="128" fillId="16" borderId="25" xfId="9" applyFont="1" applyBorder="1" applyAlignment="1">
      <alignment horizontal="center"/>
    </xf>
    <xf numFmtId="0" fontId="128" fillId="16" borderId="22" xfId="9" applyFont="1" applyBorder="1" applyAlignment="1">
      <alignment horizontal="center"/>
    </xf>
    <xf numFmtId="0" fontId="128" fillId="18" borderId="3" xfId="11" applyFont="1" applyBorder="1" applyAlignment="1">
      <alignment horizontal="center"/>
    </xf>
    <xf numFmtId="0" fontId="128" fillId="18" borderId="30" xfId="11" applyFont="1" applyBorder="1" applyAlignment="1">
      <alignment horizontal="center"/>
    </xf>
    <xf numFmtId="0" fontId="128" fillId="18" borderId="4" xfId="11" applyFont="1" applyBorder="1" applyAlignment="1">
      <alignment horizontal="center"/>
    </xf>
    <xf numFmtId="0" fontId="127" fillId="15" borderId="23" xfId="8" applyFont="1" applyBorder="1" applyAlignment="1">
      <alignment horizontal="center"/>
    </xf>
    <xf numFmtId="0" fontId="127" fillId="15" borderId="26" xfId="8" applyFont="1" applyBorder="1" applyAlignment="1">
      <alignment horizontal="center"/>
    </xf>
    <xf numFmtId="0" fontId="127" fillId="15" borderId="5" xfId="8" applyFont="1" applyBorder="1" applyAlignment="1">
      <alignment horizontal="center"/>
    </xf>
    <xf numFmtId="0" fontId="128" fillId="15" borderId="27" xfId="8" applyFont="1" applyBorder="1" applyAlignment="1">
      <alignment horizontal="center"/>
    </xf>
    <xf numFmtId="0" fontId="128" fillId="15" borderId="10" xfId="8" applyFont="1" applyBorder="1" applyAlignment="1">
      <alignment horizontal="center"/>
    </xf>
    <xf numFmtId="0" fontId="128" fillId="15" borderId="9" xfId="8" applyFont="1" applyBorder="1" applyAlignment="1">
      <alignment horizontal="center"/>
    </xf>
    <xf numFmtId="0" fontId="127" fillId="14" borderId="23" xfId="7" applyFont="1" applyBorder="1" applyAlignment="1">
      <alignment horizontal="center"/>
    </xf>
    <xf numFmtId="0" fontId="127" fillId="14" borderId="26" xfId="7" applyFont="1" applyBorder="1" applyAlignment="1">
      <alignment horizontal="center"/>
    </xf>
    <xf numFmtId="0" fontId="127" fillId="14" borderId="5" xfId="7" applyFont="1" applyBorder="1" applyAlignment="1">
      <alignment horizontal="center"/>
    </xf>
    <xf numFmtId="0" fontId="128" fillId="14" borderId="27" xfId="7" applyFont="1" applyBorder="1" applyAlignment="1">
      <alignment horizontal="center"/>
    </xf>
    <xf numFmtId="0" fontId="128" fillId="14" borderId="10" xfId="7" applyFont="1" applyBorder="1" applyAlignment="1">
      <alignment horizontal="center"/>
    </xf>
    <xf numFmtId="0" fontId="128" fillId="14" borderId="9" xfId="7" applyFont="1" applyBorder="1" applyAlignment="1">
      <alignment horizontal="center"/>
    </xf>
    <xf numFmtId="0" fontId="128" fillId="15" borderId="17" xfId="8" applyFont="1" applyBorder="1" applyAlignment="1">
      <alignment horizontal="center"/>
    </xf>
    <xf numFmtId="0" fontId="128" fillId="15" borderId="25" xfId="8" applyFont="1" applyBorder="1" applyAlignment="1">
      <alignment horizontal="center"/>
    </xf>
    <xf numFmtId="0" fontId="128" fillId="15" borderId="22" xfId="8" applyFont="1" applyBorder="1" applyAlignment="1">
      <alignment horizontal="center"/>
    </xf>
    <xf numFmtId="0" fontId="128" fillId="14" borderId="17" xfId="7" applyFont="1" applyBorder="1" applyAlignment="1">
      <alignment horizontal="center"/>
    </xf>
    <xf numFmtId="0" fontId="128" fillId="14" borderId="25" xfId="7" applyFont="1" applyBorder="1" applyAlignment="1">
      <alignment horizontal="center"/>
    </xf>
    <xf numFmtId="0" fontId="128" fillId="14" borderId="22" xfId="7" applyFont="1" applyBorder="1" applyAlignment="1">
      <alignment horizontal="center"/>
    </xf>
    <xf numFmtId="0" fontId="50" fillId="18" borderId="23" xfId="11" applyFont="1" applyBorder="1" applyAlignment="1">
      <alignment horizontal="center"/>
    </xf>
    <xf numFmtId="0" fontId="50" fillId="18" borderId="26" xfId="11" applyFont="1" applyBorder="1" applyAlignment="1">
      <alignment horizontal="center"/>
    </xf>
    <xf numFmtId="0" fontId="50" fillId="18" borderId="5" xfId="11" applyFont="1" applyBorder="1" applyAlignment="1">
      <alignment horizontal="center"/>
    </xf>
    <xf numFmtId="0" fontId="50" fillId="16" borderId="23" xfId="9" applyFont="1" applyBorder="1" applyAlignment="1">
      <alignment horizontal="center"/>
    </xf>
    <xf numFmtId="0" fontId="50" fillId="16" borderId="26" xfId="9" applyFont="1" applyBorder="1" applyAlignment="1">
      <alignment horizontal="center"/>
    </xf>
    <xf numFmtId="0" fontId="50" fillId="16" borderId="5" xfId="9" applyFont="1" applyBorder="1" applyAlignment="1">
      <alignment horizontal="center"/>
    </xf>
    <xf numFmtId="0" fontId="49" fillId="18" borderId="27" xfId="11" applyFont="1" applyBorder="1" applyAlignment="1">
      <alignment horizontal="center"/>
    </xf>
    <xf numFmtId="0" fontId="49" fillId="18" borderId="10" xfId="11" applyFont="1" applyBorder="1" applyAlignment="1">
      <alignment horizontal="center"/>
    </xf>
    <xf numFmtId="0" fontId="49" fillId="18" borderId="9" xfId="11" applyFont="1" applyBorder="1" applyAlignment="1">
      <alignment horizontal="center"/>
    </xf>
    <xf numFmtId="0" fontId="49" fillId="16" borderId="27" xfId="9" applyFont="1" applyBorder="1" applyAlignment="1">
      <alignment horizontal="center"/>
    </xf>
    <xf numFmtId="0" fontId="49" fillId="16" borderId="10" xfId="9" applyFont="1" applyBorder="1" applyAlignment="1">
      <alignment horizontal="center"/>
    </xf>
    <xf numFmtId="0" fontId="49" fillId="16" borderId="9" xfId="9" applyFont="1" applyBorder="1" applyAlignment="1">
      <alignment horizontal="center"/>
    </xf>
    <xf numFmtId="0" fontId="49" fillId="16" borderId="17" xfId="9" applyFont="1" applyBorder="1" applyAlignment="1">
      <alignment horizontal="center"/>
    </xf>
    <xf numFmtId="0" fontId="49" fillId="16" borderId="25" xfId="9" applyFont="1" applyBorder="1" applyAlignment="1">
      <alignment horizontal="center"/>
    </xf>
    <xf numFmtId="0" fontId="49" fillId="16" borderId="22" xfId="9" applyFont="1" applyBorder="1" applyAlignment="1">
      <alignment horizontal="center"/>
    </xf>
    <xf numFmtId="0" fontId="49" fillId="18" borderId="17" xfId="11" applyFont="1" applyBorder="1" applyAlignment="1">
      <alignment horizontal="center"/>
    </xf>
    <xf numFmtId="0" fontId="49" fillId="18" borderId="25" xfId="11" applyFont="1" applyBorder="1" applyAlignment="1">
      <alignment horizontal="center"/>
    </xf>
    <xf numFmtId="0" fontId="49" fillId="18" borderId="22" xfId="11" applyFont="1" applyBorder="1" applyAlignment="1">
      <alignment horizontal="center"/>
    </xf>
    <xf numFmtId="0" fontId="50" fillId="15" borderId="23" xfId="8" applyFont="1" applyBorder="1" applyAlignment="1">
      <alignment horizontal="center"/>
    </xf>
    <xf numFmtId="0" fontId="50" fillId="15" borderId="26" xfId="8" applyFont="1" applyBorder="1" applyAlignment="1">
      <alignment horizontal="center"/>
    </xf>
    <xf numFmtId="0" fontId="50" fillId="15" borderId="5" xfId="8" applyFont="1" applyBorder="1" applyAlignment="1">
      <alignment horizontal="center"/>
    </xf>
    <xf numFmtId="0" fontId="49" fillId="15" borderId="27" xfId="8" applyFont="1" applyBorder="1" applyAlignment="1">
      <alignment horizontal="center"/>
    </xf>
    <xf numFmtId="0" fontId="49" fillId="15" borderId="10" xfId="8" applyFont="1" applyBorder="1" applyAlignment="1">
      <alignment horizontal="center"/>
    </xf>
    <xf numFmtId="0" fontId="49" fillId="15" borderId="9" xfId="8" applyFont="1" applyBorder="1" applyAlignment="1">
      <alignment horizontal="center"/>
    </xf>
    <xf numFmtId="0" fontId="50" fillId="14" borderId="23" xfId="7" applyFont="1" applyBorder="1" applyAlignment="1">
      <alignment horizontal="center"/>
    </xf>
    <xf numFmtId="0" fontId="50" fillId="14" borderId="26" xfId="7" applyFont="1" applyBorder="1" applyAlignment="1">
      <alignment horizontal="center"/>
    </xf>
    <xf numFmtId="0" fontId="50" fillId="14" borderId="5" xfId="7" applyFont="1" applyBorder="1" applyAlignment="1">
      <alignment horizontal="center"/>
    </xf>
    <xf numFmtId="0" fontId="49" fillId="14" borderId="27" xfId="7" applyFont="1" applyBorder="1" applyAlignment="1">
      <alignment horizontal="center"/>
    </xf>
    <xf numFmtId="0" fontId="49" fillId="14" borderId="10" xfId="7" applyFont="1" applyBorder="1" applyAlignment="1">
      <alignment horizontal="center"/>
    </xf>
    <xf numFmtId="0" fontId="49" fillId="14" borderId="9" xfId="7" applyFont="1" applyBorder="1" applyAlignment="1">
      <alignment horizontal="center"/>
    </xf>
    <xf numFmtId="0" fontId="49" fillId="15" borderId="17" xfId="8" applyFont="1" applyBorder="1" applyAlignment="1">
      <alignment horizontal="center"/>
    </xf>
    <xf numFmtId="0" fontId="49" fillId="15" borderId="25" xfId="8" applyFont="1" applyBorder="1" applyAlignment="1">
      <alignment horizontal="center"/>
    </xf>
    <xf numFmtId="0" fontId="49" fillId="15" borderId="22" xfId="8" applyFont="1" applyBorder="1" applyAlignment="1">
      <alignment horizontal="center"/>
    </xf>
    <xf numFmtId="0" fontId="49" fillId="14" borderId="17" xfId="7" applyFont="1" applyBorder="1" applyAlignment="1">
      <alignment horizontal="center"/>
    </xf>
    <xf numFmtId="0" fontId="49" fillId="14" borderId="25" xfId="7" applyFont="1" applyBorder="1" applyAlignment="1">
      <alignment horizontal="center"/>
    </xf>
    <xf numFmtId="0" fontId="49" fillId="14" borderId="22" xfId="7" applyFont="1" applyBorder="1" applyAlignment="1">
      <alignment horizontal="center"/>
    </xf>
    <xf numFmtId="0" fontId="145" fillId="18" borderId="23" xfId="11" applyFont="1" applyBorder="1" applyAlignment="1">
      <alignment horizontal="center"/>
    </xf>
    <xf numFmtId="0" fontId="145" fillId="18" borderId="26" xfId="11" applyFont="1" applyBorder="1" applyAlignment="1">
      <alignment horizontal="center"/>
    </xf>
    <xf numFmtId="0" fontId="145" fillId="18" borderId="5" xfId="11" applyFont="1" applyBorder="1" applyAlignment="1">
      <alignment horizontal="center"/>
    </xf>
    <xf numFmtId="0" fontId="145" fillId="16" borderId="23" xfId="9" applyFont="1" applyBorder="1" applyAlignment="1">
      <alignment horizontal="center"/>
    </xf>
    <xf numFmtId="0" fontId="145" fillId="16" borderId="26" xfId="9" applyFont="1" applyBorder="1" applyAlignment="1">
      <alignment horizontal="center"/>
    </xf>
    <xf numFmtId="0" fontId="145" fillId="16" borderId="5" xfId="9" applyFont="1" applyBorder="1" applyAlignment="1">
      <alignment horizontal="center"/>
    </xf>
    <xf numFmtId="0" fontId="146" fillId="18" borderId="27" xfId="11" applyFont="1" applyBorder="1" applyAlignment="1">
      <alignment horizontal="center"/>
    </xf>
    <xf numFmtId="0" fontId="146" fillId="18" borderId="10" xfId="11" applyFont="1" applyBorder="1" applyAlignment="1">
      <alignment horizontal="center"/>
    </xf>
    <xf numFmtId="0" fontId="146" fillId="18" borderId="9" xfId="11" applyFont="1" applyBorder="1" applyAlignment="1">
      <alignment horizontal="center"/>
    </xf>
    <xf numFmtId="0" fontId="146" fillId="16" borderId="27" xfId="9" applyFont="1" applyBorder="1" applyAlignment="1">
      <alignment horizontal="center"/>
    </xf>
    <xf numFmtId="0" fontId="146" fillId="16" borderId="10" xfId="9" applyFont="1" applyBorder="1" applyAlignment="1">
      <alignment horizontal="center"/>
    </xf>
    <xf numFmtId="0" fontId="146" fillId="16" borderId="9" xfId="9" applyFont="1" applyBorder="1" applyAlignment="1">
      <alignment horizontal="center"/>
    </xf>
    <xf numFmtId="0" fontId="146" fillId="18" borderId="3" xfId="11" applyFont="1" applyBorder="1" applyAlignment="1">
      <alignment horizontal="center"/>
    </xf>
    <xf numFmtId="0" fontId="146" fillId="18" borderId="30" xfId="11" applyFont="1" applyBorder="1" applyAlignment="1">
      <alignment horizontal="center"/>
    </xf>
    <xf numFmtId="0" fontId="146" fillId="18" borderId="4" xfId="11" applyFont="1" applyBorder="1" applyAlignment="1">
      <alignment horizontal="center"/>
    </xf>
    <xf numFmtId="0" fontId="146" fillId="16" borderId="17" xfId="9" applyFont="1" applyBorder="1" applyAlignment="1">
      <alignment horizontal="center"/>
    </xf>
    <xf numFmtId="0" fontId="146" fillId="16" borderId="25" xfId="9" applyFont="1" applyBorder="1" applyAlignment="1">
      <alignment horizontal="center"/>
    </xf>
    <xf numFmtId="0" fontId="146" fillId="16" borderId="22" xfId="9" applyFont="1" applyBorder="1" applyAlignment="1">
      <alignment horizontal="center"/>
    </xf>
    <xf numFmtId="0" fontId="146" fillId="15" borderId="17" xfId="8" applyFont="1" applyBorder="1" applyAlignment="1">
      <alignment horizontal="center"/>
    </xf>
    <xf numFmtId="0" fontId="146" fillId="15" borderId="25" xfId="8" applyFont="1" applyBorder="1" applyAlignment="1">
      <alignment horizontal="center"/>
    </xf>
    <xf numFmtId="0" fontId="146" fillId="15" borderId="22" xfId="8" applyFont="1" applyBorder="1" applyAlignment="1">
      <alignment horizontal="center"/>
    </xf>
    <xf numFmtId="0" fontId="145" fillId="15" borderId="23" xfId="8" applyFont="1" applyBorder="1" applyAlignment="1">
      <alignment horizontal="center"/>
    </xf>
    <xf numFmtId="0" fontId="145" fillId="15" borderId="26" xfId="8" applyFont="1" applyBorder="1" applyAlignment="1">
      <alignment horizontal="center"/>
    </xf>
    <xf numFmtId="0" fontId="145" fillId="15" borderId="5" xfId="8" applyFont="1" applyBorder="1" applyAlignment="1">
      <alignment horizontal="center"/>
    </xf>
    <xf numFmtId="0" fontId="146" fillId="15" borderId="27" xfId="8" applyFont="1" applyBorder="1" applyAlignment="1">
      <alignment horizontal="center"/>
    </xf>
    <xf numFmtId="0" fontId="146" fillId="15" borderId="10" xfId="8" applyFont="1" applyBorder="1" applyAlignment="1">
      <alignment horizontal="center"/>
    </xf>
    <xf numFmtId="0" fontId="146" fillId="15" borderId="9" xfId="8" applyFont="1" applyBorder="1" applyAlignment="1">
      <alignment horizontal="center"/>
    </xf>
    <xf numFmtId="0" fontId="146" fillId="14" borderId="17" xfId="7" applyFont="1" applyBorder="1" applyAlignment="1">
      <alignment horizontal="center"/>
    </xf>
    <xf numFmtId="0" fontId="146" fillId="14" borderId="25" xfId="7" applyFont="1" applyBorder="1" applyAlignment="1">
      <alignment horizontal="center"/>
    </xf>
    <xf numFmtId="0" fontId="146" fillId="14" borderId="22" xfId="7" applyFont="1" applyBorder="1" applyAlignment="1">
      <alignment horizontal="center"/>
    </xf>
    <xf numFmtId="0" fontId="145" fillId="14" borderId="23" xfId="7" applyFont="1" applyBorder="1" applyAlignment="1">
      <alignment horizontal="center"/>
    </xf>
    <xf numFmtId="0" fontId="145" fillId="14" borderId="26" xfId="7" applyFont="1" applyBorder="1" applyAlignment="1">
      <alignment horizontal="center"/>
    </xf>
    <xf numFmtId="0" fontId="145" fillId="14" borderId="5" xfId="7" applyFont="1" applyBorder="1" applyAlignment="1">
      <alignment horizontal="center"/>
    </xf>
    <xf numFmtId="0" fontId="146" fillId="14" borderId="27" xfId="7" applyFont="1" applyBorder="1" applyAlignment="1">
      <alignment horizontal="center"/>
    </xf>
    <xf numFmtId="0" fontId="146" fillId="14" borderId="10" xfId="7" applyFont="1" applyBorder="1" applyAlignment="1">
      <alignment horizontal="center"/>
    </xf>
    <xf numFmtId="0" fontId="146" fillId="14" borderId="9" xfId="7" applyFont="1" applyBorder="1" applyAlignment="1">
      <alignment horizontal="center"/>
    </xf>
    <xf numFmtId="0" fontId="95" fillId="18" borderId="23" xfId="11" applyFont="1" applyBorder="1" applyAlignment="1">
      <alignment horizontal="center"/>
    </xf>
    <xf numFmtId="0" fontId="95" fillId="18" borderId="26" xfId="11" applyFont="1" applyBorder="1" applyAlignment="1">
      <alignment horizontal="center"/>
    </xf>
    <xf numFmtId="0" fontId="95" fillId="18" borderId="5" xfId="11" applyFont="1" applyBorder="1" applyAlignment="1">
      <alignment horizontal="center"/>
    </xf>
    <xf numFmtId="0" fontId="95" fillId="16" borderId="23" xfId="9" applyFont="1" applyBorder="1" applyAlignment="1">
      <alignment horizontal="center"/>
    </xf>
    <xf numFmtId="0" fontId="95" fillId="16" borderId="26" xfId="9" applyFont="1" applyBorder="1" applyAlignment="1">
      <alignment horizontal="center"/>
    </xf>
    <xf numFmtId="0" fontId="95" fillId="16" borderId="5" xfId="9" applyFont="1" applyBorder="1" applyAlignment="1">
      <alignment horizontal="center"/>
    </xf>
    <xf numFmtId="0" fontId="96" fillId="18" borderId="27" xfId="11" applyFont="1" applyBorder="1" applyAlignment="1">
      <alignment horizontal="center"/>
    </xf>
    <xf numFmtId="0" fontId="96" fillId="18" borderId="10" xfId="11" applyFont="1" applyBorder="1" applyAlignment="1">
      <alignment horizontal="center"/>
    </xf>
    <xf numFmtId="0" fontId="96" fillId="18" borderId="9" xfId="11" applyFont="1" applyBorder="1" applyAlignment="1">
      <alignment horizontal="center"/>
    </xf>
    <xf numFmtId="0" fontId="96" fillId="16" borderId="27" xfId="9" applyFont="1" applyBorder="1" applyAlignment="1">
      <alignment horizontal="center"/>
    </xf>
    <xf numFmtId="0" fontId="96" fillId="16" borderId="10" xfId="9" applyFont="1" applyBorder="1" applyAlignment="1">
      <alignment horizontal="center"/>
    </xf>
    <xf numFmtId="0" fontId="96" fillId="16" borderId="9" xfId="9" applyFont="1" applyBorder="1" applyAlignment="1">
      <alignment horizontal="center"/>
    </xf>
    <xf numFmtId="0" fontId="96" fillId="16" borderId="17" xfId="9" applyFont="1" applyBorder="1" applyAlignment="1">
      <alignment horizontal="center"/>
    </xf>
    <xf numFmtId="0" fontId="96" fillId="16" borderId="25" xfId="9" applyFont="1" applyBorder="1" applyAlignment="1">
      <alignment horizontal="center"/>
    </xf>
    <xf numFmtId="0" fontId="96" fillId="16" borderId="22" xfId="9" applyFont="1" applyBorder="1" applyAlignment="1">
      <alignment horizontal="center"/>
    </xf>
    <xf numFmtId="0" fontId="96" fillId="18" borderId="3" xfId="11" applyFont="1" applyBorder="1" applyAlignment="1">
      <alignment horizontal="center"/>
    </xf>
    <xf numFmtId="0" fontId="96" fillId="18" borderId="30" xfId="11" applyFont="1" applyBorder="1" applyAlignment="1">
      <alignment horizontal="center"/>
    </xf>
    <xf numFmtId="0" fontId="96" fillId="18" borderId="4" xfId="11" applyFont="1" applyBorder="1" applyAlignment="1">
      <alignment horizontal="center"/>
    </xf>
    <xf numFmtId="0" fontId="95" fillId="15" borderId="23" xfId="8" applyFont="1" applyBorder="1" applyAlignment="1">
      <alignment horizontal="center"/>
    </xf>
    <xf numFmtId="0" fontId="95" fillId="15" borderId="26" xfId="8" applyFont="1" applyBorder="1" applyAlignment="1">
      <alignment horizontal="center"/>
    </xf>
    <xf numFmtId="0" fontId="95" fillId="15" borderId="5" xfId="8" applyFont="1" applyBorder="1" applyAlignment="1">
      <alignment horizontal="center"/>
    </xf>
    <xf numFmtId="0" fontId="96" fillId="15" borderId="27" xfId="8" applyFont="1" applyBorder="1" applyAlignment="1">
      <alignment horizontal="center"/>
    </xf>
    <xf numFmtId="0" fontId="96" fillId="15" borderId="10" xfId="8" applyFont="1" applyBorder="1" applyAlignment="1">
      <alignment horizontal="center"/>
    </xf>
    <xf numFmtId="0" fontId="96" fillId="15" borderId="9" xfId="8" applyFont="1" applyBorder="1" applyAlignment="1">
      <alignment horizontal="center"/>
    </xf>
    <xf numFmtId="0" fontId="95" fillId="14" borderId="23" xfId="7" applyFont="1" applyBorder="1" applyAlignment="1">
      <alignment horizontal="center"/>
    </xf>
    <xf numFmtId="0" fontId="95" fillId="14" borderId="26" xfId="7" applyFont="1" applyBorder="1" applyAlignment="1">
      <alignment horizontal="center"/>
    </xf>
    <xf numFmtId="0" fontId="95" fillId="14" borderId="5" xfId="7" applyFont="1" applyBorder="1" applyAlignment="1">
      <alignment horizontal="center"/>
    </xf>
    <xf numFmtId="0" fontId="96" fillId="14" borderId="27" xfId="7" applyFont="1" applyBorder="1" applyAlignment="1">
      <alignment horizontal="center"/>
    </xf>
    <xf numFmtId="0" fontId="96" fillId="14" borderId="10" xfId="7" applyFont="1" applyBorder="1" applyAlignment="1">
      <alignment horizontal="center"/>
    </xf>
    <xf numFmtId="0" fontId="96" fillId="14" borderId="9" xfId="7" applyFont="1" applyBorder="1" applyAlignment="1">
      <alignment horizontal="center"/>
    </xf>
    <xf numFmtId="0" fontId="96" fillId="15" borderId="17" xfId="8" applyFont="1" applyBorder="1" applyAlignment="1">
      <alignment horizontal="center"/>
    </xf>
    <xf numFmtId="0" fontId="96" fillId="15" borderId="25" xfId="8" applyFont="1" applyBorder="1" applyAlignment="1">
      <alignment horizontal="center"/>
    </xf>
    <xf numFmtId="0" fontId="96" fillId="15" borderId="22" xfId="8" applyFont="1" applyBorder="1" applyAlignment="1">
      <alignment horizontal="center"/>
    </xf>
    <xf numFmtId="0" fontId="96" fillId="14" borderId="17" xfId="7" applyFont="1" applyBorder="1" applyAlignment="1">
      <alignment horizontal="center"/>
    </xf>
    <xf numFmtId="0" fontId="96" fillId="14" borderId="25" xfId="7" applyFont="1" applyBorder="1" applyAlignment="1">
      <alignment horizontal="center"/>
    </xf>
    <xf numFmtId="0" fontId="96" fillId="14" borderId="22" xfId="7" applyFont="1" applyBorder="1" applyAlignment="1">
      <alignment horizontal="center"/>
    </xf>
    <xf numFmtId="0" fontId="79" fillId="18" borderId="23" xfId="11" applyFont="1" applyBorder="1" applyAlignment="1">
      <alignment horizontal="center"/>
    </xf>
    <xf numFmtId="0" fontId="79" fillId="18" borderId="26" xfId="11" applyFont="1" applyBorder="1" applyAlignment="1">
      <alignment horizontal="center"/>
    </xf>
    <xf numFmtId="0" fontId="79" fillId="18" borderId="5" xfId="11" applyFont="1" applyBorder="1" applyAlignment="1">
      <alignment horizontal="center"/>
    </xf>
    <xf numFmtId="0" fontId="79" fillId="16" borderId="23" xfId="9" applyFont="1" applyBorder="1" applyAlignment="1">
      <alignment horizontal="center"/>
    </xf>
    <xf numFmtId="0" fontId="79" fillId="16" borderId="26" xfId="9" applyFont="1" applyBorder="1" applyAlignment="1">
      <alignment horizontal="center"/>
    </xf>
    <xf numFmtId="0" fontId="79" fillId="16" borderId="5" xfId="9" applyFont="1" applyBorder="1" applyAlignment="1">
      <alignment horizontal="center"/>
    </xf>
    <xf numFmtId="0" fontId="80" fillId="18" borderId="27" xfId="11" applyFont="1" applyBorder="1" applyAlignment="1">
      <alignment horizontal="center"/>
    </xf>
    <xf numFmtId="0" fontId="80" fillId="18" borderId="10" xfId="11" applyFont="1" applyBorder="1" applyAlignment="1">
      <alignment horizontal="center"/>
    </xf>
    <xf numFmtId="0" fontId="80" fillId="18" borderId="9" xfId="11" applyFont="1" applyBorder="1" applyAlignment="1">
      <alignment horizontal="center"/>
    </xf>
    <xf numFmtId="0" fontId="80" fillId="16" borderId="27" xfId="9" applyFont="1" applyBorder="1" applyAlignment="1">
      <alignment horizontal="center"/>
    </xf>
    <xf numFmtId="0" fontId="80" fillId="16" borderId="10" xfId="9" applyFont="1" applyBorder="1" applyAlignment="1">
      <alignment horizontal="center"/>
    </xf>
    <xf numFmtId="0" fontId="80" fillId="16" borderId="9" xfId="9" applyFont="1" applyBorder="1" applyAlignment="1">
      <alignment horizontal="center"/>
    </xf>
    <xf numFmtId="0" fontId="80" fillId="16" borderId="17" xfId="9" applyFont="1" applyBorder="1" applyAlignment="1">
      <alignment horizontal="center"/>
    </xf>
    <xf numFmtId="0" fontId="80" fillId="16" borderId="25" xfId="9" applyFont="1" applyBorder="1" applyAlignment="1">
      <alignment horizontal="center"/>
    </xf>
    <xf numFmtId="0" fontId="80" fillId="16" borderId="22" xfId="9" applyFont="1" applyBorder="1" applyAlignment="1">
      <alignment horizontal="center"/>
    </xf>
    <xf numFmtId="0" fontId="80" fillId="18" borderId="3" xfId="11" applyFont="1" applyBorder="1" applyAlignment="1">
      <alignment horizontal="center"/>
    </xf>
    <xf numFmtId="0" fontId="80" fillId="18" borderId="30" xfId="11" applyFont="1" applyBorder="1" applyAlignment="1">
      <alignment horizontal="center"/>
    </xf>
    <xf numFmtId="0" fontId="80" fillId="18" borderId="4" xfId="11" applyFont="1" applyBorder="1" applyAlignment="1">
      <alignment horizontal="center"/>
    </xf>
    <xf numFmtId="0" fontId="79" fillId="15" borderId="23" xfId="8" applyFont="1" applyBorder="1" applyAlignment="1">
      <alignment horizontal="center"/>
    </xf>
    <xf numFmtId="0" fontId="79" fillId="15" borderId="26" xfId="8" applyFont="1" applyBorder="1" applyAlignment="1">
      <alignment horizontal="center"/>
    </xf>
    <xf numFmtId="0" fontId="79" fillId="15" borderId="5" xfId="8" applyFont="1" applyBorder="1" applyAlignment="1">
      <alignment horizontal="center"/>
    </xf>
    <xf numFmtId="0" fontId="80" fillId="15" borderId="27" xfId="8" applyFont="1" applyBorder="1" applyAlignment="1">
      <alignment horizontal="center"/>
    </xf>
    <xf numFmtId="0" fontId="80" fillId="15" borderId="10" xfId="8" applyFont="1" applyBorder="1" applyAlignment="1">
      <alignment horizontal="center"/>
    </xf>
    <xf numFmtId="0" fontId="80" fillId="15" borderId="9" xfId="8" applyFont="1" applyBorder="1" applyAlignment="1">
      <alignment horizontal="center"/>
    </xf>
    <xf numFmtId="0" fontId="79" fillId="14" borderId="23" xfId="7" applyFont="1" applyBorder="1" applyAlignment="1">
      <alignment horizontal="center"/>
    </xf>
    <xf numFmtId="0" fontId="79" fillId="14" borderId="26" xfId="7" applyFont="1" applyBorder="1" applyAlignment="1">
      <alignment horizontal="center"/>
    </xf>
    <xf numFmtId="0" fontId="79" fillId="14" borderId="5" xfId="7" applyFont="1" applyBorder="1" applyAlignment="1">
      <alignment horizontal="center"/>
    </xf>
    <xf numFmtId="0" fontId="80" fillId="14" borderId="27" xfId="7" applyFont="1" applyBorder="1" applyAlignment="1">
      <alignment horizontal="center"/>
    </xf>
    <xf numFmtId="0" fontId="80" fillId="14" borderId="10" xfId="7" applyFont="1" applyBorder="1" applyAlignment="1">
      <alignment horizontal="center"/>
    </xf>
    <xf numFmtId="0" fontId="80" fillId="14" borderId="9" xfId="7" applyFont="1" applyBorder="1" applyAlignment="1">
      <alignment horizontal="center"/>
    </xf>
    <xf numFmtId="0" fontId="80" fillId="15" borderId="17" xfId="8" applyFont="1" applyBorder="1" applyAlignment="1">
      <alignment horizontal="center"/>
    </xf>
    <xf numFmtId="0" fontId="80" fillId="15" borderId="25" xfId="8" applyFont="1" applyBorder="1" applyAlignment="1">
      <alignment horizontal="center"/>
    </xf>
    <xf numFmtId="0" fontId="80" fillId="15" borderId="22" xfId="8" applyFont="1" applyBorder="1" applyAlignment="1">
      <alignment horizontal="center"/>
    </xf>
    <xf numFmtId="0" fontId="80" fillId="14" borderId="17" xfId="7" applyFont="1" applyBorder="1" applyAlignment="1">
      <alignment horizontal="center"/>
    </xf>
    <xf numFmtId="0" fontId="80" fillId="14" borderId="25" xfId="7" applyFont="1" applyBorder="1" applyAlignment="1">
      <alignment horizontal="center"/>
    </xf>
    <xf numFmtId="0" fontId="80" fillId="14" borderId="22" xfId="7" applyFont="1" applyBorder="1" applyAlignment="1">
      <alignment horizontal="center"/>
    </xf>
    <xf numFmtId="0" fontId="111" fillId="18" borderId="23" xfId="11" applyFont="1" applyBorder="1" applyAlignment="1">
      <alignment horizontal="center"/>
    </xf>
    <xf numFmtId="0" fontId="111" fillId="18" borderId="26" xfId="11" applyFont="1" applyBorder="1" applyAlignment="1">
      <alignment horizontal="center"/>
    </xf>
    <xf numFmtId="0" fontId="111" fillId="18" borderId="5" xfId="11" applyFont="1" applyBorder="1" applyAlignment="1">
      <alignment horizontal="center"/>
    </xf>
    <xf numFmtId="0" fontId="111" fillId="16" borderId="23" xfId="9" applyFont="1" applyBorder="1" applyAlignment="1">
      <alignment horizontal="center"/>
    </xf>
    <xf numFmtId="0" fontId="111" fillId="16" borderId="26" xfId="9" applyFont="1" applyBorder="1" applyAlignment="1">
      <alignment horizontal="center"/>
    </xf>
    <xf numFmtId="0" fontId="111" fillId="16" borderId="5" xfId="9" applyFont="1" applyBorder="1" applyAlignment="1">
      <alignment horizontal="center"/>
    </xf>
    <xf numFmtId="0" fontId="112" fillId="18" borderId="27" xfId="11" applyFont="1" applyBorder="1" applyAlignment="1">
      <alignment horizontal="center"/>
    </xf>
    <xf numFmtId="0" fontId="112" fillId="18" borderId="10" xfId="11" applyFont="1" applyBorder="1" applyAlignment="1">
      <alignment horizontal="center"/>
    </xf>
    <xf numFmtId="0" fontId="112" fillId="18" borderId="9" xfId="11" applyFont="1" applyBorder="1" applyAlignment="1">
      <alignment horizontal="center"/>
    </xf>
    <xf numFmtId="0" fontId="112" fillId="16" borderId="27" xfId="9" applyFont="1" applyBorder="1" applyAlignment="1">
      <alignment horizontal="center"/>
    </xf>
    <xf numFmtId="0" fontId="112" fillId="16" borderId="10" xfId="9" applyFont="1" applyBorder="1" applyAlignment="1">
      <alignment horizontal="center"/>
    </xf>
    <xf numFmtId="0" fontId="112" fillId="16" borderId="9" xfId="9" applyFont="1" applyBorder="1" applyAlignment="1">
      <alignment horizontal="center"/>
    </xf>
    <xf numFmtId="0" fontId="112" fillId="16" borderId="17" xfId="9" applyFont="1" applyBorder="1" applyAlignment="1">
      <alignment horizontal="center"/>
    </xf>
    <xf numFmtId="0" fontId="112" fillId="16" borderId="25" xfId="9" applyFont="1" applyBorder="1" applyAlignment="1">
      <alignment horizontal="center"/>
    </xf>
    <xf numFmtId="0" fontId="112" fillId="16" borderId="22" xfId="9" applyFont="1" applyBorder="1" applyAlignment="1">
      <alignment horizontal="center"/>
    </xf>
    <xf numFmtId="0" fontId="112" fillId="18" borderId="3" xfId="11" applyFont="1" applyBorder="1" applyAlignment="1">
      <alignment horizontal="center"/>
    </xf>
    <xf numFmtId="0" fontId="112" fillId="18" borderId="30" xfId="11" applyFont="1" applyBorder="1" applyAlignment="1">
      <alignment horizontal="center"/>
    </xf>
    <xf numFmtId="0" fontId="112" fillId="18" borderId="4" xfId="11" applyFont="1" applyBorder="1" applyAlignment="1">
      <alignment horizontal="center"/>
    </xf>
    <xf numFmtId="0" fontId="111" fillId="15" borderId="23" xfId="8" applyFont="1" applyBorder="1" applyAlignment="1">
      <alignment horizontal="center"/>
    </xf>
    <xf numFmtId="0" fontId="111" fillId="15" borderId="26" xfId="8" applyFont="1" applyBorder="1" applyAlignment="1">
      <alignment horizontal="center"/>
    </xf>
    <xf numFmtId="0" fontId="111" fillId="15" borderId="5" xfId="8" applyFont="1" applyBorder="1" applyAlignment="1">
      <alignment horizontal="center"/>
    </xf>
    <xf numFmtId="0" fontId="112" fillId="15" borderId="27" xfId="8" applyFont="1" applyBorder="1" applyAlignment="1">
      <alignment horizontal="center"/>
    </xf>
    <xf numFmtId="0" fontId="112" fillId="15" borderId="10" xfId="8" applyFont="1" applyBorder="1" applyAlignment="1">
      <alignment horizontal="center"/>
    </xf>
    <xf numFmtId="0" fontId="112" fillId="15" borderId="9" xfId="8" applyFont="1" applyBorder="1" applyAlignment="1">
      <alignment horizontal="center"/>
    </xf>
    <xf numFmtId="0" fontId="111" fillId="14" borderId="23" xfId="7" applyFont="1" applyBorder="1" applyAlignment="1">
      <alignment horizontal="center"/>
    </xf>
    <xf numFmtId="0" fontId="111" fillId="14" borderId="26" xfId="7" applyFont="1" applyBorder="1" applyAlignment="1">
      <alignment horizontal="center"/>
    </xf>
    <xf numFmtId="0" fontId="111" fillId="14" borderId="5" xfId="7" applyFont="1" applyBorder="1" applyAlignment="1">
      <alignment horizontal="center"/>
    </xf>
    <xf numFmtId="0" fontId="112" fillId="14" borderId="27" xfId="7" applyFont="1" applyBorder="1" applyAlignment="1">
      <alignment horizontal="center"/>
    </xf>
    <xf numFmtId="0" fontId="112" fillId="14" borderId="10" xfId="7" applyFont="1" applyBorder="1" applyAlignment="1">
      <alignment horizontal="center"/>
    </xf>
    <xf numFmtId="0" fontId="112" fillId="14" borderId="9" xfId="7" applyFont="1" applyBorder="1" applyAlignment="1">
      <alignment horizontal="center"/>
    </xf>
    <xf numFmtId="0" fontId="112" fillId="15" borderId="17" xfId="8" applyFont="1" applyBorder="1" applyAlignment="1">
      <alignment horizontal="center"/>
    </xf>
    <xf numFmtId="0" fontId="112" fillId="15" borderId="25" xfId="8" applyFont="1" applyBorder="1" applyAlignment="1">
      <alignment horizontal="center"/>
    </xf>
    <xf numFmtId="0" fontId="112" fillId="15" borderId="22" xfId="8" applyFont="1" applyBorder="1" applyAlignment="1">
      <alignment horizontal="center"/>
    </xf>
    <xf numFmtId="0" fontId="112" fillId="14" borderId="17" xfId="7" applyFont="1" applyBorder="1" applyAlignment="1">
      <alignment horizontal="center"/>
    </xf>
    <xf numFmtId="0" fontId="112" fillId="14" borderId="25" xfId="7" applyFont="1" applyBorder="1" applyAlignment="1">
      <alignment horizontal="center"/>
    </xf>
    <xf numFmtId="0" fontId="112" fillId="14" borderId="22" xfId="7" applyFont="1" applyBorder="1" applyAlignment="1">
      <alignment horizontal="center"/>
    </xf>
    <xf numFmtId="0" fontId="63" fillId="18" borderId="23" xfId="11" applyFont="1" applyBorder="1" applyAlignment="1">
      <alignment horizontal="center"/>
    </xf>
    <xf numFmtId="0" fontId="63" fillId="18" borderId="26" xfId="11" applyFont="1" applyBorder="1" applyAlignment="1">
      <alignment horizontal="center"/>
    </xf>
    <xf numFmtId="0" fontId="63" fillId="18" borderId="5" xfId="11" applyFont="1" applyBorder="1" applyAlignment="1">
      <alignment horizontal="center"/>
    </xf>
    <xf numFmtId="0" fontId="63" fillId="16" borderId="23" xfId="9" applyFont="1" applyBorder="1" applyAlignment="1">
      <alignment horizontal="center"/>
    </xf>
    <xf numFmtId="0" fontId="63" fillId="16" borderId="26" xfId="9" applyFont="1" applyBorder="1" applyAlignment="1">
      <alignment horizontal="center"/>
    </xf>
    <xf numFmtId="0" fontId="63" fillId="16" borderId="5" xfId="9" applyFont="1" applyBorder="1" applyAlignment="1">
      <alignment horizontal="center"/>
    </xf>
    <xf numFmtId="0" fontId="64" fillId="18" borderId="27" xfId="11" applyFont="1" applyBorder="1" applyAlignment="1">
      <alignment horizontal="center"/>
    </xf>
    <xf numFmtId="0" fontId="64" fillId="18" borderId="10" xfId="11" applyFont="1" applyBorder="1" applyAlignment="1">
      <alignment horizontal="center"/>
    </xf>
    <xf numFmtId="0" fontId="64" fillId="18" borderId="9" xfId="11" applyFont="1" applyBorder="1" applyAlignment="1">
      <alignment horizontal="center"/>
    </xf>
    <xf numFmtId="0" fontId="64" fillId="16" borderId="27" xfId="9" applyFont="1" applyBorder="1" applyAlignment="1">
      <alignment horizontal="center"/>
    </xf>
    <xf numFmtId="0" fontId="64" fillId="16" borderId="10" xfId="9" applyFont="1" applyBorder="1" applyAlignment="1">
      <alignment horizontal="center"/>
    </xf>
    <xf numFmtId="0" fontId="64" fillId="16" borderId="9" xfId="9" applyFont="1" applyBorder="1" applyAlignment="1">
      <alignment horizontal="center"/>
    </xf>
    <xf numFmtId="0" fontId="64" fillId="16" borderId="17" xfId="9" applyFont="1" applyBorder="1" applyAlignment="1">
      <alignment horizontal="center"/>
    </xf>
    <xf numFmtId="0" fontId="64" fillId="16" borderId="25" xfId="9" applyFont="1" applyBorder="1" applyAlignment="1">
      <alignment horizontal="center"/>
    </xf>
    <xf numFmtId="0" fontId="64" fillId="16" borderId="22" xfId="9" applyFont="1" applyBorder="1" applyAlignment="1">
      <alignment horizontal="center"/>
    </xf>
    <xf numFmtId="0" fontId="64" fillId="18" borderId="3" xfId="11" applyFont="1" applyBorder="1" applyAlignment="1">
      <alignment horizontal="center"/>
    </xf>
    <xf numFmtId="0" fontId="64" fillId="18" borderId="30" xfId="11" applyFont="1" applyBorder="1" applyAlignment="1">
      <alignment horizontal="center"/>
    </xf>
    <xf numFmtId="0" fontId="64" fillId="18" borderId="4" xfId="11" applyFont="1" applyBorder="1" applyAlignment="1">
      <alignment horizontal="center"/>
    </xf>
    <xf numFmtId="0" fontId="63" fillId="15" borderId="23" xfId="8" applyFont="1" applyBorder="1" applyAlignment="1">
      <alignment horizontal="center"/>
    </xf>
    <xf numFmtId="0" fontId="63" fillId="15" borderId="26" xfId="8" applyFont="1" applyBorder="1" applyAlignment="1">
      <alignment horizontal="center"/>
    </xf>
    <xf numFmtId="0" fontId="63" fillId="15" borderId="5" xfId="8" applyFont="1" applyBorder="1" applyAlignment="1">
      <alignment horizontal="center"/>
    </xf>
    <xf numFmtId="0" fontId="64" fillId="15" borderId="27" xfId="8" applyFont="1" applyBorder="1" applyAlignment="1">
      <alignment horizontal="center"/>
    </xf>
    <xf numFmtId="0" fontId="64" fillId="15" borderId="10" xfId="8" applyFont="1" applyBorder="1" applyAlignment="1">
      <alignment horizontal="center"/>
    </xf>
    <xf numFmtId="0" fontId="64" fillId="15" borderId="9" xfId="8" applyFont="1" applyBorder="1" applyAlignment="1">
      <alignment horizontal="center"/>
    </xf>
    <xf numFmtId="0" fontId="63" fillId="14" borderId="23" xfId="7" applyFont="1" applyBorder="1" applyAlignment="1">
      <alignment horizontal="center"/>
    </xf>
    <xf numFmtId="0" fontId="63" fillId="14" borderId="26" xfId="7" applyFont="1" applyBorder="1" applyAlignment="1">
      <alignment horizontal="center"/>
    </xf>
    <xf numFmtId="0" fontId="63" fillId="14" borderId="5" xfId="7" applyFont="1" applyBorder="1" applyAlignment="1">
      <alignment horizontal="center"/>
    </xf>
    <xf numFmtId="0" fontId="64" fillId="14" borderId="27" xfId="7" applyFont="1" applyBorder="1" applyAlignment="1">
      <alignment horizontal="center"/>
    </xf>
    <xf numFmtId="0" fontId="64" fillId="14" borderId="10" xfId="7" applyFont="1" applyBorder="1" applyAlignment="1">
      <alignment horizontal="center"/>
    </xf>
    <xf numFmtId="0" fontId="64" fillId="14" borderId="9" xfId="7" applyFont="1" applyBorder="1" applyAlignment="1">
      <alignment horizontal="center"/>
    </xf>
    <xf numFmtId="0" fontId="64" fillId="15" borderId="17" xfId="8" applyFont="1" applyBorder="1" applyAlignment="1">
      <alignment horizontal="center"/>
    </xf>
    <xf numFmtId="0" fontId="64" fillId="15" borderId="25" xfId="8" applyFont="1" applyBorder="1" applyAlignment="1">
      <alignment horizontal="center"/>
    </xf>
    <xf numFmtId="0" fontId="64" fillId="15" borderId="22" xfId="8" applyFont="1" applyBorder="1" applyAlignment="1">
      <alignment horizontal="center"/>
    </xf>
    <xf numFmtId="0" fontId="64" fillId="14" borderId="17" xfId="7" applyFont="1" applyBorder="1" applyAlignment="1">
      <alignment horizontal="center"/>
    </xf>
    <xf numFmtId="0" fontId="64" fillId="14" borderId="25" xfId="7" applyFont="1" applyBorder="1" applyAlignment="1">
      <alignment horizontal="center"/>
    </xf>
    <xf numFmtId="0" fontId="64" fillId="14" borderId="22" xfId="7" applyFont="1" applyBorder="1" applyAlignment="1">
      <alignment horizontal="center"/>
    </xf>
    <xf numFmtId="17" fontId="14" fillId="7" borderId="33" xfId="0" applyNumberFormat="1" applyFont="1" applyFill="1" applyBorder="1" applyAlignment="1">
      <alignment horizontal="left" vertical="center" wrapText="1" indent="1" readingOrder="1"/>
    </xf>
    <xf numFmtId="17" fontId="14" fillId="7" borderId="34" xfId="0" applyNumberFormat="1" applyFont="1" applyFill="1" applyBorder="1" applyAlignment="1">
      <alignment horizontal="left" vertical="center" wrapText="1" indent="1" readingOrder="1"/>
    </xf>
    <xf numFmtId="17" fontId="14" fillId="7" borderId="35" xfId="0" applyNumberFormat="1" applyFont="1" applyFill="1" applyBorder="1" applyAlignment="1">
      <alignment horizontal="left" vertical="center" wrapText="1" indent="1" readingOrder="1"/>
    </xf>
    <xf numFmtId="0" fontId="19" fillId="3" borderId="33" xfId="0" applyFont="1" applyFill="1" applyBorder="1" applyAlignment="1">
      <alignment horizontal="left" vertical="center" wrapText="1" indent="1" readingOrder="1"/>
    </xf>
    <xf numFmtId="0" fontId="19" fillId="3" borderId="34" xfId="0" applyFont="1" applyFill="1" applyBorder="1" applyAlignment="1">
      <alignment horizontal="left" vertical="center" wrapText="1" indent="1" readingOrder="1"/>
    </xf>
    <xf numFmtId="0" fontId="19" fillId="3" borderId="35" xfId="0" applyFont="1" applyFill="1" applyBorder="1" applyAlignment="1">
      <alignment horizontal="left" vertical="center" wrapText="1" indent="1" readingOrder="1"/>
    </xf>
    <xf numFmtId="0" fontId="19" fillId="6" borderId="31" xfId="0" applyFont="1" applyFill="1" applyBorder="1" applyAlignment="1">
      <alignment horizontal="center" vertical="top" wrapText="1" readingOrder="1"/>
    </xf>
    <xf numFmtId="0" fontId="19" fillId="6" borderId="32" xfId="0" applyFont="1" applyFill="1" applyBorder="1" applyAlignment="1">
      <alignment horizontal="center" vertical="top" wrapText="1" readingOrder="1"/>
    </xf>
    <xf numFmtId="0" fontId="18" fillId="3" borderId="36" xfId="0" applyFont="1" applyFill="1" applyBorder="1" applyAlignment="1">
      <alignment vertical="top" wrapText="1"/>
    </xf>
    <xf numFmtId="0" fontId="18" fillId="3" borderId="37" xfId="0" applyFont="1" applyFill="1" applyBorder="1" applyAlignment="1">
      <alignment vertical="top" wrapText="1"/>
    </xf>
    <xf numFmtId="0" fontId="18" fillId="3" borderId="38" xfId="0" applyFont="1" applyFill="1" applyBorder="1" applyAlignment="1">
      <alignment vertical="top" wrapText="1"/>
    </xf>
    <xf numFmtId="0" fontId="18" fillId="3" borderId="39" xfId="0" applyFont="1" applyFill="1" applyBorder="1" applyAlignment="1">
      <alignment vertical="top" wrapText="1"/>
    </xf>
    <xf numFmtId="0" fontId="23" fillId="3" borderId="31" xfId="0" applyFont="1" applyFill="1" applyBorder="1" applyAlignment="1">
      <alignment horizontal="center" vertical="top" wrapText="1" readingOrder="1"/>
    </xf>
    <xf numFmtId="0" fontId="23" fillId="3" borderId="32" xfId="0" applyFont="1" applyFill="1" applyBorder="1" applyAlignment="1">
      <alignment horizontal="center" vertical="top" wrapText="1" readingOrder="1"/>
    </xf>
    <xf numFmtId="0" fontId="23" fillId="6" borderId="31" xfId="0" applyFont="1" applyFill="1" applyBorder="1" applyAlignment="1">
      <alignment horizontal="center" vertical="top" wrapText="1" readingOrder="1"/>
    </xf>
    <xf numFmtId="0" fontId="23" fillId="6" borderId="32" xfId="0" applyFont="1" applyFill="1" applyBorder="1" applyAlignment="1">
      <alignment horizontal="center" vertical="top" wrapText="1" readingOrder="1"/>
    </xf>
    <xf numFmtId="0" fontId="13" fillId="3" borderId="33" xfId="0" applyFont="1" applyFill="1" applyBorder="1" applyAlignment="1">
      <alignment horizontal="left" vertical="center" wrapText="1" indent="1" readingOrder="1"/>
    </xf>
    <xf numFmtId="0" fontId="13" fillId="3" borderId="34" xfId="0" applyFont="1" applyFill="1" applyBorder="1" applyAlignment="1">
      <alignment horizontal="left" vertical="center" wrapText="1" indent="1" readingOrder="1"/>
    </xf>
    <xf numFmtId="0" fontId="13" fillId="3" borderId="35" xfId="0" applyFont="1" applyFill="1" applyBorder="1" applyAlignment="1">
      <alignment horizontal="left" vertical="center" wrapText="1" indent="1" readingOrder="1"/>
    </xf>
    <xf numFmtId="0" fontId="13" fillId="6" borderId="31" xfId="0" applyFont="1" applyFill="1" applyBorder="1" applyAlignment="1">
      <alignment horizontal="center" vertical="top" wrapText="1" readingOrder="1"/>
    </xf>
    <xf numFmtId="0" fontId="13" fillId="6" borderId="32" xfId="0" applyFont="1" applyFill="1" applyBorder="1" applyAlignment="1">
      <alignment horizontal="center" vertical="top" wrapText="1" readingOrder="1"/>
    </xf>
    <xf numFmtId="0" fontId="19" fillId="3" borderId="31" xfId="0" applyFont="1" applyFill="1" applyBorder="1" applyAlignment="1">
      <alignment horizontal="center" vertical="top" wrapText="1" readingOrder="1"/>
    </xf>
    <xf numFmtId="0" fontId="19" fillId="3" borderId="32" xfId="0" applyFont="1" applyFill="1" applyBorder="1" applyAlignment="1">
      <alignment horizontal="center" vertical="top" wrapText="1" readingOrder="1"/>
    </xf>
    <xf numFmtId="0" fontId="12" fillId="3" borderId="36" xfId="0" applyFont="1" applyFill="1" applyBorder="1" applyAlignment="1">
      <alignment vertical="top" wrapText="1"/>
    </xf>
    <xf numFmtId="0" fontId="12" fillId="3" borderId="37" xfId="0" applyFont="1" applyFill="1" applyBorder="1" applyAlignment="1">
      <alignment vertical="top" wrapText="1"/>
    </xf>
    <xf numFmtId="0" fontId="12" fillId="3" borderId="38" xfId="0" applyFont="1" applyFill="1" applyBorder="1" applyAlignment="1">
      <alignment vertical="top" wrapText="1"/>
    </xf>
    <xf numFmtId="0" fontId="12" fillId="3" borderId="39" xfId="0" applyFont="1" applyFill="1" applyBorder="1" applyAlignment="1">
      <alignment vertical="top" wrapText="1"/>
    </xf>
    <xf numFmtId="0" fontId="13" fillId="3" borderId="31" xfId="0" applyFont="1" applyFill="1" applyBorder="1" applyAlignment="1">
      <alignment horizontal="center" vertical="top" wrapText="1" readingOrder="1"/>
    </xf>
    <xf numFmtId="0" fontId="13" fillId="3" borderId="32" xfId="0" applyFont="1" applyFill="1" applyBorder="1" applyAlignment="1">
      <alignment horizontal="center" vertical="top" wrapText="1" readingOrder="1"/>
    </xf>
    <xf numFmtId="0" fontId="5" fillId="3" borderId="31" xfId="0" applyFont="1" applyFill="1" applyBorder="1" applyAlignment="1">
      <alignment horizontal="center" vertical="center" wrapText="1" readingOrder="1"/>
    </xf>
    <xf numFmtId="0" fontId="5" fillId="3" borderId="32" xfId="0" applyFont="1" applyFill="1" applyBorder="1" applyAlignment="1">
      <alignment horizontal="center" vertical="center" wrapText="1" readingOrder="1"/>
    </xf>
    <xf numFmtId="17" fontId="5" fillId="7" borderId="33" xfId="0" applyNumberFormat="1" applyFont="1" applyFill="1" applyBorder="1" applyAlignment="1">
      <alignment horizontal="left" vertical="center" wrapText="1" indent="1" readingOrder="1"/>
    </xf>
    <xf numFmtId="17" fontId="5" fillId="7" borderId="34" xfId="0" applyNumberFormat="1" applyFont="1" applyFill="1" applyBorder="1" applyAlignment="1">
      <alignment horizontal="left" vertical="center" wrapText="1" indent="1" readingOrder="1"/>
    </xf>
    <xf numFmtId="17" fontId="5" fillId="7" borderId="35" xfId="0" applyNumberFormat="1" applyFont="1" applyFill="1" applyBorder="1" applyAlignment="1">
      <alignment horizontal="left" vertical="center" wrapText="1" indent="1" readingOrder="1"/>
    </xf>
    <xf numFmtId="0" fontId="6" fillId="3" borderId="33" xfId="0" applyFont="1" applyFill="1" applyBorder="1" applyAlignment="1">
      <alignment horizontal="left" vertical="center" wrapText="1" indent="1" readingOrder="1"/>
    </xf>
    <xf numFmtId="0" fontId="6" fillId="3" borderId="34" xfId="0" applyFont="1" applyFill="1" applyBorder="1" applyAlignment="1">
      <alignment horizontal="left" vertical="center" wrapText="1" indent="1" readingOrder="1"/>
    </xf>
    <xf numFmtId="0" fontId="6" fillId="3" borderId="35" xfId="0" applyFont="1" applyFill="1" applyBorder="1" applyAlignment="1">
      <alignment horizontal="left" vertical="center" wrapText="1" indent="1" readingOrder="1"/>
    </xf>
    <xf numFmtId="0" fontId="4" fillId="3" borderId="36" xfId="0" applyFont="1" applyFill="1" applyBorder="1" applyAlignment="1">
      <alignment horizontal="right" vertical="center" wrapText="1" indent="1"/>
    </xf>
    <xf numFmtId="0" fontId="4" fillId="3" borderId="37" xfId="0" applyFont="1" applyFill="1" applyBorder="1" applyAlignment="1">
      <alignment horizontal="right" vertical="center" wrapText="1" indent="1"/>
    </xf>
    <xf numFmtId="0" fontId="4" fillId="3" borderId="38" xfId="0" applyFont="1" applyFill="1" applyBorder="1" applyAlignment="1">
      <alignment horizontal="right" vertical="center" wrapText="1" indent="1"/>
    </xf>
    <xf numFmtId="0" fontId="4" fillId="3" borderId="39" xfId="0" applyFont="1" applyFill="1" applyBorder="1" applyAlignment="1">
      <alignment horizontal="right" vertical="center" wrapText="1" inden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te 2" xfId="40"/>
    <cellStyle name="Output" xfId="41" builtinId="21" customBuiltin="1"/>
    <cellStyle name="Percent" xfId="42" builtinId="5"/>
    <cellStyle name="Percent 2" xfId="43"/>
    <cellStyle name="Title" xfId="44" builtinId="15" customBuiltin="1"/>
    <cellStyle name="Total" xfId="45" builtinId="25" customBuiltin="1"/>
    <cellStyle name="Warning Text" xfId="46" builtinId="11" customBuiltin="1"/>
  </cellStyles>
  <dxfs count="3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9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B235"/>
  <sheetViews>
    <sheetView topLeftCell="A46" zoomScaleNormal="100" workbookViewId="0">
      <selection activeCell="P69" sqref="P69"/>
    </sheetView>
  </sheetViews>
  <sheetFormatPr defaultColWidth="9.140625" defaultRowHeight="12.75"/>
  <cols>
    <col min="1" max="1" width="9.140625" style="1199"/>
    <col min="2" max="2" width="13" style="1200" customWidth="1"/>
    <col min="3" max="3" width="10.85546875" style="1199" customWidth="1"/>
    <col min="4" max="4" width="11.140625" style="1199" customWidth="1"/>
    <col min="5" max="5" width="12" style="1199" customWidth="1"/>
    <col min="6" max="6" width="10.85546875" style="1199" customWidth="1"/>
    <col min="7" max="7" width="11.140625" style="1199" customWidth="1"/>
    <col min="8" max="8" width="12.5703125" style="1199" customWidth="1"/>
    <col min="9" max="9" width="11.85546875" style="1201" customWidth="1"/>
    <col min="10" max="11" width="9.140625" style="1199"/>
    <col min="12" max="12" width="12.140625" style="1200" customWidth="1"/>
    <col min="13" max="14" width="12.42578125" style="1199" customWidth="1"/>
    <col min="15" max="15" width="13.5703125" style="1199" bestFit="1" customWidth="1"/>
    <col min="16" max="19" width="12.42578125" style="1199" customWidth="1"/>
    <col min="20" max="20" width="13.5703125" style="1199" bestFit="1" customWidth="1"/>
    <col min="21" max="22" width="12.42578125" style="1199" customWidth="1"/>
    <col min="23" max="23" width="12.140625" style="1201" bestFit="1" customWidth="1"/>
    <col min="24" max="24" width="7.7109375" style="1201" bestFit="1" customWidth="1"/>
    <col min="25" max="26" width="10.28515625" style="1199" bestFit="1" customWidth="1"/>
    <col min="27" max="27" width="9.140625" style="1259"/>
    <col min="28" max="16384" width="9.140625" style="1199"/>
  </cols>
  <sheetData>
    <row r="1" spans="1:23" ht="13.5" thickBot="1"/>
    <row r="2" spans="1:23" ht="13.5" thickTop="1">
      <c r="B2" s="1362" t="s">
        <v>0</v>
      </c>
      <c r="C2" s="1363"/>
      <c r="D2" s="1363"/>
      <c r="E2" s="1363"/>
      <c r="F2" s="1363"/>
      <c r="G2" s="1363"/>
      <c r="H2" s="1363"/>
      <c r="I2" s="1364"/>
      <c r="L2" s="1365" t="s">
        <v>1</v>
      </c>
      <c r="M2" s="1366"/>
      <c r="N2" s="1366"/>
      <c r="O2" s="1366"/>
      <c r="P2" s="1366"/>
      <c r="Q2" s="1366"/>
      <c r="R2" s="1366"/>
      <c r="S2" s="1366"/>
      <c r="T2" s="1366"/>
      <c r="U2" s="1366"/>
      <c r="V2" s="1366"/>
      <c r="W2" s="1367"/>
    </row>
    <row r="3" spans="1:23" ht="13.5" thickBot="1">
      <c r="B3" s="1368" t="s">
        <v>2</v>
      </c>
      <c r="C3" s="1369"/>
      <c r="D3" s="1369"/>
      <c r="E3" s="1369"/>
      <c r="F3" s="1369"/>
      <c r="G3" s="1369"/>
      <c r="H3" s="1369"/>
      <c r="I3" s="1370"/>
      <c r="L3" s="1371" t="s">
        <v>3</v>
      </c>
      <c r="M3" s="1372"/>
      <c r="N3" s="1372"/>
      <c r="O3" s="1372"/>
      <c r="P3" s="1372"/>
      <c r="Q3" s="1372"/>
      <c r="R3" s="1372"/>
      <c r="S3" s="1372"/>
      <c r="T3" s="1372"/>
      <c r="U3" s="1372"/>
      <c r="V3" s="1372"/>
      <c r="W3" s="1373"/>
    </row>
    <row r="4" spans="1:23" ht="14.25" thickTop="1" thickBot="1"/>
    <row r="5" spans="1:23" ht="14.25" thickTop="1" thickBot="1">
      <c r="B5" s="1202"/>
      <c r="C5" s="1377" t="s">
        <v>90</v>
      </c>
      <c r="D5" s="1378"/>
      <c r="E5" s="1379"/>
      <c r="F5" s="1377" t="s">
        <v>91</v>
      </c>
      <c r="G5" s="1378"/>
      <c r="H5" s="1379"/>
      <c r="I5" s="1203" t="s">
        <v>4</v>
      </c>
      <c r="L5" s="1202"/>
      <c r="M5" s="1374" t="s">
        <v>90</v>
      </c>
      <c r="N5" s="1375"/>
      <c r="O5" s="1375"/>
      <c r="P5" s="1375"/>
      <c r="Q5" s="1376"/>
      <c r="R5" s="1374" t="s">
        <v>91</v>
      </c>
      <c r="S5" s="1375"/>
      <c r="T5" s="1375"/>
      <c r="U5" s="1375"/>
      <c r="V5" s="1376"/>
      <c r="W5" s="1203" t="s">
        <v>4</v>
      </c>
    </row>
    <row r="6" spans="1:23" ht="13.5" thickTop="1">
      <c r="B6" s="1204" t="s">
        <v>5</v>
      </c>
      <c r="C6" s="1205"/>
      <c r="D6" s="1206"/>
      <c r="E6" s="1207"/>
      <c r="F6" s="1205"/>
      <c r="G6" s="1206"/>
      <c r="H6" s="1207"/>
      <c r="I6" s="1208" t="s">
        <v>6</v>
      </c>
      <c r="L6" s="1204" t="s">
        <v>5</v>
      </c>
      <c r="M6" s="1205"/>
      <c r="N6" s="1209"/>
      <c r="O6" s="1210"/>
      <c r="P6" s="1211"/>
      <c r="Q6" s="1210"/>
      <c r="R6" s="1205"/>
      <c r="S6" s="1209"/>
      <c r="T6" s="1210"/>
      <c r="U6" s="1211"/>
      <c r="V6" s="1210"/>
      <c r="W6" s="1208" t="s">
        <v>6</v>
      </c>
    </row>
    <row r="7" spans="1:23" ht="13.5" thickBot="1">
      <c r="B7" s="1212"/>
      <c r="C7" s="1213" t="s">
        <v>7</v>
      </c>
      <c r="D7" s="1214" t="s">
        <v>8</v>
      </c>
      <c r="E7" s="1215" t="s">
        <v>9</v>
      </c>
      <c r="F7" s="1213" t="s">
        <v>7</v>
      </c>
      <c r="G7" s="1214" t="s">
        <v>8</v>
      </c>
      <c r="H7" s="1215" t="s">
        <v>9</v>
      </c>
      <c r="I7" s="1216"/>
      <c r="L7" s="1212"/>
      <c r="M7" s="1217" t="s">
        <v>10</v>
      </c>
      <c r="N7" s="1218" t="s">
        <v>11</v>
      </c>
      <c r="O7" s="1219" t="s">
        <v>12</v>
      </c>
      <c r="P7" s="1220" t="s">
        <v>13</v>
      </c>
      <c r="Q7" s="1219" t="s">
        <v>9</v>
      </c>
      <c r="R7" s="1217" t="s">
        <v>10</v>
      </c>
      <c r="S7" s="1218" t="s">
        <v>11</v>
      </c>
      <c r="T7" s="1219" t="s">
        <v>12</v>
      </c>
      <c r="U7" s="1220" t="s">
        <v>13</v>
      </c>
      <c r="V7" s="1219" t="s">
        <v>9</v>
      </c>
      <c r="W7" s="1216"/>
    </row>
    <row r="8" spans="1:23" ht="6" customHeight="1" thickTop="1">
      <c r="B8" s="1204"/>
      <c r="C8" s="1221"/>
      <c r="D8" s="1222"/>
      <c r="E8" s="1223"/>
      <c r="F8" s="1221"/>
      <c r="G8" s="1222"/>
      <c r="H8" s="1223"/>
      <c r="I8" s="1224"/>
      <c r="L8" s="1204"/>
      <c r="M8" s="1225"/>
      <c r="N8" s="1226"/>
      <c r="O8" s="1227"/>
      <c r="P8" s="1228"/>
      <c r="Q8" s="1229"/>
      <c r="R8" s="1225"/>
      <c r="S8" s="1226"/>
      <c r="T8" s="1227"/>
      <c r="U8" s="1228"/>
      <c r="V8" s="1229"/>
      <c r="W8" s="1230"/>
    </row>
    <row r="9" spans="1:23">
      <c r="A9" s="1231" t="str">
        <f>IF(ISERROR(F9/G9)," ",IF(F9/G9&gt;0.5,IF(F9/G9&lt;1.5," ","NOT OK"),"NOT OK"))</f>
        <v xml:space="preserve"> </v>
      </c>
      <c r="B9" s="1204" t="s">
        <v>14</v>
      </c>
      <c r="C9" s="1232">
        <f>BKK!C9+DMK!C9</f>
        <v>13271</v>
      </c>
      <c r="D9" s="1233">
        <f>BKK!D9+DMK!D9</f>
        <v>13287</v>
      </c>
      <c r="E9" s="1234">
        <f>C9+D9</f>
        <v>26558</v>
      </c>
      <c r="F9" s="1232">
        <f>BKK!F9+DMK!F9</f>
        <v>13740</v>
      </c>
      <c r="G9" s="1233">
        <f>BKK!G9+DMK!G9</f>
        <v>13767</v>
      </c>
      <c r="H9" s="1234">
        <f>F9+G9</f>
        <v>27507</v>
      </c>
      <c r="I9" s="1235">
        <f t="shared" ref="I9:I17" si="0">IF(E9=0,0,((H9/E9)-1)*100)</f>
        <v>3.5733112433165237</v>
      </c>
      <c r="L9" s="1204" t="s">
        <v>14</v>
      </c>
      <c r="M9" s="1236">
        <f>BKK!M9+DMK!M9</f>
        <v>2082986</v>
      </c>
      <c r="N9" s="1237">
        <f>BKK!N9+DMK!N9</f>
        <v>2033813</v>
      </c>
      <c r="O9" s="1238">
        <f>M9+N9</f>
        <v>4116799</v>
      </c>
      <c r="P9" s="1239">
        <f>BKK!P9+DMK!P9</f>
        <v>95214</v>
      </c>
      <c r="Q9" s="1240">
        <f t="shared" ref="Q9:Q11" si="1">+O9+P9</f>
        <v>4212013</v>
      </c>
      <c r="R9" s="1236">
        <f>BKK!R9+DMK!R9</f>
        <v>2159629</v>
      </c>
      <c r="S9" s="1237">
        <f>BKK!S9+DMK!S9</f>
        <v>2145649</v>
      </c>
      <c r="T9" s="1238">
        <f>R9+S9</f>
        <v>4305278</v>
      </c>
      <c r="U9" s="1239">
        <f>BKK!U9+DMK!U9</f>
        <v>73451</v>
      </c>
      <c r="V9" s="1240">
        <f t="shared" ref="V9:V11" si="2">+T9+U9</f>
        <v>4378729</v>
      </c>
      <c r="W9" s="1235">
        <f t="shared" ref="W9:W17" si="3">IF(Q9=0,0,((V9/Q9)-1)*100)</f>
        <v>3.9581074417386564</v>
      </c>
    </row>
    <row r="10" spans="1:23">
      <c r="A10" s="1231" t="str">
        <f t="shared" ref="A10:A69" si="4">IF(ISERROR(F10/G10)," ",IF(F10/G10&gt;0.5,IF(F10/G10&lt;1.5," ","NOT OK"),"NOT OK"))</f>
        <v xml:space="preserve"> </v>
      </c>
      <c r="B10" s="1204" t="s">
        <v>15</v>
      </c>
      <c r="C10" s="1232">
        <f>BKK!C10+DMK!C10</f>
        <v>13356</v>
      </c>
      <c r="D10" s="1233">
        <f>BKK!D10+DMK!D10</f>
        <v>13354</v>
      </c>
      <c r="E10" s="1234">
        <f>C10+D10</f>
        <v>26710</v>
      </c>
      <c r="F10" s="1232">
        <f>BKK!F10+DMK!F10</f>
        <v>13362</v>
      </c>
      <c r="G10" s="1233">
        <f>BKK!G10+DMK!G10</f>
        <v>13375</v>
      </c>
      <c r="H10" s="1234">
        <f>F10+G10</f>
        <v>26737</v>
      </c>
      <c r="I10" s="1235">
        <f t="shared" si="0"/>
        <v>0.10108573567952917</v>
      </c>
      <c r="K10" s="1241"/>
      <c r="L10" s="1204" t="s">
        <v>15</v>
      </c>
      <c r="M10" s="1236">
        <f>BKK!M10+DMK!M10</f>
        <v>2294634</v>
      </c>
      <c r="N10" s="1237">
        <f>BKK!N10+DMK!N10</f>
        <v>2173648</v>
      </c>
      <c r="O10" s="1238">
        <f>M10+N10</f>
        <v>4468282</v>
      </c>
      <c r="P10" s="1239">
        <f>BKK!P10+DMK!P10</f>
        <v>75137</v>
      </c>
      <c r="Q10" s="1240">
        <f t="shared" si="1"/>
        <v>4543419</v>
      </c>
      <c r="R10" s="1236">
        <f>BKK!R10+DMK!R10</f>
        <v>2239122</v>
      </c>
      <c r="S10" s="1237">
        <f>BKK!S10+DMK!S10</f>
        <v>2127517</v>
      </c>
      <c r="T10" s="1238">
        <f>R10+S10</f>
        <v>4366639</v>
      </c>
      <c r="U10" s="1239">
        <f>BKK!U10+DMK!U10</f>
        <v>59287</v>
      </c>
      <c r="V10" s="1240">
        <f t="shared" si="2"/>
        <v>4425926</v>
      </c>
      <c r="W10" s="1235">
        <f t="shared" si="3"/>
        <v>-2.5860040643400972</v>
      </c>
    </row>
    <row r="11" spans="1:23" ht="13.5" thickBot="1">
      <c r="A11" s="1231" t="str">
        <f t="shared" si="4"/>
        <v xml:space="preserve"> </v>
      </c>
      <c r="B11" s="1212" t="s">
        <v>16</v>
      </c>
      <c r="C11" s="1232">
        <f>BKK!C11+DMK!C11</f>
        <v>14177</v>
      </c>
      <c r="D11" s="1242">
        <f>BKK!D11+DMK!D11</f>
        <v>14217</v>
      </c>
      <c r="E11" s="1234">
        <f>C11+D11</f>
        <v>28394</v>
      </c>
      <c r="F11" s="1232">
        <f>BKK!F11+DMK!F11</f>
        <v>14273</v>
      </c>
      <c r="G11" s="1242">
        <f>BKK!G11+DMK!G11</f>
        <v>14304</v>
      </c>
      <c r="H11" s="1234">
        <f>F11+G11</f>
        <v>28577</v>
      </c>
      <c r="I11" s="1235">
        <f t="shared" si="0"/>
        <v>0.64450235965345382</v>
      </c>
      <c r="K11" s="1241"/>
      <c r="L11" s="1212" t="s">
        <v>16</v>
      </c>
      <c r="M11" s="1236">
        <f>BKK!M11+DMK!M11</f>
        <v>2552824</v>
      </c>
      <c r="N11" s="1237">
        <f>BKK!N11+DMK!N11</f>
        <v>2390754</v>
      </c>
      <c r="O11" s="1238">
        <f>M11+N11</f>
        <v>4943578</v>
      </c>
      <c r="P11" s="1239">
        <f>BKK!P11+DMK!P11</f>
        <v>82060</v>
      </c>
      <c r="Q11" s="1240">
        <f t="shared" si="1"/>
        <v>5025638</v>
      </c>
      <c r="R11" s="1236">
        <f>BKK!R11+DMK!R11</f>
        <v>2650781</v>
      </c>
      <c r="S11" s="1237">
        <f>BKK!S11+DMK!S11</f>
        <v>2453407</v>
      </c>
      <c r="T11" s="1238">
        <f>R11+S11</f>
        <v>5104188</v>
      </c>
      <c r="U11" s="1239">
        <f>BKK!U11+DMK!U11</f>
        <v>60477</v>
      </c>
      <c r="V11" s="1240">
        <f t="shared" si="2"/>
        <v>5164665</v>
      </c>
      <c r="W11" s="1235">
        <f t="shared" si="3"/>
        <v>2.7663552368873301</v>
      </c>
    </row>
    <row r="12" spans="1:23" ht="14.25" thickTop="1" thickBot="1">
      <c r="A12" s="1231" t="str">
        <f>IF(ISERROR(F12/G12)," ",IF(F12/G12&gt;0.5,IF(F12/G12&lt;1.5," ","NOT OK"),"NOT OK"))</f>
        <v xml:space="preserve"> </v>
      </c>
      <c r="B12" s="1243" t="s">
        <v>17</v>
      </c>
      <c r="C12" s="1244">
        <f t="shared" ref="C12:E12" si="5">+C9+C10+C11</f>
        <v>40804</v>
      </c>
      <c r="D12" s="1245">
        <f t="shared" si="5"/>
        <v>40858</v>
      </c>
      <c r="E12" s="1246">
        <f t="shared" si="5"/>
        <v>81662</v>
      </c>
      <c r="F12" s="1244">
        <f t="shared" ref="F12:H12" si="6">+F9+F10+F11</f>
        <v>41375</v>
      </c>
      <c r="G12" s="1245">
        <f t="shared" si="6"/>
        <v>41446</v>
      </c>
      <c r="H12" s="1246">
        <f t="shared" si="6"/>
        <v>82821</v>
      </c>
      <c r="I12" s="1247">
        <f t="shared" si="0"/>
        <v>1.4192647743136444</v>
      </c>
      <c r="L12" s="1248" t="s">
        <v>17</v>
      </c>
      <c r="M12" s="1249">
        <f t="shared" ref="M12:Q12" si="7">+M9+M10+M11</f>
        <v>6930444</v>
      </c>
      <c r="N12" s="1250">
        <f t="shared" si="7"/>
        <v>6598215</v>
      </c>
      <c r="O12" s="1249">
        <f t="shared" si="7"/>
        <v>13528659</v>
      </c>
      <c r="P12" s="1249">
        <f t="shared" si="7"/>
        <v>252411</v>
      </c>
      <c r="Q12" s="1251">
        <f t="shared" si="7"/>
        <v>13781070</v>
      </c>
      <c r="R12" s="1249">
        <f t="shared" ref="R12:V12" si="8">+R9+R10+R11</f>
        <v>7049532</v>
      </c>
      <c r="S12" s="1250">
        <f t="shared" si="8"/>
        <v>6726573</v>
      </c>
      <c r="T12" s="1249">
        <f t="shared" si="8"/>
        <v>13776105</v>
      </c>
      <c r="U12" s="1249">
        <f t="shared" si="8"/>
        <v>193215</v>
      </c>
      <c r="V12" s="1251">
        <f t="shared" si="8"/>
        <v>13969320</v>
      </c>
      <c r="W12" s="1252">
        <f t="shared" si="3"/>
        <v>1.3660042362457991</v>
      </c>
    </row>
    <row r="13" spans="1:23" ht="13.5" thickTop="1">
      <c r="A13" s="1231" t="str">
        <f t="shared" si="4"/>
        <v xml:space="preserve"> </v>
      </c>
      <c r="B13" s="1204" t="s">
        <v>18</v>
      </c>
      <c r="C13" s="1232">
        <f>BKK!C13+DMK!C13</f>
        <v>14397</v>
      </c>
      <c r="D13" s="1233">
        <f>BKK!D13+DMK!D13</f>
        <v>14448</v>
      </c>
      <c r="E13" s="1234">
        <f>C13+D13</f>
        <v>28845</v>
      </c>
      <c r="F13" s="1232">
        <f>BKK!F13+DMK!F13</f>
        <v>14806</v>
      </c>
      <c r="G13" s="1233">
        <f>BKK!G13+DMK!G13</f>
        <v>14819</v>
      </c>
      <c r="H13" s="1234">
        <f>F13+G13</f>
        <v>29625</v>
      </c>
      <c r="I13" s="1235">
        <f t="shared" si="0"/>
        <v>2.7041081643265796</v>
      </c>
      <c r="L13" s="1204" t="s">
        <v>18</v>
      </c>
      <c r="M13" s="1236">
        <f>BKK!M13+DMK!M13</f>
        <v>2563058</v>
      </c>
      <c r="N13" s="1237">
        <f>BKK!N13+DMK!N13</f>
        <v>2544252</v>
      </c>
      <c r="O13" s="1238">
        <f>M13+N13</f>
        <v>5107310</v>
      </c>
      <c r="P13" s="1239">
        <f>BKK!P13+DMK!P13</f>
        <v>77608</v>
      </c>
      <c r="Q13" s="1240">
        <f t="shared" ref="Q13" si="9">+O13+P13</f>
        <v>5184918</v>
      </c>
      <c r="R13" s="1236">
        <f>BKK!R13+DMK!R13</f>
        <v>2784016</v>
      </c>
      <c r="S13" s="1237">
        <f>BKK!S13+DMK!S13</f>
        <v>2673689</v>
      </c>
      <c r="T13" s="1238">
        <f>R13+S13</f>
        <v>5457705</v>
      </c>
      <c r="U13" s="1239">
        <f>BKK!U13+DMK!U13</f>
        <v>63676</v>
      </c>
      <c r="V13" s="1240">
        <f t="shared" ref="V13" si="10">+T13+U13</f>
        <v>5521381</v>
      </c>
      <c r="W13" s="1235">
        <f t="shared" si="3"/>
        <v>6.4892636682007288</v>
      </c>
    </row>
    <row r="14" spans="1:23">
      <c r="A14" s="1231" t="str">
        <f>IF(ISERROR(F14/G14)," ",IF(F14/G14&gt;0.5,IF(F14/G14&lt;1.5," ","NOT OK"),"NOT OK"))</f>
        <v xml:space="preserve"> </v>
      </c>
      <c r="B14" s="1204" t="s">
        <v>19</v>
      </c>
      <c r="C14" s="1236">
        <f>BKK!C14+DMK!C14</f>
        <v>13920</v>
      </c>
      <c r="D14" s="1253">
        <f>BKK!D14+DMK!D14</f>
        <v>13986</v>
      </c>
      <c r="E14" s="1254">
        <f>C14+D14</f>
        <v>27906</v>
      </c>
      <c r="F14" s="1236">
        <f>BKK!F14+DMK!F14</f>
        <v>13673</v>
      </c>
      <c r="G14" s="1253">
        <f>BKK!G14+DMK!G14</f>
        <v>13712</v>
      </c>
      <c r="H14" s="1254">
        <f>F14+G14</f>
        <v>27385</v>
      </c>
      <c r="I14" s="1235">
        <f>IF(E14=0,0,((H14/E14)-1)*100)</f>
        <v>-1.866982011037055</v>
      </c>
      <c r="L14" s="1204" t="s">
        <v>19</v>
      </c>
      <c r="M14" s="1236">
        <f>BKK!M14+DMK!M14</f>
        <v>2490556</v>
      </c>
      <c r="N14" s="1237">
        <f>BKK!N14+DMK!N14</f>
        <v>2575079</v>
      </c>
      <c r="O14" s="1238">
        <f>M14+N14</f>
        <v>5065635</v>
      </c>
      <c r="P14" s="1239">
        <f>BKK!P14+DMK!P14</f>
        <v>69456</v>
      </c>
      <c r="Q14" s="1240">
        <f>+O14+P14</f>
        <v>5135091</v>
      </c>
      <c r="R14" s="1236">
        <f>BKK!R14+DMK!R14</f>
        <v>2529896</v>
      </c>
      <c r="S14" s="1237">
        <f>BKK!S14+DMK!S14</f>
        <v>2669449</v>
      </c>
      <c r="T14" s="1238">
        <f>R14+S14</f>
        <v>5199345</v>
      </c>
      <c r="U14" s="1239">
        <f>BKK!U14+DMK!U14</f>
        <v>56403</v>
      </c>
      <c r="V14" s="1240">
        <f>+T14+U14</f>
        <v>5255748</v>
      </c>
      <c r="W14" s="1235">
        <f>IF(Q14=0,0,((V14/Q14)-1)*100)</f>
        <v>2.349656510468856</v>
      </c>
    </row>
    <row r="15" spans="1:23" ht="13.5" thickBot="1">
      <c r="A15" s="1255" t="str">
        <f>IF(ISERROR(F15/G15)," ",IF(F15/G15&gt;0.5,IF(F15/G15&lt;1.5," ","NOT OK"),"NOT OK"))</f>
        <v xml:space="preserve"> </v>
      </c>
      <c r="B15" s="1204" t="s">
        <v>20</v>
      </c>
      <c r="C15" s="1236">
        <f>BKK!C15+DMK!C15</f>
        <v>14517</v>
      </c>
      <c r="D15" s="1253">
        <f>BKK!D15+DMK!D15</f>
        <v>14560</v>
      </c>
      <c r="E15" s="1254">
        <f>C15+D15</f>
        <v>29077</v>
      </c>
      <c r="F15" s="1236">
        <f>BKK!F15+DMK!F15</f>
        <v>14625</v>
      </c>
      <c r="G15" s="1253">
        <f>BKK!G15+DMK!G15</f>
        <v>14571</v>
      </c>
      <c r="H15" s="1254">
        <f>F15+G15</f>
        <v>29196</v>
      </c>
      <c r="I15" s="1235">
        <f>IF(E15=0,0,((H15/E15)-1)*100)</f>
        <v>0.40925817656567443</v>
      </c>
      <c r="J15" s="1256"/>
      <c r="L15" s="1204" t="s">
        <v>20</v>
      </c>
      <c r="M15" s="1236">
        <f>BKK!M15+DMK!M15</f>
        <v>2566732</v>
      </c>
      <c r="N15" s="1237">
        <f>BKK!N15+DMK!N15</f>
        <v>2665188</v>
      </c>
      <c r="O15" s="1238">
        <f>M15+N15</f>
        <v>5231920</v>
      </c>
      <c r="P15" s="1239">
        <f>BKK!P15+DMK!P15</f>
        <v>74372</v>
      </c>
      <c r="Q15" s="1240">
        <f>+O15+P15</f>
        <v>5306292</v>
      </c>
      <c r="R15" s="1236">
        <f>BKK!R15+DMK!R15</f>
        <v>2662018</v>
      </c>
      <c r="S15" s="1237">
        <f>BKK!S15+DMK!S15</f>
        <v>2804585</v>
      </c>
      <c r="T15" s="1238">
        <f>R15+S15</f>
        <v>5466603</v>
      </c>
      <c r="U15" s="1239">
        <f>BKK!U15+DMK!U15</f>
        <v>59166</v>
      </c>
      <c r="V15" s="1240">
        <f>+T15+U15</f>
        <v>5525769</v>
      </c>
      <c r="W15" s="1235">
        <f>IF(Q15=0,0,((V15/Q15)-1)*100)</f>
        <v>4.1361651413077238</v>
      </c>
    </row>
    <row r="16" spans="1:23" ht="14.25" thickTop="1" thickBot="1">
      <c r="A16" s="1231" t="str">
        <f>IF(ISERROR(F16/G16)," ",IF(F16/G16&gt;0.5,IF(F16/G16&lt;1.5," ","NOT OK"),"NOT OK"))</f>
        <v xml:space="preserve"> </v>
      </c>
      <c r="B16" s="1243" t="s">
        <v>87</v>
      </c>
      <c r="C16" s="1244">
        <f>+C13+C14+C15</f>
        <v>42834</v>
      </c>
      <c r="D16" s="1244">
        <f t="shared" ref="D16:H16" si="11">+D13+D14+D15</f>
        <v>42994</v>
      </c>
      <c r="E16" s="1244">
        <f t="shared" si="11"/>
        <v>85828</v>
      </c>
      <c r="F16" s="1244">
        <f t="shared" si="11"/>
        <v>43104</v>
      </c>
      <c r="G16" s="1244">
        <f t="shared" si="11"/>
        <v>43102</v>
      </c>
      <c r="H16" s="1244">
        <f t="shared" si="11"/>
        <v>86206</v>
      </c>
      <c r="I16" s="1247">
        <f>IF(E16=0,0,((H16/E16)-1)*100)</f>
        <v>0.44041571515123223</v>
      </c>
      <c r="L16" s="1248" t="s">
        <v>87</v>
      </c>
      <c r="M16" s="1249">
        <f>+M13+M14+M15</f>
        <v>7620346</v>
      </c>
      <c r="N16" s="1249">
        <f t="shared" ref="N16:V16" si="12">+N13+N14+N15</f>
        <v>7784519</v>
      </c>
      <c r="O16" s="1249">
        <f t="shared" si="12"/>
        <v>15404865</v>
      </c>
      <c r="P16" s="1249">
        <f t="shared" si="12"/>
        <v>221436</v>
      </c>
      <c r="Q16" s="1249">
        <f t="shared" si="12"/>
        <v>15626301</v>
      </c>
      <c r="R16" s="1249">
        <f t="shared" si="12"/>
        <v>7975930</v>
      </c>
      <c r="S16" s="1249">
        <f t="shared" si="12"/>
        <v>8147723</v>
      </c>
      <c r="T16" s="1249">
        <f t="shared" si="12"/>
        <v>16123653</v>
      </c>
      <c r="U16" s="1249">
        <f t="shared" si="12"/>
        <v>179245</v>
      </c>
      <c r="V16" s="1249">
        <f t="shared" si="12"/>
        <v>16302898</v>
      </c>
      <c r="W16" s="1252">
        <f>IF(Q16=0,0,((V16/Q16)-1)*100)</f>
        <v>4.3298602785137641</v>
      </c>
    </row>
    <row r="17" spans="1:28" ht="13.5" thickTop="1">
      <c r="A17" s="1231" t="str">
        <f t="shared" si="4"/>
        <v xml:space="preserve"> </v>
      </c>
      <c r="B17" s="1204" t="s">
        <v>21</v>
      </c>
      <c r="C17" s="1257">
        <f>BKK!C17+DMK!C17</f>
        <v>13910</v>
      </c>
      <c r="D17" s="1258">
        <f>BKK!D17+DMK!D17</f>
        <v>13951</v>
      </c>
      <c r="E17" s="1254">
        <f>C17+D17</f>
        <v>27861</v>
      </c>
      <c r="F17" s="1257">
        <f>BKK!F17+DMK!F17</f>
        <v>14191</v>
      </c>
      <c r="G17" s="1258">
        <f>BKK!G17+DMK!G17</f>
        <v>14088</v>
      </c>
      <c r="H17" s="1254">
        <f>F17+G17</f>
        <v>28279</v>
      </c>
      <c r="I17" s="1235">
        <f t="shared" si="0"/>
        <v>1.5003050859624611</v>
      </c>
      <c r="L17" s="1204" t="s">
        <v>21</v>
      </c>
      <c r="M17" s="1236">
        <f>BKK!M17+DMK!M17</f>
        <v>2445088</v>
      </c>
      <c r="N17" s="1237">
        <f>BKK!N17+DMK!N17</f>
        <v>2511593</v>
      </c>
      <c r="O17" s="1238">
        <f>M17+N17</f>
        <v>4956681</v>
      </c>
      <c r="P17" s="1239">
        <f>BKK!P17+DMK!P17</f>
        <v>67440</v>
      </c>
      <c r="Q17" s="1240">
        <f t="shared" ref="Q17" si="13">+O17+P17</f>
        <v>5024121</v>
      </c>
      <c r="R17" s="1236">
        <f>BKK!R17+DMK!R17</f>
        <v>2639405</v>
      </c>
      <c r="S17" s="1237">
        <f>BKK!S17+DMK!S17</f>
        <v>2669208</v>
      </c>
      <c r="T17" s="1238">
        <f>R17+S17</f>
        <v>5308613</v>
      </c>
      <c r="U17" s="1239">
        <f>BKK!U17+DMK!U17</f>
        <v>61364</v>
      </c>
      <c r="V17" s="1240">
        <f t="shared" ref="V17" si="14">+T17+U17</f>
        <v>5369977</v>
      </c>
      <c r="W17" s="1235">
        <f t="shared" si="3"/>
        <v>6.8839106382987181</v>
      </c>
    </row>
    <row r="18" spans="1:28">
      <c r="A18" s="1231" t="str">
        <f t="shared" ref="A18" si="15">IF(ISERROR(F18/G18)," ",IF(F18/G18&gt;0.5,IF(F18/G18&lt;1.5," ","NOT OK"),"NOT OK"))</f>
        <v xml:space="preserve"> </v>
      </c>
      <c r="B18" s="1204" t="s">
        <v>88</v>
      </c>
      <c r="C18" s="1257">
        <f>BKK!C18+DMK!C18</f>
        <v>14039</v>
      </c>
      <c r="D18" s="1258">
        <f>BKK!D18+DMK!D18</f>
        <v>14047</v>
      </c>
      <c r="E18" s="1254">
        <f>C18+D18</f>
        <v>28086</v>
      </c>
      <c r="F18" s="1257">
        <f>BKK!F18+DMK!F18</f>
        <v>14582</v>
      </c>
      <c r="G18" s="1258">
        <f>BKK!G18+DMK!G18</f>
        <v>14461</v>
      </c>
      <c r="H18" s="1254">
        <f>F18+G18</f>
        <v>29043</v>
      </c>
      <c r="I18" s="1235">
        <f t="shared" ref="I18" si="16">IF(E18=0,0,((H18/E18)-1)*100)</f>
        <v>3.4073915829950785</v>
      </c>
      <c r="L18" s="1204" t="s">
        <v>88</v>
      </c>
      <c r="M18" s="1236">
        <f>BKK!M18+DMK!M18</f>
        <v>2238770</v>
      </c>
      <c r="N18" s="1237">
        <f>BKK!N18+DMK!N18</f>
        <v>2318703</v>
      </c>
      <c r="O18" s="1238">
        <f>M18+N18</f>
        <v>4557473</v>
      </c>
      <c r="P18" s="1239">
        <f>BKK!P18+DMK!P18</f>
        <v>70722</v>
      </c>
      <c r="Q18" s="1240">
        <f>+O18+P18</f>
        <v>4628195</v>
      </c>
      <c r="R18" s="1236">
        <f>BKK!R18+DMK!R18</f>
        <v>2430542</v>
      </c>
      <c r="S18" s="1237">
        <f>BKK!S18+DMK!S18</f>
        <v>2471755</v>
      </c>
      <c r="T18" s="1238">
        <f>R18+S18</f>
        <v>4902297</v>
      </c>
      <c r="U18" s="1239">
        <f>BKK!U18+DMK!U18</f>
        <v>69605</v>
      </c>
      <c r="V18" s="1240">
        <f>+T18+U18</f>
        <v>4971902</v>
      </c>
      <c r="W18" s="1235">
        <f t="shared" ref="W18" si="17">IF(Q18=0,0,((V18/Q18)-1)*100)</f>
        <v>7.4263724843054435</v>
      </c>
    </row>
    <row r="19" spans="1:28" ht="13.5" thickBot="1">
      <c r="A19" s="1260" t="str">
        <f t="shared" ref="A19:A25" si="18">IF(ISERROR(F19/G19)," ",IF(F19/G19&gt;0.5,IF(F19/G19&lt;1.5," ","NOT OK"),"NOT OK"))</f>
        <v xml:space="preserve"> </v>
      </c>
      <c r="B19" s="1204" t="s">
        <v>22</v>
      </c>
      <c r="C19" s="1257">
        <f>BKK!C19+DMK!C19</f>
        <v>13224</v>
      </c>
      <c r="D19" s="1258">
        <f>BKK!D19+DMK!D19</f>
        <v>13190</v>
      </c>
      <c r="E19" s="1254">
        <f>C19+D19</f>
        <v>26414</v>
      </c>
      <c r="F19" s="1257">
        <f>BKK!F19+DMK!F19</f>
        <v>14022</v>
      </c>
      <c r="G19" s="1258">
        <f>BKK!G19+DMK!G19</f>
        <v>14048</v>
      </c>
      <c r="H19" s="1254">
        <f>F19+G19</f>
        <v>28070</v>
      </c>
      <c r="I19" s="1235">
        <f t="shared" ref="I19:I25" si="19">IF(E19=0,0,((H19/E19)-1)*100)</f>
        <v>6.2694025895358552</v>
      </c>
      <c r="J19" s="1261"/>
      <c r="L19" s="1204" t="s">
        <v>22</v>
      </c>
      <c r="M19" s="1236">
        <f>BKK!M19+DMK!M19</f>
        <v>2133595</v>
      </c>
      <c r="N19" s="1237">
        <f>BKK!N19+DMK!N19</f>
        <v>2082998</v>
      </c>
      <c r="O19" s="1262">
        <f>M19+N19</f>
        <v>4216593</v>
      </c>
      <c r="P19" s="1263">
        <f>BKK!P19+DMK!P19</f>
        <v>73383</v>
      </c>
      <c r="Q19" s="1240">
        <f>+O19+P19</f>
        <v>4289976</v>
      </c>
      <c r="R19" s="1236">
        <f>BKK!R19+DMK!R19</f>
        <v>2402353</v>
      </c>
      <c r="S19" s="1237">
        <f>BKK!S19+DMK!S19</f>
        <v>2327534</v>
      </c>
      <c r="T19" s="1262">
        <f>R19+S19</f>
        <v>4729887</v>
      </c>
      <c r="U19" s="1263">
        <f>BKK!U19+DMK!U19</f>
        <v>73048</v>
      </c>
      <c r="V19" s="1240">
        <f>+T19+U19</f>
        <v>4802935</v>
      </c>
      <c r="W19" s="1235">
        <f t="shared" ref="W19:W25" si="20">IF(Q19=0,0,((V19/Q19)-1)*100)</f>
        <v>11.957153140250675</v>
      </c>
    </row>
    <row r="20" spans="1:28" ht="14.25" customHeight="1" thickTop="1" thickBot="1">
      <c r="A20" s="1264" t="str">
        <f t="shared" si="18"/>
        <v xml:space="preserve"> </v>
      </c>
      <c r="B20" s="1265" t="s">
        <v>60</v>
      </c>
      <c r="C20" s="1266">
        <f t="shared" ref="C20:H20" si="21">+C17+C18+C19</f>
        <v>41173</v>
      </c>
      <c r="D20" s="1267">
        <f t="shared" si="21"/>
        <v>41188</v>
      </c>
      <c r="E20" s="1267">
        <f t="shared" si="21"/>
        <v>82361</v>
      </c>
      <c r="F20" s="1266">
        <f t="shared" si="21"/>
        <v>42795</v>
      </c>
      <c r="G20" s="1267">
        <f t="shared" si="21"/>
        <v>42597</v>
      </c>
      <c r="H20" s="1267">
        <f t="shared" si="21"/>
        <v>85392</v>
      </c>
      <c r="I20" s="1247">
        <f t="shared" si="19"/>
        <v>3.6801398720267997</v>
      </c>
      <c r="J20" s="1264"/>
      <c r="K20" s="1268"/>
      <c r="L20" s="1269" t="s">
        <v>60</v>
      </c>
      <c r="M20" s="1270">
        <f t="shared" ref="M20:V20" si="22">+M17+M18+M19</f>
        <v>6817453</v>
      </c>
      <c r="N20" s="1270">
        <f t="shared" si="22"/>
        <v>6913294</v>
      </c>
      <c r="O20" s="1271">
        <f t="shared" si="22"/>
        <v>13730747</v>
      </c>
      <c r="P20" s="1271">
        <f t="shared" si="22"/>
        <v>211545</v>
      </c>
      <c r="Q20" s="1271">
        <f t="shared" si="22"/>
        <v>13942292</v>
      </c>
      <c r="R20" s="1270">
        <f t="shared" si="22"/>
        <v>7472300</v>
      </c>
      <c r="S20" s="1270">
        <f t="shared" si="22"/>
        <v>7468497</v>
      </c>
      <c r="T20" s="1271">
        <f t="shared" si="22"/>
        <v>14940797</v>
      </c>
      <c r="U20" s="1271">
        <f t="shared" si="22"/>
        <v>204017</v>
      </c>
      <c r="V20" s="1271">
        <f t="shared" si="22"/>
        <v>15144814</v>
      </c>
      <c r="W20" s="1272">
        <f t="shared" si="20"/>
        <v>8.6249950868910297</v>
      </c>
      <c r="AB20" s="1259"/>
    </row>
    <row r="21" spans="1:28" ht="13.5" thickTop="1">
      <c r="A21" s="1231" t="str">
        <f t="shared" si="18"/>
        <v xml:space="preserve"> </v>
      </c>
      <c r="B21" s="1204" t="s">
        <v>23</v>
      </c>
      <c r="C21" s="1236">
        <f>BKK!C21+DMK!C21</f>
        <v>14549</v>
      </c>
      <c r="D21" s="1253">
        <f>BKK!D21+DMK!D21</f>
        <v>14569</v>
      </c>
      <c r="E21" s="1273">
        <f>C21+D21</f>
        <v>29118</v>
      </c>
      <c r="F21" s="1236">
        <f>BKK!F21+DMK!F21</f>
        <v>15049</v>
      </c>
      <c r="G21" s="1253">
        <f>BKK!G21+DMK!G21</f>
        <v>15143</v>
      </c>
      <c r="H21" s="1273">
        <f>F21+G21</f>
        <v>30192</v>
      </c>
      <c r="I21" s="1235">
        <f t="shared" si="19"/>
        <v>3.6884401401195088</v>
      </c>
      <c r="L21" s="1204" t="s">
        <v>24</v>
      </c>
      <c r="M21" s="1236">
        <f>BKK!M21+DMK!M21</f>
        <v>2585081</v>
      </c>
      <c r="N21" s="1237">
        <f>BKK!N21+DMK!N21</f>
        <v>2456356</v>
      </c>
      <c r="O21" s="1262">
        <f>M21+N21</f>
        <v>5041437</v>
      </c>
      <c r="P21" s="1274">
        <f>BKK!P21+DMK!P21</f>
        <v>79733</v>
      </c>
      <c r="Q21" s="1240">
        <f>+O21+P21</f>
        <v>5121170</v>
      </c>
      <c r="R21" s="1236">
        <f>BKK!R21+DMK!R21</f>
        <v>2759687</v>
      </c>
      <c r="S21" s="1237">
        <f>BKK!S21+DMK!S21</f>
        <v>2671076</v>
      </c>
      <c r="T21" s="1262">
        <f>R21+S21</f>
        <v>5430763</v>
      </c>
      <c r="U21" s="1274">
        <f>BKK!U21+DMK!U21</f>
        <v>81096</v>
      </c>
      <c r="V21" s="1240">
        <f>+T21+U21</f>
        <v>5511859</v>
      </c>
      <c r="W21" s="1235">
        <f t="shared" si="20"/>
        <v>7.6289012081223628</v>
      </c>
    </row>
    <row r="22" spans="1:28">
      <c r="A22" s="1231" t="str">
        <f t="shared" si="18"/>
        <v xml:space="preserve"> </v>
      </c>
      <c r="B22" s="1204" t="s">
        <v>25</v>
      </c>
      <c r="C22" s="1236">
        <f>BKK!C22+DMK!C22</f>
        <v>14522</v>
      </c>
      <c r="D22" s="1253">
        <f>BKK!D22+DMK!D22</f>
        <v>14533</v>
      </c>
      <c r="E22" s="1275">
        <f>C22+D22</f>
        <v>29055</v>
      </c>
      <c r="F22" s="1236">
        <f>BKK!F22+DMK!F22</f>
        <v>15049</v>
      </c>
      <c r="G22" s="1253">
        <f>BKK!G22+DMK!G22</f>
        <v>15178</v>
      </c>
      <c r="H22" s="1275">
        <f>F22+G22</f>
        <v>30227</v>
      </c>
      <c r="I22" s="1235">
        <f t="shared" si="19"/>
        <v>4.0337291344002768</v>
      </c>
      <c r="L22" s="1204" t="s">
        <v>25</v>
      </c>
      <c r="M22" s="1236">
        <f>BKK!M22+DMK!M22</f>
        <v>2401317</v>
      </c>
      <c r="N22" s="1237">
        <f>BKK!N22+DMK!N22</f>
        <v>2553805</v>
      </c>
      <c r="O22" s="1262">
        <f>M22+N22</f>
        <v>4955122</v>
      </c>
      <c r="P22" s="1239">
        <f>BKK!P22+DMK!P22</f>
        <v>77638</v>
      </c>
      <c r="Q22" s="1240">
        <f>+O22+P22</f>
        <v>5032760</v>
      </c>
      <c r="R22" s="1236">
        <f>BKK!R22+DMK!R22</f>
        <v>2683870</v>
      </c>
      <c r="S22" s="1237">
        <f>BKK!S22+DMK!S22</f>
        <v>2792646</v>
      </c>
      <c r="T22" s="1262">
        <f>R22+S22</f>
        <v>5476516</v>
      </c>
      <c r="U22" s="1239">
        <f>BKK!U22+DMK!U22</f>
        <v>70437</v>
      </c>
      <c r="V22" s="1240">
        <f>+T22+U22</f>
        <v>5546953</v>
      </c>
      <c r="W22" s="1235">
        <f t="shared" si="20"/>
        <v>10.216918748360747</v>
      </c>
    </row>
    <row r="23" spans="1:28" ht="13.5" thickBot="1">
      <c r="A23" s="1231" t="str">
        <f>IF(ISERROR(F23/G23)," ",IF(F23/G23&gt;0.5,IF(F23/G23&lt;1.5," ","NOT OK"),"NOT OK"))</f>
        <v xml:space="preserve"> </v>
      </c>
      <c r="B23" s="1204" t="s">
        <v>26</v>
      </c>
      <c r="C23" s="1236">
        <f>BKK!C23+DMK!C23</f>
        <v>13446</v>
      </c>
      <c r="D23" s="1276">
        <f>BKK!D23+DMK!D23</f>
        <v>13485</v>
      </c>
      <c r="E23" s="1277">
        <f>C23+D23</f>
        <v>26931</v>
      </c>
      <c r="F23" s="1236">
        <f>BKK!F23+DMK!F23</f>
        <v>14095</v>
      </c>
      <c r="G23" s="1276">
        <f>BKK!G23+DMK!G23</f>
        <v>14236</v>
      </c>
      <c r="H23" s="1277">
        <f>F23+G23</f>
        <v>28331</v>
      </c>
      <c r="I23" s="1278">
        <f t="shared" si="19"/>
        <v>5.1984701644944398</v>
      </c>
      <c r="L23" s="1204" t="s">
        <v>26</v>
      </c>
      <c r="M23" s="1236">
        <f>BKK!M23+DMK!M23</f>
        <v>2070435</v>
      </c>
      <c r="N23" s="1237">
        <f>BKK!N23+DMK!N23</f>
        <v>2092389</v>
      </c>
      <c r="O23" s="1262">
        <f>M23+N23</f>
        <v>4162824</v>
      </c>
      <c r="P23" s="1263">
        <f>BKK!P23+DMK!P23</f>
        <v>76074</v>
      </c>
      <c r="Q23" s="1240">
        <f>+O23+P23</f>
        <v>4238898</v>
      </c>
      <c r="R23" s="1236">
        <f>BKK!R23+DMK!R23</f>
        <v>2351371</v>
      </c>
      <c r="S23" s="1237">
        <f>BKK!S23+DMK!S23</f>
        <v>2378418</v>
      </c>
      <c r="T23" s="1262">
        <f>R23+S23</f>
        <v>4729789</v>
      </c>
      <c r="U23" s="1263">
        <f>BKK!U23+DMK!U23</f>
        <v>75363</v>
      </c>
      <c r="V23" s="1240">
        <f>+T23+U23</f>
        <v>4805152</v>
      </c>
      <c r="W23" s="1235">
        <f t="shared" si="20"/>
        <v>13.358519124546042</v>
      </c>
    </row>
    <row r="24" spans="1:28" ht="14.25" thickTop="1" thickBot="1">
      <c r="A24" s="1231" t="str">
        <f>IF(ISERROR(F24/G24)," ",IF(F24/G24&gt;0.5,IF(F24/G24&lt;1.5," ","NOT OK"),"NOT OK"))</f>
        <v xml:space="preserve"> </v>
      </c>
      <c r="B24" s="1243" t="s">
        <v>27</v>
      </c>
      <c r="C24" s="1266">
        <f>+C21+C22+C23</f>
        <v>42517</v>
      </c>
      <c r="D24" s="1279">
        <f t="shared" ref="D24:H24" si="23">+D21+D22+D23</f>
        <v>42587</v>
      </c>
      <c r="E24" s="1266">
        <f t="shared" si="23"/>
        <v>85104</v>
      </c>
      <c r="F24" s="1266">
        <f t="shared" si="23"/>
        <v>44193</v>
      </c>
      <c r="G24" s="1279">
        <f t="shared" si="23"/>
        <v>44557</v>
      </c>
      <c r="H24" s="1266">
        <f t="shared" si="23"/>
        <v>88750</v>
      </c>
      <c r="I24" s="1247">
        <f t="shared" si="19"/>
        <v>4.2841699567587987</v>
      </c>
      <c r="L24" s="1248" t="s">
        <v>27</v>
      </c>
      <c r="M24" s="1249">
        <f>+M21+M22+M23</f>
        <v>7056833</v>
      </c>
      <c r="N24" s="1250">
        <f t="shared" ref="N24:V24" si="24">+N21+N22+N23</f>
        <v>7102550</v>
      </c>
      <c r="O24" s="1249">
        <f t="shared" si="24"/>
        <v>14159383</v>
      </c>
      <c r="P24" s="1249">
        <f t="shared" si="24"/>
        <v>233445</v>
      </c>
      <c r="Q24" s="1249">
        <f t="shared" si="24"/>
        <v>14392828</v>
      </c>
      <c r="R24" s="1249">
        <f t="shared" si="24"/>
        <v>7794928</v>
      </c>
      <c r="S24" s="1250">
        <f t="shared" si="24"/>
        <v>7842140</v>
      </c>
      <c r="T24" s="1249">
        <f t="shared" si="24"/>
        <v>15637068</v>
      </c>
      <c r="U24" s="1249">
        <f t="shared" si="24"/>
        <v>226896</v>
      </c>
      <c r="V24" s="1249">
        <f t="shared" si="24"/>
        <v>15863964</v>
      </c>
      <c r="W24" s="1252">
        <f t="shared" si="20"/>
        <v>10.221313003948907</v>
      </c>
    </row>
    <row r="25" spans="1:28" ht="14.25" thickTop="1" thickBot="1">
      <c r="A25" s="1231" t="str">
        <f t="shared" si="18"/>
        <v xml:space="preserve"> </v>
      </c>
      <c r="B25" s="1243" t="s">
        <v>92</v>
      </c>
      <c r="C25" s="1244">
        <f>+C16+C20+C21+C22+C23</f>
        <v>126524</v>
      </c>
      <c r="D25" s="1245">
        <f t="shared" ref="D25:H25" si="25">+D16+D20+D21+D22+D23</f>
        <v>126769</v>
      </c>
      <c r="E25" s="1246">
        <f t="shared" si="25"/>
        <v>253293</v>
      </c>
      <c r="F25" s="1244">
        <f t="shared" si="25"/>
        <v>130092</v>
      </c>
      <c r="G25" s="1245">
        <f t="shared" si="25"/>
        <v>130256</v>
      </c>
      <c r="H25" s="1246">
        <f t="shared" si="25"/>
        <v>260348</v>
      </c>
      <c r="I25" s="1247">
        <f t="shared" si="19"/>
        <v>2.785311872021734</v>
      </c>
      <c r="L25" s="1248" t="s">
        <v>92</v>
      </c>
      <c r="M25" s="1249">
        <f>+M16+M20+M21+M22+M23</f>
        <v>21494632</v>
      </c>
      <c r="N25" s="1250">
        <f t="shared" ref="N25:V25" si="26">+N16+N20+N21+N22+N23</f>
        <v>21800363</v>
      </c>
      <c r="O25" s="1249">
        <f t="shared" si="26"/>
        <v>43294995</v>
      </c>
      <c r="P25" s="1249">
        <f t="shared" si="26"/>
        <v>666426</v>
      </c>
      <c r="Q25" s="1249">
        <f t="shared" si="26"/>
        <v>43961421</v>
      </c>
      <c r="R25" s="1249">
        <f t="shared" si="26"/>
        <v>23243158</v>
      </c>
      <c r="S25" s="1250">
        <f t="shared" si="26"/>
        <v>23458360</v>
      </c>
      <c r="T25" s="1249">
        <f t="shared" si="26"/>
        <v>46701518</v>
      </c>
      <c r="U25" s="1249">
        <f t="shared" si="26"/>
        <v>610158</v>
      </c>
      <c r="V25" s="1251">
        <f t="shared" si="26"/>
        <v>47311676</v>
      </c>
      <c r="W25" s="1252">
        <f t="shared" si="20"/>
        <v>7.6208978777096315</v>
      </c>
    </row>
    <row r="26" spans="1:28" ht="14.25" thickTop="1" thickBot="1">
      <c r="A26" s="1231" t="str">
        <f>IF(ISERROR(F26/G26)," ",IF(F26/G26&gt;0.5,IF(F26/G26&lt;1.5," ","NOT OK"),"NOT OK"))</f>
        <v xml:space="preserve"> </v>
      </c>
      <c r="B26" s="1243" t="s">
        <v>89</v>
      </c>
      <c r="C26" s="1244">
        <f>+C12+C16+C20+C24</f>
        <v>167328</v>
      </c>
      <c r="D26" s="1245">
        <f t="shared" ref="D26:H26" si="27">+D12+D16+D20+D24</f>
        <v>167627</v>
      </c>
      <c r="E26" s="1246">
        <f t="shared" si="27"/>
        <v>334955</v>
      </c>
      <c r="F26" s="1244">
        <f t="shared" si="27"/>
        <v>171467</v>
      </c>
      <c r="G26" s="1245">
        <f t="shared" si="27"/>
        <v>171702</v>
      </c>
      <c r="H26" s="1246">
        <f t="shared" si="27"/>
        <v>343169</v>
      </c>
      <c r="I26" s="1247">
        <f t="shared" ref="I26" si="28">IF(E26=0,0,((H26/E26)-1)*100)</f>
        <v>2.4522697078712019</v>
      </c>
      <c r="L26" s="1248" t="s">
        <v>89</v>
      </c>
      <c r="M26" s="1249">
        <f>+M12+M16+M20+M24</f>
        <v>28425076</v>
      </c>
      <c r="N26" s="1250">
        <f t="shared" ref="N26:V26" si="29">+N12+N16+N20+N24</f>
        <v>28398578</v>
      </c>
      <c r="O26" s="1249">
        <f t="shared" si="29"/>
        <v>56823654</v>
      </c>
      <c r="P26" s="1249">
        <f t="shared" si="29"/>
        <v>918837</v>
      </c>
      <c r="Q26" s="1251">
        <f t="shared" si="29"/>
        <v>57742491</v>
      </c>
      <c r="R26" s="1249">
        <f t="shared" si="29"/>
        <v>30292690</v>
      </c>
      <c r="S26" s="1250">
        <f t="shared" si="29"/>
        <v>30184933</v>
      </c>
      <c r="T26" s="1249">
        <f t="shared" si="29"/>
        <v>60477623</v>
      </c>
      <c r="U26" s="1249">
        <f t="shared" si="29"/>
        <v>803373</v>
      </c>
      <c r="V26" s="1251">
        <f t="shared" si="29"/>
        <v>61280996</v>
      </c>
      <c r="W26" s="1252">
        <f t="shared" ref="W26" si="30">IF(Q26=0,0,((V26/Q26)-1)*100)</f>
        <v>6.1280781946175367</v>
      </c>
    </row>
    <row r="27" spans="1:28" ht="14.25" thickTop="1" thickBot="1">
      <c r="B27" s="1280" t="s">
        <v>59</v>
      </c>
      <c r="L27" s="1280" t="s">
        <v>59</v>
      </c>
    </row>
    <row r="28" spans="1:28" ht="13.5" thickTop="1">
      <c r="B28" s="1362" t="s">
        <v>28</v>
      </c>
      <c r="C28" s="1363"/>
      <c r="D28" s="1363"/>
      <c r="E28" s="1363"/>
      <c r="F28" s="1363"/>
      <c r="G28" s="1363"/>
      <c r="H28" s="1363"/>
      <c r="I28" s="1364"/>
      <c r="L28" s="1365" t="s">
        <v>29</v>
      </c>
      <c r="M28" s="1366"/>
      <c r="N28" s="1366"/>
      <c r="O28" s="1366"/>
      <c r="P28" s="1366"/>
      <c r="Q28" s="1366"/>
      <c r="R28" s="1366"/>
      <c r="S28" s="1366"/>
      <c r="T28" s="1366"/>
      <c r="U28" s="1366"/>
      <c r="V28" s="1366"/>
      <c r="W28" s="1367"/>
    </row>
    <row r="29" spans="1:28" ht="13.5" thickBot="1">
      <c r="B29" s="1368" t="s">
        <v>30</v>
      </c>
      <c r="C29" s="1369"/>
      <c r="D29" s="1369"/>
      <c r="E29" s="1369"/>
      <c r="F29" s="1369"/>
      <c r="G29" s="1369"/>
      <c r="H29" s="1369"/>
      <c r="I29" s="1370"/>
      <c r="L29" s="1371" t="s">
        <v>31</v>
      </c>
      <c r="M29" s="1372"/>
      <c r="N29" s="1372"/>
      <c r="O29" s="1372"/>
      <c r="P29" s="1372"/>
      <c r="Q29" s="1372"/>
      <c r="R29" s="1372"/>
      <c r="S29" s="1372"/>
      <c r="T29" s="1372"/>
      <c r="U29" s="1372"/>
      <c r="V29" s="1372"/>
      <c r="W29" s="1373"/>
    </row>
    <row r="30" spans="1:28" ht="14.25" thickTop="1" thickBot="1"/>
    <row r="31" spans="1:28" ht="14.25" thickTop="1" thickBot="1">
      <c r="B31" s="1202"/>
      <c r="C31" s="1377" t="s">
        <v>90</v>
      </c>
      <c r="D31" s="1378"/>
      <c r="E31" s="1379"/>
      <c r="F31" s="1377" t="s">
        <v>91</v>
      </c>
      <c r="G31" s="1378"/>
      <c r="H31" s="1379"/>
      <c r="I31" s="1203" t="s">
        <v>4</v>
      </c>
      <c r="L31" s="1202"/>
      <c r="M31" s="1374" t="s">
        <v>90</v>
      </c>
      <c r="N31" s="1375"/>
      <c r="O31" s="1375"/>
      <c r="P31" s="1375"/>
      <c r="Q31" s="1376"/>
      <c r="R31" s="1374" t="s">
        <v>91</v>
      </c>
      <c r="S31" s="1375"/>
      <c r="T31" s="1375"/>
      <c r="U31" s="1375"/>
      <c r="V31" s="1376"/>
      <c r="W31" s="1203" t="s">
        <v>4</v>
      </c>
    </row>
    <row r="32" spans="1:28" ht="13.5" thickTop="1">
      <c r="B32" s="1204" t="s">
        <v>5</v>
      </c>
      <c r="C32" s="1205"/>
      <c r="D32" s="1206"/>
      <c r="E32" s="1207"/>
      <c r="F32" s="1205"/>
      <c r="G32" s="1206"/>
      <c r="H32" s="1207"/>
      <c r="I32" s="1208" t="s">
        <v>6</v>
      </c>
      <c r="L32" s="1204" t="s">
        <v>5</v>
      </c>
      <c r="M32" s="1205"/>
      <c r="N32" s="1209"/>
      <c r="O32" s="1210"/>
      <c r="P32" s="1211"/>
      <c r="Q32" s="1210"/>
      <c r="R32" s="1205"/>
      <c r="S32" s="1209"/>
      <c r="T32" s="1210"/>
      <c r="U32" s="1211"/>
      <c r="V32" s="1210"/>
      <c r="W32" s="1208" t="s">
        <v>6</v>
      </c>
    </row>
    <row r="33" spans="1:23" ht="13.5" thickBot="1">
      <c r="B33" s="1212"/>
      <c r="C33" s="1213" t="s">
        <v>7</v>
      </c>
      <c r="D33" s="1214" t="s">
        <v>8</v>
      </c>
      <c r="E33" s="1215" t="s">
        <v>9</v>
      </c>
      <c r="F33" s="1213" t="s">
        <v>7</v>
      </c>
      <c r="G33" s="1214" t="s">
        <v>8</v>
      </c>
      <c r="H33" s="1215" t="s">
        <v>9</v>
      </c>
      <c r="I33" s="1216"/>
      <c r="L33" s="1212"/>
      <c r="M33" s="1217" t="s">
        <v>10</v>
      </c>
      <c r="N33" s="1218" t="s">
        <v>11</v>
      </c>
      <c r="O33" s="1219" t="s">
        <v>12</v>
      </c>
      <c r="P33" s="1220" t="s">
        <v>13</v>
      </c>
      <c r="Q33" s="1219" t="s">
        <v>9</v>
      </c>
      <c r="R33" s="1217" t="s">
        <v>10</v>
      </c>
      <c r="S33" s="1218" t="s">
        <v>11</v>
      </c>
      <c r="T33" s="1219" t="s">
        <v>12</v>
      </c>
      <c r="U33" s="1220" t="s">
        <v>13</v>
      </c>
      <c r="V33" s="1219" t="s">
        <v>9</v>
      </c>
      <c r="W33" s="1216"/>
    </row>
    <row r="34" spans="1:23" ht="5.25" customHeight="1" thickTop="1">
      <c r="B34" s="1204"/>
      <c r="C34" s="1221"/>
      <c r="D34" s="1222"/>
      <c r="E34" s="1223"/>
      <c r="F34" s="1221"/>
      <c r="G34" s="1222"/>
      <c r="H34" s="1223"/>
      <c r="I34" s="1224"/>
      <c r="L34" s="1204"/>
      <c r="M34" s="1225"/>
      <c r="N34" s="1226"/>
      <c r="O34" s="1227"/>
      <c r="P34" s="1228"/>
      <c r="Q34" s="1229"/>
      <c r="R34" s="1225"/>
      <c r="S34" s="1226"/>
      <c r="T34" s="1227"/>
      <c r="U34" s="1228"/>
      <c r="V34" s="1229"/>
      <c r="W34" s="1230"/>
    </row>
    <row r="35" spans="1:23">
      <c r="A35" s="1199" t="str">
        <f t="shared" si="4"/>
        <v xml:space="preserve"> </v>
      </c>
      <c r="B35" s="1204" t="s">
        <v>14</v>
      </c>
      <c r="C35" s="1232">
        <f>BKK!C35+DMK!C35</f>
        <v>9932</v>
      </c>
      <c r="D35" s="1233">
        <f>BKK!D35+DMK!D35</f>
        <v>9931</v>
      </c>
      <c r="E35" s="1234">
        <f>C35+D35</f>
        <v>19863</v>
      </c>
      <c r="F35" s="1232">
        <f>BKK!F35+DMK!F35</f>
        <v>10483</v>
      </c>
      <c r="G35" s="1233">
        <f>BKK!G35+DMK!G35</f>
        <v>10453</v>
      </c>
      <c r="H35" s="1234">
        <f>F35+G35</f>
        <v>20936</v>
      </c>
      <c r="I35" s="1235">
        <f t="shared" ref="I35:I43" si="31">IF(E35=0,0,((H35/E35)-1)*100)</f>
        <v>5.4020037255198217</v>
      </c>
      <c r="K35" s="1241"/>
      <c r="L35" s="1204" t="s">
        <v>14</v>
      </c>
      <c r="M35" s="1236">
        <f>BKK!M35+DMK!M35</f>
        <v>1331595</v>
      </c>
      <c r="N35" s="1237">
        <f>BKK!N35+DMK!N35</f>
        <v>1325668</v>
      </c>
      <c r="O35" s="1238">
        <f>M35+N35</f>
        <v>2657263</v>
      </c>
      <c r="P35" s="1239">
        <f>BKK!P35+DMK!P35</f>
        <v>1278</v>
      </c>
      <c r="Q35" s="1240">
        <f t="shared" ref="Q35:Q37" si="32">+O35+P35</f>
        <v>2658541</v>
      </c>
      <c r="R35" s="1236">
        <f>BKK!R35+DMK!R35</f>
        <v>1419181</v>
      </c>
      <c r="S35" s="1237">
        <f>BKK!S35+DMK!S35</f>
        <v>1399671</v>
      </c>
      <c r="T35" s="1238">
        <f>R35+S35</f>
        <v>2818852</v>
      </c>
      <c r="U35" s="1239">
        <f>BKK!U35+DMK!U35</f>
        <v>1938</v>
      </c>
      <c r="V35" s="1240">
        <f t="shared" ref="V35:V37" si="33">+T35+U35</f>
        <v>2820790</v>
      </c>
      <c r="W35" s="1235">
        <f t="shared" ref="W35:W43" si="34">IF(Q35=0,0,((V35/Q35)-1)*100)</f>
        <v>6.1029339024675666</v>
      </c>
    </row>
    <row r="36" spans="1:23">
      <c r="A36" s="1199" t="str">
        <f t="shared" si="4"/>
        <v xml:space="preserve"> </v>
      </c>
      <c r="B36" s="1204" t="s">
        <v>15</v>
      </c>
      <c r="C36" s="1232">
        <f>BKK!C36+DMK!C36</f>
        <v>9797</v>
      </c>
      <c r="D36" s="1233">
        <f>BKK!D36+DMK!D36</f>
        <v>9801</v>
      </c>
      <c r="E36" s="1234">
        <f>C36+D36</f>
        <v>19598</v>
      </c>
      <c r="F36" s="1232">
        <f>BKK!F36+DMK!F36</f>
        <v>10868</v>
      </c>
      <c r="G36" s="1233">
        <f>BKK!G36+DMK!G36</f>
        <v>10845</v>
      </c>
      <c r="H36" s="1234">
        <f>F36+G36</f>
        <v>21713</v>
      </c>
      <c r="I36" s="1235">
        <f t="shared" si="31"/>
        <v>10.791917542606377</v>
      </c>
      <c r="K36" s="1241"/>
      <c r="L36" s="1204" t="s">
        <v>15</v>
      </c>
      <c r="M36" s="1236">
        <f>BKK!M36+DMK!M36</f>
        <v>1299768</v>
      </c>
      <c r="N36" s="1237">
        <f>BKK!N36+DMK!N36</f>
        <v>1317057</v>
      </c>
      <c r="O36" s="1238">
        <f>M36+N36</f>
        <v>2616825</v>
      </c>
      <c r="P36" s="1239">
        <f>BKK!P36+DMK!P36</f>
        <v>1695</v>
      </c>
      <c r="Q36" s="1240">
        <f t="shared" si="32"/>
        <v>2618520</v>
      </c>
      <c r="R36" s="1236">
        <f>BKK!R36+DMK!R36</f>
        <v>1394070</v>
      </c>
      <c r="S36" s="1237">
        <f>BKK!S36+DMK!S36</f>
        <v>1410306</v>
      </c>
      <c r="T36" s="1238">
        <f>R36+S36</f>
        <v>2804376</v>
      </c>
      <c r="U36" s="1239">
        <f>BKK!U36+DMK!U36</f>
        <v>2207</v>
      </c>
      <c r="V36" s="1240">
        <f t="shared" si="33"/>
        <v>2806583</v>
      </c>
      <c r="W36" s="1235">
        <f t="shared" si="34"/>
        <v>7.1820341261475962</v>
      </c>
    </row>
    <row r="37" spans="1:23" ht="13.5" thickBot="1">
      <c r="A37" s="1199" t="str">
        <f t="shared" si="4"/>
        <v xml:space="preserve"> </v>
      </c>
      <c r="B37" s="1212" t="s">
        <v>16</v>
      </c>
      <c r="C37" s="1281">
        <f>BKK!C37+DMK!C37</f>
        <v>10318</v>
      </c>
      <c r="D37" s="1242">
        <f>BKK!D37+DMK!D37</f>
        <v>10273</v>
      </c>
      <c r="E37" s="1234">
        <f>C37+D37</f>
        <v>20591</v>
      </c>
      <c r="F37" s="1281">
        <f>BKK!F37+DMK!F37</f>
        <v>11533</v>
      </c>
      <c r="G37" s="1242">
        <f>BKK!G37+DMK!G37</f>
        <v>11500</v>
      </c>
      <c r="H37" s="1234">
        <f>F37+G37</f>
        <v>23033</v>
      </c>
      <c r="I37" s="1235">
        <f t="shared" si="31"/>
        <v>11.859550288961195</v>
      </c>
      <c r="K37" s="1241"/>
      <c r="L37" s="1212" t="s">
        <v>16</v>
      </c>
      <c r="M37" s="1236">
        <f>BKK!M37+DMK!M37</f>
        <v>1297931</v>
      </c>
      <c r="N37" s="1237">
        <f>BKK!N37+DMK!N37</f>
        <v>1445342</v>
      </c>
      <c r="O37" s="1238">
        <f>M37+N37</f>
        <v>2743273</v>
      </c>
      <c r="P37" s="1239">
        <f>BKK!P37+DMK!P37</f>
        <v>1191</v>
      </c>
      <c r="Q37" s="1240">
        <f t="shared" si="32"/>
        <v>2744464</v>
      </c>
      <c r="R37" s="1236">
        <f>BKK!R37+DMK!R37</f>
        <v>1493189</v>
      </c>
      <c r="S37" s="1237">
        <f>BKK!S37+DMK!S37</f>
        <v>1643618</v>
      </c>
      <c r="T37" s="1238">
        <f>R37+S37</f>
        <v>3136807</v>
      </c>
      <c r="U37" s="1239">
        <f>BKK!U37+DMK!U37</f>
        <v>2639</v>
      </c>
      <c r="V37" s="1240">
        <f t="shared" si="33"/>
        <v>3139446</v>
      </c>
      <c r="W37" s="1235">
        <f t="shared" si="34"/>
        <v>14.391954130205399</v>
      </c>
    </row>
    <row r="38" spans="1:23" ht="14.25" thickTop="1" thickBot="1">
      <c r="A38" s="1199" t="str">
        <f>IF(ISERROR(F38/G38)," ",IF(F38/G38&gt;0.5,IF(F38/G38&lt;1.5," ","NOT OK"),"NOT OK"))</f>
        <v xml:space="preserve"> </v>
      </c>
      <c r="B38" s="1243" t="s">
        <v>17</v>
      </c>
      <c r="C38" s="1244">
        <f t="shared" ref="C38:E38" si="35">+C35+C36+C37</f>
        <v>30047</v>
      </c>
      <c r="D38" s="1245">
        <f t="shared" si="35"/>
        <v>30005</v>
      </c>
      <c r="E38" s="1246">
        <f t="shared" si="35"/>
        <v>60052</v>
      </c>
      <c r="F38" s="1244">
        <f t="shared" ref="F38:H38" si="36">+F35+F36+F37</f>
        <v>32884</v>
      </c>
      <c r="G38" s="1245">
        <f t="shared" si="36"/>
        <v>32798</v>
      </c>
      <c r="H38" s="1246">
        <f t="shared" si="36"/>
        <v>65682</v>
      </c>
      <c r="I38" s="1247">
        <f t="shared" si="31"/>
        <v>9.3752081529341336</v>
      </c>
      <c r="L38" s="1248" t="s">
        <v>17</v>
      </c>
      <c r="M38" s="1249">
        <f t="shared" ref="M38:Q38" si="37">+M35+M36+M37</f>
        <v>3929294</v>
      </c>
      <c r="N38" s="1250">
        <f t="shared" si="37"/>
        <v>4088067</v>
      </c>
      <c r="O38" s="1249">
        <f t="shared" si="37"/>
        <v>8017361</v>
      </c>
      <c r="P38" s="1249">
        <f t="shared" si="37"/>
        <v>4164</v>
      </c>
      <c r="Q38" s="1251">
        <f t="shared" si="37"/>
        <v>8021525</v>
      </c>
      <c r="R38" s="1249">
        <f t="shared" ref="R38:V38" si="38">+R35+R36+R37</f>
        <v>4306440</v>
      </c>
      <c r="S38" s="1250">
        <f t="shared" si="38"/>
        <v>4453595</v>
      </c>
      <c r="T38" s="1249">
        <f t="shared" si="38"/>
        <v>8760035</v>
      </c>
      <c r="U38" s="1249">
        <f t="shared" si="38"/>
        <v>6784</v>
      </c>
      <c r="V38" s="1251">
        <f t="shared" si="38"/>
        <v>8766819</v>
      </c>
      <c r="W38" s="1252">
        <f t="shared" si="34"/>
        <v>9.291175929763984</v>
      </c>
    </row>
    <row r="39" spans="1:23" ht="13.5" thickTop="1">
      <c r="A39" s="1199" t="str">
        <f t="shared" si="4"/>
        <v xml:space="preserve"> </v>
      </c>
      <c r="B39" s="1204" t="s">
        <v>18</v>
      </c>
      <c r="C39" s="1232">
        <f>BKK!C39+DMK!C39</f>
        <v>10406</v>
      </c>
      <c r="D39" s="1233">
        <f>BKK!D39+DMK!D39</f>
        <v>10361</v>
      </c>
      <c r="E39" s="1234">
        <f>C39+D39</f>
        <v>20767</v>
      </c>
      <c r="F39" s="1232">
        <f>BKK!F39+DMK!F39</f>
        <v>11547</v>
      </c>
      <c r="G39" s="1233">
        <f>BKK!G39+DMK!G39</f>
        <v>11531</v>
      </c>
      <c r="H39" s="1234">
        <f>F39+G39</f>
        <v>23078</v>
      </c>
      <c r="I39" s="1235">
        <f t="shared" si="31"/>
        <v>11.128232291616502</v>
      </c>
      <c r="L39" s="1204" t="s">
        <v>18</v>
      </c>
      <c r="M39" s="1236">
        <f>BKK!M39+DMK!M39</f>
        <v>1516455</v>
      </c>
      <c r="N39" s="1237">
        <f>BKK!N39+DMK!N39</f>
        <v>1405370</v>
      </c>
      <c r="O39" s="1238">
        <f>M39+N39</f>
        <v>2921825</v>
      </c>
      <c r="P39" s="1239">
        <f>BKK!P39+DMK!P39</f>
        <v>1194</v>
      </c>
      <c r="Q39" s="1240">
        <f t="shared" ref="Q39" si="39">+O39+P39</f>
        <v>2923019</v>
      </c>
      <c r="R39" s="1236">
        <f>BKK!R39+DMK!R39</f>
        <v>1701874</v>
      </c>
      <c r="S39" s="1237">
        <f>BKK!S39+DMK!S39</f>
        <v>1614212</v>
      </c>
      <c r="T39" s="1238">
        <f>R39+S39</f>
        <v>3316086</v>
      </c>
      <c r="U39" s="1239">
        <f>BKK!U39+DMK!U39</f>
        <v>2800</v>
      </c>
      <c r="V39" s="1240">
        <f t="shared" ref="V39" si="40">+T39+U39</f>
        <v>3318886</v>
      </c>
      <c r="W39" s="1235">
        <f t="shared" si="34"/>
        <v>13.543086788009241</v>
      </c>
    </row>
    <row r="40" spans="1:23">
      <c r="A40" s="1199" t="str">
        <f>IF(ISERROR(F40/G40)," ",IF(F40/G40&gt;0.5,IF(F40/G40&lt;1.5," ","NOT OK"),"NOT OK"))</f>
        <v xml:space="preserve"> </v>
      </c>
      <c r="B40" s="1204" t="s">
        <v>19</v>
      </c>
      <c r="C40" s="1236">
        <f>BKK!C40+DMK!C40</f>
        <v>9849</v>
      </c>
      <c r="D40" s="1253">
        <f>BKK!D40+DMK!D40</f>
        <v>9779</v>
      </c>
      <c r="E40" s="1254">
        <f>C40+D40</f>
        <v>19628</v>
      </c>
      <c r="F40" s="1236">
        <f>BKK!F40+DMK!F40</f>
        <v>10371</v>
      </c>
      <c r="G40" s="1253">
        <f>BKK!G40+DMK!G40</f>
        <v>10342</v>
      </c>
      <c r="H40" s="1254">
        <f>F40+G40</f>
        <v>20713</v>
      </c>
      <c r="I40" s="1235">
        <f>IF(E40=0,0,((H40/E40)-1)*100)</f>
        <v>5.5278174037089789</v>
      </c>
      <c r="L40" s="1204" t="s">
        <v>19</v>
      </c>
      <c r="M40" s="1236">
        <f>BKK!M40+DMK!M40</f>
        <v>1415076</v>
      </c>
      <c r="N40" s="1237">
        <f>BKK!N40+DMK!N40</f>
        <v>1380323</v>
      </c>
      <c r="O40" s="1238">
        <f>M40+N40</f>
        <v>2795399</v>
      </c>
      <c r="P40" s="1239">
        <f>BKK!P40+DMK!P40</f>
        <v>1684</v>
      </c>
      <c r="Q40" s="1240">
        <f>+O40+P40</f>
        <v>2797083</v>
      </c>
      <c r="R40" s="1236">
        <f>BKK!R40+DMK!R40</f>
        <v>1514316</v>
      </c>
      <c r="S40" s="1237">
        <f>BKK!S40+DMK!S40</f>
        <v>1457710</v>
      </c>
      <c r="T40" s="1238">
        <f>R40+S40</f>
        <v>2972026</v>
      </c>
      <c r="U40" s="1239">
        <f>BKK!U40+DMK!U40</f>
        <v>1909</v>
      </c>
      <c r="V40" s="1240">
        <f>+T40+U40</f>
        <v>2973935</v>
      </c>
      <c r="W40" s="1235">
        <f>IF(Q40=0,0,((V40/Q40)-1)*100)</f>
        <v>6.3227297867099352</v>
      </c>
    </row>
    <row r="41" spans="1:23" ht="13.5" thickBot="1">
      <c r="A41" s="1199" t="str">
        <f>IF(ISERROR(F41/G41)," ",IF(F41/G41&gt;0.5,IF(F41/G41&lt;1.5," ","NOT OK"),"NOT OK"))</f>
        <v xml:space="preserve"> </v>
      </c>
      <c r="B41" s="1204" t="s">
        <v>20</v>
      </c>
      <c r="C41" s="1236">
        <f>BKK!C41+DMK!C41</f>
        <v>9786</v>
      </c>
      <c r="D41" s="1253">
        <f>BKK!D41+DMK!D41</f>
        <v>9747</v>
      </c>
      <c r="E41" s="1254">
        <f>C41+D41</f>
        <v>19533</v>
      </c>
      <c r="F41" s="1236">
        <f>BKK!F41+DMK!F41</f>
        <v>11083</v>
      </c>
      <c r="G41" s="1253">
        <f>BKK!G41+DMK!G41</f>
        <v>11149</v>
      </c>
      <c r="H41" s="1254">
        <f>F41+G41</f>
        <v>22232</v>
      </c>
      <c r="I41" s="1235">
        <f>IF(E41=0,0,((H41/E41)-1)*100)</f>
        <v>13.817641939282232</v>
      </c>
      <c r="L41" s="1204" t="s">
        <v>20</v>
      </c>
      <c r="M41" s="1236">
        <f>BKK!M41+DMK!M41</f>
        <v>1411309</v>
      </c>
      <c r="N41" s="1237">
        <f>BKK!N41+DMK!N41</f>
        <v>1367230</v>
      </c>
      <c r="O41" s="1238">
        <f>M41+N41</f>
        <v>2778539</v>
      </c>
      <c r="P41" s="1239">
        <f>BKK!P41+DMK!P41</f>
        <v>1722</v>
      </c>
      <c r="Q41" s="1240">
        <f>+O41+P41</f>
        <v>2780261</v>
      </c>
      <c r="R41" s="1236">
        <f>BKK!R41+DMK!R41</f>
        <v>1595834</v>
      </c>
      <c r="S41" s="1237">
        <f>BKK!S41+DMK!S41</f>
        <v>1536706</v>
      </c>
      <c r="T41" s="1238">
        <f>R41+S41</f>
        <v>3132540</v>
      </c>
      <c r="U41" s="1239">
        <f>BKK!U41+DMK!U41</f>
        <v>2572</v>
      </c>
      <c r="V41" s="1240">
        <f>+T41+U41</f>
        <v>3135112</v>
      </c>
      <c r="W41" s="1235">
        <f>IF(Q41=0,0,((V41/Q41)-1)*100)</f>
        <v>12.763226186318487</v>
      </c>
    </row>
    <row r="42" spans="1:23" ht="14.25" thickTop="1" thickBot="1">
      <c r="A42" s="1231" t="str">
        <f>IF(ISERROR(F42/G42)," ",IF(F42/G42&gt;0.5,IF(F42/G42&lt;1.5," ","NOT OK"),"NOT OK"))</f>
        <v xml:space="preserve"> </v>
      </c>
      <c r="B42" s="1243" t="s">
        <v>87</v>
      </c>
      <c r="C42" s="1244">
        <f>+C39+C40+C41</f>
        <v>30041</v>
      </c>
      <c r="D42" s="1244">
        <f t="shared" ref="D42" si="41">+D39+D40+D41</f>
        <v>29887</v>
      </c>
      <c r="E42" s="1244">
        <f t="shared" ref="E42" si="42">+E39+E40+E41</f>
        <v>59928</v>
      </c>
      <c r="F42" s="1244">
        <f t="shared" ref="F42" si="43">+F39+F40+F41</f>
        <v>33001</v>
      </c>
      <c r="G42" s="1244">
        <f t="shared" ref="G42" si="44">+G39+G40+G41</f>
        <v>33022</v>
      </c>
      <c r="H42" s="1244">
        <f t="shared" ref="H42" si="45">+H39+H40+H41</f>
        <v>66023</v>
      </c>
      <c r="I42" s="1247">
        <f>IF(E42=0,0,((H42/E42)-1)*100)</f>
        <v>10.170537978908012</v>
      </c>
      <c r="L42" s="1248" t="s">
        <v>87</v>
      </c>
      <c r="M42" s="1249">
        <f>+M39+M40+M41</f>
        <v>4342840</v>
      </c>
      <c r="N42" s="1249">
        <f t="shared" ref="N42" si="46">+N39+N40+N41</f>
        <v>4152923</v>
      </c>
      <c r="O42" s="1249">
        <f t="shared" ref="O42" si="47">+O39+O40+O41</f>
        <v>8495763</v>
      </c>
      <c r="P42" s="1249">
        <f t="shared" ref="P42" si="48">+P39+P40+P41</f>
        <v>4600</v>
      </c>
      <c r="Q42" s="1249">
        <f t="shared" ref="Q42" si="49">+Q39+Q40+Q41</f>
        <v>8500363</v>
      </c>
      <c r="R42" s="1249">
        <f t="shared" ref="R42" si="50">+R39+R40+R41</f>
        <v>4812024</v>
      </c>
      <c r="S42" s="1249">
        <f t="shared" ref="S42" si="51">+S39+S40+S41</f>
        <v>4608628</v>
      </c>
      <c r="T42" s="1249">
        <f t="shared" ref="T42" si="52">+T39+T40+T41</f>
        <v>9420652</v>
      </c>
      <c r="U42" s="1249">
        <f t="shared" ref="U42" si="53">+U39+U40+U41</f>
        <v>7281</v>
      </c>
      <c r="V42" s="1249">
        <f t="shared" ref="V42" si="54">+V39+V40+V41</f>
        <v>9427933</v>
      </c>
      <c r="W42" s="1252">
        <f>IF(Q42=0,0,((V42/Q42)-1)*100)</f>
        <v>10.912122223486232</v>
      </c>
    </row>
    <row r="43" spans="1:23" ht="13.5" thickTop="1">
      <c r="A43" s="1199" t="str">
        <f t="shared" si="4"/>
        <v xml:space="preserve"> </v>
      </c>
      <c r="B43" s="1204" t="s">
        <v>32</v>
      </c>
      <c r="C43" s="1257">
        <f>BKK!C43+DMK!C43</f>
        <v>9849</v>
      </c>
      <c r="D43" s="1258">
        <f>BKK!D43+DMK!D43</f>
        <v>9811</v>
      </c>
      <c r="E43" s="1254">
        <f>C43+D43</f>
        <v>19660</v>
      </c>
      <c r="F43" s="1257">
        <f>BKK!F43+DMK!F43</f>
        <v>10400</v>
      </c>
      <c r="G43" s="1258">
        <f>BKK!G43+DMK!G43</f>
        <v>10496</v>
      </c>
      <c r="H43" s="1254">
        <f>F43+G43</f>
        <v>20896</v>
      </c>
      <c r="I43" s="1235">
        <f t="shared" si="31"/>
        <v>6.2868769074262421</v>
      </c>
      <c r="L43" s="1204" t="s">
        <v>21</v>
      </c>
      <c r="M43" s="1236">
        <f>BKK!M43+DMK!M43</f>
        <v>1370616</v>
      </c>
      <c r="N43" s="1237">
        <f>BKK!N43+DMK!N43</f>
        <v>1337562</v>
      </c>
      <c r="O43" s="1238">
        <f>M43+N43</f>
        <v>2708178</v>
      </c>
      <c r="P43" s="1239">
        <f>BKK!P43+DMK!P43</f>
        <v>1435</v>
      </c>
      <c r="Q43" s="1240">
        <f t="shared" ref="Q43" si="55">+O43+P43</f>
        <v>2709613</v>
      </c>
      <c r="R43" s="1236">
        <f>BKK!R43+DMK!R43</f>
        <v>1484094</v>
      </c>
      <c r="S43" s="1237">
        <f>BKK!S43+DMK!S43</f>
        <v>1470033</v>
      </c>
      <c r="T43" s="1238">
        <f>R43+S43</f>
        <v>2954127</v>
      </c>
      <c r="U43" s="1239">
        <f>BKK!U43+DMK!U43</f>
        <v>1853</v>
      </c>
      <c r="V43" s="1240">
        <f t="shared" ref="V43" si="56">+T43+U43</f>
        <v>2955980</v>
      </c>
      <c r="W43" s="1235">
        <f t="shared" si="34"/>
        <v>9.0923316355508987</v>
      </c>
    </row>
    <row r="44" spans="1:23">
      <c r="A44" s="1199" t="str">
        <f t="shared" ref="A44" si="57">IF(ISERROR(F44/G44)," ",IF(F44/G44&gt;0.5,IF(F44/G44&lt;1.5," ","NOT OK"),"NOT OK"))</f>
        <v xml:space="preserve"> </v>
      </c>
      <c r="B44" s="1204" t="s">
        <v>88</v>
      </c>
      <c r="C44" s="1257">
        <f>BKK!C44+DMK!C44</f>
        <v>10084</v>
      </c>
      <c r="D44" s="1258">
        <f>BKK!D44+DMK!D44</f>
        <v>10045</v>
      </c>
      <c r="E44" s="1254">
        <f>C44+D44</f>
        <v>20129</v>
      </c>
      <c r="F44" s="1257">
        <f>BKK!F44+DMK!F44</f>
        <v>10311</v>
      </c>
      <c r="G44" s="1258">
        <f>BKK!G44+DMK!G44</f>
        <v>10413</v>
      </c>
      <c r="H44" s="1254">
        <f>F44+G44</f>
        <v>20724</v>
      </c>
      <c r="I44" s="1235">
        <f t="shared" ref="I44" si="58">IF(E44=0,0,((H44/E44)-1)*100)</f>
        <v>2.9559342242535536</v>
      </c>
      <c r="L44" s="1204" t="s">
        <v>88</v>
      </c>
      <c r="M44" s="1236">
        <f>BKK!M44+DMK!M44</f>
        <v>1341281</v>
      </c>
      <c r="N44" s="1237">
        <f>BKK!N44+DMK!N44</f>
        <v>1309328</v>
      </c>
      <c r="O44" s="1238">
        <f>M44+N44</f>
        <v>2650609</v>
      </c>
      <c r="P44" s="1239">
        <f>BKK!P44+DMK!P44</f>
        <v>2148</v>
      </c>
      <c r="Q44" s="1240">
        <f>+O44+P44</f>
        <v>2652757</v>
      </c>
      <c r="R44" s="1236">
        <f>BKK!R44+DMK!R44</f>
        <v>1378407</v>
      </c>
      <c r="S44" s="1237">
        <f>BKK!S44+DMK!S44</f>
        <v>1351473</v>
      </c>
      <c r="T44" s="1238">
        <f>R44+S44</f>
        <v>2729880</v>
      </c>
      <c r="U44" s="1239">
        <f>BKK!U44+DMK!U44</f>
        <v>1770</v>
      </c>
      <c r="V44" s="1240">
        <f>+T44+U44</f>
        <v>2731650</v>
      </c>
      <c r="W44" s="1235">
        <f t="shared" ref="W44" si="59">IF(Q44=0,0,((V44/Q44)-1)*100)</f>
        <v>2.9740002570910251</v>
      </c>
    </row>
    <row r="45" spans="1:23" ht="13.5" thickBot="1">
      <c r="A45" s="1199" t="str">
        <f>IF(ISERROR(F45/G45)," ",IF(F45/G45&gt;0.5,IF(F45/G45&lt;1.5," ","NOT OK"),"NOT OK"))</f>
        <v xml:space="preserve"> </v>
      </c>
      <c r="B45" s="1204" t="s">
        <v>22</v>
      </c>
      <c r="C45" s="1257">
        <f>BKK!C45+DMK!C45</f>
        <v>9604</v>
      </c>
      <c r="D45" s="1258">
        <f>BKK!D45+DMK!D45</f>
        <v>9665</v>
      </c>
      <c r="E45" s="1254">
        <f>C45+D45</f>
        <v>19269</v>
      </c>
      <c r="F45" s="1257">
        <f>BKK!F45+DMK!F45</f>
        <v>9929</v>
      </c>
      <c r="G45" s="1258">
        <f>BKK!G45+DMK!G45</f>
        <v>9916</v>
      </c>
      <c r="H45" s="1254">
        <f>F45+G45</f>
        <v>19845</v>
      </c>
      <c r="I45" s="1235">
        <f>IF(E45=0,0,((H45/E45)-1)*100)</f>
        <v>2.9892573563755187</v>
      </c>
      <c r="L45" s="1204" t="s">
        <v>22</v>
      </c>
      <c r="M45" s="1236">
        <f>BKK!M45+DMK!M45</f>
        <v>1204620</v>
      </c>
      <c r="N45" s="1237">
        <f>BKK!N45+DMK!N45</f>
        <v>1215982</v>
      </c>
      <c r="O45" s="1262">
        <f>M45+N45</f>
        <v>2420602</v>
      </c>
      <c r="P45" s="1263">
        <f>BKK!P45+DMK!P45</f>
        <v>1504</v>
      </c>
      <c r="Q45" s="1240">
        <f>+O45+P45</f>
        <v>2422106</v>
      </c>
      <c r="R45" s="1236">
        <f>BKK!R45+DMK!R45</f>
        <v>1297837</v>
      </c>
      <c r="S45" s="1237">
        <f>BKK!S45+DMK!S45</f>
        <v>1306647</v>
      </c>
      <c r="T45" s="1262">
        <f>R45+S45</f>
        <v>2604484</v>
      </c>
      <c r="U45" s="1263">
        <f>BKK!U45+DMK!U45</f>
        <v>1334</v>
      </c>
      <c r="V45" s="1240">
        <f>+T45+U45</f>
        <v>2605818</v>
      </c>
      <c r="W45" s="1235">
        <f>IF(Q45=0,0,((V45/Q45)-1)*100)</f>
        <v>7.5848042984080877</v>
      </c>
    </row>
    <row r="46" spans="1:23" ht="14.25" customHeight="1" thickTop="1" thickBot="1">
      <c r="A46" s="1264" t="str">
        <f>IF(ISERROR(F46/G46)," ",IF(F46/G46&gt;0.5,IF(F46/G46&lt;1.5," ","NOT OK"),"NOT OK"))</f>
        <v xml:space="preserve"> </v>
      </c>
      <c r="B46" s="1265" t="s">
        <v>60</v>
      </c>
      <c r="C46" s="1266">
        <f>+C43+C44+C45</f>
        <v>29537</v>
      </c>
      <c r="D46" s="1267">
        <f t="shared" ref="D46" si="60">+D43+D44+D45</f>
        <v>29521</v>
      </c>
      <c r="E46" s="1267">
        <f t="shared" ref="E46" si="61">+E43+E44+E45</f>
        <v>59058</v>
      </c>
      <c r="F46" s="1266">
        <f t="shared" ref="F46" si="62">+F43+F44+F45</f>
        <v>30640</v>
      </c>
      <c r="G46" s="1267">
        <f t="shared" ref="G46" si="63">+G43+G44+G45</f>
        <v>30825</v>
      </c>
      <c r="H46" s="1267">
        <f t="shared" ref="H46" si="64">+H43+H44+H45</f>
        <v>61465</v>
      </c>
      <c r="I46" s="1247">
        <f>IF(E46=0,0,((H46/E46)-1)*100)</f>
        <v>4.0756544413965923</v>
      </c>
      <c r="J46" s="1264"/>
      <c r="K46" s="1268"/>
      <c r="L46" s="1269" t="s">
        <v>60</v>
      </c>
      <c r="M46" s="1270">
        <f>+M43+M44+M45</f>
        <v>3916517</v>
      </c>
      <c r="N46" s="1270">
        <f t="shared" ref="N46" si="65">+N43+N44+N45</f>
        <v>3862872</v>
      </c>
      <c r="O46" s="1271">
        <f t="shared" ref="O46" si="66">+O43+O44+O45</f>
        <v>7779389</v>
      </c>
      <c r="P46" s="1271">
        <f t="shared" ref="P46" si="67">+P43+P44+P45</f>
        <v>5087</v>
      </c>
      <c r="Q46" s="1271">
        <f t="shared" ref="Q46" si="68">+Q43+Q44+Q45</f>
        <v>7784476</v>
      </c>
      <c r="R46" s="1270">
        <f t="shared" ref="R46" si="69">+R43+R44+R45</f>
        <v>4160338</v>
      </c>
      <c r="S46" s="1270">
        <f t="shared" ref="S46" si="70">+S43+S44+S45</f>
        <v>4128153</v>
      </c>
      <c r="T46" s="1271">
        <f t="shared" ref="T46" si="71">+T43+T44+T45</f>
        <v>8288491</v>
      </c>
      <c r="U46" s="1271">
        <f t="shared" ref="U46" si="72">+U43+U44+U45</f>
        <v>4957</v>
      </c>
      <c r="V46" s="1271">
        <f t="shared" ref="V46" si="73">+V43+V44+V45</f>
        <v>8293448</v>
      </c>
      <c r="W46" s="1272">
        <f>IF(Q46=0,0,((V46/Q46)-1)*100)</f>
        <v>6.5382949346879604</v>
      </c>
    </row>
    <row r="47" spans="1:23" ht="13.5" thickTop="1">
      <c r="A47" s="1199" t="str">
        <f>IF(ISERROR(F47/G47)," ",IF(F47/G47&gt;0.5,IF(F47/G47&lt;1.5," ","NOT OK"),"NOT OK"))</f>
        <v xml:space="preserve"> </v>
      </c>
      <c r="B47" s="1204" t="s">
        <v>23</v>
      </c>
      <c r="C47" s="1236">
        <f>BKK!C47+DMK!C47</f>
        <v>10067</v>
      </c>
      <c r="D47" s="1253">
        <f>BKK!D47+DMK!D47</f>
        <v>10043</v>
      </c>
      <c r="E47" s="1273">
        <f>C47+D47</f>
        <v>20110</v>
      </c>
      <c r="F47" s="1236">
        <f>BKK!F47+DMK!F47</f>
        <v>10609</v>
      </c>
      <c r="G47" s="1253">
        <f>BKK!G47+DMK!G47</f>
        <v>10511</v>
      </c>
      <c r="H47" s="1273">
        <f>F47+G47</f>
        <v>21120</v>
      </c>
      <c r="I47" s="1235">
        <f>IF(E47=0,0,((H47/E47)-1)*100)</f>
        <v>5.0223769269020391</v>
      </c>
      <c r="L47" s="1204" t="s">
        <v>24</v>
      </c>
      <c r="M47" s="1236">
        <f>BKK!M47+DMK!M47</f>
        <v>1415841</v>
      </c>
      <c r="N47" s="1237">
        <f>BKK!N47+DMK!N47</f>
        <v>1426481</v>
      </c>
      <c r="O47" s="1262">
        <f>M47+N47</f>
        <v>2842322</v>
      </c>
      <c r="P47" s="1274">
        <f>BKK!P47+DMK!P47</f>
        <v>2758</v>
      </c>
      <c r="Q47" s="1240">
        <f>+O47+P47</f>
        <v>2845080</v>
      </c>
      <c r="R47" s="1236">
        <f>BKK!R47+DMK!R47</f>
        <v>1439504</v>
      </c>
      <c r="S47" s="1237">
        <f>BKK!S47+DMK!S47</f>
        <v>1451119</v>
      </c>
      <c r="T47" s="1262">
        <f>R47+S47</f>
        <v>2890623</v>
      </c>
      <c r="U47" s="1274">
        <f>BKK!U47+DMK!U47</f>
        <v>2065</v>
      </c>
      <c r="V47" s="1240">
        <f>+T47+U47</f>
        <v>2892688</v>
      </c>
      <c r="W47" s="1235">
        <f>IF(Q47=0,0,((V47/Q47)-1)*100)</f>
        <v>1.6733448620073865</v>
      </c>
    </row>
    <row r="48" spans="1:23">
      <c r="A48" s="1199" t="str">
        <f t="shared" ref="A48" si="74">IF(ISERROR(F48/G48)," ",IF(F48/G48&gt;0.5,IF(F48/G48&lt;1.5," ","NOT OK"),"NOT OK"))</f>
        <v xml:space="preserve"> </v>
      </c>
      <c r="B48" s="1204" t="s">
        <v>25</v>
      </c>
      <c r="C48" s="1236">
        <f>BKK!C48+DMK!C48</f>
        <v>10201</v>
      </c>
      <c r="D48" s="1253">
        <f>BKK!D48+DMK!D48</f>
        <v>10191</v>
      </c>
      <c r="E48" s="1275">
        <f>C48+D48</f>
        <v>20392</v>
      </c>
      <c r="F48" s="1236">
        <f>BKK!F48+DMK!F48</f>
        <v>10930</v>
      </c>
      <c r="G48" s="1253">
        <f>BKK!G48+DMK!G48</f>
        <v>10804</v>
      </c>
      <c r="H48" s="1275">
        <f>F48+G48</f>
        <v>21734</v>
      </c>
      <c r="I48" s="1235">
        <f t="shared" ref="I48" si="75">IF(E48=0,0,((H48/E48)-1)*100)</f>
        <v>6.581012161632005</v>
      </c>
      <c r="L48" s="1204" t="s">
        <v>25</v>
      </c>
      <c r="M48" s="1236">
        <f>BKK!M48+DMK!M48</f>
        <v>1445568</v>
      </c>
      <c r="N48" s="1237">
        <f>BKK!N48+DMK!N48</f>
        <v>1377208</v>
      </c>
      <c r="O48" s="1262">
        <f>M48+N48</f>
        <v>2822776</v>
      </c>
      <c r="P48" s="1239">
        <f>BKK!P48+DMK!P48</f>
        <v>1697</v>
      </c>
      <c r="Q48" s="1240">
        <f>+O48+P48</f>
        <v>2824473</v>
      </c>
      <c r="R48" s="1236">
        <f>BKK!R48+DMK!R48</f>
        <v>1521710</v>
      </c>
      <c r="S48" s="1237">
        <f>BKK!S48+DMK!S48</f>
        <v>1454954</v>
      </c>
      <c r="T48" s="1262">
        <f>R48+S48</f>
        <v>2976664</v>
      </c>
      <c r="U48" s="1239">
        <f>BKK!U48+DMK!U48</f>
        <v>2579</v>
      </c>
      <c r="V48" s="1240">
        <f>+T48+U48</f>
        <v>2979243</v>
      </c>
      <c r="W48" s="1235">
        <f t="shared" ref="W48" si="76">IF(Q48=0,0,((V48/Q48)-1)*100)</f>
        <v>5.4796062840749338</v>
      </c>
    </row>
    <row r="49" spans="1:23" ht="13.5" thickBot="1">
      <c r="A49" s="1199" t="str">
        <f>IF(ISERROR(F49/G49)," ",IF(F49/G49&gt;0.5,IF(F49/G49&lt;1.5," ","NOT OK"),"NOT OK"))</f>
        <v xml:space="preserve"> </v>
      </c>
      <c r="B49" s="1204" t="s">
        <v>26</v>
      </c>
      <c r="C49" s="1236">
        <f>BKK!C49+DMK!C49</f>
        <v>9701</v>
      </c>
      <c r="D49" s="1276">
        <f>BKK!D49+DMK!D49</f>
        <v>9668</v>
      </c>
      <c r="E49" s="1277">
        <f>C49+D49</f>
        <v>19369</v>
      </c>
      <c r="F49" s="1236">
        <f>BKK!F49+DMK!F49</f>
        <v>10132</v>
      </c>
      <c r="G49" s="1276">
        <f>BKK!G49+DMK!G49</f>
        <v>9986</v>
      </c>
      <c r="H49" s="1277">
        <f>F49+G49</f>
        <v>20118</v>
      </c>
      <c r="I49" s="1278">
        <f>IF(E49=0,0,((H49/E49)-1)*100)</f>
        <v>3.8670039754246543</v>
      </c>
      <c r="L49" s="1204" t="s">
        <v>26</v>
      </c>
      <c r="M49" s="1236">
        <f>BKK!M49+DMK!M49</f>
        <v>1215155</v>
      </c>
      <c r="N49" s="1237">
        <f>BKK!N49+DMK!N49</f>
        <v>1227434</v>
      </c>
      <c r="O49" s="1262">
        <f>M49+N49</f>
        <v>2442589</v>
      </c>
      <c r="P49" s="1263">
        <f>BKK!P49+DMK!P49</f>
        <v>1914</v>
      </c>
      <c r="Q49" s="1240">
        <f t="shared" ref="Q49" si="77">+O49+P49</f>
        <v>2444503</v>
      </c>
      <c r="R49" s="1236">
        <f>BKK!R49+DMK!R49</f>
        <v>1314872</v>
      </c>
      <c r="S49" s="1237">
        <f>BKK!S49+DMK!S49</f>
        <v>1305222</v>
      </c>
      <c r="T49" s="1262">
        <f>R49+S49</f>
        <v>2620094</v>
      </c>
      <c r="U49" s="1263">
        <f>BKK!U49+DMK!U49</f>
        <v>1946</v>
      </c>
      <c r="V49" s="1240">
        <f t="shared" ref="V49" si="78">+T49+U49</f>
        <v>2622040</v>
      </c>
      <c r="W49" s="1235">
        <f>IF(Q49=0,0,((V49/Q49)-1)*100)</f>
        <v>7.2627032979710071</v>
      </c>
    </row>
    <row r="50" spans="1:23" ht="14.25" thickTop="1" thickBot="1">
      <c r="A50" s="1231" t="str">
        <f>IF(ISERROR(F50/G50)," ",IF(F50/G50&gt;0.5,IF(F50/G50&lt;1.5," ","NOT OK"),"NOT OK"))</f>
        <v xml:space="preserve"> </v>
      </c>
      <c r="B50" s="1243" t="s">
        <v>27</v>
      </c>
      <c r="C50" s="1266">
        <f>+C47+C48+C49</f>
        <v>29969</v>
      </c>
      <c r="D50" s="1279">
        <f t="shared" ref="D50" si="79">+D47+D48+D49</f>
        <v>29902</v>
      </c>
      <c r="E50" s="1266">
        <f t="shared" ref="E50" si="80">+E47+E48+E49</f>
        <v>59871</v>
      </c>
      <c r="F50" s="1266">
        <f t="shared" ref="F50" si="81">+F47+F48+F49</f>
        <v>31671</v>
      </c>
      <c r="G50" s="1279">
        <f t="shared" ref="G50" si="82">+G47+G48+G49</f>
        <v>31301</v>
      </c>
      <c r="H50" s="1266">
        <f t="shared" ref="H50" si="83">+H47+H48+H49</f>
        <v>62972</v>
      </c>
      <c r="I50" s="1247">
        <f>IF(E50=0,0,((H50/E50)-1)*100)</f>
        <v>5.1794691920963309</v>
      </c>
      <c r="L50" s="1248" t="s">
        <v>27</v>
      </c>
      <c r="M50" s="1249">
        <f>+M47+M48+M49</f>
        <v>4076564</v>
      </c>
      <c r="N50" s="1250">
        <f t="shared" ref="N50" si="84">+N47+N48+N49</f>
        <v>4031123</v>
      </c>
      <c r="O50" s="1249">
        <f t="shared" ref="O50" si="85">+O47+O48+O49</f>
        <v>8107687</v>
      </c>
      <c r="P50" s="1249">
        <f t="shared" ref="P50" si="86">+P47+P48+P49</f>
        <v>6369</v>
      </c>
      <c r="Q50" s="1249">
        <f t="shared" ref="Q50" si="87">+Q47+Q48+Q49</f>
        <v>8114056</v>
      </c>
      <c r="R50" s="1249">
        <f t="shared" ref="R50" si="88">+R47+R48+R49</f>
        <v>4276086</v>
      </c>
      <c r="S50" s="1250">
        <f t="shared" ref="S50" si="89">+S47+S48+S49</f>
        <v>4211295</v>
      </c>
      <c r="T50" s="1249">
        <f t="shared" ref="T50" si="90">+T47+T48+T49</f>
        <v>8487381</v>
      </c>
      <c r="U50" s="1249">
        <f t="shared" ref="U50" si="91">+U47+U48+U49</f>
        <v>6590</v>
      </c>
      <c r="V50" s="1249">
        <f t="shared" ref="V50" si="92">+V47+V48+V49</f>
        <v>8493971</v>
      </c>
      <c r="W50" s="1252">
        <f>IF(Q50=0,0,((V50/Q50)-1)*100)</f>
        <v>4.6821836082965085</v>
      </c>
    </row>
    <row r="51" spans="1:23" ht="14.25" thickTop="1" thickBot="1">
      <c r="A51" s="1231" t="str">
        <f t="shared" ref="A51" si="93">IF(ISERROR(F51/G51)," ",IF(F51/G51&gt;0.5,IF(F51/G51&lt;1.5," ","NOT OK"),"NOT OK"))</f>
        <v xml:space="preserve"> </v>
      </c>
      <c r="B51" s="1243" t="s">
        <v>92</v>
      </c>
      <c r="C51" s="1244">
        <f>+C42+C46+C47+C48+C49</f>
        <v>89547</v>
      </c>
      <c r="D51" s="1245">
        <f t="shared" ref="D51:H51" si="94">+D42+D46+D47+D48+D49</f>
        <v>89310</v>
      </c>
      <c r="E51" s="1246">
        <f t="shared" si="94"/>
        <v>178857</v>
      </c>
      <c r="F51" s="1244">
        <f t="shared" si="94"/>
        <v>95312</v>
      </c>
      <c r="G51" s="1245">
        <f t="shared" si="94"/>
        <v>95148</v>
      </c>
      <c r="H51" s="1246">
        <f t="shared" si="94"/>
        <v>190460</v>
      </c>
      <c r="I51" s="1247">
        <f>IF(E51=0,0,((H51/E51)-1)*100)</f>
        <v>6.4873055010427283</v>
      </c>
      <c r="L51" s="1248" t="s">
        <v>92</v>
      </c>
      <c r="M51" s="1249">
        <f>+M42+M46+M47+M48+M49</f>
        <v>12335921</v>
      </c>
      <c r="N51" s="1250">
        <f t="shared" ref="N51:V51" si="95">+N42+N46+N47+N48+N49</f>
        <v>12046918</v>
      </c>
      <c r="O51" s="1249">
        <f t="shared" si="95"/>
        <v>24382839</v>
      </c>
      <c r="P51" s="1249">
        <f t="shared" si="95"/>
        <v>16056</v>
      </c>
      <c r="Q51" s="1249">
        <f t="shared" si="95"/>
        <v>24398895</v>
      </c>
      <c r="R51" s="1249">
        <f t="shared" si="95"/>
        <v>13248448</v>
      </c>
      <c r="S51" s="1250">
        <f t="shared" si="95"/>
        <v>12948076</v>
      </c>
      <c r="T51" s="1249">
        <f t="shared" si="95"/>
        <v>26196524</v>
      </c>
      <c r="U51" s="1249">
        <f t="shared" si="95"/>
        <v>18828</v>
      </c>
      <c r="V51" s="1251">
        <f t="shared" si="95"/>
        <v>26215352</v>
      </c>
      <c r="W51" s="1252">
        <f>IF(Q51=0,0,((V51/Q51)-1)*100)</f>
        <v>7.4448330549395703</v>
      </c>
    </row>
    <row r="52" spans="1:23" ht="14.25" thickTop="1" thickBot="1">
      <c r="A52" s="1231" t="str">
        <f>IF(ISERROR(F52/G52)," ",IF(F52/G52&gt;0.5,IF(F52/G52&lt;1.5," ","NOT OK"),"NOT OK"))</f>
        <v xml:space="preserve"> </v>
      </c>
      <c r="B52" s="1243" t="s">
        <v>89</v>
      </c>
      <c r="C52" s="1244">
        <f>+C38+C42+C46+C50</f>
        <v>119594</v>
      </c>
      <c r="D52" s="1245">
        <f t="shared" ref="D52:H52" si="96">+D38+D42+D46+D50</f>
        <v>119315</v>
      </c>
      <c r="E52" s="1246">
        <f t="shared" si="96"/>
        <v>238909</v>
      </c>
      <c r="F52" s="1244">
        <f t="shared" si="96"/>
        <v>128196</v>
      </c>
      <c r="G52" s="1245">
        <f t="shared" si="96"/>
        <v>127946</v>
      </c>
      <c r="H52" s="1246">
        <f t="shared" si="96"/>
        <v>256142</v>
      </c>
      <c r="I52" s="1247">
        <f t="shared" ref="I52" si="97">IF(E52=0,0,((H52/E52)-1)*100)</f>
        <v>7.2132067021334567</v>
      </c>
      <c r="L52" s="1248" t="s">
        <v>89</v>
      </c>
      <c r="M52" s="1249">
        <f>+M38+M42+M46+M50</f>
        <v>16265215</v>
      </c>
      <c r="N52" s="1250">
        <f t="shared" ref="N52:V52" si="98">+N38+N42+N46+N50</f>
        <v>16134985</v>
      </c>
      <c r="O52" s="1249">
        <f t="shared" si="98"/>
        <v>32400200</v>
      </c>
      <c r="P52" s="1249">
        <f t="shared" si="98"/>
        <v>20220</v>
      </c>
      <c r="Q52" s="1251">
        <f t="shared" si="98"/>
        <v>32420420</v>
      </c>
      <c r="R52" s="1249">
        <f t="shared" si="98"/>
        <v>17554888</v>
      </c>
      <c r="S52" s="1250">
        <f t="shared" si="98"/>
        <v>17401671</v>
      </c>
      <c r="T52" s="1249">
        <f t="shared" si="98"/>
        <v>34956559</v>
      </c>
      <c r="U52" s="1249">
        <f t="shared" si="98"/>
        <v>25612</v>
      </c>
      <c r="V52" s="1251">
        <f t="shared" si="98"/>
        <v>34982171</v>
      </c>
      <c r="W52" s="1252">
        <f t="shared" ref="W52" si="99">IF(Q52=0,0,((V52/Q52)-1)*100)</f>
        <v>7.9016588927595555</v>
      </c>
    </row>
    <row r="53" spans="1:23" ht="14.25" thickTop="1" thickBot="1">
      <c r="B53" s="1280" t="s">
        <v>59</v>
      </c>
      <c r="L53" s="1280" t="s">
        <v>59</v>
      </c>
    </row>
    <row r="54" spans="1:23" ht="13.5" thickTop="1">
      <c r="B54" s="1362" t="s">
        <v>33</v>
      </c>
      <c r="C54" s="1363"/>
      <c r="D54" s="1363"/>
      <c r="E54" s="1363"/>
      <c r="F54" s="1363"/>
      <c r="G54" s="1363"/>
      <c r="H54" s="1363"/>
      <c r="I54" s="1364"/>
      <c r="L54" s="1365" t="s">
        <v>34</v>
      </c>
      <c r="M54" s="1366"/>
      <c r="N54" s="1366"/>
      <c r="O54" s="1366"/>
      <c r="P54" s="1366"/>
      <c r="Q54" s="1366"/>
      <c r="R54" s="1366"/>
      <c r="S54" s="1366"/>
      <c r="T54" s="1366"/>
      <c r="U54" s="1366"/>
      <c r="V54" s="1366"/>
      <c r="W54" s="1367"/>
    </row>
    <row r="55" spans="1:23" ht="13.5" thickBot="1">
      <c r="B55" s="1368" t="s">
        <v>35</v>
      </c>
      <c r="C55" s="1369"/>
      <c r="D55" s="1369"/>
      <c r="E55" s="1369"/>
      <c r="F55" s="1369"/>
      <c r="G55" s="1369"/>
      <c r="H55" s="1369"/>
      <c r="I55" s="1370"/>
      <c r="L55" s="1371" t="s">
        <v>36</v>
      </c>
      <c r="M55" s="1372"/>
      <c r="N55" s="1372"/>
      <c r="O55" s="1372"/>
      <c r="P55" s="1372"/>
      <c r="Q55" s="1372"/>
      <c r="R55" s="1372"/>
      <c r="S55" s="1372"/>
      <c r="T55" s="1372"/>
      <c r="U55" s="1372"/>
      <c r="V55" s="1372"/>
      <c r="W55" s="1373"/>
    </row>
    <row r="56" spans="1:23" ht="14.25" thickTop="1" thickBot="1"/>
    <row r="57" spans="1:23" ht="14.25" thickTop="1" thickBot="1">
      <c r="B57" s="1202"/>
      <c r="C57" s="1377" t="s">
        <v>90</v>
      </c>
      <c r="D57" s="1378"/>
      <c r="E57" s="1379"/>
      <c r="F57" s="1377" t="s">
        <v>91</v>
      </c>
      <c r="G57" s="1378"/>
      <c r="H57" s="1379"/>
      <c r="I57" s="1203" t="s">
        <v>4</v>
      </c>
      <c r="L57" s="1202"/>
      <c r="M57" s="1374" t="s">
        <v>90</v>
      </c>
      <c r="N57" s="1375"/>
      <c r="O57" s="1375"/>
      <c r="P57" s="1375"/>
      <c r="Q57" s="1376"/>
      <c r="R57" s="1374" t="s">
        <v>91</v>
      </c>
      <c r="S57" s="1375"/>
      <c r="T57" s="1375"/>
      <c r="U57" s="1375"/>
      <c r="V57" s="1376"/>
      <c r="W57" s="1203" t="s">
        <v>4</v>
      </c>
    </row>
    <row r="58" spans="1:23" ht="13.5" thickTop="1">
      <c r="B58" s="1204" t="s">
        <v>5</v>
      </c>
      <c r="C58" s="1205"/>
      <c r="D58" s="1206"/>
      <c r="E58" s="1207"/>
      <c r="F58" s="1205"/>
      <c r="G58" s="1206"/>
      <c r="H58" s="1207"/>
      <c r="I58" s="1208" t="s">
        <v>6</v>
      </c>
      <c r="L58" s="1204" t="s">
        <v>5</v>
      </c>
      <c r="M58" s="1205"/>
      <c r="N58" s="1209"/>
      <c r="O58" s="1210"/>
      <c r="P58" s="1211"/>
      <c r="Q58" s="1210"/>
      <c r="R58" s="1205"/>
      <c r="S58" s="1209"/>
      <c r="T58" s="1210"/>
      <c r="U58" s="1211"/>
      <c r="V58" s="1210"/>
      <c r="W58" s="1208" t="s">
        <v>6</v>
      </c>
    </row>
    <row r="59" spans="1:23" ht="13.5" thickBot="1">
      <c r="B59" s="1212" t="s">
        <v>37</v>
      </c>
      <c r="C59" s="1213" t="s">
        <v>7</v>
      </c>
      <c r="D59" s="1214" t="s">
        <v>8</v>
      </c>
      <c r="E59" s="1215" t="s">
        <v>9</v>
      </c>
      <c r="F59" s="1213" t="s">
        <v>7</v>
      </c>
      <c r="G59" s="1214" t="s">
        <v>8</v>
      </c>
      <c r="H59" s="1215" t="s">
        <v>9</v>
      </c>
      <c r="I59" s="1216"/>
      <c r="L59" s="1212"/>
      <c r="M59" s="1217" t="s">
        <v>10</v>
      </c>
      <c r="N59" s="1218" t="s">
        <v>11</v>
      </c>
      <c r="O59" s="1219" t="s">
        <v>12</v>
      </c>
      <c r="P59" s="1220" t="s">
        <v>13</v>
      </c>
      <c r="Q59" s="1219" t="s">
        <v>9</v>
      </c>
      <c r="R59" s="1217" t="s">
        <v>10</v>
      </c>
      <c r="S59" s="1218" t="s">
        <v>11</v>
      </c>
      <c r="T59" s="1219" t="s">
        <v>12</v>
      </c>
      <c r="U59" s="1220" t="s">
        <v>13</v>
      </c>
      <c r="V59" s="1219" t="s">
        <v>9</v>
      </c>
      <c r="W59" s="1216"/>
    </row>
    <row r="60" spans="1:23" ht="5.25" customHeight="1" thickTop="1">
      <c r="B60" s="1204"/>
      <c r="C60" s="1221"/>
      <c r="D60" s="1222"/>
      <c r="E60" s="1223"/>
      <c r="F60" s="1221"/>
      <c r="G60" s="1222"/>
      <c r="H60" s="1223"/>
      <c r="I60" s="1224"/>
      <c r="L60" s="1204"/>
      <c r="M60" s="1225"/>
      <c r="N60" s="1226"/>
      <c r="O60" s="1227"/>
      <c r="P60" s="1228"/>
      <c r="Q60" s="1229"/>
      <c r="R60" s="1225"/>
      <c r="S60" s="1226"/>
      <c r="T60" s="1227"/>
      <c r="U60" s="1228"/>
      <c r="V60" s="1229"/>
      <c r="W60" s="1230"/>
    </row>
    <row r="61" spans="1:23">
      <c r="A61" s="1199" t="str">
        <f t="shared" si="4"/>
        <v xml:space="preserve"> </v>
      </c>
      <c r="B61" s="1204" t="s">
        <v>14</v>
      </c>
      <c r="C61" s="1232">
        <f t="shared" ref="C61:D63" si="100">+C9+C35</f>
        <v>23203</v>
      </c>
      <c r="D61" s="1233">
        <f t="shared" si="100"/>
        <v>23218</v>
      </c>
      <c r="E61" s="1234">
        <f>+C61+D61</f>
        <v>46421</v>
      </c>
      <c r="F61" s="1232">
        <f t="shared" ref="F61:G63" si="101">+F9+F35</f>
        <v>24223</v>
      </c>
      <c r="G61" s="1233">
        <f t="shared" si="101"/>
        <v>24220</v>
      </c>
      <c r="H61" s="1234">
        <f>+F61+G61</f>
        <v>48443</v>
      </c>
      <c r="I61" s="1235">
        <f t="shared" ref="I61:I69" si="102">IF(E61=0,0,((H61/E61)-1)*100)</f>
        <v>4.3557872514594642</v>
      </c>
      <c r="K61" s="1241"/>
      <c r="L61" s="1204" t="s">
        <v>14</v>
      </c>
      <c r="M61" s="1236">
        <f t="shared" ref="M61:N63" si="103">+M9+M35</f>
        <v>3414581</v>
      </c>
      <c r="N61" s="1237">
        <f t="shared" si="103"/>
        <v>3359481</v>
      </c>
      <c r="O61" s="1238">
        <f>+M61+N61</f>
        <v>6774062</v>
      </c>
      <c r="P61" s="1239">
        <f>+P9+P35</f>
        <v>96492</v>
      </c>
      <c r="Q61" s="1240">
        <f>+O61+P61</f>
        <v>6870554</v>
      </c>
      <c r="R61" s="1236">
        <f t="shared" ref="R61:S63" si="104">+R9+R35</f>
        <v>3578810</v>
      </c>
      <c r="S61" s="1237">
        <f t="shared" si="104"/>
        <v>3545320</v>
      </c>
      <c r="T61" s="1238">
        <f>+R61+S61</f>
        <v>7124130</v>
      </c>
      <c r="U61" s="1239">
        <f>+U9+U35</f>
        <v>75389</v>
      </c>
      <c r="V61" s="1240">
        <f>+T61+U61</f>
        <v>7199519</v>
      </c>
      <c r="W61" s="1235">
        <f t="shared" ref="W61:W69" si="105">IF(Q61=0,0,((V61/Q61)-1)*100)</f>
        <v>4.7880418376742284</v>
      </c>
    </row>
    <row r="62" spans="1:23">
      <c r="A62" s="1199" t="str">
        <f t="shared" si="4"/>
        <v xml:space="preserve"> </v>
      </c>
      <c r="B62" s="1204" t="s">
        <v>15</v>
      </c>
      <c r="C62" s="1232">
        <f t="shared" si="100"/>
        <v>23153</v>
      </c>
      <c r="D62" s="1233">
        <f t="shared" si="100"/>
        <v>23155</v>
      </c>
      <c r="E62" s="1234">
        <f>+C62+D62</f>
        <v>46308</v>
      </c>
      <c r="F62" s="1232">
        <f t="shared" si="101"/>
        <v>24230</v>
      </c>
      <c r="G62" s="1233">
        <f t="shared" si="101"/>
        <v>24220</v>
      </c>
      <c r="H62" s="1234">
        <f>+F62+G62</f>
        <v>48450</v>
      </c>
      <c r="I62" s="1235">
        <f t="shared" si="102"/>
        <v>4.6255506607929542</v>
      </c>
      <c r="K62" s="1241"/>
      <c r="L62" s="1204" t="s">
        <v>15</v>
      </c>
      <c r="M62" s="1236">
        <f t="shared" si="103"/>
        <v>3594402</v>
      </c>
      <c r="N62" s="1237">
        <f t="shared" si="103"/>
        <v>3490705</v>
      </c>
      <c r="O62" s="1238">
        <f t="shared" ref="O62:O63" si="106">+M62+N62</f>
        <v>7085107</v>
      </c>
      <c r="P62" s="1239">
        <f>+P10+P36</f>
        <v>76832</v>
      </c>
      <c r="Q62" s="1240">
        <f t="shared" ref="Q62:Q63" si="107">+O62+P62</f>
        <v>7161939</v>
      </c>
      <c r="R62" s="1236">
        <f t="shared" si="104"/>
        <v>3633192</v>
      </c>
      <c r="S62" s="1237">
        <f t="shared" si="104"/>
        <v>3537823</v>
      </c>
      <c r="T62" s="1238">
        <f t="shared" ref="T62:T63" si="108">+R62+S62</f>
        <v>7171015</v>
      </c>
      <c r="U62" s="1239">
        <f>+U10+U36</f>
        <v>61494</v>
      </c>
      <c r="V62" s="1240">
        <f t="shared" ref="V62:V63" si="109">+T62+U62</f>
        <v>7232509</v>
      </c>
      <c r="W62" s="1235">
        <f t="shared" si="105"/>
        <v>0.98534768307856346</v>
      </c>
    </row>
    <row r="63" spans="1:23" ht="13.5" thickBot="1">
      <c r="A63" s="1199" t="str">
        <f t="shared" si="4"/>
        <v xml:space="preserve"> </v>
      </c>
      <c r="B63" s="1212" t="s">
        <v>16</v>
      </c>
      <c r="C63" s="1281">
        <f t="shared" si="100"/>
        <v>24495</v>
      </c>
      <c r="D63" s="1242">
        <f t="shared" si="100"/>
        <v>24490</v>
      </c>
      <c r="E63" s="1234">
        <f>+C63+D63</f>
        <v>48985</v>
      </c>
      <c r="F63" s="1281">
        <f t="shared" si="101"/>
        <v>25806</v>
      </c>
      <c r="G63" s="1242">
        <f t="shared" si="101"/>
        <v>25804</v>
      </c>
      <c r="H63" s="1234">
        <f>+F63+G63</f>
        <v>51610</v>
      </c>
      <c r="I63" s="1235">
        <f t="shared" si="102"/>
        <v>5.3587833010105168</v>
      </c>
      <c r="K63" s="1241"/>
      <c r="L63" s="1212" t="s">
        <v>16</v>
      </c>
      <c r="M63" s="1236">
        <f t="shared" si="103"/>
        <v>3850755</v>
      </c>
      <c r="N63" s="1237">
        <f t="shared" si="103"/>
        <v>3836096</v>
      </c>
      <c r="O63" s="1238">
        <f t="shared" si="106"/>
        <v>7686851</v>
      </c>
      <c r="P63" s="1239">
        <f>+P11+P37</f>
        <v>83251</v>
      </c>
      <c r="Q63" s="1240">
        <f t="shared" si="107"/>
        <v>7770102</v>
      </c>
      <c r="R63" s="1236">
        <f t="shared" si="104"/>
        <v>4143970</v>
      </c>
      <c r="S63" s="1237">
        <f t="shared" si="104"/>
        <v>4097025</v>
      </c>
      <c r="T63" s="1238">
        <f t="shared" si="108"/>
        <v>8240995</v>
      </c>
      <c r="U63" s="1239">
        <f>+U11+U37</f>
        <v>63116</v>
      </c>
      <c r="V63" s="1240">
        <f t="shared" si="109"/>
        <v>8304111</v>
      </c>
      <c r="W63" s="1235">
        <f t="shared" si="105"/>
        <v>6.8726124830793767</v>
      </c>
    </row>
    <row r="64" spans="1:23" ht="14.25" thickTop="1" thickBot="1">
      <c r="A64" s="1199" t="str">
        <f t="shared" si="4"/>
        <v xml:space="preserve"> </v>
      </c>
      <c r="B64" s="1243" t="s">
        <v>17</v>
      </c>
      <c r="C64" s="1244">
        <f>C63+C61+C62</f>
        <v>70851</v>
      </c>
      <c r="D64" s="1245">
        <f>D63+D61+D62</f>
        <v>70863</v>
      </c>
      <c r="E64" s="1246">
        <f>+E61+E62+E63</f>
        <v>141714</v>
      </c>
      <c r="F64" s="1244">
        <f>F63+F61+F62</f>
        <v>74259</v>
      </c>
      <c r="G64" s="1245">
        <f>G63+G61+G62</f>
        <v>74244</v>
      </c>
      <c r="H64" s="1246">
        <f>+H61+H62+H63</f>
        <v>148503</v>
      </c>
      <c r="I64" s="1247">
        <f>IF(E64=0,0,((H64/E64)-1)*100)</f>
        <v>4.7906346585376181</v>
      </c>
      <c r="L64" s="1248" t="s">
        <v>17</v>
      </c>
      <c r="M64" s="1249">
        <f t="shared" ref="M64:Q64" si="110">+M61+M62+M63</f>
        <v>10859738</v>
      </c>
      <c r="N64" s="1250">
        <f t="shared" si="110"/>
        <v>10686282</v>
      </c>
      <c r="O64" s="1249">
        <f t="shared" si="110"/>
        <v>21546020</v>
      </c>
      <c r="P64" s="1249">
        <f t="shared" si="110"/>
        <v>256575</v>
      </c>
      <c r="Q64" s="1251">
        <f t="shared" si="110"/>
        <v>21802595</v>
      </c>
      <c r="R64" s="1249">
        <f t="shared" ref="R64:U64" si="111">+R61+R62+R63</f>
        <v>11355972</v>
      </c>
      <c r="S64" s="1250">
        <f t="shared" si="111"/>
        <v>11180168</v>
      </c>
      <c r="T64" s="1249">
        <f t="shared" ref="T64" si="112">+T61+T62+T63</f>
        <v>22536140</v>
      </c>
      <c r="U64" s="1249">
        <f t="shared" si="111"/>
        <v>199999</v>
      </c>
      <c r="V64" s="1251">
        <f t="shared" ref="V64" si="113">+V61+V62+V63</f>
        <v>22736139</v>
      </c>
      <c r="W64" s="1252">
        <f>IF(Q64=0,0,((V64/Q64)-1)*100)</f>
        <v>4.28180223500918</v>
      </c>
    </row>
    <row r="65" spans="1:23" ht="13.5" thickTop="1">
      <c r="A65" s="1199" t="str">
        <f t="shared" si="4"/>
        <v xml:space="preserve"> </v>
      </c>
      <c r="B65" s="1204" t="s">
        <v>18</v>
      </c>
      <c r="C65" s="1232">
        <f t="shared" ref="C65:D67" si="114">+C13+C39</f>
        <v>24803</v>
      </c>
      <c r="D65" s="1233">
        <f t="shared" si="114"/>
        <v>24809</v>
      </c>
      <c r="E65" s="1234">
        <f>+C65+D65</f>
        <v>49612</v>
      </c>
      <c r="F65" s="1232">
        <f t="shared" ref="F65:G67" si="115">+F13+F39</f>
        <v>26353</v>
      </c>
      <c r="G65" s="1233">
        <f t="shared" si="115"/>
        <v>26350</v>
      </c>
      <c r="H65" s="1234">
        <f>+F65+G65</f>
        <v>52703</v>
      </c>
      <c r="I65" s="1235">
        <f t="shared" si="102"/>
        <v>6.2303474965734074</v>
      </c>
      <c r="L65" s="1204" t="s">
        <v>18</v>
      </c>
      <c r="M65" s="1236">
        <f t="shared" ref="M65:N67" si="116">+M13+M39</f>
        <v>4079513</v>
      </c>
      <c r="N65" s="1237">
        <f t="shared" si="116"/>
        <v>3949622</v>
      </c>
      <c r="O65" s="1238">
        <f t="shared" ref="O65" si="117">+M65+N65</f>
        <v>8029135</v>
      </c>
      <c r="P65" s="1239">
        <f>+P13+P39</f>
        <v>78802</v>
      </c>
      <c r="Q65" s="1240">
        <f t="shared" ref="Q65" si="118">+O65+P65</f>
        <v>8107937</v>
      </c>
      <c r="R65" s="1236">
        <f t="shared" ref="R65:S67" si="119">+R13+R39</f>
        <v>4485890</v>
      </c>
      <c r="S65" s="1237">
        <f t="shared" si="119"/>
        <v>4287901</v>
      </c>
      <c r="T65" s="1238">
        <f t="shared" ref="T65" si="120">+R65+S65</f>
        <v>8773791</v>
      </c>
      <c r="U65" s="1239">
        <f>+U13+U39</f>
        <v>66476</v>
      </c>
      <c r="V65" s="1240">
        <f t="shared" ref="V65" si="121">+T65+U65</f>
        <v>8840267</v>
      </c>
      <c r="W65" s="1235">
        <f t="shared" si="105"/>
        <v>9.0322606108064196</v>
      </c>
    </row>
    <row r="66" spans="1:23">
      <c r="A66" s="1199" t="str">
        <f>IF(ISERROR(F66/G66)," ",IF(F66/G66&gt;0.5,IF(F66/G66&lt;1.5," ","NOT OK"),"NOT OK"))</f>
        <v xml:space="preserve"> </v>
      </c>
      <c r="B66" s="1204" t="s">
        <v>19</v>
      </c>
      <c r="C66" s="1236">
        <f t="shared" si="114"/>
        <v>23769</v>
      </c>
      <c r="D66" s="1253">
        <f t="shared" si="114"/>
        <v>23765</v>
      </c>
      <c r="E66" s="1254">
        <f>+C66+D66</f>
        <v>47534</v>
      </c>
      <c r="F66" s="1236">
        <f t="shared" si="115"/>
        <v>24044</v>
      </c>
      <c r="G66" s="1253">
        <f t="shared" si="115"/>
        <v>24054</v>
      </c>
      <c r="H66" s="1254">
        <f>+F66+G66</f>
        <v>48098</v>
      </c>
      <c r="I66" s="1235">
        <f>IF(E66=0,0,((H66/E66)-1)*100)</f>
        <v>1.1865191231539507</v>
      </c>
      <c r="L66" s="1204" t="s">
        <v>19</v>
      </c>
      <c r="M66" s="1236">
        <f t="shared" si="116"/>
        <v>3905632</v>
      </c>
      <c r="N66" s="1237">
        <f t="shared" si="116"/>
        <v>3955402</v>
      </c>
      <c r="O66" s="1238">
        <f>+M66+N66</f>
        <v>7861034</v>
      </c>
      <c r="P66" s="1239">
        <f>+P14+P40</f>
        <v>71140</v>
      </c>
      <c r="Q66" s="1240">
        <f>+O66+P66</f>
        <v>7932174</v>
      </c>
      <c r="R66" s="1236">
        <f t="shared" si="119"/>
        <v>4044212</v>
      </c>
      <c r="S66" s="1237">
        <f t="shared" si="119"/>
        <v>4127159</v>
      </c>
      <c r="T66" s="1238">
        <f>+R66+S66</f>
        <v>8171371</v>
      </c>
      <c r="U66" s="1239">
        <f>+U14+U40</f>
        <v>58312</v>
      </c>
      <c r="V66" s="1240">
        <f>+T66+U66</f>
        <v>8229683</v>
      </c>
      <c r="W66" s="1235">
        <f>IF(Q66=0,0,((V66/Q66)-1)*100)</f>
        <v>3.7506615462545412</v>
      </c>
    </row>
    <row r="67" spans="1:23" ht="13.5" thickBot="1">
      <c r="A67" s="1199" t="str">
        <f>IF(ISERROR(F67/G67)," ",IF(F67/G67&gt;0.5,IF(F67/G67&lt;1.5," ","NOT OK"),"NOT OK"))</f>
        <v xml:space="preserve"> </v>
      </c>
      <c r="B67" s="1204" t="s">
        <v>20</v>
      </c>
      <c r="C67" s="1236">
        <f t="shared" si="114"/>
        <v>24303</v>
      </c>
      <c r="D67" s="1253">
        <f t="shared" si="114"/>
        <v>24307</v>
      </c>
      <c r="E67" s="1254">
        <f>+C67+D67</f>
        <v>48610</v>
      </c>
      <c r="F67" s="1236">
        <f t="shared" si="115"/>
        <v>25708</v>
      </c>
      <c r="G67" s="1253">
        <f t="shared" si="115"/>
        <v>25720</v>
      </c>
      <c r="H67" s="1254">
        <f>+F67+G67</f>
        <v>51428</v>
      </c>
      <c r="I67" s="1235">
        <f>IF(E67=0,0,((H67/E67)-1)*100)</f>
        <v>5.7971610779675053</v>
      </c>
      <c r="L67" s="1204" t="s">
        <v>20</v>
      </c>
      <c r="M67" s="1236">
        <f t="shared" si="116"/>
        <v>3978041</v>
      </c>
      <c r="N67" s="1237">
        <f t="shared" si="116"/>
        <v>4032418</v>
      </c>
      <c r="O67" s="1238">
        <f>+M67+N67</f>
        <v>8010459</v>
      </c>
      <c r="P67" s="1239">
        <f>+P15+P41</f>
        <v>76094</v>
      </c>
      <c r="Q67" s="1240">
        <f>+O67+P67</f>
        <v>8086553</v>
      </c>
      <c r="R67" s="1236">
        <f t="shared" si="119"/>
        <v>4257852</v>
      </c>
      <c r="S67" s="1237">
        <f t="shared" si="119"/>
        <v>4341291</v>
      </c>
      <c r="T67" s="1238">
        <f>+R67+S67</f>
        <v>8599143</v>
      </c>
      <c r="U67" s="1239">
        <f>+U15+U41</f>
        <v>61738</v>
      </c>
      <c r="V67" s="1240">
        <f>+T67+U67</f>
        <v>8660881</v>
      </c>
      <c r="W67" s="1235">
        <f>IF(Q67=0,0,((V67/Q67)-1)*100)</f>
        <v>7.1022597638326301</v>
      </c>
    </row>
    <row r="68" spans="1:23" ht="14.25" thickTop="1" thickBot="1">
      <c r="A68" s="1231" t="str">
        <f>IF(ISERROR(F68/G68)," ",IF(F68/G68&gt;0.5,IF(F68/G68&lt;1.5," ","NOT OK"),"NOT OK"))</f>
        <v xml:space="preserve"> </v>
      </c>
      <c r="B68" s="1243" t="s">
        <v>87</v>
      </c>
      <c r="C68" s="1244">
        <f>+C65+C66+C67</f>
        <v>72875</v>
      </c>
      <c r="D68" s="1244">
        <f t="shared" ref="D68" si="122">+D65+D66+D67</f>
        <v>72881</v>
      </c>
      <c r="E68" s="1244">
        <f t="shared" ref="E68" si="123">+E65+E66+E67</f>
        <v>145756</v>
      </c>
      <c r="F68" s="1244">
        <f t="shared" ref="F68" si="124">+F65+F66+F67</f>
        <v>76105</v>
      </c>
      <c r="G68" s="1244">
        <f t="shared" ref="G68" si="125">+G65+G66+G67</f>
        <v>76124</v>
      </c>
      <c r="H68" s="1244">
        <f t="shared" ref="H68" si="126">+H65+H66+H67</f>
        <v>152229</v>
      </c>
      <c r="I68" s="1247">
        <f>IF(E68=0,0,((H68/E68)-1)*100)</f>
        <v>4.4409835615686566</v>
      </c>
      <c r="L68" s="1248" t="s">
        <v>87</v>
      </c>
      <c r="M68" s="1249">
        <f>+M65+M66+M67</f>
        <v>11963186</v>
      </c>
      <c r="N68" s="1249">
        <f t="shared" ref="N68" si="127">+N65+N66+N67</f>
        <v>11937442</v>
      </c>
      <c r="O68" s="1249">
        <f t="shared" ref="O68" si="128">+O65+O66+O67</f>
        <v>23900628</v>
      </c>
      <c r="P68" s="1249">
        <f t="shared" ref="P68" si="129">+P65+P66+P67</f>
        <v>226036</v>
      </c>
      <c r="Q68" s="1249">
        <f t="shared" ref="Q68" si="130">+Q65+Q66+Q67</f>
        <v>24126664</v>
      </c>
      <c r="R68" s="1249">
        <f t="shared" ref="R68" si="131">+R65+R66+R67</f>
        <v>12787954</v>
      </c>
      <c r="S68" s="1249">
        <f t="shared" ref="S68" si="132">+S65+S66+S67</f>
        <v>12756351</v>
      </c>
      <c r="T68" s="1249">
        <f t="shared" ref="T68" si="133">+T65+T66+T67</f>
        <v>25544305</v>
      </c>
      <c r="U68" s="1249">
        <f t="shared" ref="U68" si="134">+U65+U66+U67</f>
        <v>186526</v>
      </c>
      <c r="V68" s="1249">
        <f t="shared" ref="V68" si="135">+V65+V66+V67</f>
        <v>25730831</v>
      </c>
      <c r="W68" s="1252">
        <f>IF(Q68=0,0,((V68/Q68)-1)*100)</f>
        <v>6.6489382867022107</v>
      </c>
    </row>
    <row r="69" spans="1:23" ht="13.5" thickTop="1">
      <c r="A69" s="1199" t="str">
        <f t="shared" si="4"/>
        <v xml:space="preserve"> </v>
      </c>
      <c r="B69" s="1204" t="s">
        <v>21</v>
      </c>
      <c r="C69" s="1257">
        <f t="shared" ref="C69:D71" si="136">+C17+C43</f>
        <v>23759</v>
      </c>
      <c r="D69" s="1258">
        <f t="shared" si="136"/>
        <v>23762</v>
      </c>
      <c r="E69" s="1254">
        <f>+C69+D69</f>
        <v>47521</v>
      </c>
      <c r="F69" s="1257">
        <f t="shared" ref="F69:G71" si="137">+F17+F43</f>
        <v>24591</v>
      </c>
      <c r="G69" s="1258">
        <f t="shared" si="137"/>
        <v>24584</v>
      </c>
      <c r="H69" s="1254">
        <f>+F69+G69</f>
        <v>49175</v>
      </c>
      <c r="I69" s="1235">
        <f t="shared" si="102"/>
        <v>3.4805664863954977</v>
      </c>
      <c r="L69" s="1204" t="s">
        <v>21</v>
      </c>
      <c r="M69" s="1236">
        <f t="shared" ref="M69:N71" si="138">+M17+M43</f>
        <v>3815704</v>
      </c>
      <c r="N69" s="1237">
        <f t="shared" si="138"/>
        <v>3849155</v>
      </c>
      <c r="O69" s="1238">
        <f t="shared" ref="O69" si="139">+M69+N69</f>
        <v>7664859</v>
      </c>
      <c r="P69" s="1239">
        <f>+P17+P43</f>
        <v>68875</v>
      </c>
      <c r="Q69" s="1240">
        <f t="shared" ref="Q69" si="140">+O69+P69</f>
        <v>7733734</v>
      </c>
      <c r="R69" s="1236">
        <f t="shared" ref="R69:S71" si="141">+R17+R43</f>
        <v>4123499</v>
      </c>
      <c r="S69" s="1237">
        <f t="shared" si="141"/>
        <v>4139241</v>
      </c>
      <c r="T69" s="1238">
        <f t="shared" ref="T69" si="142">+R69+S69</f>
        <v>8262740</v>
      </c>
      <c r="U69" s="1239">
        <f>+U17+U43</f>
        <v>63217</v>
      </c>
      <c r="V69" s="1240">
        <f t="shared" ref="V69" si="143">+T69+U69</f>
        <v>8325957</v>
      </c>
      <c r="W69" s="1235">
        <f t="shared" si="105"/>
        <v>7.6576592885144512</v>
      </c>
    </row>
    <row r="70" spans="1:23">
      <c r="A70" s="1199" t="str">
        <f t="shared" ref="A70" si="144">IF(ISERROR(F70/G70)," ",IF(F70/G70&gt;0.5,IF(F70/G70&lt;1.5," ","NOT OK"),"NOT OK"))</f>
        <v xml:space="preserve"> </v>
      </c>
      <c r="B70" s="1204" t="s">
        <v>88</v>
      </c>
      <c r="C70" s="1257">
        <f t="shared" si="136"/>
        <v>24123</v>
      </c>
      <c r="D70" s="1258">
        <f t="shared" si="136"/>
        <v>24092</v>
      </c>
      <c r="E70" s="1254">
        <f>+C70+D70</f>
        <v>48215</v>
      </c>
      <c r="F70" s="1257">
        <f t="shared" si="137"/>
        <v>24893</v>
      </c>
      <c r="G70" s="1258">
        <f t="shared" si="137"/>
        <v>24874</v>
      </c>
      <c r="H70" s="1254">
        <f>+F70+G70</f>
        <v>49767</v>
      </c>
      <c r="I70" s="1235">
        <f t="shared" ref="I70" si="145">IF(E70=0,0,((H70/E70)-1)*100)</f>
        <v>3.2189152753292483</v>
      </c>
      <c r="L70" s="1204" t="s">
        <v>88</v>
      </c>
      <c r="M70" s="1236">
        <f t="shared" si="138"/>
        <v>3580051</v>
      </c>
      <c r="N70" s="1237">
        <f t="shared" si="138"/>
        <v>3628031</v>
      </c>
      <c r="O70" s="1238">
        <f>+M70+N70</f>
        <v>7208082</v>
      </c>
      <c r="P70" s="1239">
        <f>+P18+P44</f>
        <v>72870</v>
      </c>
      <c r="Q70" s="1240">
        <f>+O70+P70</f>
        <v>7280952</v>
      </c>
      <c r="R70" s="1236">
        <f t="shared" si="141"/>
        <v>3808949</v>
      </c>
      <c r="S70" s="1237">
        <f t="shared" si="141"/>
        <v>3823228</v>
      </c>
      <c r="T70" s="1238">
        <f>+R70+S70</f>
        <v>7632177</v>
      </c>
      <c r="U70" s="1239">
        <f>+U18+U44</f>
        <v>71375</v>
      </c>
      <c r="V70" s="1240">
        <f>+T70+U70</f>
        <v>7703552</v>
      </c>
      <c r="W70" s="1235">
        <f t="shared" ref="W70" si="146">IF(Q70=0,0,((V70/Q70)-1)*100)</f>
        <v>5.8041860460005701</v>
      </c>
    </row>
    <row r="71" spans="1:23" ht="13.5" thickBot="1">
      <c r="A71" s="1199" t="str">
        <f>IF(ISERROR(F71/G71)," ",IF(F71/G71&gt;0.5,IF(F71/G71&lt;1.5," ","NOT OK"),"NOT OK"))</f>
        <v xml:space="preserve"> </v>
      </c>
      <c r="B71" s="1204" t="s">
        <v>22</v>
      </c>
      <c r="C71" s="1257">
        <f t="shared" si="136"/>
        <v>22828</v>
      </c>
      <c r="D71" s="1258">
        <f t="shared" si="136"/>
        <v>22855</v>
      </c>
      <c r="E71" s="1254">
        <f>+C71+D71</f>
        <v>45683</v>
      </c>
      <c r="F71" s="1257">
        <f t="shared" si="137"/>
        <v>23951</v>
      </c>
      <c r="G71" s="1258">
        <f t="shared" si="137"/>
        <v>23964</v>
      </c>
      <c r="H71" s="1254">
        <f>+F71+G71</f>
        <v>47915</v>
      </c>
      <c r="I71" s="1235">
        <f>IF(E71=0,0,((H71/E71)-1)*100)</f>
        <v>4.8858437493159323</v>
      </c>
      <c r="L71" s="1204" t="s">
        <v>22</v>
      </c>
      <c r="M71" s="1236">
        <f t="shared" si="138"/>
        <v>3338215</v>
      </c>
      <c r="N71" s="1237">
        <f t="shared" si="138"/>
        <v>3298980</v>
      </c>
      <c r="O71" s="1262">
        <f>+M71+N71</f>
        <v>6637195</v>
      </c>
      <c r="P71" s="1263">
        <f>+P19+P45</f>
        <v>74887</v>
      </c>
      <c r="Q71" s="1240">
        <f>+O71+P71</f>
        <v>6712082</v>
      </c>
      <c r="R71" s="1236">
        <f t="shared" si="141"/>
        <v>3700190</v>
      </c>
      <c r="S71" s="1237">
        <f t="shared" si="141"/>
        <v>3634181</v>
      </c>
      <c r="T71" s="1262">
        <f>+R71+S71</f>
        <v>7334371</v>
      </c>
      <c r="U71" s="1263">
        <f>+U19+U45</f>
        <v>74382</v>
      </c>
      <c r="V71" s="1240">
        <f>+T71+U71</f>
        <v>7408753</v>
      </c>
      <c r="W71" s="1235">
        <f>IF(Q71=0,0,((V71/Q71)-1)*100)</f>
        <v>10.379357701529868</v>
      </c>
    </row>
    <row r="72" spans="1:23" ht="14.25" customHeight="1" thickTop="1" thickBot="1">
      <c r="A72" s="1264" t="str">
        <f>IF(ISERROR(F72/G72)," ",IF(F72/G72&gt;0.5,IF(F72/G72&lt;1.5," ","NOT OK"),"NOT OK"))</f>
        <v xml:space="preserve"> </v>
      </c>
      <c r="B72" s="1265" t="s">
        <v>60</v>
      </c>
      <c r="C72" s="1266">
        <f>+C69+C70+C71</f>
        <v>70710</v>
      </c>
      <c r="D72" s="1267">
        <f t="shared" ref="D72" si="147">+D69+D70+D71</f>
        <v>70709</v>
      </c>
      <c r="E72" s="1267">
        <f t="shared" ref="E72" si="148">+E69+E70+E71</f>
        <v>141419</v>
      </c>
      <c r="F72" s="1266">
        <f t="shared" ref="F72" si="149">+F69+F70+F71</f>
        <v>73435</v>
      </c>
      <c r="G72" s="1267">
        <f t="shared" ref="G72" si="150">+G69+G70+G71</f>
        <v>73422</v>
      </c>
      <c r="H72" s="1267">
        <f t="shared" ref="H72" si="151">+H69+H70+H71</f>
        <v>146857</v>
      </c>
      <c r="I72" s="1247">
        <f>IF(E72=0,0,((H72/E72)-1)*100)</f>
        <v>3.845310743252317</v>
      </c>
      <c r="J72" s="1264"/>
      <c r="K72" s="1268"/>
      <c r="L72" s="1269" t="s">
        <v>60</v>
      </c>
      <c r="M72" s="1270">
        <f>+M69+M70+M71</f>
        <v>10733970</v>
      </c>
      <c r="N72" s="1270">
        <f t="shared" ref="N72" si="152">+N69+N70+N71</f>
        <v>10776166</v>
      </c>
      <c r="O72" s="1271">
        <f t="shared" ref="O72" si="153">+O69+O70+O71</f>
        <v>21510136</v>
      </c>
      <c r="P72" s="1271">
        <f t="shared" ref="P72" si="154">+P69+P70+P71</f>
        <v>216632</v>
      </c>
      <c r="Q72" s="1271">
        <f t="shared" ref="Q72" si="155">+Q69+Q70+Q71</f>
        <v>21726768</v>
      </c>
      <c r="R72" s="1270">
        <f t="shared" ref="R72" si="156">+R69+R70+R71</f>
        <v>11632638</v>
      </c>
      <c r="S72" s="1270">
        <f t="shared" ref="S72" si="157">+S69+S70+S71</f>
        <v>11596650</v>
      </c>
      <c r="T72" s="1271">
        <f t="shared" ref="T72" si="158">+T69+T70+T71</f>
        <v>23229288</v>
      </c>
      <c r="U72" s="1271">
        <f t="shared" ref="U72" si="159">+U69+U70+U71</f>
        <v>208974</v>
      </c>
      <c r="V72" s="1271">
        <f t="shared" ref="V72" si="160">+V69+V70+V71</f>
        <v>23438262</v>
      </c>
      <c r="W72" s="1272">
        <f>IF(Q72=0,0,((V72/Q72)-1)*100)</f>
        <v>7.8773520295333466</v>
      </c>
    </row>
    <row r="73" spans="1:23" ht="13.5" thickTop="1">
      <c r="A73" s="1199" t="str">
        <f>IF(ISERROR(F73/G73)," ",IF(F73/G73&gt;0.5,IF(F73/G73&lt;1.5," ","NOT OK"),"NOT OK"))</f>
        <v xml:space="preserve"> </v>
      </c>
      <c r="B73" s="1204" t="s">
        <v>24</v>
      </c>
      <c r="C73" s="1236">
        <f t="shared" ref="C73:D75" si="161">+C21+C47</f>
        <v>24616</v>
      </c>
      <c r="D73" s="1253">
        <f t="shared" si="161"/>
        <v>24612</v>
      </c>
      <c r="E73" s="1273">
        <f>+C73+D73</f>
        <v>49228</v>
      </c>
      <c r="F73" s="1236">
        <f t="shared" ref="F73:G75" si="162">+F21+F47</f>
        <v>25658</v>
      </c>
      <c r="G73" s="1253">
        <f t="shared" si="162"/>
        <v>25654</v>
      </c>
      <c r="H73" s="1273">
        <f>+F73+G73</f>
        <v>51312</v>
      </c>
      <c r="I73" s="1235">
        <f>IF(E73=0,0,((H73/E73)-1)*100)</f>
        <v>4.233363126675882</v>
      </c>
      <c r="L73" s="1204" t="s">
        <v>24</v>
      </c>
      <c r="M73" s="1236">
        <f t="shared" ref="M73:N75" si="163">+M21+M47</f>
        <v>4000922</v>
      </c>
      <c r="N73" s="1237">
        <f t="shared" si="163"/>
        <v>3882837</v>
      </c>
      <c r="O73" s="1262">
        <f>+M73+N73</f>
        <v>7883759</v>
      </c>
      <c r="P73" s="1274">
        <f>+P21+P47</f>
        <v>82491</v>
      </c>
      <c r="Q73" s="1240">
        <f>+O73+P73</f>
        <v>7966250</v>
      </c>
      <c r="R73" s="1236">
        <f t="shared" ref="R73:S75" si="164">+R21+R47</f>
        <v>4199191</v>
      </c>
      <c r="S73" s="1237">
        <f t="shared" si="164"/>
        <v>4122195</v>
      </c>
      <c r="T73" s="1262">
        <f>+R73+S73</f>
        <v>8321386</v>
      </c>
      <c r="U73" s="1274">
        <f>+U21+U47</f>
        <v>83161</v>
      </c>
      <c r="V73" s="1240">
        <f>+T73+U73</f>
        <v>8404547</v>
      </c>
      <c r="W73" s="1235">
        <f>IF(Q73=0,0,((V73/Q73)-1)*100)</f>
        <v>5.5019237407814225</v>
      </c>
    </row>
    <row r="74" spans="1:23">
      <c r="A74" s="1199" t="str">
        <f t="shared" ref="A74" si="165">IF(ISERROR(F74/G74)," ",IF(F74/G74&gt;0.5,IF(F74/G74&lt;1.5," ","NOT OK"),"NOT OK"))</f>
        <v xml:space="preserve"> </v>
      </c>
      <c r="B74" s="1204" t="s">
        <v>25</v>
      </c>
      <c r="C74" s="1236">
        <f t="shared" si="161"/>
        <v>24723</v>
      </c>
      <c r="D74" s="1253">
        <f t="shared" si="161"/>
        <v>24724</v>
      </c>
      <c r="E74" s="1275">
        <f>+C74+D74</f>
        <v>49447</v>
      </c>
      <c r="F74" s="1236">
        <f t="shared" si="162"/>
        <v>25979</v>
      </c>
      <c r="G74" s="1253">
        <f t="shared" si="162"/>
        <v>25982</v>
      </c>
      <c r="H74" s="1275">
        <f>+F74+G74</f>
        <v>51961</v>
      </c>
      <c r="I74" s="1235">
        <f t="shared" ref="I74" si="166">IF(E74=0,0,((H74/E74)-1)*100)</f>
        <v>5.0842316015127231</v>
      </c>
      <c r="L74" s="1204" t="s">
        <v>25</v>
      </c>
      <c r="M74" s="1236">
        <f t="shared" si="163"/>
        <v>3846885</v>
      </c>
      <c r="N74" s="1237">
        <f t="shared" si="163"/>
        <v>3931013</v>
      </c>
      <c r="O74" s="1262">
        <f>+M74+N74</f>
        <v>7777898</v>
      </c>
      <c r="P74" s="1239">
        <f>+P22+P48</f>
        <v>79335</v>
      </c>
      <c r="Q74" s="1240">
        <f>+O74+P74</f>
        <v>7857233</v>
      </c>
      <c r="R74" s="1236">
        <f t="shared" si="164"/>
        <v>4205580</v>
      </c>
      <c r="S74" s="1237">
        <f t="shared" si="164"/>
        <v>4247600</v>
      </c>
      <c r="T74" s="1262">
        <f>+R74+S74</f>
        <v>8453180</v>
      </c>
      <c r="U74" s="1239">
        <f>+U22+U48</f>
        <v>73016</v>
      </c>
      <c r="V74" s="1240">
        <f>+T74+U74</f>
        <v>8526196</v>
      </c>
      <c r="W74" s="1235">
        <f t="shared" ref="W74" si="167">IF(Q74=0,0,((V74/Q74)-1)*100)</f>
        <v>8.5139768669199469</v>
      </c>
    </row>
    <row r="75" spans="1:23" ht="13.5" thickBot="1">
      <c r="A75" s="1199" t="str">
        <f t="shared" ref="A75" si="168">IF(ISERROR(F75/G75)," ",IF(F75/G75&gt;0.5,IF(F75/G75&lt;1.5," ","NOT OK"),"NOT OK"))</f>
        <v xml:space="preserve"> </v>
      </c>
      <c r="B75" s="1204" t="s">
        <v>26</v>
      </c>
      <c r="C75" s="1236">
        <f t="shared" si="161"/>
        <v>23147</v>
      </c>
      <c r="D75" s="1276">
        <f t="shared" si="161"/>
        <v>23153</v>
      </c>
      <c r="E75" s="1277">
        <f>+C75+D75</f>
        <v>46300</v>
      </c>
      <c r="F75" s="1236">
        <f t="shared" si="162"/>
        <v>24227</v>
      </c>
      <c r="G75" s="1276">
        <f t="shared" si="162"/>
        <v>24222</v>
      </c>
      <c r="H75" s="1277">
        <f>+F75+G75</f>
        <v>48449</v>
      </c>
      <c r="I75" s="1278">
        <f>IF(E75=0,0,((H75/E75)-1)*100)</f>
        <v>4.6414686825053897</v>
      </c>
      <c r="L75" s="1204" t="s">
        <v>26</v>
      </c>
      <c r="M75" s="1236">
        <f t="shared" si="163"/>
        <v>3285590</v>
      </c>
      <c r="N75" s="1237">
        <f t="shared" si="163"/>
        <v>3319823</v>
      </c>
      <c r="O75" s="1262">
        <f t="shared" ref="O75" si="169">+M75+N75</f>
        <v>6605413</v>
      </c>
      <c r="P75" s="1263">
        <f>+P23+P49</f>
        <v>77988</v>
      </c>
      <c r="Q75" s="1240">
        <f t="shared" ref="Q75" si="170">+O75+P75</f>
        <v>6683401</v>
      </c>
      <c r="R75" s="1236">
        <f t="shared" si="164"/>
        <v>3666243</v>
      </c>
      <c r="S75" s="1237">
        <f t="shared" si="164"/>
        <v>3683640</v>
      </c>
      <c r="T75" s="1262">
        <f t="shared" ref="T75" si="171">+R75+S75</f>
        <v>7349883</v>
      </c>
      <c r="U75" s="1263">
        <f>+U23+U49</f>
        <v>77309</v>
      </c>
      <c r="V75" s="1240">
        <f t="shared" ref="V75" si="172">+T75+U75</f>
        <v>7427192</v>
      </c>
      <c r="W75" s="1235">
        <f>IF(Q75=0,0,((V75/Q75)-1)*100)</f>
        <v>11.12892971707069</v>
      </c>
    </row>
    <row r="76" spans="1:23" ht="14.25" thickTop="1" thickBot="1">
      <c r="A76" s="1231" t="str">
        <f>IF(ISERROR(F76/G76)," ",IF(F76/G76&gt;0.5,IF(F76/G76&lt;1.5," ","NOT OK"),"NOT OK"))</f>
        <v xml:space="preserve"> </v>
      </c>
      <c r="B76" s="1243" t="s">
        <v>27</v>
      </c>
      <c r="C76" s="1266">
        <f>+C73+C74+C75</f>
        <v>72486</v>
      </c>
      <c r="D76" s="1279">
        <f t="shared" ref="D76" si="173">+D73+D74+D75</f>
        <v>72489</v>
      </c>
      <c r="E76" s="1266">
        <f t="shared" ref="E76" si="174">+E73+E74+E75</f>
        <v>144975</v>
      </c>
      <c r="F76" s="1266">
        <f t="shared" ref="F76" si="175">+F73+F74+F75</f>
        <v>75864</v>
      </c>
      <c r="G76" s="1279">
        <f t="shared" ref="G76" si="176">+G73+G74+G75</f>
        <v>75858</v>
      </c>
      <c r="H76" s="1266">
        <f t="shared" ref="H76" si="177">+H73+H74+H75</f>
        <v>151722</v>
      </c>
      <c r="I76" s="1247">
        <f>IF(E76=0,0,((H76/E76)-1)*100)</f>
        <v>4.6539058458354932</v>
      </c>
      <c r="L76" s="1248" t="s">
        <v>27</v>
      </c>
      <c r="M76" s="1249">
        <f>+M73+M74+M75</f>
        <v>11133397</v>
      </c>
      <c r="N76" s="1250">
        <f t="shared" ref="N76" si="178">+N73+N74+N75</f>
        <v>11133673</v>
      </c>
      <c r="O76" s="1249">
        <f t="shared" ref="O76" si="179">+O73+O74+O75</f>
        <v>22267070</v>
      </c>
      <c r="P76" s="1249">
        <f t="shared" ref="P76" si="180">+P73+P74+P75</f>
        <v>239814</v>
      </c>
      <c r="Q76" s="1249">
        <f t="shared" ref="Q76" si="181">+Q73+Q74+Q75</f>
        <v>22506884</v>
      </c>
      <c r="R76" s="1249">
        <f t="shared" ref="R76" si="182">+R73+R74+R75</f>
        <v>12071014</v>
      </c>
      <c r="S76" s="1250">
        <f t="shared" ref="S76" si="183">+S73+S74+S75</f>
        <v>12053435</v>
      </c>
      <c r="T76" s="1249">
        <f t="shared" ref="T76" si="184">+T73+T74+T75</f>
        <v>24124449</v>
      </c>
      <c r="U76" s="1249">
        <f t="shared" ref="U76" si="185">+U73+U74+U75</f>
        <v>233486</v>
      </c>
      <c r="V76" s="1249">
        <f t="shared" ref="V76" si="186">+V73+V74+V75</f>
        <v>24357935</v>
      </c>
      <c r="W76" s="1252">
        <f>IF(Q76=0,0,((V76/Q76)-1)*100)</f>
        <v>8.2243770394871305</v>
      </c>
    </row>
    <row r="77" spans="1:23" ht="14.25" thickTop="1" thickBot="1">
      <c r="A77" s="1231" t="str">
        <f t="shared" ref="A77" si="187">IF(ISERROR(F77/G77)," ",IF(F77/G77&gt;0.5,IF(F77/G77&lt;1.5," ","NOT OK"),"NOT OK"))</f>
        <v xml:space="preserve"> </v>
      </c>
      <c r="B77" s="1243" t="s">
        <v>92</v>
      </c>
      <c r="C77" s="1244">
        <f>+C68+C72+C73+C74+C75</f>
        <v>216071</v>
      </c>
      <c r="D77" s="1245">
        <f t="shared" ref="D77:H77" si="188">+D68+D72+D73+D74+D75</f>
        <v>216079</v>
      </c>
      <c r="E77" s="1246">
        <f t="shared" si="188"/>
        <v>432150</v>
      </c>
      <c r="F77" s="1244">
        <f t="shared" si="188"/>
        <v>225404</v>
      </c>
      <c r="G77" s="1245">
        <f t="shared" si="188"/>
        <v>225404</v>
      </c>
      <c r="H77" s="1246">
        <f t="shared" si="188"/>
        <v>450808</v>
      </c>
      <c r="I77" s="1247">
        <f>IF(E77=0,0,((H77/E77)-1)*100)</f>
        <v>4.3174823556635378</v>
      </c>
      <c r="L77" s="1248" t="s">
        <v>92</v>
      </c>
      <c r="M77" s="1249">
        <f>+M68+M72+M73+M74+M75</f>
        <v>33830553</v>
      </c>
      <c r="N77" s="1250">
        <f t="shared" ref="N77:V77" si="189">+N68+N72+N73+N74+N75</f>
        <v>33847281</v>
      </c>
      <c r="O77" s="1249">
        <f t="shared" si="189"/>
        <v>67677834</v>
      </c>
      <c r="P77" s="1249">
        <f t="shared" si="189"/>
        <v>682482</v>
      </c>
      <c r="Q77" s="1249">
        <f t="shared" si="189"/>
        <v>68360316</v>
      </c>
      <c r="R77" s="1249">
        <f t="shared" si="189"/>
        <v>36491606</v>
      </c>
      <c r="S77" s="1250">
        <f t="shared" si="189"/>
        <v>36406436</v>
      </c>
      <c r="T77" s="1249">
        <f t="shared" si="189"/>
        <v>72898042</v>
      </c>
      <c r="U77" s="1249">
        <f t="shared" si="189"/>
        <v>628986</v>
      </c>
      <c r="V77" s="1251">
        <f t="shared" si="189"/>
        <v>73527028</v>
      </c>
      <c r="W77" s="1252">
        <f>IF(Q77=0,0,((V77/Q77)-1)*100)</f>
        <v>7.558057513952976</v>
      </c>
    </row>
    <row r="78" spans="1:23" ht="14.25" thickTop="1" thickBot="1">
      <c r="A78" s="1231" t="str">
        <f>IF(ISERROR(F78/G78)," ",IF(F78/G78&gt;0.5,IF(F78/G78&lt;1.5," ","NOT OK"),"NOT OK"))</f>
        <v xml:space="preserve"> </v>
      </c>
      <c r="B78" s="1243" t="s">
        <v>89</v>
      </c>
      <c r="C78" s="1244">
        <f>+C64+C68+C72+C76</f>
        <v>286922</v>
      </c>
      <c r="D78" s="1245">
        <f t="shared" ref="D78:H78" si="190">+D64+D68+D72+D76</f>
        <v>286942</v>
      </c>
      <c r="E78" s="1246">
        <f t="shared" si="190"/>
        <v>573864</v>
      </c>
      <c r="F78" s="1244">
        <f t="shared" si="190"/>
        <v>299663</v>
      </c>
      <c r="G78" s="1245">
        <f t="shared" si="190"/>
        <v>299648</v>
      </c>
      <c r="H78" s="1246">
        <f t="shared" si="190"/>
        <v>599311</v>
      </c>
      <c r="I78" s="1247">
        <f t="shared" ref="I78" si="191">IF(E78=0,0,((H78/E78)-1)*100)</f>
        <v>4.4343259030014126</v>
      </c>
      <c r="L78" s="1248" t="s">
        <v>89</v>
      </c>
      <c r="M78" s="1249">
        <f>+M64+M68+M72+M76</f>
        <v>44690291</v>
      </c>
      <c r="N78" s="1250">
        <f t="shared" ref="N78:V78" si="192">+N64+N68+N72+N76</f>
        <v>44533563</v>
      </c>
      <c r="O78" s="1249">
        <f t="shared" si="192"/>
        <v>89223854</v>
      </c>
      <c r="P78" s="1249">
        <f t="shared" si="192"/>
        <v>939057</v>
      </c>
      <c r="Q78" s="1251">
        <f t="shared" si="192"/>
        <v>90162911</v>
      </c>
      <c r="R78" s="1249">
        <f t="shared" si="192"/>
        <v>47847578</v>
      </c>
      <c r="S78" s="1250">
        <f t="shared" si="192"/>
        <v>47586604</v>
      </c>
      <c r="T78" s="1249">
        <f t="shared" si="192"/>
        <v>95434182</v>
      </c>
      <c r="U78" s="1249">
        <f t="shared" si="192"/>
        <v>828985</v>
      </c>
      <c r="V78" s="1251">
        <f t="shared" si="192"/>
        <v>96263167</v>
      </c>
      <c r="W78" s="1252">
        <f t="shared" ref="W78" si="193">IF(Q78=0,0,((V78/Q78)-1)*100)</f>
        <v>6.7658152696511653</v>
      </c>
    </row>
    <row r="79" spans="1:23" ht="14.25" thickTop="1" thickBot="1">
      <c r="B79" s="1280" t="s">
        <v>59</v>
      </c>
      <c r="L79" s="1280" t="s">
        <v>59</v>
      </c>
    </row>
    <row r="80" spans="1:23" ht="13.5" thickTop="1">
      <c r="L80" s="1380" t="s">
        <v>38</v>
      </c>
      <c r="M80" s="1381"/>
      <c r="N80" s="1381"/>
      <c r="O80" s="1381"/>
      <c r="P80" s="1381"/>
      <c r="Q80" s="1381"/>
      <c r="R80" s="1381"/>
      <c r="S80" s="1381"/>
      <c r="T80" s="1381"/>
      <c r="U80" s="1381"/>
      <c r="V80" s="1381"/>
      <c r="W80" s="1382"/>
    </row>
    <row r="81" spans="1:26" ht="13.5" thickBot="1">
      <c r="L81" s="1383" t="s">
        <v>39</v>
      </c>
      <c r="M81" s="1384"/>
      <c r="N81" s="1384"/>
      <c r="O81" s="1384"/>
      <c r="P81" s="1384"/>
      <c r="Q81" s="1384"/>
      <c r="R81" s="1384"/>
      <c r="S81" s="1384"/>
      <c r="T81" s="1384"/>
      <c r="U81" s="1384"/>
      <c r="V81" s="1384"/>
      <c r="W81" s="1385"/>
    </row>
    <row r="82" spans="1:26" ht="14.25" thickTop="1" thickBot="1">
      <c r="W82" s="1282" t="s">
        <v>40</v>
      </c>
    </row>
    <row r="83" spans="1:26" ht="14.25" thickTop="1" thickBot="1">
      <c r="L83" s="1202"/>
      <c r="M83" s="1392" t="s">
        <v>90</v>
      </c>
      <c r="N83" s="1393"/>
      <c r="O83" s="1393"/>
      <c r="P83" s="1393"/>
      <c r="Q83" s="1394"/>
      <c r="R83" s="1392" t="s">
        <v>91</v>
      </c>
      <c r="S83" s="1393"/>
      <c r="T83" s="1393"/>
      <c r="U83" s="1393"/>
      <c r="V83" s="1394"/>
      <c r="W83" s="1203" t="s">
        <v>4</v>
      </c>
    </row>
    <row r="84" spans="1:26" ht="13.5" thickTop="1">
      <c r="L84" s="1204" t="s">
        <v>5</v>
      </c>
      <c r="M84" s="1205"/>
      <c r="N84" s="1209"/>
      <c r="O84" s="1283"/>
      <c r="P84" s="1211"/>
      <c r="Q84" s="1284"/>
      <c r="R84" s="1205"/>
      <c r="S84" s="1209"/>
      <c r="T84" s="1283"/>
      <c r="U84" s="1211"/>
      <c r="V84" s="1284"/>
      <c r="W84" s="1208" t="s">
        <v>6</v>
      </c>
    </row>
    <row r="85" spans="1:26" ht="13.5" thickBot="1">
      <c r="L85" s="1212"/>
      <c r="M85" s="1217" t="s">
        <v>41</v>
      </c>
      <c r="N85" s="1218" t="s">
        <v>42</v>
      </c>
      <c r="O85" s="1285" t="s">
        <v>43</v>
      </c>
      <c r="P85" s="1220" t="s">
        <v>13</v>
      </c>
      <c r="Q85" s="1286" t="s">
        <v>9</v>
      </c>
      <c r="R85" s="1217" t="s">
        <v>41</v>
      </c>
      <c r="S85" s="1218" t="s">
        <v>42</v>
      </c>
      <c r="T85" s="1285" t="s">
        <v>43</v>
      </c>
      <c r="U85" s="1220" t="s">
        <v>13</v>
      </c>
      <c r="V85" s="1286" t="s">
        <v>9</v>
      </c>
      <c r="W85" s="1216"/>
    </row>
    <row r="86" spans="1:26" ht="4.5" customHeight="1" thickTop="1">
      <c r="L86" s="1204"/>
      <c r="M86" s="1225"/>
      <c r="N86" s="1226"/>
      <c r="O86" s="1287"/>
      <c r="P86" s="1228"/>
      <c r="Q86" s="1288"/>
      <c r="R86" s="1225"/>
      <c r="S86" s="1226"/>
      <c r="T86" s="1287"/>
      <c r="U86" s="1228"/>
      <c r="V86" s="1288"/>
      <c r="W86" s="1230"/>
    </row>
    <row r="87" spans="1:26">
      <c r="A87" s="1289"/>
      <c r="B87" s="1290"/>
      <c r="C87" s="1289"/>
      <c r="D87" s="1289"/>
      <c r="E87" s="1289"/>
      <c r="F87" s="1289"/>
      <c r="G87" s="1289"/>
      <c r="H87" s="1289"/>
      <c r="I87" s="1291"/>
      <c r="J87" s="1289"/>
      <c r="L87" s="1204" t="s">
        <v>14</v>
      </c>
      <c r="M87" s="1236">
        <f>BKK!M87+DMK!M87</f>
        <v>46950</v>
      </c>
      <c r="N87" s="1237">
        <f>BKK!N87+DMK!N87</f>
        <v>59837</v>
      </c>
      <c r="O87" s="1292">
        <f>M87+N87</f>
        <v>106787</v>
      </c>
      <c r="P87" s="1239">
        <f>BKK!P87+DMK!P87</f>
        <v>4259</v>
      </c>
      <c r="Q87" s="1293">
        <f t="shared" ref="Q87:Q89" si="194">+O87+P87</f>
        <v>111046</v>
      </c>
      <c r="R87" s="1236">
        <f>BKK!R87+DMK!R87</f>
        <v>53710</v>
      </c>
      <c r="S87" s="1237">
        <f>BKK!S87+DMK!S87</f>
        <v>67288</v>
      </c>
      <c r="T87" s="1292">
        <f>R87+S87</f>
        <v>120998</v>
      </c>
      <c r="U87" s="1239">
        <f>BKK!U87+DMK!U87</f>
        <v>4113</v>
      </c>
      <c r="V87" s="1293">
        <f t="shared" ref="V87:V89" si="195">+T87+U87</f>
        <v>125111</v>
      </c>
      <c r="W87" s="1235">
        <f t="shared" ref="W87:W95" si="196">IF(Q87=0,0,((V87/Q87)-1)*100)</f>
        <v>12.665922230427039</v>
      </c>
      <c r="Y87" s="1256"/>
      <c r="Z87" s="1256"/>
    </row>
    <row r="88" spans="1:26">
      <c r="A88" s="1289"/>
      <c r="B88" s="1290"/>
      <c r="C88" s="1289"/>
      <c r="D88" s="1289"/>
      <c r="E88" s="1289"/>
      <c r="F88" s="1289"/>
      <c r="G88" s="1289"/>
      <c r="H88" s="1289"/>
      <c r="I88" s="1291"/>
      <c r="J88" s="1289"/>
      <c r="L88" s="1204" t="s">
        <v>15</v>
      </c>
      <c r="M88" s="1236">
        <f>BKK!M88+DMK!M88</f>
        <v>46306</v>
      </c>
      <c r="N88" s="1237">
        <f>BKK!N88+DMK!N88</f>
        <v>60217</v>
      </c>
      <c r="O88" s="1292">
        <f>M88+N88</f>
        <v>106523</v>
      </c>
      <c r="P88" s="1239">
        <f>BKK!P88+DMK!P88</f>
        <v>3945</v>
      </c>
      <c r="Q88" s="1293">
        <f t="shared" si="194"/>
        <v>110468</v>
      </c>
      <c r="R88" s="1236">
        <f>BKK!R88+DMK!R88</f>
        <v>53559</v>
      </c>
      <c r="S88" s="1237">
        <f>BKK!S88+DMK!S88</f>
        <v>67132</v>
      </c>
      <c r="T88" s="1292">
        <f>R88+S88</f>
        <v>120691</v>
      </c>
      <c r="U88" s="1239">
        <f>BKK!U88+DMK!U88</f>
        <v>4449</v>
      </c>
      <c r="V88" s="1293">
        <f t="shared" si="195"/>
        <v>125140</v>
      </c>
      <c r="W88" s="1235">
        <f t="shared" si="196"/>
        <v>13.281674331027983</v>
      </c>
      <c r="Y88" s="1256"/>
      <c r="Z88" s="1256"/>
    </row>
    <row r="89" spans="1:26" ht="13.5" thickBot="1">
      <c r="A89" s="1289"/>
      <c r="B89" s="1290"/>
      <c r="C89" s="1289"/>
      <c r="D89" s="1289"/>
      <c r="E89" s="1289"/>
      <c r="F89" s="1289"/>
      <c r="G89" s="1289"/>
      <c r="H89" s="1289"/>
      <c r="I89" s="1291"/>
      <c r="J89" s="1289"/>
      <c r="L89" s="1212" t="s">
        <v>16</v>
      </c>
      <c r="M89" s="1236">
        <f>BKK!M89+DMK!M89</f>
        <v>44222</v>
      </c>
      <c r="N89" s="1237">
        <f>BKK!N89+DMK!N89</f>
        <v>57134</v>
      </c>
      <c r="O89" s="1292">
        <f>M89+N89</f>
        <v>101356</v>
      </c>
      <c r="P89" s="1239">
        <f>BKK!P89+DMK!P89</f>
        <v>3882</v>
      </c>
      <c r="Q89" s="1293">
        <f t="shared" si="194"/>
        <v>105238</v>
      </c>
      <c r="R89" s="1236">
        <f>BKK!R89+DMK!R89</f>
        <v>53732</v>
      </c>
      <c r="S89" s="1237">
        <f>BKK!S89+DMK!S89</f>
        <v>66373</v>
      </c>
      <c r="T89" s="1292">
        <f>R89+S89</f>
        <v>120105</v>
      </c>
      <c r="U89" s="1239">
        <f>BKK!U89+DMK!U89</f>
        <v>4136</v>
      </c>
      <c r="V89" s="1293">
        <f t="shared" si="195"/>
        <v>124241</v>
      </c>
      <c r="W89" s="1235">
        <f t="shared" si="196"/>
        <v>18.057165662593366</v>
      </c>
      <c r="Y89" s="1256"/>
      <c r="Z89" s="1256"/>
    </row>
    <row r="90" spans="1:26" ht="14.25" thickTop="1" thickBot="1">
      <c r="A90" s="1289"/>
      <c r="B90" s="1290"/>
      <c r="C90" s="1289"/>
      <c r="D90" s="1289"/>
      <c r="E90" s="1289"/>
      <c r="F90" s="1289"/>
      <c r="G90" s="1289"/>
      <c r="H90" s="1289"/>
      <c r="I90" s="1291"/>
      <c r="J90" s="1289"/>
      <c r="L90" s="1294" t="s">
        <v>17</v>
      </c>
      <c r="M90" s="1295">
        <f t="shared" ref="M90:Q90" si="197">+M87+M88+M89</f>
        <v>137478</v>
      </c>
      <c r="N90" s="1296">
        <f t="shared" si="197"/>
        <v>177188</v>
      </c>
      <c r="O90" s="1295">
        <f t="shared" si="197"/>
        <v>314666</v>
      </c>
      <c r="P90" s="1295">
        <f t="shared" si="197"/>
        <v>12086</v>
      </c>
      <c r="Q90" s="1297">
        <f t="shared" si="197"/>
        <v>326752</v>
      </c>
      <c r="R90" s="1295">
        <f t="shared" ref="R90:V90" si="198">+R87+R88+R89</f>
        <v>161001</v>
      </c>
      <c r="S90" s="1296">
        <f t="shared" si="198"/>
        <v>200793</v>
      </c>
      <c r="T90" s="1295">
        <f t="shared" si="198"/>
        <v>361794</v>
      </c>
      <c r="U90" s="1295">
        <f t="shared" si="198"/>
        <v>12698</v>
      </c>
      <c r="V90" s="1297">
        <f t="shared" si="198"/>
        <v>374492</v>
      </c>
      <c r="W90" s="1298">
        <f t="shared" si="196"/>
        <v>14.610469101948876</v>
      </c>
      <c r="Y90" s="1256"/>
      <c r="Z90" s="1256"/>
    </row>
    <row r="91" spans="1:26" ht="13.5" thickTop="1">
      <c r="A91" s="1289"/>
      <c r="B91" s="1290"/>
      <c r="C91" s="1289"/>
      <c r="D91" s="1289"/>
      <c r="E91" s="1289"/>
      <c r="F91" s="1289"/>
      <c r="G91" s="1289"/>
      <c r="H91" s="1289"/>
      <c r="I91" s="1291"/>
      <c r="J91" s="1289"/>
      <c r="L91" s="1204" t="s">
        <v>18</v>
      </c>
      <c r="M91" s="1236">
        <f>BKK!M91+DMK!M91</f>
        <v>44357</v>
      </c>
      <c r="N91" s="1237">
        <f>BKK!N91+DMK!N91</f>
        <v>53637</v>
      </c>
      <c r="O91" s="1292">
        <f>M91+N91</f>
        <v>97994</v>
      </c>
      <c r="P91" s="1239">
        <f>BKK!P91+DMK!P91</f>
        <v>4092</v>
      </c>
      <c r="Q91" s="1293">
        <f t="shared" ref="Q91" si="199">+O91+P91</f>
        <v>102086</v>
      </c>
      <c r="R91" s="1236">
        <f>BKK!R91+DMK!R91</f>
        <v>50379</v>
      </c>
      <c r="S91" s="1237">
        <f>BKK!S91+DMK!S91</f>
        <v>58548</v>
      </c>
      <c r="T91" s="1292">
        <f>R91+S91</f>
        <v>108927</v>
      </c>
      <c r="U91" s="1239">
        <f>BKK!U91+DMK!U91</f>
        <v>3773</v>
      </c>
      <c r="V91" s="1293">
        <f t="shared" ref="V91" si="200">+T91+U91</f>
        <v>112700</v>
      </c>
      <c r="W91" s="1235">
        <f t="shared" si="196"/>
        <v>10.397116156965701</v>
      </c>
      <c r="Y91" s="1256"/>
      <c r="Z91" s="1256"/>
    </row>
    <row r="92" spans="1:26">
      <c r="A92" s="1289"/>
      <c r="B92" s="1290"/>
      <c r="C92" s="1289"/>
      <c r="D92" s="1289"/>
      <c r="E92" s="1289"/>
      <c r="F92" s="1289"/>
      <c r="G92" s="1289"/>
      <c r="H92" s="1289"/>
      <c r="I92" s="1291"/>
      <c r="J92" s="1289"/>
      <c r="L92" s="1204" t="s">
        <v>19</v>
      </c>
      <c r="M92" s="1236">
        <f>BKK!M92+DMK!M92</f>
        <v>40747</v>
      </c>
      <c r="N92" s="1237">
        <f>BKK!N92+DMK!N92</f>
        <v>51519</v>
      </c>
      <c r="O92" s="1292">
        <f>M92+N92</f>
        <v>92266</v>
      </c>
      <c r="P92" s="1239">
        <f>BKK!P92+DMK!P92</f>
        <v>3213</v>
      </c>
      <c r="Q92" s="1293">
        <f>+O92+P92</f>
        <v>95479</v>
      </c>
      <c r="R92" s="1236">
        <f>BKK!R92+DMK!R92</f>
        <v>46711</v>
      </c>
      <c r="S92" s="1237">
        <f>BKK!S92+DMK!S92</f>
        <v>58817</v>
      </c>
      <c r="T92" s="1292">
        <f>R92+S92</f>
        <v>105528</v>
      </c>
      <c r="U92" s="1239">
        <f>BKK!U92+DMK!U92</f>
        <v>3273</v>
      </c>
      <c r="V92" s="1293">
        <f>+T92+U92</f>
        <v>108801</v>
      </c>
      <c r="W92" s="1235">
        <f>IF(Q92=0,0,((V92/Q92)-1)*100)</f>
        <v>13.952806376271232</v>
      </c>
      <c r="Y92" s="1256"/>
      <c r="Z92" s="1256"/>
    </row>
    <row r="93" spans="1:26" ht="13.5" thickBot="1">
      <c r="A93" s="1289"/>
      <c r="B93" s="1290"/>
      <c r="C93" s="1289"/>
      <c r="D93" s="1289"/>
      <c r="E93" s="1289"/>
      <c r="F93" s="1289"/>
      <c r="G93" s="1289"/>
      <c r="H93" s="1289"/>
      <c r="I93" s="1291"/>
      <c r="J93" s="1289"/>
      <c r="L93" s="1204" t="s">
        <v>20</v>
      </c>
      <c r="M93" s="1236">
        <f>BKK!M93+DMK!M93</f>
        <v>49941</v>
      </c>
      <c r="N93" s="1237">
        <f>BKK!N93+DMK!N93</f>
        <v>61071</v>
      </c>
      <c r="O93" s="1292">
        <f>M93+N93</f>
        <v>111012</v>
      </c>
      <c r="P93" s="1239">
        <f>BKK!P93+DMK!P93</f>
        <v>3946</v>
      </c>
      <c r="Q93" s="1293">
        <f>+O93+P93</f>
        <v>114958</v>
      </c>
      <c r="R93" s="1236">
        <f>BKK!R93+DMK!R93</f>
        <v>57786</v>
      </c>
      <c r="S93" s="1237">
        <f>BKK!S93+DMK!S93</f>
        <v>70449</v>
      </c>
      <c r="T93" s="1292">
        <f>R93+S93</f>
        <v>128235</v>
      </c>
      <c r="U93" s="1239">
        <f>BKK!U93+DMK!U93</f>
        <v>4187</v>
      </c>
      <c r="V93" s="1293">
        <f>+T93+U93</f>
        <v>132422</v>
      </c>
      <c r="W93" s="1235">
        <f>IF(Q93=0,0,((V93/Q93)-1)*100)</f>
        <v>15.191635205901278</v>
      </c>
      <c r="Y93" s="1256"/>
      <c r="Z93" s="1256"/>
    </row>
    <row r="94" spans="1:26" ht="14.25" thickTop="1" thickBot="1">
      <c r="A94" s="1289"/>
      <c r="B94" s="1290"/>
      <c r="C94" s="1289"/>
      <c r="D94" s="1289"/>
      <c r="E94" s="1289"/>
      <c r="F94" s="1289"/>
      <c r="G94" s="1289"/>
      <c r="H94" s="1289"/>
      <c r="I94" s="1291"/>
      <c r="J94" s="1289"/>
      <c r="L94" s="1294" t="s">
        <v>87</v>
      </c>
      <c r="M94" s="1295">
        <f>+M91+M92+M93</f>
        <v>135045</v>
      </c>
      <c r="N94" s="1296">
        <f t="shared" ref="N94:V94" si="201">+N91+N92+N93</f>
        <v>166227</v>
      </c>
      <c r="O94" s="1295">
        <f t="shared" si="201"/>
        <v>301272</v>
      </c>
      <c r="P94" s="1295">
        <f t="shared" si="201"/>
        <v>11251</v>
      </c>
      <c r="Q94" s="1297">
        <f t="shared" si="201"/>
        <v>312523</v>
      </c>
      <c r="R94" s="1295">
        <f t="shared" si="201"/>
        <v>154876</v>
      </c>
      <c r="S94" s="1296">
        <f t="shared" si="201"/>
        <v>187814</v>
      </c>
      <c r="T94" s="1295">
        <f t="shared" si="201"/>
        <v>342690</v>
      </c>
      <c r="U94" s="1295">
        <f t="shared" si="201"/>
        <v>11233</v>
      </c>
      <c r="V94" s="1297">
        <f t="shared" si="201"/>
        <v>353923</v>
      </c>
      <c r="W94" s="1298">
        <f t="shared" ref="W94" si="202">IF(Q94=0,0,((V94/Q94)-1)*100)</f>
        <v>13.247025018958603</v>
      </c>
      <c r="Y94" s="1256"/>
      <c r="Z94" s="1256"/>
    </row>
    <row r="95" spans="1:26" ht="13.5" thickTop="1">
      <c r="A95" s="1289"/>
      <c r="B95" s="1290"/>
      <c r="C95" s="1289"/>
      <c r="D95" s="1289"/>
      <c r="E95" s="1289"/>
      <c r="F95" s="1289"/>
      <c r="G95" s="1289"/>
      <c r="H95" s="1289"/>
      <c r="I95" s="1291"/>
      <c r="J95" s="1289"/>
      <c r="L95" s="1204" t="s">
        <v>21</v>
      </c>
      <c r="M95" s="1236">
        <f>BKK!M95+DMK!M95</f>
        <v>43135</v>
      </c>
      <c r="N95" s="1237">
        <f>BKK!N95+DMK!N95</f>
        <v>57453</v>
      </c>
      <c r="O95" s="1292">
        <f>M95+N95</f>
        <v>100588</v>
      </c>
      <c r="P95" s="1239">
        <f>BKK!P95+DMK!P95</f>
        <v>3930</v>
      </c>
      <c r="Q95" s="1293">
        <f t="shared" ref="Q95" si="203">+O95+P95</f>
        <v>104518</v>
      </c>
      <c r="R95" s="1236">
        <f>BKK!R95+DMK!R95</f>
        <v>49280</v>
      </c>
      <c r="S95" s="1237">
        <f>BKK!S95+DMK!S95</f>
        <v>64968</v>
      </c>
      <c r="T95" s="1292">
        <f>R95+S95</f>
        <v>114248</v>
      </c>
      <c r="U95" s="1239">
        <f>BKK!U95+DMK!U95</f>
        <v>3605</v>
      </c>
      <c r="V95" s="1293">
        <f t="shared" ref="V95" si="204">+T95+U95</f>
        <v>117853</v>
      </c>
      <c r="W95" s="1235">
        <f t="shared" si="196"/>
        <v>12.758567902179529</v>
      </c>
      <c r="Y95" s="1256"/>
      <c r="Z95" s="1256"/>
    </row>
    <row r="96" spans="1:26">
      <c r="A96" s="1289"/>
      <c r="B96" s="1290"/>
      <c r="C96" s="1289"/>
      <c r="D96" s="1289"/>
      <c r="E96" s="1289"/>
      <c r="F96" s="1289"/>
      <c r="G96" s="1289"/>
      <c r="H96" s="1289"/>
      <c r="I96" s="1291"/>
      <c r="J96" s="1289"/>
      <c r="L96" s="1204" t="s">
        <v>88</v>
      </c>
      <c r="M96" s="1236">
        <f>BKK!M96+DMK!M96</f>
        <v>43596</v>
      </c>
      <c r="N96" s="1237">
        <f>BKK!N96+DMK!N96</f>
        <v>62235</v>
      </c>
      <c r="O96" s="1292">
        <f>M96+N96</f>
        <v>105831</v>
      </c>
      <c r="P96" s="1239">
        <f>BKK!P96+DMK!P96</f>
        <v>3617</v>
      </c>
      <c r="Q96" s="1293">
        <f>+O96+P96</f>
        <v>109448</v>
      </c>
      <c r="R96" s="1236">
        <f>BKK!R96+DMK!R96</f>
        <v>49834</v>
      </c>
      <c r="S96" s="1237">
        <f>BKK!S96+DMK!S96</f>
        <v>67814</v>
      </c>
      <c r="T96" s="1292">
        <f>R96+S96</f>
        <v>117648</v>
      </c>
      <c r="U96" s="1239">
        <f>BKK!U96+DMK!U96</f>
        <v>3514</v>
      </c>
      <c r="V96" s="1293">
        <f>+T96+U96</f>
        <v>121162</v>
      </c>
      <c r="W96" s="1235">
        <f t="shared" ref="W96" si="205">IF(Q96=0,0,((V96/Q96)-1)*100)</f>
        <v>10.702799502960314</v>
      </c>
      <c r="Y96" s="1256"/>
      <c r="Z96" s="1256"/>
    </row>
    <row r="97" spans="1:26" ht="13.5" thickBot="1">
      <c r="A97" s="1289"/>
      <c r="B97" s="1290"/>
      <c r="C97" s="1289"/>
      <c r="D97" s="1289"/>
      <c r="E97" s="1289"/>
      <c r="F97" s="1289"/>
      <c r="G97" s="1289"/>
      <c r="H97" s="1289"/>
      <c r="I97" s="1291"/>
      <c r="J97" s="1289"/>
      <c r="L97" s="1204" t="s">
        <v>22</v>
      </c>
      <c r="M97" s="1236">
        <f>BKK!M97+DMK!M97</f>
        <v>45807</v>
      </c>
      <c r="N97" s="1237">
        <f>BKK!N97+DMK!N97</f>
        <v>59044</v>
      </c>
      <c r="O97" s="1299">
        <f>M97+N97</f>
        <v>104851</v>
      </c>
      <c r="P97" s="1263">
        <f>BKK!P97+DMK!P97</f>
        <v>3611</v>
      </c>
      <c r="Q97" s="1293">
        <f>+O97+P97</f>
        <v>108462</v>
      </c>
      <c r="R97" s="1236">
        <f>BKK!R97+DMK!R97</f>
        <v>50081</v>
      </c>
      <c r="S97" s="1237">
        <f>BKK!S97+DMK!S97</f>
        <v>64806</v>
      </c>
      <c r="T97" s="1299">
        <f>R97+S97</f>
        <v>114887</v>
      </c>
      <c r="U97" s="1263">
        <f>BKK!U97+DMK!U97</f>
        <v>3382</v>
      </c>
      <c r="V97" s="1293">
        <f>+T97+U97</f>
        <v>118269</v>
      </c>
      <c r="W97" s="1235">
        <f>IF(Q97=0,0,((V97/Q97)-1)*100)</f>
        <v>9.0418764175471686</v>
      </c>
      <c r="Y97" s="1256"/>
      <c r="Z97" s="1256"/>
    </row>
    <row r="98" spans="1:26" ht="14.25" thickTop="1" thickBot="1">
      <c r="A98" s="1289"/>
      <c r="B98" s="1290"/>
      <c r="C98" s="1289"/>
      <c r="D98" s="1289"/>
      <c r="E98" s="1289"/>
      <c r="F98" s="1289"/>
      <c r="G98" s="1289"/>
      <c r="H98" s="1289"/>
      <c r="I98" s="1291"/>
      <c r="J98" s="1289"/>
      <c r="L98" s="1300" t="s">
        <v>60</v>
      </c>
      <c r="M98" s="1301">
        <f>+M95+M96+M97</f>
        <v>132538</v>
      </c>
      <c r="N98" s="1301">
        <f t="shared" ref="N98" si="206">+N95+N96+N97</f>
        <v>178732</v>
      </c>
      <c r="O98" s="1302">
        <f t="shared" ref="O98" si="207">+O95+O96+O97</f>
        <v>311270</v>
      </c>
      <c r="P98" s="1302">
        <f t="shared" ref="P98" si="208">+P95+P96+P97</f>
        <v>11158</v>
      </c>
      <c r="Q98" s="1302">
        <f t="shared" ref="Q98" si="209">+Q95+Q96+Q97</f>
        <v>322428</v>
      </c>
      <c r="R98" s="1301">
        <f t="shared" ref="R98" si="210">+R95+R96+R97</f>
        <v>149195</v>
      </c>
      <c r="S98" s="1301">
        <f t="shared" ref="S98" si="211">+S95+S96+S97</f>
        <v>197588</v>
      </c>
      <c r="T98" s="1302">
        <f t="shared" ref="T98" si="212">+T95+T96+T97</f>
        <v>346783</v>
      </c>
      <c r="U98" s="1302">
        <f t="shared" ref="U98" si="213">+U95+U96+U97</f>
        <v>10501</v>
      </c>
      <c r="V98" s="1302">
        <f t="shared" ref="V98" si="214">+V95+V96+V97</f>
        <v>357284</v>
      </c>
      <c r="W98" s="1303">
        <f>IF(Q98=0,0,((V98/Q98)-1)*100)</f>
        <v>10.810475517014662</v>
      </c>
      <c r="Y98" s="1256"/>
      <c r="Z98" s="1256"/>
    </row>
    <row r="99" spans="1:26" ht="13.5" thickTop="1">
      <c r="A99" s="1289"/>
      <c r="B99" s="1290"/>
      <c r="C99" s="1289"/>
      <c r="D99" s="1289"/>
      <c r="E99" s="1289"/>
      <c r="F99" s="1289"/>
      <c r="G99" s="1289"/>
      <c r="H99" s="1289"/>
      <c r="I99" s="1291"/>
      <c r="J99" s="1289"/>
      <c r="L99" s="1204" t="s">
        <v>24</v>
      </c>
      <c r="M99" s="1236">
        <f>BKK!M99+DMK!M99</f>
        <v>47813</v>
      </c>
      <c r="N99" s="1237">
        <f>BKK!N99+DMK!N99</f>
        <v>56908</v>
      </c>
      <c r="O99" s="1299">
        <f>M99+N99</f>
        <v>104721</v>
      </c>
      <c r="P99" s="1274">
        <f>BKK!P99+DMK!P99</f>
        <v>3798</v>
      </c>
      <c r="Q99" s="1293">
        <f>+O99+P99</f>
        <v>108519</v>
      </c>
      <c r="R99" s="1236">
        <f>BKK!R99+DMK!R99</f>
        <v>54654</v>
      </c>
      <c r="S99" s="1237">
        <f>BKK!S99+DMK!S99</f>
        <v>64082</v>
      </c>
      <c r="T99" s="1299">
        <f>R99+S99</f>
        <v>118736</v>
      </c>
      <c r="U99" s="1274">
        <f>BKK!U99+DMK!U99</f>
        <v>3734</v>
      </c>
      <c r="V99" s="1293">
        <f>+T99+U99</f>
        <v>122470</v>
      </c>
      <c r="W99" s="1235">
        <f>IF(Q99=0,0,((V99/Q99)-1)*100)</f>
        <v>12.855813267722693</v>
      </c>
      <c r="Y99" s="1256"/>
      <c r="Z99" s="1256"/>
    </row>
    <row r="100" spans="1:26">
      <c r="A100" s="1289"/>
      <c r="B100" s="1290"/>
      <c r="C100" s="1289"/>
      <c r="D100" s="1289"/>
      <c r="E100" s="1289"/>
      <c r="F100" s="1289"/>
      <c r="G100" s="1289"/>
      <c r="H100" s="1289"/>
      <c r="I100" s="1291"/>
      <c r="J100" s="1289"/>
      <c r="L100" s="1204" t="s">
        <v>25</v>
      </c>
      <c r="M100" s="1236">
        <f>BKK!M100+DMK!M100</f>
        <v>47805</v>
      </c>
      <c r="N100" s="1237">
        <f>BKK!N100+DMK!N100</f>
        <v>59393</v>
      </c>
      <c r="O100" s="1299">
        <f>M100+N100</f>
        <v>107198</v>
      </c>
      <c r="P100" s="1239">
        <f>BKK!P100+DMK!P100</f>
        <v>3882</v>
      </c>
      <c r="Q100" s="1293">
        <f>+O100+P100</f>
        <v>111080</v>
      </c>
      <c r="R100" s="1236">
        <f>BKK!R100+DMK!R100</f>
        <v>55592</v>
      </c>
      <c r="S100" s="1237">
        <f>BKK!S100+DMK!S100</f>
        <v>68185</v>
      </c>
      <c r="T100" s="1299">
        <f>R100+S100</f>
        <v>123777</v>
      </c>
      <c r="U100" s="1239">
        <f>BKK!U100+DMK!U100</f>
        <v>3943</v>
      </c>
      <c r="V100" s="1293">
        <f>+T100+U100</f>
        <v>127720</v>
      </c>
      <c r="W100" s="1235">
        <f t="shared" ref="W100" si="215">IF(Q100=0,0,((V100/Q100)-1)*100)</f>
        <v>14.980194454447249</v>
      </c>
    </row>
    <row r="101" spans="1:26" ht="13.5" thickBot="1">
      <c r="A101" s="1304"/>
      <c r="B101" s="1290"/>
      <c r="C101" s="1289"/>
      <c r="D101" s="1289"/>
      <c r="E101" s="1289"/>
      <c r="F101" s="1289"/>
      <c r="G101" s="1289"/>
      <c r="H101" s="1289"/>
      <c r="I101" s="1291"/>
      <c r="J101" s="1304"/>
      <c r="L101" s="1204" t="s">
        <v>26</v>
      </c>
      <c r="M101" s="1236">
        <f>BKK!M101+DMK!M101</f>
        <v>50998</v>
      </c>
      <c r="N101" s="1237">
        <f>BKK!N101+DMK!N101</f>
        <v>64213</v>
      </c>
      <c r="O101" s="1299">
        <f>M101+N101</f>
        <v>115211</v>
      </c>
      <c r="P101" s="1239">
        <f>BKK!P101+DMK!P101</f>
        <v>3645</v>
      </c>
      <c r="Q101" s="1293">
        <f t="shared" ref="Q101" si="216">+O101+P101</f>
        <v>118856</v>
      </c>
      <c r="R101" s="1236">
        <f>BKK!R101+DMK!R101</f>
        <v>57496</v>
      </c>
      <c r="S101" s="1237">
        <f>BKK!S101+DMK!S101</f>
        <v>69309</v>
      </c>
      <c r="T101" s="1299">
        <f>R101+S101</f>
        <v>126805</v>
      </c>
      <c r="U101" s="1239">
        <f>BKK!U101+DMK!U101</f>
        <v>3706</v>
      </c>
      <c r="V101" s="1293">
        <f t="shared" ref="V101" si="217">+T101+U101</f>
        <v>130511</v>
      </c>
      <c r="W101" s="1235">
        <f>IF(Q101=0,0,((V101/Q101)-1)*100)</f>
        <v>9.8059837113818382</v>
      </c>
    </row>
    <row r="102" spans="1:26" ht="14.25" thickTop="1" thickBot="1">
      <c r="A102" s="1289"/>
      <c r="B102" s="1290"/>
      <c r="C102" s="1289"/>
      <c r="D102" s="1289"/>
      <c r="E102" s="1289"/>
      <c r="F102" s="1289"/>
      <c r="G102" s="1289"/>
      <c r="H102" s="1289"/>
      <c r="I102" s="1291"/>
      <c r="J102" s="1289"/>
      <c r="L102" s="1294" t="s">
        <v>27</v>
      </c>
      <c r="M102" s="1295">
        <f>+M99+M100+M101</f>
        <v>146616</v>
      </c>
      <c r="N102" s="1296">
        <f t="shared" ref="N102:V102" si="218">+N99+N100+N101</f>
        <v>180514</v>
      </c>
      <c r="O102" s="1295">
        <f t="shared" si="218"/>
        <v>327130</v>
      </c>
      <c r="P102" s="1295">
        <f t="shared" si="218"/>
        <v>11325</v>
      </c>
      <c r="Q102" s="1295">
        <f t="shared" si="218"/>
        <v>338455</v>
      </c>
      <c r="R102" s="1295">
        <f t="shared" si="218"/>
        <v>167742</v>
      </c>
      <c r="S102" s="1296">
        <f t="shared" si="218"/>
        <v>201576</v>
      </c>
      <c r="T102" s="1295">
        <f t="shared" si="218"/>
        <v>369318</v>
      </c>
      <c r="U102" s="1295">
        <f t="shared" si="218"/>
        <v>11383</v>
      </c>
      <c r="V102" s="1295">
        <f t="shared" si="218"/>
        <v>380701</v>
      </c>
      <c r="W102" s="1298">
        <f>IF(Q102=0,0,((V102/Q102)-1)*100)</f>
        <v>12.482013857085871</v>
      </c>
    </row>
    <row r="103" spans="1:26" ht="14.25" thickTop="1" thickBot="1">
      <c r="A103" s="1289"/>
      <c r="B103" s="1290"/>
      <c r="C103" s="1289"/>
      <c r="D103" s="1289"/>
      <c r="E103" s="1289"/>
      <c r="F103" s="1289"/>
      <c r="G103" s="1289"/>
      <c r="H103" s="1289"/>
      <c r="I103" s="1291"/>
      <c r="J103" s="1289"/>
      <c r="L103" s="1294" t="s">
        <v>92</v>
      </c>
      <c r="M103" s="1295">
        <f>+M94+M98+M99+M100+M101</f>
        <v>414199</v>
      </c>
      <c r="N103" s="1296">
        <f t="shared" ref="N103:V103" si="219">+N94+N98+N99+N100+N101</f>
        <v>525473</v>
      </c>
      <c r="O103" s="1295">
        <f t="shared" si="219"/>
        <v>939672</v>
      </c>
      <c r="P103" s="1295">
        <f t="shared" si="219"/>
        <v>33734</v>
      </c>
      <c r="Q103" s="1295">
        <f t="shared" si="219"/>
        <v>973406</v>
      </c>
      <c r="R103" s="1295">
        <f t="shared" si="219"/>
        <v>471813</v>
      </c>
      <c r="S103" s="1296">
        <f t="shared" si="219"/>
        <v>586978</v>
      </c>
      <c r="T103" s="1295">
        <f t="shared" si="219"/>
        <v>1058791</v>
      </c>
      <c r="U103" s="1295">
        <f t="shared" si="219"/>
        <v>33117</v>
      </c>
      <c r="V103" s="1297">
        <f t="shared" si="219"/>
        <v>1091908</v>
      </c>
      <c r="W103" s="1298">
        <f>IF(Q103=0,0,((V103/Q103)-1)*100)</f>
        <v>12.173954136300779</v>
      </c>
      <c r="Y103" s="1256"/>
      <c r="Z103" s="1256"/>
    </row>
    <row r="104" spans="1:26" ht="14.25" thickTop="1" thickBot="1">
      <c r="A104" s="1289"/>
      <c r="B104" s="1290"/>
      <c r="C104" s="1289"/>
      <c r="D104" s="1289"/>
      <c r="E104" s="1289"/>
      <c r="F104" s="1289"/>
      <c r="G104" s="1289"/>
      <c r="H104" s="1289"/>
      <c r="I104" s="1291"/>
      <c r="J104" s="1289"/>
      <c r="L104" s="1294" t="s">
        <v>89</v>
      </c>
      <c r="M104" s="1295">
        <f>+M90+M94+M98+M102</f>
        <v>551677</v>
      </c>
      <c r="N104" s="1296">
        <f t="shared" ref="N104:V104" si="220">+N90+N94+N98+N102</f>
        <v>702661</v>
      </c>
      <c r="O104" s="1295">
        <f t="shared" si="220"/>
        <v>1254338</v>
      </c>
      <c r="P104" s="1295">
        <f t="shared" si="220"/>
        <v>45820</v>
      </c>
      <c r="Q104" s="1297">
        <f t="shared" si="220"/>
        <v>1300158</v>
      </c>
      <c r="R104" s="1295">
        <f t="shared" si="220"/>
        <v>632814</v>
      </c>
      <c r="S104" s="1296">
        <f t="shared" si="220"/>
        <v>787771</v>
      </c>
      <c r="T104" s="1295">
        <f t="shared" si="220"/>
        <v>1420585</v>
      </c>
      <c r="U104" s="1295">
        <f t="shared" si="220"/>
        <v>45815</v>
      </c>
      <c r="V104" s="1297">
        <f t="shared" si="220"/>
        <v>1466400</v>
      </c>
      <c r="W104" s="1298">
        <f t="shared" ref="W104" si="221">IF(Q104=0,0,((V104/Q104)-1)*100)</f>
        <v>12.786292127572185</v>
      </c>
      <c r="Y104" s="1256"/>
      <c r="Z104" s="1256"/>
    </row>
    <row r="105" spans="1:26" ht="14.25" thickTop="1" thickBot="1">
      <c r="A105" s="1289"/>
      <c r="B105" s="1290"/>
      <c r="C105" s="1289"/>
      <c r="D105" s="1289"/>
      <c r="E105" s="1289"/>
      <c r="F105" s="1289"/>
      <c r="G105" s="1289"/>
      <c r="H105" s="1289"/>
      <c r="I105" s="1291"/>
      <c r="J105" s="1289"/>
      <c r="L105" s="1280" t="s">
        <v>59</v>
      </c>
    </row>
    <row r="106" spans="1:26" ht="13.5" thickTop="1">
      <c r="B106" s="1290"/>
      <c r="C106" s="1289"/>
      <c r="D106" s="1289"/>
      <c r="E106" s="1289"/>
      <c r="F106" s="1289"/>
      <c r="G106" s="1289"/>
      <c r="H106" s="1289"/>
      <c r="I106" s="1291"/>
      <c r="L106" s="1380" t="s">
        <v>44</v>
      </c>
      <c r="M106" s="1381"/>
      <c r="N106" s="1381"/>
      <c r="O106" s="1381"/>
      <c r="P106" s="1381"/>
      <c r="Q106" s="1381"/>
      <c r="R106" s="1381"/>
      <c r="S106" s="1381"/>
      <c r="T106" s="1381"/>
      <c r="U106" s="1381"/>
      <c r="V106" s="1381"/>
      <c r="W106" s="1382"/>
    </row>
    <row r="107" spans="1:26" ht="13.5" thickBot="1">
      <c r="B107" s="1290"/>
      <c r="C107" s="1289"/>
      <c r="D107" s="1289"/>
      <c r="E107" s="1289"/>
      <c r="F107" s="1289"/>
      <c r="G107" s="1289"/>
      <c r="H107" s="1289"/>
      <c r="I107" s="1291"/>
      <c r="L107" s="1383" t="s">
        <v>45</v>
      </c>
      <c r="M107" s="1384"/>
      <c r="N107" s="1384"/>
      <c r="O107" s="1384"/>
      <c r="P107" s="1384"/>
      <c r="Q107" s="1384"/>
      <c r="R107" s="1384"/>
      <c r="S107" s="1384"/>
      <c r="T107" s="1384"/>
      <c r="U107" s="1384"/>
      <c r="V107" s="1384"/>
      <c r="W107" s="1385"/>
    </row>
    <row r="108" spans="1:26" ht="14.25" thickTop="1" thickBot="1">
      <c r="B108" s="1290"/>
      <c r="C108" s="1289"/>
      <c r="D108" s="1289"/>
      <c r="E108" s="1289"/>
      <c r="F108" s="1289"/>
      <c r="G108" s="1289"/>
      <c r="H108" s="1289"/>
      <c r="I108" s="1291"/>
      <c r="W108" s="1282" t="s">
        <v>40</v>
      </c>
    </row>
    <row r="109" spans="1:26" ht="14.25" thickTop="1" thickBot="1">
      <c r="L109" s="1202"/>
      <c r="M109" s="1392" t="s">
        <v>90</v>
      </c>
      <c r="N109" s="1393"/>
      <c r="O109" s="1393"/>
      <c r="P109" s="1393"/>
      <c r="Q109" s="1394"/>
      <c r="R109" s="1392" t="s">
        <v>91</v>
      </c>
      <c r="S109" s="1393"/>
      <c r="T109" s="1393"/>
      <c r="U109" s="1393"/>
      <c r="V109" s="1394"/>
      <c r="W109" s="1203" t="s">
        <v>4</v>
      </c>
    </row>
    <row r="110" spans="1:26" ht="13.5" thickTop="1">
      <c r="B110" s="1290"/>
      <c r="C110" s="1289"/>
      <c r="D110" s="1289"/>
      <c r="E110" s="1289"/>
      <c r="F110" s="1289"/>
      <c r="G110" s="1289"/>
      <c r="H110" s="1289"/>
      <c r="I110" s="1291"/>
      <c r="L110" s="1204" t="s">
        <v>5</v>
      </c>
      <c r="M110" s="1205"/>
      <c r="N110" s="1209"/>
      <c r="O110" s="1283"/>
      <c r="P110" s="1211"/>
      <c r="Q110" s="1284"/>
      <c r="R110" s="1205"/>
      <c r="S110" s="1209"/>
      <c r="T110" s="1283"/>
      <c r="U110" s="1211"/>
      <c r="V110" s="1284"/>
      <c r="W110" s="1208" t="s">
        <v>6</v>
      </c>
    </row>
    <row r="111" spans="1:26" ht="13.5" thickBot="1">
      <c r="B111" s="1290"/>
      <c r="C111" s="1289"/>
      <c r="D111" s="1289"/>
      <c r="E111" s="1289"/>
      <c r="F111" s="1289"/>
      <c r="G111" s="1289"/>
      <c r="H111" s="1289"/>
      <c r="I111" s="1291"/>
      <c r="L111" s="1212"/>
      <c r="M111" s="1217" t="s">
        <v>41</v>
      </c>
      <c r="N111" s="1218" t="s">
        <v>42</v>
      </c>
      <c r="O111" s="1285" t="s">
        <v>43</v>
      </c>
      <c r="P111" s="1220" t="s">
        <v>13</v>
      </c>
      <c r="Q111" s="1286" t="s">
        <v>9</v>
      </c>
      <c r="R111" s="1217" t="s">
        <v>41</v>
      </c>
      <c r="S111" s="1218" t="s">
        <v>42</v>
      </c>
      <c r="T111" s="1285" t="s">
        <v>43</v>
      </c>
      <c r="U111" s="1220" t="s">
        <v>13</v>
      </c>
      <c r="V111" s="1286" t="s">
        <v>9</v>
      </c>
      <c r="W111" s="1216"/>
    </row>
    <row r="112" spans="1:26" ht="4.5" customHeight="1" thickTop="1">
      <c r="B112" s="1290"/>
      <c r="C112" s="1289"/>
      <c r="D112" s="1289"/>
      <c r="E112" s="1289"/>
      <c r="F112" s="1289"/>
      <c r="G112" s="1289"/>
      <c r="H112" s="1289"/>
      <c r="I112" s="1291"/>
      <c r="L112" s="1204"/>
      <c r="M112" s="1225"/>
      <c r="N112" s="1226"/>
      <c r="O112" s="1287"/>
      <c r="P112" s="1228"/>
      <c r="Q112" s="1288"/>
      <c r="R112" s="1225"/>
      <c r="S112" s="1226"/>
      <c r="T112" s="1287"/>
      <c r="U112" s="1228"/>
      <c r="V112" s="1288"/>
      <c r="W112" s="1230"/>
    </row>
    <row r="113" spans="1:27">
      <c r="B113" s="1290"/>
      <c r="C113" s="1289"/>
      <c r="D113" s="1289"/>
      <c r="E113" s="1289"/>
      <c r="F113" s="1289"/>
      <c r="G113" s="1289"/>
      <c r="H113" s="1289"/>
      <c r="I113" s="1291"/>
      <c r="L113" s="1204" t="s">
        <v>14</v>
      </c>
      <c r="M113" s="1236">
        <f>BKK!M113+DMK!M113</f>
        <v>2179</v>
      </c>
      <c r="N113" s="1237">
        <f>BKK!N113+DMK!N113</f>
        <v>2557</v>
      </c>
      <c r="O113" s="1292">
        <f>M113+N113</f>
        <v>4736</v>
      </c>
      <c r="P113" s="1239">
        <f>BKK!P113+DMK!P113</f>
        <v>3</v>
      </c>
      <c r="Q113" s="1293">
        <f t="shared" ref="Q113:Q115" si="222">+O113+P113</f>
        <v>4739</v>
      </c>
      <c r="R113" s="1236">
        <f>BKK!R113+DMK!R113</f>
        <v>2226</v>
      </c>
      <c r="S113" s="1237">
        <f>BKK!S113+DMK!S113</f>
        <v>2250</v>
      </c>
      <c r="T113" s="1292">
        <f>R113+S113</f>
        <v>4476</v>
      </c>
      <c r="U113" s="1239">
        <f>BKK!U113+DMK!U113</f>
        <v>3</v>
      </c>
      <c r="V113" s="1293">
        <f t="shared" ref="V113:V115" si="223">+T113+U113</f>
        <v>4479</v>
      </c>
      <c r="W113" s="1235">
        <f t="shared" ref="W113:W121" si="224">IF(Q113=0,0,((V113/Q113)-1)*100)</f>
        <v>-5.4863895336568884</v>
      </c>
      <c r="Y113" s="1256"/>
      <c r="Z113" s="1256"/>
    </row>
    <row r="114" spans="1:27">
      <c r="B114" s="1290"/>
      <c r="C114" s="1289"/>
      <c r="D114" s="1289"/>
      <c r="E114" s="1289"/>
      <c r="F114" s="1289"/>
      <c r="G114" s="1289"/>
      <c r="H114" s="1289"/>
      <c r="I114" s="1291"/>
      <c r="L114" s="1204" t="s">
        <v>15</v>
      </c>
      <c r="M114" s="1236">
        <f>BKK!M114+DMK!M114</f>
        <v>2325</v>
      </c>
      <c r="N114" s="1237">
        <f>BKK!N114+DMK!N114</f>
        <v>2669</v>
      </c>
      <c r="O114" s="1292">
        <f>M114+N114</f>
        <v>4994</v>
      </c>
      <c r="P114" s="1239">
        <f>BKK!P114+DMK!P114</f>
        <v>0</v>
      </c>
      <c r="Q114" s="1293">
        <f t="shared" si="222"/>
        <v>4994</v>
      </c>
      <c r="R114" s="1236">
        <f>BKK!R114+DMK!R114</f>
        <v>2367</v>
      </c>
      <c r="S114" s="1237">
        <f>BKK!S114+DMK!S114</f>
        <v>2252</v>
      </c>
      <c r="T114" s="1292">
        <f>R114+S114</f>
        <v>4619</v>
      </c>
      <c r="U114" s="1239">
        <f>BKK!U114+DMK!U114</f>
        <v>0</v>
      </c>
      <c r="V114" s="1293">
        <f t="shared" si="223"/>
        <v>4619</v>
      </c>
      <c r="W114" s="1235">
        <f t="shared" si="224"/>
        <v>-7.5090108129755695</v>
      </c>
    </row>
    <row r="115" spans="1:27" ht="13.5" thickBot="1">
      <c r="B115" s="1290"/>
      <c r="C115" s="1289"/>
      <c r="D115" s="1289"/>
      <c r="E115" s="1289"/>
      <c r="F115" s="1289"/>
      <c r="G115" s="1289"/>
      <c r="H115" s="1289"/>
      <c r="I115" s="1291"/>
      <c r="L115" s="1212" t="s">
        <v>16</v>
      </c>
      <c r="M115" s="1236">
        <f>BKK!M115+DMK!M115</f>
        <v>2718</v>
      </c>
      <c r="N115" s="1237">
        <f>BKK!N115+DMK!N115</f>
        <v>3080</v>
      </c>
      <c r="O115" s="1292">
        <f>M115+N115</f>
        <v>5798</v>
      </c>
      <c r="P115" s="1239">
        <f>BKK!P115+DMK!P115</f>
        <v>0</v>
      </c>
      <c r="Q115" s="1293">
        <f t="shared" si="222"/>
        <v>5798</v>
      </c>
      <c r="R115" s="1236">
        <f>BKK!R115+DMK!R115</f>
        <v>2714</v>
      </c>
      <c r="S115" s="1237">
        <f>BKK!S115+DMK!S115</f>
        <v>2526</v>
      </c>
      <c r="T115" s="1292">
        <f>R115+S115</f>
        <v>5240</v>
      </c>
      <c r="U115" s="1239">
        <f>BKK!U115+DMK!U115</f>
        <v>6</v>
      </c>
      <c r="V115" s="1293">
        <f t="shared" si="223"/>
        <v>5246</v>
      </c>
      <c r="W115" s="1235">
        <f t="shared" si="224"/>
        <v>-9.5205243187305939</v>
      </c>
    </row>
    <row r="116" spans="1:27" ht="14.25" thickTop="1" thickBot="1">
      <c r="B116" s="1290"/>
      <c r="C116" s="1289"/>
      <c r="D116" s="1289"/>
      <c r="E116" s="1289"/>
      <c r="F116" s="1289"/>
      <c r="G116" s="1289"/>
      <c r="H116" s="1289"/>
      <c r="I116" s="1291"/>
      <c r="L116" s="1294" t="s">
        <v>17</v>
      </c>
      <c r="M116" s="1295">
        <f t="shared" ref="M116:Q116" si="225">+M113+M114+M115</f>
        <v>7222</v>
      </c>
      <c r="N116" s="1296">
        <f t="shared" si="225"/>
        <v>8306</v>
      </c>
      <c r="O116" s="1295">
        <f t="shared" si="225"/>
        <v>15528</v>
      </c>
      <c r="P116" s="1295">
        <f t="shared" si="225"/>
        <v>3</v>
      </c>
      <c r="Q116" s="1297">
        <f t="shared" si="225"/>
        <v>15531</v>
      </c>
      <c r="R116" s="1295">
        <f t="shared" ref="R116:V116" si="226">+R113+R114+R115</f>
        <v>7307</v>
      </c>
      <c r="S116" s="1296">
        <f t="shared" si="226"/>
        <v>7028</v>
      </c>
      <c r="T116" s="1295">
        <f t="shared" si="226"/>
        <v>14335</v>
      </c>
      <c r="U116" s="1295">
        <f t="shared" si="226"/>
        <v>9</v>
      </c>
      <c r="V116" s="1297">
        <f t="shared" si="226"/>
        <v>14344</v>
      </c>
      <c r="W116" s="1298">
        <f t="shared" si="224"/>
        <v>-7.6427789582126042</v>
      </c>
      <c r="Y116" s="1256"/>
      <c r="Z116" s="1256"/>
    </row>
    <row r="117" spans="1:27" ht="13.5" thickTop="1">
      <c r="B117" s="1290"/>
      <c r="C117" s="1289"/>
      <c r="D117" s="1289"/>
      <c r="E117" s="1289"/>
      <c r="F117" s="1289"/>
      <c r="G117" s="1289"/>
      <c r="H117" s="1289"/>
      <c r="I117" s="1291"/>
      <c r="L117" s="1204" t="s">
        <v>18</v>
      </c>
      <c r="M117" s="1236">
        <f>BKK!M117+DMK!M117</f>
        <v>2628</v>
      </c>
      <c r="N117" s="1237">
        <f>BKK!N117+DMK!N117</f>
        <v>2701</v>
      </c>
      <c r="O117" s="1292">
        <f>M117+N117</f>
        <v>5329</v>
      </c>
      <c r="P117" s="1239">
        <f>BKK!P117+DMK!P117</f>
        <v>0</v>
      </c>
      <c r="Q117" s="1293">
        <f t="shared" ref="Q117" si="227">+O117+P117</f>
        <v>5329</v>
      </c>
      <c r="R117" s="1236">
        <f>BKK!R117+DMK!R117</f>
        <v>2682</v>
      </c>
      <c r="S117" s="1237">
        <f>BKK!S117+DMK!S117</f>
        <v>2678</v>
      </c>
      <c r="T117" s="1292">
        <f>R117+S117</f>
        <v>5360</v>
      </c>
      <c r="U117" s="1239">
        <f>BKK!U117+DMK!U117</f>
        <v>4</v>
      </c>
      <c r="V117" s="1293">
        <f t="shared" ref="V117" si="228">+T117+U117</f>
        <v>5364</v>
      </c>
      <c r="W117" s="1235">
        <f t="shared" si="224"/>
        <v>0.65678363670482742</v>
      </c>
      <c r="Y117" s="1256"/>
      <c r="Z117" s="1256"/>
    </row>
    <row r="118" spans="1:27">
      <c r="B118" s="1290"/>
      <c r="C118" s="1289"/>
      <c r="D118" s="1289"/>
      <c r="E118" s="1289"/>
      <c r="F118" s="1289"/>
      <c r="G118" s="1289"/>
      <c r="H118" s="1289"/>
      <c r="I118" s="1291"/>
      <c r="L118" s="1204" t="s">
        <v>19</v>
      </c>
      <c r="M118" s="1236">
        <f>BKK!M118+DMK!M118</f>
        <v>2752</v>
      </c>
      <c r="N118" s="1237">
        <f>BKK!N118+DMK!N118</f>
        <v>2863</v>
      </c>
      <c r="O118" s="1292">
        <f>M118+N118</f>
        <v>5615</v>
      </c>
      <c r="P118" s="1239">
        <f>BKK!P118+DMK!P118</f>
        <v>0</v>
      </c>
      <c r="Q118" s="1293">
        <f>+O118+P118</f>
        <v>5615</v>
      </c>
      <c r="R118" s="1236">
        <f>BKK!R118+DMK!R118</f>
        <v>2189</v>
      </c>
      <c r="S118" s="1237">
        <f>BKK!S118+DMK!S118</f>
        <v>2363</v>
      </c>
      <c r="T118" s="1292">
        <f>R118+S118</f>
        <v>4552</v>
      </c>
      <c r="U118" s="1239">
        <f>BKK!U118+DMK!U118</f>
        <v>0</v>
      </c>
      <c r="V118" s="1293">
        <f>+T118+U118</f>
        <v>4552</v>
      </c>
      <c r="W118" s="1235">
        <f>IF(Q118=0,0,((V118/Q118)-1)*100)</f>
        <v>-18.931433659839712</v>
      </c>
      <c r="Y118" s="1256"/>
      <c r="Z118" s="1256"/>
    </row>
    <row r="119" spans="1:27" ht="13.5" thickBot="1">
      <c r="B119" s="1290"/>
      <c r="C119" s="1289"/>
      <c r="D119" s="1289"/>
      <c r="E119" s="1289"/>
      <c r="F119" s="1289"/>
      <c r="G119" s="1289"/>
      <c r="H119" s="1289"/>
      <c r="I119" s="1291"/>
      <c r="L119" s="1204" t="s">
        <v>20</v>
      </c>
      <c r="M119" s="1236">
        <f>BKK!M119+DMK!M119</f>
        <v>2868</v>
      </c>
      <c r="N119" s="1237">
        <f>BKK!N119+DMK!N119</f>
        <v>2965</v>
      </c>
      <c r="O119" s="1292">
        <f>M119+N119</f>
        <v>5833</v>
      </c>
      <c r="P119" s="1239">
        <f>BKK!P119+DMK!P119</f>
        <v>0</v>
      </c>
      <c r="Q119" s="1293">
        <f>+O119+P119</f>
        <v>5833</v>
      </c>
      <c r="R119" s="1236">
        <f>BKK!R119+DMK!R119</f>
        <v>2542</v>
      </c>
      <c r="S119" s="1237">
        <f>BKK!S119+DMK!S119</f>
        <v>2501</v>
      </c>
      <c r="T119" s="1292">
        <f>R119+S119</f>
        <v>5043</v>
      </c>
      <c r="U119" s="1239">
        <f>BKK!U119+DMK!U119</f>
        <v>0</v>
      </c>
      <c r="V119" s="1293">
        <f>+T119+U119</f>
        <v>5043</v>
      </c>
      <c r="W119" s="1235">
        <f>IF(Q119=0,0,((V119/Q119)-1)*100)</f>
        <v>-13.543631064632267</v>
      </c>
      <c r="Y119" s="1256"/>
      <c r="Z119" s="1256"/>
    </row>
    <row r="120" spans="1:27" ht="14.25" thickTop="1" thickBot="1">
      <c r="A120" s="1289"/>
      <c r="B120" s="1290"/>
      <c r="C120" s="1289"/>
      <c r="D120" s="1289"/>
      <c r="E120" s="1289"/>
      <c r="F120" s="1289"/>
      <c r="G120" s="1289"/>
      <c r="H120" s="1289"/>
      <c r="I120" s="1291"/>
      <c r="J120" s="1289"/>
      <c r="L120" s="1294" t="s">
        <v>87</v>
      </c>
      <c r="M120" s="1295">
        <f>+M117+M118+M119</f>
        <v>8248</v>
      </c>
      <c r="N120" s="1296">
        <f t="shared" ref="N120" si="229">+N117+N118+N119</f>
        <v>8529</v>
      </c>
      <c r="O120" s="1295">
        <f t="shared" ref="O120" si="230">+O117+O118+O119</f>
        <v>16777</v>
      </c>
      <c r="P120" s="1295">
        <f t="shared" ref="P120" si="231">+P117+P118+P119</f>
        <v>0</v>
      </c>
      <c r="Q120" s="1297">
        <f t="shared" ref="Q120" si="232">+Q117+Q118+Q119</f>
        <v>16777</v>
      </c>
      <c r="R120" s="1295">
        <f t="shared" ref="R120" si="233">+R117+R118+R119</f>
        <v>7413</v>
      </c>
      <c r="S120" s="1296">
        <f t="shared" ref="S120" si="234">+S117+S118+S119</f>
        <v>7542</v>
      </c>
      <c r="T120" s="1295">
        <f t="shared" ref="T120" si="235">+T117+T118+T119</f>
        <v>14955</v>
      </c>
      <c r="U120" s="1295">
        <f t="shared" ref="U120" si="236">+U117+U118+U119</f>
        <v>4</v>
      </c>
      <c r="V120" s="1297">
        <f t="shared" ref="V120" si="237">+V117+V118+V119</f>
        <v>14959</v>
      </c>
      <c r="W120" s="1298">
        <f t="shared" ref="W120" si="238">IF(Q120=0,0,((V120/Q120)-1)*100)</f>
        <v>-10.8362639327651</v>
      </c>
      <c r="Y120" s="1256"/>
      <c r="Z120" s="1256"/>
    </row>
    <row r="121" spans="1:27" ht="13.5" thickTop="1">
      <c r="B121" s="1290"/>
      <c r="C121" s="1289"/>
      <c r="D121" s="1289"/>
      <c r="E121" s="1289"/>
      <c r="F121" s="1289"/>
      <c r="G121" s="1289"/>
      <c r="H121" s="1289"/>
      <c r="I121" s="1291"/>
      <c r="L121" s="1204" t="s">
        <v>21</v>
      </c>
      <c r="M121" s="1236">
        <f>BKK!M121+DMK!M121</f>
        <v>2159</v>
      </c>
      <c r="N121" s="1237">
        <f>BKK!N121+DMK!N121</f>
        <v>2442</v>
      </c>
      <c r="O121" s="1292">
        <f>M121+N121</f>
        <v>4601</v>
      </c>
      <c r="P121" s="1239">
        <f>BKK!P121+DMK!P121</f>
        <v>0</v>
      </c>
      <c r="Q121" s="1293">
        <f t="shared" ref="Q121" si="239">+O121+P121</f>
        <v>4601</v>
      </c>
      <c r="R121" s="1236">
        <f>BKK!R121+DMK!R121</f>
        <v>2088</v>
      </c>
      <c r="S121" s="1237">
        <f>BKK!S121+DMK!S121</f>
        <v>2115</v>
      </c>
      <c r="T121" s="1292">
        <f>R121+S121</f>
        <v>4203</v>
      </c>
      <c r="U121" s="1239">
        <f>BKK!U121+DMK!U121</f>
        <v>0</v>
      </c>
      <c r="V121" s="1293">
        <f t="shared" ref="V121" si="240">+T121+U121</f>
        <v>4203</v>
      </c>
      <c r="W121" s="1235">
        <f t="shared" si="224"/>
        <v>-8.6502934144751187</v>
      </c>
      <c r="Y121" s="1256"/>
      <c r="Z121" s="1256"/>
    </row>
    <row r="122" spans="1:27">
      <c r="B122" s="1290"/>
      <c r="C122" s="1289"/>
      <c r="D122" s="1289"/>
      <c r="E122" s="1289"/>
      <c r="F122" s="1289"/>
      <c r="G122" s="1289"/>
      <c r="H122" s="1289"/>
      <c r="I122" s="1291"/>
      <c r="L122" s="1204" t="s">
        <v>88</v>
      </c>
      <c r="M122" s="1236">
        <f>BKK!M122+DMK!M122</f>
        <v>2200</v>
      </c>
      <c r="N122" s="1237">
        <f>BKK!N122+DMK!N122</f>
        <v>2254</v>
      </c>
      <c r="O122" s="1292">
        <f>M122+N122</f>
        <v>4454</v>
      </c>
      <c r="P122" s="1239">
        <f>BKK!P122+DMK!P122</f>
        <v>0</v>
      </c>
      <c r="Q122" s="1293">
        <f>+O122+P122</f>
        <v>4454</v>
      </c>
      <c r="R122" s="1236">
        <f>BKK!R122+DMK!R122</f>
        <v>2422</v>
      </c>
      <c r="S122" s="1237">
        <f>BKK!S122+DMK!S122</f>
        <v>2162</v>
      </c>
      <c r="T122" s="1292">
        <f>R122+S122</f>
        <v>4584</v>
      </c>
      <c r="U122" s="1239">
        <f>BKK!U122+DMK!U122</f>
        <v>1</v>
      </c>
      <c r="V122" s="1293">
        <f>+T122+U122</f>
        <v>4585</v>
      </c>
      <c r="W122" s="1235">
        <f t="shared" ref="W122:W126" si="241">IF(Q122=0,0,((V122/Q122)-1)*100)</f>
        <v>2.9411764705882248</v>
      </c>
      <c r="Y122" s="1256"/>
      <c r="Z122" s="1256"/>
    </row>
    <row r="123" spans="1:27" ht="13.5" thickBot="1">
      <c r="B123" s="1290"/>
      <c r="C123" s="1289"/>
      <c r="D123" s="1289"/>
      <c r="E123" s="1289"/>
      <c r="F123" s="1289"/>
      <c r="G123" s="1289"/>
      <c r="H123" s="1289"/>
      <c r="I123" s="1291"/>
      <c r="L123" s="1204" t="s">
        <v>22</v>
      </c>
      <c r="M123" s="1236">
        <f>BKK!M123+DMK!M123</f>
        <v>2266</v>
      </c>
      <c r="N123" s="1237">
        <f>BKK!N123+DMK!N123</f>
        <v>2323</v>
      </c>
      <c r="O123" s="1299">
        <f>M123+N123</f>
        <v>4589</v>
      </c>
      <c r="P123" s="1263">
        <f>BKK!P123+DMK!P123</f>
        <v>0</v>
      </c>
      <c r="Q123" s="1293">
        <f>+O123+P123</f>
        <v>4589</v>
      </c>
      <c r="R123" s="1236">
        <f>BKK!R123+DMK!R123</f>
        <v>2385</v>
      </c>
      <c r="S123" s="1237">
        <f>BKK!S123+DMK!S123</f>
        <v>2175</v>
      </c>
      <c r="T123" s="1299">
        <f>R123+S123</f>
        <v>4560</v>
      </c>
      <c r="U123" s="1263">
        <f>BKK!U123+DMK!U123</f>
        <v>0</v>
      </c>
      <c r="V123" s="1293">
        <f>+T123+U123</f>
        <v>4560</v>
      </c>
      <c r="W123" s="1235">
        <f t="shared" si="241"/>
        <v>-0.63194595772499973</v>
      </c>
      <c r="Y123" s="1256"/>
      <c r="Z123" s="1256"/>
    </row>
    <row r="124" spans="1:27" ht="14.25" thickTop="1" thickBot="1">
      <c r="A124" s="1289"/>
      <c r="B124" s="1290"/>
      <c r="C124" s="1289"/>
      <c r="D124" s="1289"/>
      <c r="E124" s="1289"/>
      <c r="F124" s="1289"/>
      <c r="G124" s="1289"/>
      <c r="H124" s="1289"/>
      <c r="I124" s="1291"/>
      <c r="J124" s="1289"/>
      <c r="L124" s="1300" t="s">
        <v>60</v>
      </c>
      <c r="M124" s="1301">
        <f>+M121+M122+M123</f>
        <v>6625</v>
      </c>
      <c r="N124" s="1301">
        <f t="shared" ref="N124" si="242">+N121+N122+N123</f>
        <v>7019</v>
      </c>
      <c r="O124" s="1302">
        <f t="shared" ref="O124" si="243">+O121+O122+O123</f>
        <v>13644</v>
      </c>
      <c r="P124" s="1302">
        <f t="shared" ref="P124" si="244">+P121+P122+P123</f>
        <v>0</v>
      </c>
      <c r="Q124" s="1302">
        <f t="shared" ref="Q124" si="245">+Q121+Q122+Q123</f>
        <v>13644</v>
      </c>
      <c r="R124" s="1301">
        <f t="shared" ref="R124" si="246">+R121+R122+R123</f>
        <v>6895</v>
      </c>
      <c r="S124" s="1301">
        <f t="shared" ref="S124" si="247">+S121+S122+S123</f>
        <v>6452</v>
      </c>
      <c r="T124" s="1302">
        <f t="shared" ref="T124" si="248">+T121+T122+T123</f>
        <v>13347</v>
      </c>
      <c r="U124" s="1302">
        <f t="shared" ref="U124" si="249">+U121+U122+U123</f>
        <v>1</v>
      </c>
      <c r="V124" s="1302">
        <f t="shared" ref="V124" si="250">+V121+V122+V123</f>
        <v>13348</v>
      </c>
      <c r="W124" s="1303">
        <f t="shared" si="241"/>
        <v>-2.1694517736734142</v>
      </c>
      <c r="Y124" s="1256"/>
      <c r="Z124" s="1256"/>
    </row>
    <row r="125" spans="1:27" s="1305" customFormat="1" ht="12.75" customHeight="1" thickTop="1">
      <c r="B125" s="1306"/>
      <c r="C125" s="1307"/>
      <c r="D125" s="1307"/>
      <c r="E125" s="1307"/>
      <c r="F125" s="1307"/>
      <c r="G125" s="1307"/>
      <c r="H125" s="1307"/>
      <c r="I125" s="1308"/>
      <c r="L125" s="1204" t="s">
        <v>24</v>
      </c>
      <c r="M125" s="1236">
        <f>BKK!M125+DMK!M125</f>
        <v>2196</v>
      </c>
      <c r="N125" s="1237">
        <f>BKK!N125+DMK!N125</f>
        <v>2532</v>
      </c>
      <c r="O125" s="1299">
        <f>M125+N125</f>
        <v>4728</v>
      </c>
      <c r="P125" s="1274">
        <f>BKK!P125+DMK!P125</f>
        <v>0</v>
      </c>
      <c r="Q125" s="1293">
        <f>+O125+P125</f>
        <v>4728</v>
      </c>
      <c r="R125" s="1236">
        <f>BKK!R125+DMK!R125</f>
        <v>2589</v>
      </c>
      <c r="S125" s="1237">
        <f>BKK!S125+DMK!S125</f>
        <v>2129</v>
      </c>
      <c r="T125" s="1299">
        <f>R125+S125</f>
        <v>4718</v>
      </c>
      <c r="U125" s="1274">
        <f>BKK!U125+DMK!U125</f>
        <v>1</v>
      </c>
      <c r="V125" s="1293">
        <f>+T125+U125</f>
        <v>4719</v>
      </c>
      <c r="W125" s="1235">
        <f t="shared" si="241"/>
        <v>-0.19035532994924331</v>
      </c>
      <c r="X125" s="1201"/>
      <c r="Y125" s="1256"/>
      <c r="Z125" s="1256"/>
      <c r="AA125" s="1259"/>
    </row>
    <row r="126" spans="1:27" s="1305" customFormat="1" ht="12.75" customHeight="1">
      <c r="B126" s="1309"/>
      <c r="C126" s="1310"/>
      <c r="D126" s="1310"/>
      <c r="E126" s="1310"/>
      <c r="F126" s="1310"/>
      <c r="G126" s="1310"/>
      <c r="H126" s="1310"/>
      <c r="I126" s="1311"/>
      <c r="L126" s="1204" t="s">
        <v>25</v>
      </c>
      <c r="M126" s="1236">
        <f>BKK!M126+DMK!M126</f>
        <v>2375</v>
      </c>
      <c r="N126" s="1237">
        <f>BKK!N126+DMK!N126</f>
        <v>2659</v>
      </c>
      <c r="O126" s="1299">
        <f>M126+N126</f>
        <v>5034</v>
      </c>
      <c r="P126" s="1239">
        <f>BKK!P126+DMK!P126</f>
        <v>7</v>
      </c>
      <c r="Q126" s="1293">
        <f>+O126+P126</f>
        <v>5041</v>
      </c>
      <c r="R126" s="1236">
        <f>BKK!R126+DMK!R126</f>
        <v>2666</v>
      </c>
      <c r="S126" s="1237">
        <f>BKK!S126+DMK!S126</f>
        <v>2447</v>
      </c>
      <c r="T126" s="1299">
        <f>R126+S126</f>
        <v>5113</v>
      </c>
      <c r="U126" s="1239">
        <f>BKK!U126+DMK!U126</f>
        <v>1</v>
      </c>
      <c r="V126" s="1293">
        <f>+T126+U126</f>
        <v>5114</v>
      </c>
      <c r="W126" s="1235">
        <f t="shared" si="241"/>
        <v>1.4481253719500042</v>
      </c>
      <c r="X126" s="1201"/>
      <c r="AA126" s="1312"/>
    </row>
    <row r="127" spans="1:27" s="1305" customFormat="1" ht="12.75" customHeight="1" thickBot="1">
      <c r="B127" s="1309"/>
      <c r="C127" s="1310"/>
      <c r="D127" s="1310"/>
      <c r="E127" s="1310"/>
      <c r="F127" s="1310"/>
      <c r="G127" s="1310"/>
      <c r="H127" s="1310"/>
      <c r="I127" s="1311"/>
      <c r="L127" s="1204" t="s">
        <v>26</v>
      </c>
      <c r="M127" s="1236">
        <f>BKK!M127+DMK!M127</f>
        <v>2093</v>
      </c>
      <c r="N127" s="1237">
        <f>BKK!N127+DMK!N127</f>
        <v>2473</v>
      </c>
      <c r="O127" s="1299">
        <f>M127+N127</f>
        <v>4566</v>
      </c>
      <c r="P127" s="1239">
        <f>BKK!P127+DMK!P127</f>
        <v>0</v>
      </c>
      <c r="Q127" s="1293">
        <f t="shared" ref="Q127" si="251">+O127+P127</f>
        <v>4566</v>
      </c>
      <c r="R127" s="1236">
        <f>BKK!R127+DMK!R127</f>
        <v>2518</v>
      </c>
      <c r="S127" s="1237">
        <f>BKK!S127+DMK!S127</f>
        <v>2112</v>
      </c>
      <c r="T127" s="1299">
        <f>R127+S127</f>
        <v>4630</v>
      </c>
      <c r="U127" s="1239">
        <f>BKK!U127+DMK!U127</f>
        <v>0</v>
      </c>
      <c r="V127" s="1293">
        <f t="shared" ref="V127" si="252">+T127+U127</f>
        <v>4630</v>
      </c>
      <c r="W127" s="1235">
        <f>IF(Q127=0,0,((V127/Q127)-1)*100)</f>
        <v>1.4016644765659114</v>
      </c>
      <c r="X127" s="1201"/>
      <c r="AA127" s="1312"/>
    </row>
    <row r="128" spans="1:27" ht="14.25" thickTop="1" thickBot="1">
      <c r="A128" s="1289"/>
      <c r="B128" s="1290"/>
      <c r="C128" s="1289"/>
      <c r="D128" s="1289"/>
      <c r="E128" s="1289"/>
      <c r="F128" s="1289"/>
      <c r="G128" s="1289"/>
      <c r="H128" s="1289"/>
      <c r="I128" s="1291"/>
      <c r="J128" s="1289"/>
      <c r="L128" s="1294" t="s">
        <v>27</v>
      </c>
      <c r="M128" s="1295">
        <f>+M125+M126+M127</f>
        <v>6664</v>
      </c>
      <c r="N128" s="1296">
        <f t="shared" ref="N128" si="253">+N125+N126+N127</f>
        <v>7664</v>
      </c>
      <c r="O128" s="1295">
        <f t="shared" ref="O128" si="254">+O125+O126+O127</f>
        <v>14328</v>
      </c>
      <c r="P128" s="1295">
        <f t="shared" ref="P128" si="255">+P125+P126+P127</f>
        <v>7</v>
      </c>
      <c r="Q128" s="1295">
        <f t="shared" ref="Q128" si="256">+Q125+Q126+Q127</f>
        <v>14335</v>
      </c>
      <c r="R128" s="1295">
        <f t="shared" ref="R128" si="257">+R125+R126+R127</f>
        <v>7773</v>
      </c>
      <c r="S128" s="1296">
        <f t="shared" ref="S128" si="258">+S125+S126+S127</f>
        <v>6688</v>
      </c>
      <c r="T128" s="1295">
        <f t="shared" ref="T128" si="259">+T125+T126+T127</f>
        <v>14461</v>
      </c>
      <c r="U128" s="1295">
        <f t="shared" ref="U128" si="260">+U125+U126+U127</f>
        <v>2</v>
      </c>
      <c r="V128" s="1295">
        <f t="shared" ref="V128" si="261">+V125+V126+V127</f>
        <v>14463</v>
      </c>
      <c r="W128" s="1298">
        <f>IF(Q128=0,0,((V128/Q128)-1)*100)</f>
        <v>0.89291942797349311</v>
      </c>
      <c r="Y128" s="1305"/>
      <c r="Z128" s="1305"/>
      <c r="AA128" s="1312"/>
    </row>
    <row r="129" spans="1:26" ht="14.25" thickTop="1" thickBot="1">
      <c r="A129" s="1289"/>
      <c r="B129" s="1290"/>
      <c r="C129" s="1289"/>
      <c r="D129" s="1289"/>
      <c r="E129" s="1289"/>
      <c r="F129" s="1289"/>
      <c r="G129" s="1289"/>
      <c r="H129" s="1289"/>
      <c r="I129" s="1291"/>
      <c r="J129" s="1289"/>
      <c r="L129" s="1294" t="s">
        <v>92</v>
      </c>
      <c r="M129" s="1295">
        <f>+M120+M124+M125+M126+M127</f>
        <v>21537</v>
      </c>
      <c r="N129" s="1296">
        <f t="shared" ref="N129:V129" si="262">+N120+N124+N125+N126+N127</f>
        <v>23212</v>
      </c>
      <c r="O129" s="1295">
        <f t="shared" si="262"/>
        <v>44749</v>
      </c>
      <c r="P129" s="1295">
        <f t="shared" si="262"/>
        <v>7</v>
      </c>
      <c r="Q129" s="1295">
        <f t="shared" si="262"/>
        <v>44756</v>
      </c>
      <c r="R129" s="1295">
        <f t="shared" si="262"/>
        <v>22081</v>
      </c>
      <c r="S129" s="1296">
        <f t="shared" si="262"/>
        <v>20682</v>
      </c>
      <c r="T129" s="1295">
        <f t="shared" si="262"/>
        <v>42763</v>
      </c>
      <c r="U129" s="1295">
        <f t="shared" si="262"/>
        <v>7</v>
      </c>
      <c r="V129" s="1297">
        <f t="shared" si="262"/>
        <v>42770</v>
      </c>
      <c r="W129" s="1298">
        <f>IF(Q129=0,0,((V129/Q129)-1)*100)</f>
        <v>-4.4373938689784564</v>
      </c>
      <c r="Y129" s="1256"/>
      <c r="Z129" s="1256"/>
    </row>
    <row r="130" spans="1:26" ht="14.25" thickTop="1" thickBot="1">
      <c r="A130" s="1289"/>
      <c r="B130" s="1290"/>
      <c r="C130" s="1289"/>
      <c r="D130" s="1289"/>
      <c r="E130" s="1289"/>
      <c r="F130" s="1289"/>
      <c r="G130" s="1289"/>
      <c r="H130" s="1289"/>
      <c r="I130" s="1291"/>
      <c r="J130" s="1289"/>
      <c r="L130" s="1294" t="s">
        <v>89</v>
      </c>
      <c r="M130" s="1295">
        <f>+M116+M120+M124+M128</f>
        <v>28759</v>
      </c>
      <c r="N130" s="1296">
        <f t="shared" ref="N130:V130" si="263">+N116+N120+N124+N128</f>
        <v>31518</v>
      </c>
      <c r="O130" s="1295">
        <f t="shared" si="263"/>
        <v>60277</v>
      </c>
      <c r="P130" s="1295">
        <f t="shared" si="263"/>
        <v>10</v>
      </c>
      <c r="Q130" s="1297">
        <f t="shared" si="263"/>
        <v>60287</v>
      </c>
      <c r="R130" s="1295">
        <f t="shared" si="263"/>
        <v>29388</v>
      </c>
      <c r="S130" s="1296">
        <f t="shared" si="263"/>
        <v>27710</v>
      </c>
      <c r="T130" s="1295">
        <f t="shared" si="263"/>
        <v>57098</v>
      </c>
      <c r="U130" s="1295">
        <f t="shared" si="263"/>
        <v>16</v>
      </c>
      <c r="V130" s="1297">
        <f t="shared" si="263"/>
        <v>57114</v>
      </c>
      <c r="W130" s="1298">
        <f t="shared" ref="W130" si="264">IF(Q130=0,0,((V130/Q130)-1)*100)</f>
        <v>-5.2631578947368478</v>
      </c>
      <c r="Y130" s="1256"/>
      <c r="Z130" s="1256"/>
    </row>
    <row r="131" spans="1:26" ht="14.25" thickTop="1" thickBot="1">
      <c r="B131" s="1290"/>
      <c r="C131" s="1289"/>
      <c r="D131" s="1289"/>
      <c r="E131" s="1289"/>
      <c r="F131" s="1289"/>
      <c r="G131" s="1289"/>
      <c r="H131" s="1289"/>
      <c r="I131" s="1291"/>
      <c r="L131" s="1280" t="s">
        <v>59</v>
      </c>
      <c r="W131" s="1313"/>
    </row>
    <row r="132" spans="1:26" ht="13.5" thickTop="1">
      <c r="B132" s="1290"/>
      <c r="C132" s="1289"/>
      <c r="D132" s="1289"/>
      <c r="E132" s="1289"/>
      <c r="F132" s="1289"/>
      <c r="G132" s="1289"/>
      <c r="H132" s="1289"/>
      <c r="I132" s="1291"/>
      <c r="L132" s="1380" t="s">
        <v>46</v>
      </c>
      <c r="M132" s="1381"/>
      <c r="N132" s="1381"/>
      <c r="O132" s="1381"/>
      <c r="P132" s="1381"/>
      <c r="Q132" s="1381"/>
      <c r="R132" s="1381"/>
      <c r="S132" s="1381"/>
      <c r="T132" s="1381"/>
      <c r="U132" s="1381"/>
      <c r="V132" s="1381"/>
      <c r="W132" s="1382"/>
    </row>
    <row r="133" spans="1:26" ht="18" thickBot="1">
      <c r="B133" s="1290"/>
      <c r="C133" s="1289"/>
      <c r="D133" s="1289"/>
      <c r="E133" s="1289"/>
      <c r="F133" s="1289"/>
      <c r="G133" s="1289"/>
      <c r="H133" s="1289"/>
      <c r="I133" s="1291"/>
      <c r="L133" s="1383" t="s">
        <v>47</v>
      </c>
      <c r="M133" s="1384"/>
      <c r="N133" s="1384"/>
      <c r="O133" s="1384"/>
      <c r="P133" s="1384"/>
      <c r="Q133" s="1384"/>
      <c r="R133" s="1384"/>
      <c r="S133" s="1384"/>
      <c r="T133" s="1384"/>
      <c r="U133" s="1384"/>
      <c r="V133" s="1384"/>
      <c r="W133" s="1385"/>
      <c r="Z133" s="1314"/>
    </row>
    <row r="134" spans="1:26" ht="18.75" thickTop="1" thickBot="1">
      <c r="B134" s="1290"/>
      <c r="C134" s="1289"/>
      <c r="D134" s="1289"/>
      <c r="E134" s="1289"/>
      <c r="F134" s="1289"/>
      <c r="G134" s="1289"/>
      <c r="H134" s="1289"/>
      <c r="I134" s="1291"/>
      <c r="W134" s="1282" t="s">
        <v>40</v>
      </c>
      <c r="Z134" s="1315"/>
    </row>
    <row r="135" spans="1:26" ht="14.25" thickTop="1" thickBot="1">
      <c r="L135" s="1202"/>
      <c r="M135" s="1392" t="s">
        <v>90</v>
      </c>
      <c r="N135" s="1393"/>
      <c r="O135" s="1393"/>
      <c r="P135" s="1393"/>
      <c r="Q135" s="1394"/>
      <c r="R135" s="1392" t="s">
        <v>91</v>
      </c>
      <c r="S135" s="1393"/>
      <c r="T135" s="1393"/>
      <c r="U135" s="1393"/>
      <c r="V135" s="1394"/>
      <c r="W135" s="1203" t="s">
        <v>4</v>
      </c>
    </row>
    <row r="136" spans="1:26" ht="18" thickTop="1">
      <c r="B136" s="1290"/>
      <c r="C136" s="1289"/>
      <c r="D136" s="1289"/>
      <c r="E136" s="1289"/>
      <c r="F136" s="1289"/>
      <c r="G136" s="1289"/>
      <c r="H136" s="1289"/>
      <c r="I136" s="1291"/>
      <c r="L136" s="1204" t="s">
        <v>5</v>
      </c>
      <c r="M136" s="1205"/>
      <c r="N136" s="1209"/>
      <c r="O136" s="1283"/>
      <c r="P136" s="1211"/>
      <c r="Q136" s="1284"/>
      <c r="R136" s="1205"/>
      <c r="S136" s="1209"/>
      <c r="T136" s="1283"/>
      <c r="U136" s="1211"/>
      <c r="V136" s="1284"/>
      <c r="W136" s="1208" t="s">
        <v>6</v>
      </c>
      <c r="Z136" s="1315"/>
    </row>
    <row r="137" spans="1:26" ht="13.5" thickBot="1">
      <c r="B137" s="1290"/>
      <c r="C137" s="1289"/>
      <c r="D137" s="1289"/>
      <c r="E137" s="1289"/>
      <c r="F137" s="1289"/>
      <c r="G137" s="1289"/>
      <c r="H137" s="1289"/>
      <c r="I137" s="1291"/>
      <c r="L137" s="1212"/>
      <c r="M137" s="1217" t="s">
        <v>41</v>
      </c>
      <c r="N137" s="1218" t="s">
        <v>42</v>
      </c>
      <c r="O137" s="1285" t="s">
        <v>43</v>
      </c>
      <c r="P137" s="1220" t="s">
        <v>13</v>
      </c>
      <c r="Q137" s="1286" t="s">
        <v>9</v>
      </c>
      <c r="R137" s="1217" t="s">
        <v>41</v>
      </c>
      <c r="S137" s="1218" t="s">
        <v>42</v>
      </c>
      <c r="T137" s="1285" t="s">
        <v>43</v>
      </c>
      <c r="U137" s="1220" t="s">
        <v>13</v>
      </c>
      <c r="V137" s="1286" t="s">
        <v>9</v>
      </c>
      <c r="W137" s="1216"/>
    </row>
    <row r="138" spans="1:26" ht="4.5" customHeight="1" thickTop="1">
      <c r="B138" s="1290"/>
      <c r="C138" s="1289"/>
      <c r="D138" s="1289"/>
      <c r="E138" s="1289"/>
      <c r="F138" s="1289"/>
      <c r="G138" s="1289"/>
      <c r="H138" s="1289"/>
      <c r="I138" s="1291"/>
      <c r="L138" s="1204"/>
      <c r="M138" s="1225"/>
      <c r="N138" s="1226"/>
      <c r="O138" s="1287"/>
      <c r="P138" s="1228"/>
      <c r="Q138" s="1288"/>
      <c r="R138" s="1225"/>
      <c r="S138" s="1226"/>
      <c r="T138" s="1287"/>
      <c r="U138" s="1228"/>
      <c r="V138" s="1288"/>
      <c r="W138" s="1230"/>
    </row>
    <row r="139" spans="1:26">
      <c r="B139" s="1290"/>
      <c r="C139" s="1289"/>
      <c r="D139" s="1289"/>
      <c r="E139" s="1289"/>
      <c r="F139" s="1289"/>
      <c r="G139" s="1289"/>
      <c r="H139" s="1289"/>
      <c r="I139" s="1291"/>
      <c r="L139" s="1204" t="s">
        <v>14</v>
      </c>
      <c r="M139" s="1236">
        <f t="shared" ref="M139:N141" si="265">+M87+M113</f>
        <v>49129</v>
      </c>
      <c r="N139" s="1237">
        <f t="shared" si="265"/>
        <v>62394</v>
      </c>
      <c r="O139" s="1292">
        <f>+M139+N139</f>
        <v>111523</v>
      </c>
      <c r="P139" s="1239">
        <f>+P87+P113</f>
        <v>4262</v>
      </c>
      <c r="Q139" s="1293">
        <f>+O139+P139</f>
        <v>115785</v>
      </c>
      <c r="R139" s="1236">
        <f t="shared" ref="R139:S141" si="266">+R87+R113</f>
        <v>55936</v>
      </c>
      <c r="S139" s="1237">
        <f t="shared" si="266"/>
        <v>69538</v>
      </c>
      <c r="T139" s="1292">
        <f>+R139+S139</f>
        <v>125474</v>
      </c>
      <c r="U139" s="1239">
        <f>+U87+U113</f>
        <v>4116</v>
      </c>
      <c r="V139" s="1293">
        <f>+T139+U139</f>
        <v>129590</v>
      </c>
      <c r="W139" s="1235">
        <f t="shared" ref="W139:W147" si="267">IF(Q139=0,0,((V139/Q139)-1)*100)</f>
        <v>11.922960659843685</v>
      </c>
      <c r="Y139" s="1256"/>
      <c r="Z139" s="1256"/>
    </row>
    <row r="140" spans="1:26">
      <c r="B140" s="1290"/>
      <c r="C140" s="1289"/>
      <c r="D140" s="1289"/>
      <c r="E140" s="1289"/>
      <c r="F140" s="1289"/>
      <c r="G140" s="1289"/>
      <c r="H140" s="1289"/>
      <c r="I140" s="1291"/>
      <c r="L140" s="1204" t="s">
        <v>15</v>
      </c>
      <c r="M140" s="1236">
        <f t="shared" si="265"/>
        <v>48631</v>
      </c>
      <c r="N140" s="1237">
        <f t="shared" si="265"/>
        <v>62886</v>
      </c>
      <c r="O140" s="1292">
        <f t="shared" ref="O140:O141" si="268">+M140+N140</f>
        <v>111517</v>
      </c>
      <c r="P140" s="1239">
        <f>+P88+P114</f>
        <v>3945</v>
      </c>
      <c r="Q140" s="1293">
        <f t="shared" ref="Q140:Q141" si="269">+O140+P140</f>
        <v>115462</v>
      </c>
      <c r="R140" s="1236">
        <f t="shared" si="266"/>
        <v>55926</v>
      </c>
      <c r="S140" s="1237">
        <f t="shared" si="266"/>
        <v>69384</v>
      </c>
      <c r="T140" s="1292">
        <f t="shared" ref="T140:T141" si="270">+R140+S140</f>
        <v>125310</v>
      </c>
      <c r="U140" s="1239">
        <f>+U88+U114</f>
        <v>4449</v>
      </c>
      <c r="V140" s="1293">
        <f t="shared" ref="V140:V141" si="271">+T140+U140</f>
        <v>129759</v>
      </c>
      <c r="W140" s="1235">
        <f t="shared" si="267"/>
        <v>12.382428851050564</v>
      </c>
      <c r="Y140" s="1256"/>
      <c r="Z140" s="1256"/>
    </row>
    <row r="141" spans="1:26" ht="13.5" thickBot="1">
      <c r="B141" s="1290"/>
      <c r="C141" s="1289"/>
      <c r="D141" s="1289"/>
      <c r="E141" s="1289"/>
      <c r="F141" s="1289"/>
      <c r="G141" s="1289"/>
      <c r="H141" s="1289"/>
      <c r="I141" s="1291"/>
      <c r="L141" s="1212" t="s">
        <v>16</v>
      </c>
      <c r="M141" s="1236">
        <f t="shared" si="265"/>
        <v>46940</v>
      </c>
      <c r="N141" s="1237">
        <f t="shared" si="265"/>
        <v>60214</v>
      </c>
      <c r="O141" s="1292">
        <f t="shared" si="268"/>
        <v>107154</v>
      </c>
      <c r="P141" s="1239">
        <f>+P89+P115</f>
        <v>3882</v>
      </c>
      <c r="Q141" s="1293">
        <f t="shared" si="269"/>
        <v>111036</v>
      </c>
      <c r="R141" s="1236">
        <f t="shared" si="266"/>
        <v>56446</v>
      </c>
      <c r="S141" s="1237">
        <f t="shared" si="266"/>
        <v>68899</v>
      </c>
      <c r="T141" s="1292">
        <f t="shared" si="270"/>
        <v>125345</v>
      </c>
      <c r="U141" s="1239">
        <f>+U89+U115</f>
        <v>4142</v>
      </c>
      <c r="V141" s="1293">
        <f t="shared" si="271"/>
        <v>129487</v>
      </c>
      <c r="W141" s="1235">
        <f t="shared" si="267"/>
        <v>16.617133182031061</v>
      </c>
      <c r="Y141" s="1256"/>
      <c r="Z141" s="1256"/>
    </row>
    <row r="142" spans="1:26" ht="14.25" thickTop="1" thickBot="1">
      <c r="B142" s="1290"/>
      <c r="C142" s="1289"/>
      <c r="D142" s="1289"/>
      <c r="E142" s="1289"/>
      <c r="F142" s="1289"/>
      <c r="G142" s="1289"/>
      <c r="H142" s="1289"/>
      <c r="I142" s="1291"/>
      <c r="L142" s="1294" t="s">
        <v>17</v>
      </c>
      <c r="M142" s="1295">
        <f t="shared" ref="M142:Q142" si="272">+M139+M140+M141</f>
        <v>144700</v>
      </c>
      <c r="N142" s="1296">
        <f t="shared" si="272"/>
        <v>185494</v>
      </c>
      <c r="O142" s="1295">
        <f t="shared" si="272"/>
        <v>330194</v>
      </c>
      <c r="P142" s="1295">
        <f t="shared" si="272"/>
        <v>12089</v>
      </c>
      <c r="Q142" s="1297">
        <f t="shared" si="272"/>
        <v>342283</v>
      </c>
      <c r="R142" s="1295">
        <f t="shared" ref="R142:V142" si="273">+R139+R140+R141</f>
        <v>168308</v>
      </c>
      <c r="S142" s="1296">
        <f t="shared" si="273"/>
        <v>207821</v>
      </c>
      <c r="T142" s="1295">
        <f t="shared" si="273"/>
        <v>376129</v>
      </c>
      <c r="U142" s="1295">
        <f t="shared" si="273"/>
        <v>12707</v>
      </c>
      <c r="V142" s="1297">
        <f t="shared" si="273"/>
        <v>388836</v>
      </c>
      <c r="W142" s="1298">
        <f t="shared" si="267"/>
        <v>13.600733895636075</v>
      </c>
      <c r="Y142" s="1256"/>
      <c r="Z142" s="1256"/>
    </row>
    <row r="143" spans="1:26" ht="13.5" thickTop="1">
      <c r="B143" s="1290"/>
      <c r="C143" s="1289"/>
      <c r="D143" s="1289"/>
      <c r="E143" s="1289"/>
      <c r="F143" s="1289"/>
      <c r="G143" s="1289"/>
      <c r="H143" s="1289"/>
      <c r="I143" s="1291"/>
      <c r="L143" s="1204" t="s">
        <v>18</v>
      </c>
      <c r="M143" s="1236">
        <f t="shared" ref="M143:N145" si="274">+M91+M117</f>
        <v>46985</v>
      </c>
      <c r="N143" s="1237">
        <f t="shared" si="274"/>
        <v>56338</v>
      </c>
      <c r="O143" s="1292">
        <f t="shared" ref="O143" si="275">+M143+N143</f>
        <v>103323</v>
      </c>
      <c r="P143" s="1239">
        <f>+P91+P117</f>
        <v>4092</v>
      </c>
      <c r="Q143" s="1293">
        <f t="shared" ref="Q143" si="276">+O143+P143</f>
        <v>107415</v>
      </c>
      <c r="R143" s="1236">
        <f t="shared" ref="R143:S145" si="277">+R91+R117</f>
        <v>53061</v>
      </c>
      <c r="S143" s="1237">
        <f t="shared" si="277"/>
        <v>61226</v>
      </c>
      <c r="T143" s="1292">
        <f t="shared" ref="T143" si="278">+R143+S143</f>
        <v>114287</v>
      </c>
      <c r="U143" s="1239">
        <f>+U91+U117</f>
        <v>3777</v>
      </c>
      <c r="V143" s="1293">
        <f t="shared" ref="V143" si="279">+T143+U143</f>
        <v>118064</v>
      </c>
      <c r="W143" s="1235">
        <f t="shared" si="267"/>
        <v>9.9138853977563723</v>
      </c>
      <c r="Y143" s="1256"/>
      <c r="Z143" s="1256"/>
    </row>
    <row r="144" spans="1:26">
      <c r="B144" s="1290"/>
      <c r="C144" s="1289"/>
      <c r="D144" s="1289"/>
      <c r="E144" s="1289"/>
      <c r="F144" s="1289"/>
      <c r="G144" s="1289"/>
      <c r="H144" s="1289"/>
      <c r="I144" s="1291"/>
      <c r="L144" s="1204" t="s">
        <v>19</v>
      </c>
      <c r="M144" s="1236">
        <f t="shared" si="274"/>
        <v>43499</v>
      </c>
      <c r="N144" s="1237">
        <f t="shared" si="274"/>
        <v>54382</v>
      </c>
      <c r="O144" s="1292">
        <f>+M144+N144</f>
        <v>97881</v>
      </c>
      <c r="P144" s="1239">
        <f>+P92+P118</f>
        <v>3213</v>
      </c>
      <c r="Q144" s="1293">
        <f>+O144+P144</f>
        <v>101094</v>
      </c>
      <c r="R144" s="1236">
        <f t="shared" si="277"/>
        <v>48900</v>
      </c>
      <c r="S144" s="1237">
        <f t="shared" si="277"/>
        <v>61180</v>
      </c>
      <c r="T144" s="1292">
        <f>+R144+S144</f>
        <v>110080</v>
      </c>
      <c r="U144" s="1239">
        <f>+U92+U118</f>
        <v>3273</v>
      </c>
      <c r="V144" s="1293">
        <f>+T144+U144</f>
        <v>113353</v>
      </c>
      <c r="W144" s="1235">
        <f>IF(Q144=0,0,((V144/Q144)-1)*100)</f>
        <v>12.126337863770352</v>
      </c>
      <c r="Y144" s="1256"/>
      <c r="Z144" s="1256"/>
    </row>
    <row r="145" spans="1:27" ht="13.5" thickBot="1">
      <c r="B145" s="1290"/>
      <c r="C145" s="1289"/>
      <c r="D145" s="1289"/>
      <c r="E145" s="1289"/>
      <c r="F145" s="1289"/>
      <c r="G145" s="1289"/>
      <c r="H145" s="1289"/>
      <c r="I145" s="1291"/>
      <c r="L145" s="1204" t="s">
        <v>20</v>
      </c>
      <c r="M145" s="1236">
        <f t="shared" si="274"/>
        <v>52809</v>
      </c>
      <c r="N145" s="1237">
        <f t="shared" si="274"/>
        <v>64036</v>
      </c>
      <c r="O145" s="1292">
        <f>+M145+N145</f>
        <v>116845</v>
      </c>
      <c r="P145" s="1239">
        <f>+P93+P119</f>
        <v>3946</v>
      </c>
      <c r="Q145" s="1293">
        <f>+O145+P145</f>
        <v>120791</v>
      </c>
      <c r="R145" s="1236">
        <f t="shared" si="277"/>
        <v>60328</v>
      </c>
      <c r="S145" s="1237">
        <f t="shared" si="277"/>
        <v>72950</v>
      </c>
      <c r="T145" s="1292">
        <f>+R145+S145</f>
        <v>133278</v>
      </c>
      <c r="U145" s="1239">
        <f>+U93+U119</f>
        <v>4187</v>
      </c>
      <c r="V145" s="1293">
        <f>+T145+U145</f>
        <v>137465</v>
      </c>
      <c r="W145" s="1235">
        <f>IF(Q145=0,0,((V145/Q145)-1)*100)</f>
        <v>13.804008576797933</v>
      </c>
      <c r="Y145" s="1256"/>
      <c r="Z145" s="1256"/>
    </row>
    <row r="146" spans="1:27" ht="14.25" thickTop="1" thickBot="1">
      <c r="A146" s="1289"/>
      <c r="B146" s="1290"/>
      <c r="C146" s="1289"/>
      <c r="D146" s="1289"/>
      <c r="E146" s="1289"/>
      <c r="F146" s="1289"/>
      <c r="G146" s="1289"/>
      <c r="H146" s="1289"/>
      <c r="I146" s="1291"/>
      <c r="J146" s="1289"/>
      <c r="L146" s="1294" t="s">
        <v>87</v>
      </c>
      <c r="M146" s="1295">
        <f>+M143+M144+M145</f>
        <v>143293</v>
      </c>
      <c r="N146" s="1296">
        <f t="shared" ref="N146" si="280">+N143+N144+N145</f>
        <v>174756</v>
      </c>
      <c r="O146" s="1295">
        <f t="shared" ref="O146" si="281">+O143+O144+O145</f>
        <v>318049</v>
      </c>
      <c r="P146" s="1295">
        <f t="shared" ref="P146" si="282">+P143+P144+P145</f>
        <v>11251</v>
      </c>
      <c r="Q146" s="1297">
        <f t="shared" ref="Q146" si="283">+Q143+Q144+Q145</f>
        <v>329300</v>
      </c>
      <c r="R146" s="1295">
        <f t="shared" ref="R146" si="284">+R143+R144+R145</f>
        <v>162289</v>
      </c>
      <c r="S146" s="1296">
        <f t="shared" ref="S146" si="285">+S143+S144+S145</f>
        <v>195356</v>
      </c>
      <c r="T146" s="1295">
        <f t="shared" ref="T146" si="286">+T143+T144+T145</f>
        <v>357645</v>
      </c>
      <c r="U146" s="1295">
        <f t="shared" ref="U146" si="287">+U143+U144+U145</f>
        <v>11237</v>
      </c>
      <c r="V146" s="1297">
        <f t="shared" ref="V146" si="288">+V143+V144+V145</f>
        <v>368882</v>
      </c>
      <c r="W146" s="1298">
        <f t="shared" ref="W146" si="289">IF(Q146=0,0,((V146/Q146)-1)*100)</f>
        <v>12.020042514424546</v>
      </c>
      <c r="Y146" s="1256"/>
      <c r="Z146" s="1256"/>
    </row>
    <row r="147" spans="1:27" ht="13.5" thickTop="1">
      <c r="B147" s="1290"/>
      <c r="C147" s="1289"/>
      <c r="D147" s="1289"/>
      <c r="E147" s="1289"/>
      <c r="F147" s="1289"/>
      <c r="G147" s="1289"/>
      <c r="H147" s="1289"/>
      <c r="I147" s="1291"/>
      <c r="L147" s="1204" t="s">
        <v>21</v>
      </c>
      <c r="M147" s="1236">
        <f t="shared" ref="M147:N149" si="290">+M95+M121</f>
        <v>45294</v>
      </c>
      <c r="N147" s="1237">
        <f t="shared" si="290"/>
        <v>59895</v>
      </c>
      <c r="O147" s="1292">
        <f t="shared" ref="O147" si="291">+M147+N147</f>
        <v>105189</v>
      </c>
      <c r="P147" s="1239">
        <f>+P95+P121</f>
        <v>3930</v>
      </c>
      <c r="Q147" s="1293">
        <f t="shared" ref="Q147" si="292">+O147+P147</f>
        <v>109119</v>
      </c>
      <c r="R147" s="1236">
        <f t="shared" ref="R147:S149" si="293">+R95+R121</f>
        <v>51368</v>
      </c>
      <c r="S147" s="1237">
        <f t="shared" si="293"/>
        <v>67083</v>
      </c>
      <c r="T147" s="1292">
        <f t="shared" ref="T147" si="294">+R147+S147</f>
        <v>118451</v>
      </c>
      <c r="U147" s="1239">
        <f>+U95+U121</f>
        <v>3605</v>
      </c>
      <c r="V147" s="1293">
        <f t="shared" ref="V147" si="295">+T147+U147</f>
        <v>122056</v>
      </c>
      <c r="W147" s="1235">
        <f t="shared" si="267"/>
        <v>11.855863781742858</v>
      </c>
      <c r="Y147" s="1256"/>
      <c r="Z147" s="1256"/>
    </row>
    <row r="148" spans="1:27">
      <c r="B148" s="1290"/>
      <c r="C148" s="1289"/>
      <c r="D148" s="1289"/>
      <c r="E148" s="1289"/>
      <c r="F148" s="1289"/>
      <c r="G148" s="1289"/>
      <c r="H148" s="1289"/>
      <c r="I148" s="1291"/>
      <c r="L148" s="1204" t="s">
        <v>88</v>
      </c>
      <c r="M148" s="1236">
        <f t="shared" si="290"/>
        <v>45796</v>
      </c>
      <c r="N148" s="1237">
        <f t="shared" si="290"/>
        <v>64489</v>
      </c>
      <c r="O148" s="1292">
        <f>+M148+N148</f>
        <v>110285</v>
      </c>
      <c r="P148" s="1239">
        <f>+P96+P122</f>
        <v>3617</v>
      </c>
      <c r="Q148" s="1293">
        <f>+O148+P148</f>
        <v>113902</v>
      </c>
      <c r="R148" s="1236">
        <f t="shared" si="293"/>
        <v>52256</v>
      </c>
      <c r="S148" s="1237">
        <f t="shared" si="293"/>
        <v>69976</v>
      </c>
      <c r="T148" s="1292">
        <f>+R148+S148</f>
        <v>122232</v>
      </c>
      <c r="U148" s="1239">
        <f>+U96+U122</f>
        <v>3515</v>
      </c>
      <c r="V148" s="1293">
        <f>+T148+U148</f>
        <v>125747</v>
      </c>
      <c r="W148" s="1235">
        <f t="shared" ref="W148:W152" si="296">IF(Q148=0,0,((V148/Q148)-1)*100)</f>
        <v>10.399290618250777</v>
      </c>
      <c r="Y148" s="1256"/>
      <c r="Z148" s="1256"/>
    </row>
    <row r="149" spans="1:27" ht="13.5" thickBot="1">
      <c r="B149" s="1290"/>
      <c r="C149" s="1289"/>
      <c r="D149" s="1289"/>
      <c r="E149" s="1289"/>
      <c r="F149" s="1289"/>
      <c r="G149" s="1289"/>
      <c r="H149" s="1289"/>
      <c r="I149" s="1291"/>
      <c r="L149" s="1204" t="s">
        <v>22</v>
      </c>
      <c r="M149" s="1236">
        <f t="shared" si="290"/>
        <v>48073</v>
      </c>
      <c r="N149" s="1237">
        <f t="shared" si="290"/>
        <v>61367</v>
      </c>
      <c r="O149" s="1299">
        <f>+M149+N149</f>
        <v>109440</v>
      </c>
      <c r="P149" s="1263">
        <f>+P97+P123</f>
        <v>3611</v>
      </c>
      <c r="Q149" s="1293">
        <f>+O149+P149</f>
        <v>113051</v>
      </c>
      <c r="R149" s="1236">
        <f t="shared" si="293"/>
        <v>52466</v>
      </c>
      <c r="S149" s="1237">
        <f t="shared" si="293"/>
        <v>66981</v>
      </c>
      <c r="T149" s="1299">
        <f>+R149+S149</f>
        <v>119447</v>
      </c>
      <c r="U149" s="1263">
        <f>+U97+U123</f>
        <v>3382</v>
      </c>
      <c r="V149" s="1293">
        <f>+T149+U149</f>
        <v>122829</v>
      </c>
      <c r="W149" s="1235">
        <f t="shared" si="296"/>
        <v>8.6491937267251018</v>
      </c>
      <c r="Y149" s="1256"/>
      <c r="Z149" s="1256"/>
    </row>
    <row r="150" spans="1:27" ht="14.25" thickTop="1" thickBot="1">
      <c r="A150" s="1289"/>
      <c r="B150" s="1290"/>
      <c r="C150" s="1289"/>
      <c r="D150" s="1289"/>
      <c r="E150" s="1289"/>
      <c r="F150" s="1289"/>
      <c r="G150" s="1289"/>
      <c r="H150" s="1289"/>
      <c r="I150" s="1291"/>
      <c r="J150" s="1289"/>
      <c r="L150" s="1300" t="s">
        <v>60</v>
      </c>
      <c r="M150" s="1301">
        <f>+M147+M148+M149</f>
        <v>139163</v>
      </c>
      <c r="N150" s="1301">
        <f t="shared" ref="N150" si="297">+N147+N148+N149</f>
        <v>185751</v>
      </c>
      <c r="O150" s="1302">
        <f t="shared" ref="O150" si="298">+O147+O148+O149</f>
        <v>324914</v>
      </c>
      <c r="P150" s="1302">
        <f t="shared" ref="P150" si="299">+P147+P148+P149</f>
        <v>11158</v>
      </c>
      <c r="Q150" s="1302">
        <f t="shared" ref="Q150" si="300">+Q147+Q148+Q149</f>
        <v>336072</v>
      </c>
      <c r="R150" s="1301">
        <f t="shared" ref="R150" si="301">+R147+R148+R149</f>
        <v>156090</v>
      </c>
      <c r="S150" s="1301">
        <f t="shared" ref="S150" si="302">+S147+S148+S149</f>
        <v>204040</v>
      </c>
      <c r="T150" s="1302">
        <f t="shared" ref="T150" si="303">+T147+T148+T149</f>
        <v>360130</v>
      </c>
      <c r="U150" s="1302">
        <f t="shared" ref="U150" si="304">+U147+U148+U149</f>
        <v>10502</v>
      </c>
      <c r="V150" s="1302">
        <f t="shared" ref="V150" si="305">+V147+V148+V149</f>
        <v>370632</v>
      </c>
      <c r="W150" s="1303">
        <f t="shared" si="296"/>
        <v>10.283510676283658</v>
      </c>
      <c r="Y150" s="1256"/>
      <c r="Z150" s="1256"/>
    </row>
    <row r="151" spans="1:27" ht="13.5" thickTop="1">
      <c r="A151" s="1289"/>
      <c r="B151" s="1290"/>
      <c r="C151" s="1289"/>
      <c r="D151" s="1289"/>
      <c r="E151" s="1289"/>
      <c r="F151" s="1289"/>
      <c r="G151" s="1289"/>
      <c r="H151" s="1289"/>
      <c r="I151" s="1291"/>
      <c r="J151" s="1289"/>
      <c r="L151" s="1204" t="s">
        <v>24</v>
      </c>
      <c r="M151" s="1236">
        <f t="shared" ref="M151:N153" si="306">+M99+M125</f>
        <v>50009</v>
      </c>
      <c r="N151" s="1237">
        <f t="shared" si="306"/>
        <v>59440</v>
      </c>
      <c r="O151" s="1299">
        <f>+M151+N151</f>
        <v>109449</v>
      </c>
      <c r="P151" s="1274">
        <f>+P99+P125</f>
        <v>3798</v>
      </c>
      <c r="Q151" s="1293">
        <f>+O151+P151</f>
        <v>113247</v>
      </c>
      <c r="R151" s="1236">
        <f t="shared" ref="R151:S153" si="307">+R99+R125</f>
        <v>57243</v>
      </c>
      <c r="S151" s="1237">
        <f t="shared" si="307"/>
        <v>66211</v>
      </c>
      <c r="T151" s="1299">
        <f>+R151+S151</f>
        <v>123454</v>
      </c>
      <c r="U151" s="1274">
        <f>+U99+U125</f>
        <v>3735</v>
      </c>
      <c r="V151" s="1293">
        <f>+T151+U151</f>
        <v>127189</v>
      </c>
      <c r="W151" s="1235">
        <f t="shared" si="296"/>
        <v>12.311142900032678</v>
      </c>
      <c r="Y151" s="1256"/>
      <c r="Z151" s="1256"/>
    </row>
    <row r="152" spans="1:27">
      <c r="A152" s="1289"/>
      <c r="B152" s="1316"/>
      <c r="C152" s="1317"/>
      <c r="D152" s="1317"/>
      <c r="E152" s="1318"/>
      <c r="F152" s="1317"/>
      <c r="G152" s="1317"/>
      <c r="H152" s="1318"/>
      <c r="I152" s="1319"/>
      <c r="J152" s="1289"/>
      <c r="L152" s="1204" t="s">
        <v>25</v>
      </c>
      <c r="M152" s="1236">
        <f t="shared" si="306"/>
        <v>50180</v>
      </c>
      <c r="N152" s="1237">
        <f t="shared" si="306"/>
        <v>62052</v>
      </c>
      <c r="O152" s="1299">
        <f>+M152+N152</f>
        <v>112232</v>
      </c>
      <c r="P152" s="1239">
        <f>+P100+P126</f>
        <v>3889</v>
      </c>
      <c r="Q152" s="1293">
        <f>+O152+P152</f>
        <v>116121</v>
      </c>
      <c r="R152" s="1236">
        <f t="shared" si="307"/>
        <v>58258</v>
      </c>
      <c r="S152" s="1237">
        <f t="shared" si="307"/>
        <v>70632</v>
      </c>
      <c r="T152" s="1299">
        <f>+R152+S152</f>
        <v>128890</v>
      </c>
      <c r="U152" s="1239">
        <f>+U100+U126</f>
        <v>3944</v>
      </c>
      <c r="V152" s="1293">
        <f>+T152+U152</f>
        <v>132834</v>
      </c>
      <c r="W152" s="1235">
        <f t="shared" si="296"/>
        <v>14.392745498230287</v>
      </c>
    </row>
    <row r="153" spans="1:27" s="1305" customFormat="1" ht="12.75" customHeight="1" thickBot="1">
      <c r="B153" s="1309"/>
      <c r="C153" s="1310"/>
      <c r="D153" s="1310"/>
      <c r="E153" s="1310"/>
      <c r="F153" s="1310"/>
      <c r="G153" s="1310"/>
      <c r="H153" s="1310"/>
      <c r="I153" s="1311"/>
      <c r="L153" s="1204" t="s">
        <v>26</v>
      </c>
      <c r="M153" s="1236">
        <f t="shared" si="306"/>
        <v>53091</v>
      </c>
      <c r="N153" s="1237">
        <f t="shared" si="306"/>
        <v>66686</v>
      </c>
      <c r="O153" s="1299">
        <f t="shared" ref="O153" si="308">+M153+N153</f>
        <v>119777</v>
      </c>
      <c r="P153" s="1239">
        <f>+P101+P127</f>
        <v>3645</v>
      </c>
      <c r="Q153" s="1293">
        <f t="shared" ref="Q153" si="309">+O153+P153</f>
        <v>123422</v>
      </c>
      <c r="R153" s="1236">
        <f t="shared" si="307"/>
        <v>60014</v>
      </c>
      <c r="S153" s="1237">
        <f t="shared" si="307"/>
        <v>71421</v>
      </c>
      <c r="T153" s="1299">
        <f t="shared" ref="T153" si="310">+R153+S153</f>
        <v>131435</v>
      </c>
      <c r="U153" s="1239">
        <f>+U101+U127</f>
        <v>3706</v>
      </c>
      <c r="V153" s="1293">
        <f t="shared" ref="V153" si="311">+T153+U153</f>
        <v>135141</v>
      </c>
      <c r="W153" s="1235">
        <f>IF(Q153=0,0,((V153/Q153)-1)*100)</f>
        <v>9.4950657095169468</v>
      </c>
      <c r="X153" s="1201"/>
      <c r="AA153" s="1312"/>
    </row>
    <row r="154" spans="1:27" ht="14.25" thickTop="1" thickBot="1">
      <c r="A154" s="1289"/>
      <c r="B154" s="1290"/>
      <c r="C154" s="1289"/>
      <c r="D154" s="1289"/>
      <c r="E154" s="1289"/>
      <c r="F154" s="1289"/>
      <c r="G154" s="1289"/>
      <c r="H154" s="1289"/>
      <c r="I154" s="1291"/>
      <c r="J154" s="1289"/>
      <c r="L154" s="1294" t="s">
        <v>27</v>
      </c>
      <c r="M154" s="1295">
        <f>+M151+M152+M153</f>
        <v>153280</v>
      </c>
      <c r="N154" s="1296">
        <f t="shared" ref="N154" si="312">+N151+N152+N153</f>
        <v>188178</v>
      </c>
      <c r="O154" s="1295">
        <f t="shared" ref="O154" si="313">+O151+O152+O153</f>
        <v>341458</v>
      </c>
      <c r="P154" s="1295">
        <f t="shared" ref="P154" si="314">+P151+P152+P153</f>
        <v>11332</v>
      </c>
      <c r="Q154" s="1295">
        <f t="shared" ref="Q154" si="315">+Q151+Q152+Q153</f>
        <v>352790</v>
      </c>
      <c r="R154" s="1295">
        <f t="shared" ref="R154" si="316">+R151+R152+R153</f>
        <v>175515</v>
      </c>
      <c r="S154" s="1296">
        <f t="shared" ref="S154" si="317">+S151+S152+S153</f>
        <v>208264</v>
      </c>
      <c r="T154" s="1295">
        <f t="shared" ref="T154" si="318">+T151+T152+T153</f>
        <v>383779</v>
      </c>
      <c r="U154" s="1295">
        <f t="shared" ref="U154" si="319">+U151+U152+U153</f>
        <v>11385</v>
      </c>
      <c r="V154" s="1295">
        <f t="shared" ref="V154" si="320">+V151+V152+V153</f>
        <v>395164</v>
      </c>
      <c r="W154" s="1298">
        <f>IF(Q154=0,0,((V154/Q154)-1)*100)</f>
        <v>12.01111142606084</v>
      </c>
      <c r="Y154" s="1305"/>
      <c r="Z154" s="1305"/>
      <c r="AA154" s="1312"/>
    </row>
    <row r="155" spans="1:27" ht="14.25" thickTop="1" thickBot="1">
      <c r="A155" s="1289"/>
      <c r="B155" s="1290"/>
      <c r="C155" s="1289"/>
      <c r="D155" s="1289"/>
      <c r="E155" s="1289"/>
      <c r="F155" s="1289"/>
      <c r="G155" s="1289"/>
      <c r="H155" s="1289"/>
      <c r="I155" s="1291"/>
      <c r="J155" s="1289"/>
      <c r="L155" s="1294" t="s">
        <v>92</v>
      </c>
      <c r="M155" s="1295">
        <f>+M146+M150+M151+M152+M153</f>
        <v>435736</v>
      </c>
      <c r="N155" s="1296">
        <f t="shared" ref="N155:V155" si="321">+N146+N150+N151+N152+N153</f>
        <v>548685</v>
      </c>
      <c r="O155" s="1295">
        <f t="shared" si="321"/>
        <v>984421</v>
      </c>
      <c r="P155" s="1295">
        <f t="shared" si="321"/>
        <v>33741</v>
      </c>
      <c r="Q155" s="1295">
        <f t="shared" si="321"/>
        <v>1018162</v>
      </c>
      <c r="R155" s="1295">
        <f t="shared" si="321"/>
        <v>493894</v>
      </c>
      <c r="S155" s="1296">
        <f t="shared" si="321"/>
        <v>607660</v>
      </c>
      <c r="T155" s="1295">
        <f t="shared" si="321"/>
        <v>1101554</v>
      </c>
      <c r="U155" s="1295">
        <f t="shared" si="321"/>
        <v>33124</v>
      </c>
      <c r="V155" s="1297">
        <f t="shared" si="321"/>
        <v>1134678</v>
      </c>
      <c r="W155" s="1298">
        <f>IF(Q155=0,0,((V155/Q155)-1)*100)</f>
        <v>11.443758458870001</v>
      </c>
      <c r="Y155" s="1256"/>
      <c r="Z155" s="1256"/>
    </row>
    <row r="156" spans="1:27" ht="14.25" thickTop="1" thickBot="1">
      <c r="A156" s="1289"/>
      <c r="B156" s="1290"/>
      <c r="C156" s="1289"/>
      <c r="D156" s="1289"/>
      <c r="E156" s="1289"/>
      <c r="F156" s="1289"/>
      <c r="G156" s="1289"/>
      <c r="H156" s="1289"/>
      <c r="I156" s="1291"/>
      <c r="J156" s="1289"/>
      <c r="L156" s="1294" t="s">
        <v>89</v>
      </c>
      <c r="M156" s="1295">
        <f>+M142+M146+M150+M154</f>
        <v>580436</v>
      </c>
      <c r="N156" s="1296">
        <f t="shared" ref="N156:V156" si="322">+N142+N146+N150+N154</f>
        <v>734179</v>
      </c>
      <c r="O156" s="1295">
        <f t="shared" si="322"/>
        <v>1314615</v>
      </c>
      <c r="P156" s="1295">
        <f t="shared" si="322"/>
        <v>45830</v>
      </c>
      <c r="Q156" s="1297">
        <f t="shared" si="322"/>
        <v>1360445</v>
      </c>
      <c r="R156" s="1295">
        <f t="shared" si="322"/>
        <v>662202</v>
      </c>
      <c r="S156" s="1296">
        <f t="shared" si="322"/>
        <v>815481</v>
      </c>
      <c r="T156" s="1295">
        <f t="shared" si="322"/>
        <v>1477683</v>
      </c>
      <c r="U156" s="1295">
        <f t="shared" si="322"/>
        <v>45831</v>
      </c>
      <c r="V156" s="1297">
        <f t="shared" si="322"/>
        <v>1523514</v>
      </c>
      <c r="W156" s="1298">
        <f t="shared" ref="W156" si="323">IF(Q156=0,0,((V156/Q156)-1)*100)</f>
        <v>11.986445611546227</v>
      </c>
      <c r="Y156" s="1256"/>
      <c r="Z156" s="1256"/>
    </row>
    <row r="157" spans="1:27" ht="14.25" thickTop="1" thickBot="1">
      <c r="B157" s="1290"/>
      <c r="C157" s="1289"/>
      <c r="D157" s="1289"/>
      <c r="E157" s="1289"/>
      <c r="F157" s="1289"/>
      <c r="G157" s="1289"/>
      <c r="H157" s="1289"/>
      <c r="I157" s="1291"/>
      <c r="L157" s="1280" t="s">
        <v>59</v>
      </c>
    </row>
    <row r="158" spans="1:27" ht="13.5" thickTop="1">
      <c r="B158" s="1290"/>
      <c r="C158" s="1289"/>
      <c r="D158" s="1289"/>
      <c r="E158" s="1289"/>
      <c r="F158" s="1289"/>
      <c r="G158" s="1289"/>
      <c r="H158" s="1289"/>
      <c r="I158" s="1291"/>
      <c r="L158" s="1386" t="s">
        <v>48</v>
      </c>
      <c r="M158" s="1387"/>
      <c r="N158" s="1387"/>
      <c r="O158" s="1387"/>
      <c r="P158" s="1387"/>
      <c r="Q158" s="1387"/>
      <c r="R158" s="1387"/>
      <c r="S158" s="1387"/>
      <c r="T158" s="1387"/>
      <c r="U158" s="1387"/>
      <c r="V158" s="1387"/>
      <c r="W158" s="1388"/>
    </row>
    <row r="159" spans="1:27" ht="13.5" thickBot="1">
      <c r="B159" s="1290"/>
      <c r="C159" s="1289"/>
      <c r="D159" s="1289"/>
      <c r="E159" s="1289"/>
      <c r="F159" s="1289"/>
      <c r="G159" s="1289"/>
      <c r="H159" s="1289"/>
      <c r="I159" s="1291"/>
      <c r="L159" s="1389" t="s">
        <v>49</v>
      </c>
      <c r="M159" s="1390"/>
      <c r="N159" s="1390"/>
      <c r="O159" s="1390"/>
      <c r="P159" s="1390"/>
      <c r="Q159" s="1390"/>
      <c r="R159" s="1390"/>
      <c r="S159" s="1390"/>
      <c r="T159" s="1390"/>
      <c r="U159" s="1390"/>
      <c r="V159" s="1390"/>
      <c r="W159" s="1391"/>
    </row>
    <row r="160" spans="1:27" ht="14.25" thickTop="1" thickBot="1">
      <c r="B160" s="1290"/>
      <c r="C160" s="1289"/>
      <c r="D160" s="1289"/>
      <c r="E160" s="1289"/>
      <c r="F160" s="1289"/>
      <c r="G160" s="1289"/>
      <c r="H160" s="1289"/>
      <c r="I160" s="1291"/>
      <c r="W160" s="1282" t="s">
        <v>40</v>
      </c>
    </row>
    <row r="161" spans="2:23" ht="14.25" thickTop="1" thickBot="1">
      <c r="B161" s="1290"/>
      <c r="C161" s="1289"/>
      <c r="D161" s="1289"/>
      <c r="E161" s="1289"/>
      <c r="F161" s="1289"/>
      <c r="G161" s="1289"/>
      <c r="H161" s="1289"/>
      <c r="I161" s="1291"/>
      <c r="L161" s="1202"/>
      <c r="M161" s="1395" t="s">
        <v>90</v>
      </c>
      <c r="N161" s="1396"/>
      <c r="O161" s="1396"/>
      <c r="P161" s="1396"/>
      <c r="Q161" s="1397"/>
      <c r="R161" s="1395" t="s">
        <v>91</v>
      </c>
      <c r="S161" s="1396"/>
      <c r="T161" s="1396"/>
      <c r="U161" s="1396"/>
      <c r="V161" s="1397"/>
      <c r="W161" s="1203" t="s">
        <v>4</v>
      </c>
    </row>
    <row r="162" spans="2:23" ht="13.5" thickTop="1">
      <c r="B162" s="1290"/>
      <c r="C162" s="1289"/>
      <c r="D162" s="1289"/>
      <c r="E162" s="1289"/>
      <c r="F162" s="1289"/>
      <c r="G162" s="1289"/>
      <c r="H162" s="1289"/>
      <c r="I162" s="1291"/>
      <c r="L162" s="1204" t="s">
        <v>5</v>
      </c>
      <c r="M162" s="1205"/>
      <c r="N162" s="1209"/>
      <c r="O162" s="1320"/>
      <c r="P162" s="1211"/>
      <c r="Q162" s="1321"/>
      <c r="R162" s="1205"/>
      <c r="S162" s="1209"/>
      <c r="T162" s="1320"/>
      <c r="U162" s="1211"/>
      <c r="V162" s="1321"/>
      <c r="W162" s="1208" t="s">
        <v>6</v>
      </c>
    </row>
    <row r="163" spans="2:23" ht="13.5" thickBot="1">
      <c r="B163" s="1290"/>
      <c r="C163" s="1289"/>
      <c r="D163" s="1289"/>
      <c r="E163" s="1289"/>
      <c r="F163" s="1289"/>
      <c r="G163" s="1289"/>
      <c r="H163" s="1289"/>
      <c r="I163" s="1291"/>
      <c r="L163" s="1212"/>
      <c r="M163" s="1217" t="s">
        <v>41</v>
      </c>
      <c r="N163" s="1218" t="s">
        <v>42</v>
      </c>
      <c r="O163" s="1322" t="s">
        <v>43</v>
      </c>
      <c r="P163" s="1220" t="s">
        <v>13</v>
      </c>
      <c r="Q163" s="1323" t="s">
        <v>9</v>
      </c>
      <c r="R163" s="1217" t="s">
        <v>41</v>
      </c>
      <c r="S163" s="1218" t="s">
        <v>42</v>
      </c>
      <c r="T163" s="1322" t="s">
        <v>43</v>
      </c>
      <c r="U163" s="1220" t="s">
        <v>13</v>
      </c>
      <c r="V163" s="1323" t="s">
        <v>9</v>
      </c>
      <c r="W163" s="1216"/>
    </row>
    <row r="164" spans="2:23" ht="3.75" customHeight="1" thickTop="1">
      <c r="B164" s="1290"/>
      <c r="C164" s="1289"/>
      <c r="D164" s="1289"/>
      <c r="E164" s="1289"/>
      <c r="F164" s="1289"/>
      <c r="G164" s="1289"/>
      <c r="H164" s="1289"/>
      <c r="I164" s="1291"/>
      <c r="L164" s="1204"/>
      <c r="M164" s="1225"/>
      <c r="N164" s="1226"/>
      <c r="O164" s="1324"/>
      <c r="P164" s="1228"/>
      <c r="Q164" s="1325"/>
      <c r="R164" s="1225"/>
      <c r="S164" s="1226"/>
      <c r="T164" s="1324"/>
      <c r="U164" s="1228"/>
      <c r="V164" s="1325"/>
      <c r="W164" s="1230"/>
    </row>
    <row r="165" spans="2:23">
      <c r="B165" s="1290"/>
      <c r="C165" s="1289"/>
      <c r="D165" s="1289"/>
      <c r="E165" s="1289"/>
      <c r="F165" s="1289"/>
      <c r="G165" s="1289"/>
      <c r="H165" s="1289"/>
      <c r="I165" s="1291"/>
      <c r="L165" s="1204" t="s">
        <v>14</v>
      </c>
      <c r="M165" s="1236">
        <f>BKK!M165+DMK!M165</f>
        <v>65</v>
      </c>
      <c r="N165" s="1237">
        <f>BKK!N165+DMK!N165</f>
        <v>56</v>
      </c>
      <c r="O165" s="1326">
        <f>M165+N165</f>
        <v>121</v>
      </c>
      <c r="P165" s="1239">
        <f>BKK!P165+DMK!P165</f>
        <v>2</v>
      </c>
      <c r="Q165" s="1327">
        <f t="shared" ref="Q165:Q167" si="324">+O165+P165</f>
        <v>123</v>
      </c>
      <c r="R165" s="1236">
        <f>BKK!R165+DMK!R165</f>
        <v>22</v>
      </c>
      <c r="S165" s="1237">
        <f>BKK!S165+DMK!S165</f>
        <v>32</v>
      </c>
      <c r="T165" s="1326">
        <f>R165+S165</f>
        <v>54</v>
      </c>
      <c r="U165" s="1239">
        <f>BKK!U165+DMK!U165</f>
        <v>0</v>
      </c>
      <c r="V165" s="1327">
        <f t="shared" ref="V165:V167" si="325">+T165+U165</f>
        <v>54</v>
      </c>
      <c r="W165" s="1235">
        <f t="shared" ref="W165:W173" si="326">IF(Q165=0,0,((V165/Q165)-1)*100)</f>
        <v>-56.09756097560976</v>
      </c>
    </row>
    <row r="166" spans="2:23">
      <c r="B166" s="1290"/>
      <c r="C166" s="1289"/>
      <c r="D166" s="1289"/>
      <c r="E166" s="1289"/>
      <c r="F166" s="1289"/>
      <c r="G166" s="1289"/>
      <c r="H166" s="1289"/>
      <c r="I166" s="1291"/>
      <c r="L166" s="1204" t="s">
        <v>15</v>
      </c>
      <c r="M166" s="1236">
        <f>BKK!M166+DMK!M166</f>
        <v>66</v>
      </c>
      <c r="N166" s="1237">
        <f>BKK!N166+DMK!N166</f>
        <v>42</v>
      </c>
      <c r="O166" s="1326">
        <f>M166+N166</f>
        <v>108</v>
      </c>
      <c r="P166" s="1239">
        <f>BKK!P166+DMK!P166</f>
        <v>2</v>
      </c>
      <c r="Q166" s="1327">
        <f t="shared" si="324"/>
        <v>110</v>
      </c>
      <c r="R166" s="1236">
        <f>BKK!R166+DMK!R166</f>
        <v>6</v>
      </c>
      <c r="S166" s="1237">
        <f>BKK!S166+DMK!S166</f>
        <v>32</v>
      </c>
      <c r="T166" s="1326">
        <f>R166+S166</f>
        <v>38</v>
      </c>
      <c r="U166" s="1239">
        <f>BKK!U166+DMK!U166</f>
        <v>0</v>
      </c>
      <c r="V166" s="1327">
        <f t="shared" si="325"/>
        <v>38</v>
      </c>
      <c r="W166" s="1235">
        <f t="shared" si="326"/>
        <v>-65.454545454545453</v>
      </c>
    </row>
    <row r="167" spans="2:23" ht="13.5" thickBot="1">
      <c r="B167" s="1290"/>
      <c r="C167" s="1289"/>
      <c r="D167" s="1289"/>
      <c r="E167" s="1289"/>
      <c r="F167" s="1289"/>
      <c r="G167" s="1289"/>
      <c r="H167" s="1289"/>
      <c r="I167" s="1291"/>
      <c r="L167" s="1212" t="s">
        <v>16</v>
      </c>
      <c r="M167" s="1236">
        <f>BKK!M167+DMK!M167</f>
        <v>77</v>
      </c>
      <c r="N167" s="1237">
        <f>BKK!N167+DMK!N167</f>
        <v>34</v>
      </c>
      <c r="O167" s="1326">
        <f>M167+N167</f>
        <v>111</v>
      </c>
      <c r="P167" s="1239">
        <f>BKK!P167+DMK!P167</f>
        <v>0</v>
      </c>
      <c r="Q167" s="1327">
        <f t="shared" si="324"/>
        <v>111</v>
      </c>
      <c r="R167" s="1236">
        <f>BKK!R167+DMK!R167</f>
        <v>9</v>
      </c>
      <c r="S167" s="1237">
        <f>BKK!S167+DMK!S167</f>
        <v>81</v>
      </c>
      <c r="T167" s="1326">
        <f>R167+S167</f>
        <v>90</v>
      </c>
      <c r="U167" s="1239">
        <f>BKK!U167+DMK!U167</f>
        <v>0</v>
      </c>
      <c r="V167" s="1327">
        <f t="shared" si="325"/>
        <v>90</v>
      </c>
      <c r="W167" s="1235">
        <f t="shared" si="326"/>
        <v>-18.918918918918916</v>
      </c>
    </row>
    <row r="168" spans="2:23" ht="14.25" thickTop="1" thickBot="1">
      <c r="B168" s="1290"/>
      <c r="C168" s="1289"/>
      <c r="D168" s="1289"/>
      <c r="E168" s="1289"/>
      <c r="F168" s="1289"/>
      <c r="G168" s="1289"/>
      <c r="H168" s="1289"/>
      <c r="I168" s="1291"/>
      <c r="L168" s="1328" t="s">
        <v>17</v>
      </c>
      <c r="M168" s="1329">
        <f t="shared" ref="M168:Q168" si="327">+M165+M166+M167</f>
        <v>208</v>
      </c>
      <c r="N168" s="1330">
        <f t="shared" si="327"/>
        <v>132</v>
      </c>
      <c r="O168" s="1329">
        <f t="shared" si="327"/>
        <v>340</v>
      </c>
      <c r="P168" s="1329">
        <f t="shared" si="327"/>
        <v>4</v>
      </c>
      <c r="Q168" s="1331">
        <f t="shared" si="327"/>
        <v>344</v>
      </c>
      <c r="R168" s="1329">
        <f t="shared" ref="R168:V168" si="328">+R165+R166+R167</f>
        <v>37</v>
      </c>
      <c r="S168" s="1330">
        <f t="shared" si="328"/>
        <v>145</v>
      </c>
      <c r="T168" s="1329">
        <f t="shared" si="328"/>
        <v>182</v>
      </c>
      <c r="U168" s="1329">
        <f t="shared" si="328"/>
        <v>0</v>
      </c>
      <c r="V168" s="1331">
        <f t="shared" si="328"/>
        <v>182</v>
      </c>
      <c r="W168" s="1332">
        <f t="shared" si="326"/>
        <v>-47.093023255813947</v>
      </c>
    </row>
    <row r="169" spans="2:23" ht="13.5" thickTop="1">
      <c r="B169" s="1290"/>
      <c r="C169" s="1289"/>
      <c r="D169" s="1289"/>
      <c r="E169" s="1289"/>
      <c r="F169" s="1289"/>
      <c r="G169" s="1289"/>
      <c r="H169" s="1289"/>
      <c r="I169" s="1291"/>
      <c r="L169" s="1204" t="s">
        <v>18</v>
      </c>
      <c r="M169" s="1333">
        <f>BKK!M169+DMK!M169</f>
        <v>72</v>
      </c>
      <c r="N169" s="1334">
        <f>BKK!N169+DMK!N169</f>
        <v>29</v>
      </c>
      <c r="O169" s="1335">
        <f>M169+N169</f>
        <v>101</v>
      </c>
      <c r="P169" s="1239">
        <f>BKK!P169+DMK!P169</f>
        <v>4</v>
      </c>
      <c r="Q169" s="1327">
        <f t="shared" ref="Q169" si="329">+O169+P169</f>
        <v>105</v>
      </c>
      <c r="R169" s="1333">
        <f>BKK!R169+DMK!R169</f>
        <v>10</v>
      </c>
      <c r="S169" s="1334">
        <f>BKK!S169+DMK!S169</f>
        <v>122</v>
      </c>
      <c r="T169" s="1335">
        <f>R169+S169</f>
        <v>132</v>
      </c>
      <c r="U169" s="1239">
        <f>BKK!U169+DMK!U169</f>
        <v>0</v>
      </c>
      <c r="V169" s="1327">
        <f t="shared" ref="V169" si="330">+T169+U169</f>
        <v>132</v>
      </c>
      <c r="W169" s="1235">
        <f t="shared" si="326"/>
        <v>25.714285714285712</v>
      </c>
    </row>
    <row r="170" spans="2:23">
      <c r="B170" s="1290"/>
      <c r="C170" s="1289"/>
      <c r="D170" s="1289"/>
      <c r="E170" s="1289"/>
      <c r="F170" s="1289"/>
      <c r="G170" s="1289"/>
      <c r="H170" s="1289"/>
      <c r="I170" s="1291"/>
      <c r="L170" s="1204" t="s">
        <v>19</v>
      </c>
      <c r="M170" s="1236">
        <f>BKK!M170+DMK!M170</f>
        <v>62</v>
      </c>
      <c r="N170" s="1237">
        <f>BKK!N170+DMK!N170</f>
        <v>28</v>
      </c>
      <c r="O170" s="1326">
        <f>M170+N170</f>
        <v>90</v>
      </c>
      <c r="P170" s="1239">
        <f>BKK!P170+DMK!P170</f>
        <v>0</v>
      </c>
      <c r="Q170" s="1327">
        <f>+O170+P170</f>
        <v>90</v>
      </c>
      <c r="R170" s="1236">
        <f>BKK!R170+DMK!R170</f>
        <v>12</v>
      </c>
      <c r="S170" s="1237">
        <f>BKK!S170+DMK!S170</f>
        <v>112</v>
      </c>
      <c r="T170" s="1326">
        <f>R170+S170</f>
        <v>124</v>
      </c>
      <c r="U170" s="1239">
        <f>BKK!U170+DMK!U170</f>
        <v>10</v>
      </c>
      <c r="V170" s="1327">
        <f>+T170+U170</f>
        <v>134</v>
      </c>
      <c r="W170" s="1235">
        <f>IF(Q170=0,0,((V170/Q170)-1)*100)</f>
        <v>48.888888888888893</v>
      </c>
    </row>
    <row r="171" spans="2:23" ht="13.5" thickBot="1">
      <c r="B171" s="1290"/>
      <c r="C171" s="1289"/>
      <c r="D171" s="1289"/>
      <c r="E171" s="1289"/>
      <c r="F171" s="1289"/>
      <c r="G171" s="1289"/>
      <c r="H171" s="1289"/>
      <c r="I171" s="1291"/>
      <c r="L171" s="1204" t="s">
        <v>20</v>
      </c>
      <c r="M171" s="1236">
        <f>BKK!M171+DMK!M171</f>
        <v>77</v>
      </c>
      <c r="N171" s="1237">
        <f>BKK!N171+DMK!N171</f>
        <v>37</v>
      </c>
      <c r="O171" s="1326">
        <f>M171+N171</f>
        <v>114</v>
      </c>
      <c r="P171" s="1239">
        <f>BKK!P171+DMK!P171</f>
        <v>0</v>
      </c>
      <c r="Q171" s="1327">
        <f>+O171+P171</f>
        <v>114</v>
      </c>
      <c r="R171" s="1236">
        <f>BKK!R171+DMK!R171</f>
        <v>11</v>
      </c>
      <c r="S171" s="1237">
        <f>BKK!S171+DMK!S171</f>
        <v>161</v>
      </c>
      <c r="T171" s="1326">
        <f>R171+S171</f>
        <v>172</v>
      </c>
      <c r="U171" s="1239">
        <f>BKK!U171+DMK!U171</f>
        <v>0</v>
      </c>
      <c r="V171" s="1327">
        <f>+T171+U171</f>
        <v>172</v>
      </c>
      <c r="W171" s="1235">
        <f>IF(Q171=0,0,((V171/Q171)-1)*100)</f>
        <v>50.877192982456144</v>
      </c>
    </row>
    <row r="172" spans="2:23" ht="14.25" thickTop="1" thickBot="1">
      <c r="B172" s="1290"/>
      <c r="C172" s="1289"/>
      <c r="D172" s="1289"/>
      <c r="E172" s="1289"/>
      <c r="F172" s="1289"/>
      <c r="G172" s="1289"/>
      <c r="H172" s="1289"/>
      <c r="I172" s="1291"/>
      <c r="L172" s="1328" t="s">
        <v>87</v>
      </c>
      <c r="M172" s="1329">
        <f>+M169+M170+M171</f>
        <v>211</v>
      </c>
      <c r="N172" s="1329">
        <f t="shared" ref="N172:V172" si="331">+N169+N170+N171</f>
        <v>94</v>
      </c>
      <c r="O172" s="1329">
        <f t="shared" si="331"/>
        <v>305</v>
      </c>
      <c r="P172" s="1329">
        <f t="shared" si="331"/>
        <v>4</v>
      </c>
      <c r="Q172" s="1329">
        <f t="shared" si="331"/>
        <v>309</v>
      </c>
      <c r="R172" s="1329">
        <f t="shared" si="331"/>
        <v>33</v>
      </c>
      <c r="S172" s="1329">
        <f t="shared" si="331"/>
        <v>395</v>
      </c>
      <c r="T172" s="1329">
        <f t="shared" si="331"/>
        <v>428</v>
      </c>
      <c r="U172" s="1329">
        <f t="shared" si="331"/>
        <v>10</v>
      </c>
      <c r="V172" s="1329">
        <f t="shared" si="331"/>
        <v>438</v>
      </c>
      <c r="W172" s="1332">
        <f>IF(Q172=0,0,((V172/Q172)-1)*100)</f>
        <v>41.747572815533985</v>
      </c>
    </row>
    <row r="173" spans="2:23" ht="13.5" thickTop="1">
      <c r="B173" s="1290"/>
      <c r="C173" s="1289"/>
      <c r="D173" s="1289"/>
      <c r="E173" s="1289"/>
      <c r="F173" s="1289"/>
      <c r="G173" s="1289"/>
      <c r="H173" s="1289"/>
      <c r="I173" s="1291"/>
      <c r="L173" s="1204" t="s">
        <v>21</v>
      </c>
      <c r="M173" s="1236">
        <f>BKK!M173+DMK!M173</f>
        <v>81</v>
      </c>
      <c r="N173" s="1237">
        <f>BKK!N173+DMK!N173</f>
        <v>30</v>
      </c>
      <c r="O173" s="1326">
        <f>M173+N173</f>
        <v>111</v>
      </c>
      <c r="P173" s="1239">
        <f>BKK!P173+DMK!P173</f>
        <v>0</v>
      </c>
      <c r="Q173" s="1327">
        <f t="shared" ref="Q173" si="332">+O173+P173</f>
        <v>111</v>
      </c>
      <c r="R173" s="1236">
        <f>BKK!R173+DMK!R173</f>
        <v>8</v>
      </c>
      <c r="S173" s="1237">
        <f>BKK!S173+DMK!S173</f>
        <v>143</v>
      </c>
      <c r="T173" s="1326">
        <f>R173+S173</f>
        <v>151</v>
      </c>
      <c r="U173" s="1239">
        <f>BKK!U173+DMK!U173</f>
        <v>0</v>
      </c>
      <c r="V173" s="1327">
        <f t="shared" ref="V173" si="333">+T173+U173</f>
        <v>151</v>
      </c>
      <c r="W173" s="1235">
        <f t="shared" si="326"/>
        <v>36.036036036036045</v>
      </c>
    </row>
    <row r="174" spans="2:23">
      <c r="B174" s="1290"/>
      <c r="C174" s="1289"/>
      <c r="D174" s="1289"/>
      <c r="E174" s="1289"/>
      <c r="F174" s="1289"/>
      <c r="G174" s="1289"/>
      <c r="H174" s="1289"/>
      <c r="I174" s="1291"/>
      <c r="L174" s="1204" t="s">
        <v>88</v>
      </c>
      <c r="M174" s="1236">
        <f>BKK!M174+DMK!M174</f>
        <v>42</v>
      </c>
      <c r="N174" s="1237">
        <f>BKK!N174+DMK!N174</f>
        <v>27</v>
      </c>
      <c r="O174" s="1326">
        <f>M174+N174</f>
        <v>69</v>
      </c>
      <c r="P174" s="1239">
        <f>BKK!P174+DMK!P174</f>
        <v>0</v>
      </c>
      <c r="Q174" s="1327">
        <f>+O174+P174</f>
        <v>69</v>
      </c>
      <c r="R174" s="1236">
        <f>BKK!R174+DMK!R174</f>
        <v>10</v>
      </c>
      <c r="S174" s="1237">
        <f>BKK!S174+DMK!S174</f>
        <v>112</v>
      </c>
      <c r="T174" s="1326">
        <f>R174+S174</f>
        <v>122</v>
      </c>
      <c r="U174" s="1239">
        <f>BKK!U174+DMK!U174</f>
        <v>0</v>
      </c>
      <c r="V174" s="1327">
        <f>+T174+U174</f>
        <v>122</v>
      </c>
      <c r="W174" s="1235">
        <f t="shared" ref="W174" si="334">IF(Q174=0,0,((V174/Q174)-1)*100)</f>
        <v>76.811594202898561</v>
      </c>
    </row>
    <row r="175" spans="2:23" ht="13.5" thickBot="1">
      <c r="B175" s="1290"/>
      <c r="C175" s="1289"/>
      <c r="D175" s="1289"/>
      <c r="E175" s="1289"/>
      <c r="F175" s="1289"/>
      <c r="G175" s="1289"/>
      <c r="H175" s="1289"/>
      <c r="I175" s="1291"/>
      <c r="L175" s="1204" t="s">
        <v>22</v>
      </c>
      <c r="M175" s="1236">
        <f>BKK!M175+DMK!M175</f>
        <v>38</v>
      </c>
      <c r="N175" s="1237">
        <f>BKK!N175+DMK!N175</f>
        <v>33</v>
      </c>
      <c r="O175" s="1336">
        <f>M175+N175</f>
        <v>71</v>
      </c>
      <c r="P175" s="1263">
        <f>BKK!P175+DMK!P175</f>
        <v>0</v>
      </c>
      <c r="Q175" s="1327">
        <f>+O175+P175</f>
        <v>71</v>
      </c>
      <c r="R175" s="1236">
        <f>BKK!R175+DMK!R175</f>
        <v>8</v>
      </c>
      <c r="S175" s="1237">
        <f>BKK!S175+DMK!S175</f>
        <v>48</v>
      </c>
      <c r="T175" s="1336">
        <f>R175+S175</f>
        <v>56</v>
      </c>
      <c r="U175" s="1263">
        <f>BKK!U175+DMK!U175</f>
        <v>0</v>
      </c>
      <c r="V175" s="1327">
        <f>+T175+U175</f>
        <v>56</v>
      </c>
      <c r="W175" s="1235">
        <f>IF(Q175=0,0,((V175/Q175)-1)*100)</f>
        <v>-21.126760563380287</v>
      </c>
    </row>
    <row r="176" spans="2:23" ht="14.25" thickTop="1" thickBot="1">
      <c r="B176" s="1290"/>
      <c r="C176" s="1289"/>
      <c r="D176" s="1289"/>
      <c r="E176" s="1289"/>
      <c r="F176" s="1289"/>
      <c r="G176" s="1289"/>
      <c r="H176" s="1289"/>
      <c r="I176" s="1291"/>
      <c r="L176" s="1337" t="s">
        <v>60</v>
      </c>
      <c r="M176" s="1338">
        <f>+M173+M174+M175</f>
        <v>161</v>
      </c>
      <c r="N176" s="1338">
        <f t="shared" ref="N176" si="335">+N173+N174+N175</f>
        <v>90</v>
      </c>
      <c r="O176" s="1339">
        <f t="shared" ref="O176" si="336">+O173+O174+O175</f>
        <v>251</v>
      </c>
      <c r="P176" s="1339">
        <f t="shared" ref="P176" si="337">+P173+P174+P175</f>
        <v>0</v>
      </c>
      <c r="Q176" s="1339">
        <f t="shared" ref="Q176" si="338">+Q173+Q174+Q175</f>
        <v>251</v>
      </c>
      <c r="R176" s="1338">
        <f t="shared" ref="R176" si="339">+R173+R174+R175</f>
        <v>26</v>
      </c>
      <c r="S176" s="1338">
        <f t="shared" ref="S176" si="340">+S173+S174+S175</f>
        <v>303</v>
      </c>
      <c r="T176" s="1339">
        <f t="shared" ref="T176" si="341">+T173+T174+T175</f>
        <v>329</v>
      </c>
      <c r="U176" s="1339">
        <f t="shared" ref="U176" si="342">+U173+U174+U175</f>
        <v>0</v>
      </c>
      <c r="V176" s="1339">
        <f t="shared" ref="V176" si="343">+V173+V174+V175</f>
        <v>329</v>
      </c>
      <c r="W176" s="1340">
        <f>IF(Q176=0,0,((V176/Q176)-1)*100)</f>
        <v>31.075697211155372</v>
      </c>
    </row>
    <row r="177" spans="2:27" s="1305" customFormat="1" ht="12.75" customHeight="1" thickTop="1">
      <c r="B177" s="1306"/>
      <c r="C177" s="1307"/>
      <c r="D177" s="1307"/>
      <c r="E177" s="1307"/>
      <c r="F177" s="1307"/>
      <c r="G177" s="1307"/>
      <c r="H177" s="1307"/>
      <c r="I177" s="1308"/>
      <c r="K177" s="1199"/>
      <c r="L177" s="1341" t="s">
        <v>24</v>
      </c>
      <c r="M177" s="1342">
        <f>BKK!M177+DMK!M177</f>
        <v>53</v>
      </c>
      <c r="N177" s="1343">
        <f>BKK!N177+DMK!N177</f>
        <v>30</v>
      </c>
      <c r="O177" s="1344">
        <f>M177+N177</f>
        <v>83</v>
      </c>
      <c r="P177" s="1345">
        <f>BKK!P177+DMK!P177</f>
        <v>0</v>
      </c>
      <c r="Q177" s="1346">
        <f>+O177+P177</f>
        <v>83</v>
      </c>
      <c r="R177" s="1342">
        <f>BKK!R177+DMK!R177</f>
        <v>8</v>
      </c>
      <c r="S177" s="1343">
        <f>BKK!S177+DMK!S177</f>
        <v>94</v>
      </c>
      <c r="T177" s="1344">
        <f>R177+S177</f>
        <v>102</v>
      </c>
      <c r="U177" s="1345">
        <f>BKK!U177+DMK!U177</f>
        <v>0</v>
      </c>
      <c r="V177" s="1346">
        <f>+T177+U177</f>
        <v>102</v>
      </c>
      <c r="W177" s="1347">
        <f>IF(Q177=0,0,((V177/Q177)-1)*100)</f>
        <v>22.891566265060238</v>
      </c>
      <c r="X177" s="1348"/>
      <c r="AA177" s="1312"/>
    </row>
    <row r="178" spans="2:27" s="1305" customFormat="1" ht="12.75" customHeight="1">
      <c r="B178" s="1309"/>
      <c r="C178" s="1310"/>
      <c r="D178" s="1310"/>
      <c r="E178" s="1310"/>
      <c r="F178" s="1310"/>
      <c r="G178" s="1310"/>
      <c r="H178" s="1310"/>
      <c r="I178" s="1311"/>
      <c r="K178" s="1199"/>
      <c r="L178" s="1341" t="s">
        <v>25</v>
      </c>
      <c r="M178" s="1342">
        <f>BKK!M178+DMK!M178</f>
        <v>38</v>
      </c>
      <c r="N178" s="1343">
        <f>BKK!N178+DMK!N178</f>
        <v>25</v>
      </c>
      <c r="O178" s="1344">
        <f>M178+N178</f>
        <v>63</v>
      </c>
      <c r="P178" s="1349">
        <f>BKK!P178+DMK!P178</f>
        <v>1</v>
      </c>
      <c r="Q178" s="1344">
        <f>+O178+P178</f>
        <v>64</v>
      </c>
      <c r="R178" s="1342">
        <f>BKK!R178+DMK!R178</f>
        <v>12</v>
      </c>
      <c r="S178" s="1343">
        <f>BKK!S178+DMK!S178</f>
        <v>106</v>
      </c>
      <c r="T178" s="1344">
        <f>R178+S178</f>
        <v>118</v>
      </c>
      <c r="U178" s="1349">
        <f>BKK!U178+DMK!U178</f>
        <v>0</v>
      </c>
      <c r="V178" s="1344">
        <f>+T178+U178</f>
        <v>118</v>
      </c>
      <c r="W178" s="1347">
        <f t="shared" ref="W178" si="344">IF(Q178=0,0,((V178/Q178)-1)*100)</f>
        <v>84.375</v>
      </c>
      <c r="X178" s="1348"/>
      <c r="AA178" s="1312"/>
    </row>
    <row r="179" spans="2:27" s="1305" customFormat="1" ht="12.75" customHeight="1" thickBot="1">
      <c r="B179" s="1309"/>
      <c r="C179" s="1310"/>
      <c r="D179" s="1310"/>
      <c r="E179" s="1310"/>
      <c r="F179" s="1310"/>
      <c r="G179" s="1310"/>
      <c r="H179" s="1310"/>
      <c r="I179" s="1311"/>
      <c r="K179" s="1199"/>
      <c r="L179" s="1341" t="s">
        <v>26</v>
      </c>
      <c r="M179" s="1342">
        <f>BKK!M179+DMK!M179</f>
        <v>26</v>
      </c>
      <c r="N179" s="1343">
        <f>BKK!N179+DMK!N179</f>
        <v>24</v>
      </c>
      <c r="O179" s="1344">
        <f>M179+N179</f>
        <v>50</v>
      </c>
      <c r="P179" s="1350">
        <f>BKK!P179+DMK!P179</f>
        <v>0</v>
      </c>
      <c r="Q179" s="1346">
        <f t="shared" ref="Q179" si="345">+O179+P179</f>
        <v>50</v>
      </c>
      <c r="R179" s="1342">
        <f>BKK!R179+DMK!R179</f>
        <v>14</v>
      </c>
      <c r="S179" s="1343">
        <f>BKK!S179+DMK!S179</f>
        <v>114</v>
      </c>
      <c r="T179" s="1344">
        <f>R179+S179</f>
        <v>128</v>
      </c>
      <c r="U179" s="1350">
        <f>BKK!U179+DMK!U179</f>
        <v>0</v>
      </c>
      <c r="V179" s="1346">
        <f t="shared" ref="V179" si="346">+T179+U179</f>
        <v>128</v>
      </c>
      <c r="W179" s="1347">
        <f>IF(Q179=0,0,((V179/Q179)-1)*100)</f>
        <v>156</v>
      </c>
      <c r="X179" s="1201"/>
      <c r="AA179" s="1312"/>
    </row>
    <row r="180" spans="2:27" ht="14.25" thickTop="1" thickBot="1">
      <c r="B180" s="1290"/>
      <c r="C180" s="1289"/>
      <c r="D180" s="1289"/>
      <c r="E180" s="1289"/>
      <c r="F180" s="1289"/>
      <c r="G180" s="1289"/>
      <c r="H180" s="1289"/>
      <c r="I180" s="1291"/>
      <c r="L180" s="1328" t="s">
        <v>27</v>
      </c>
      <c r="M180" s="1329">
        <f>+M177+M178+M179</f>
        <v>117</v>
      </c>
      <c r="N180" s="1330">
        <f t="shared" ref="N180:V180" si="347">+N177+N178+N179</f>
        <v>79</v>
      </c>
      <c r="O180" s="1329">
        <f t="shared" si="347"/>
        <v>196</v>
      </c>
      <c r="P180" s="1329">
        <f t="shared" si="347"/>
        <v>1</v>
      </c>
      <c r="Q180" s="1351">
        <f t="shared" si="347"/>
        <v>197</v>
      </c>
      <c r="R180" s="1329">
        <f t="shared" si="347"/>
        <v>34</v>
      </c>
      <c r="S180" s="1330">
        <f t="shared" si="347"/>
        <v>314</v>
      </c>
      <c r="T180" s="1329">
        <f t="shared" si="347"/>
        <v>348</v>
      </c>
      <c r="U180" s="1329">
        <f t="shared" si="347"/>
        <v>0</v>
      </c>
      <c r="V180" s="1351">
        <f t="shared" si="347"/>
        <v>348</v>
      </c>
      <c r="W180" s="1332">
        <f>IF(Q180=0,0,((V180/Q180)-1)*100)</f>
        <v>76.649746192893403</v>
      </c>
    </row>
    <row r="181" spans="2:27" ht="14.25" thickTop="1" thickBot="1">
      <c r="B181" s="1290"/>
      <c r="C181" s="1289"/>
      <c r="D181" s="1289"/>
      <c r="E181" s="1289"/>
      <c r="F181" s="1289"/>
      <c r="G181" s="1289"/>
      <c r="H181" s="1289"/>
      <c r="I181" s="1291"/>
      <c r="L181" s="1328" t="s">
        <v>92</v>
      </c>
      <c r="M181" s="1329">
        <f>+M172+M176+M177+M178+M179</f>
        <v>489</v>
      </c>
      <c r="N181" s="1329">
        <f t="shared" ref="N181:V181" si="348">+N172+N176+N177+N178+N179</f>
        <v>263</v>
      </c>
      <c r="O181" s="1329">
        <f t="shared" si="348"/>
        <v>752</v>
      </c>
      <c r="P181" s="1329">
        <f t="shared" si="348"/>
        <v>5</v>
      </c>
      <c r="Q181" s="1329">
        <f t="shared" si="348"/>
        <v>757</v>
      </c>
      <c r="R181" s="1329">
        <f t="shared" si="348"/>
        <v>93</v>
      </c>
      <c r="S181" s="1329">
        <f t="shared" si="348"/>
        <v>1012</v>
      </c>
      <c r="T181" s="1329">
        <f t="shared" si="348"/>
        <v>1105</v>
      </c>
      <c r="U181" s="1329">
        <f t="shared" si="348"/>
        <v>10</v>
      </c>
      <c r="V181" s="1329">
        <f t="shared" si="348"/>
        <v>1115</v>
      </c>
      <c r="W181" s="1332">
        <f>IF(Q181=0,0,((V181/Q181)-1)*100)</f>
        <v>47.291941875825636</v>
      </c>
    </row>
    <row r="182" spans="2:27" ht="14.25" thickTop="1" thickBot="1">
      <c r="B182" s="1290"/>
      <c r="C182" s="1289"/>
      <c r="D182" s="1289"/>
      <c r="E182" s="1289"/>
      <c r="F182" s="1289"/>
      <c r="G182" s="1289"/>
      <c r="H182" s="1289"/>
      <c r="I182" s="1291"/>
      <c r="L182" s="1328" t="s">
        <v>89</v>
      </c>
      <c r="M182" s="1329">
        <f>+M168+M172+M176+M180</f>
        <v>697</v>
      </c>
      <c r="N182" s="1330">
        <f t="shared" ref="N182:V182" si="349">+N168+N172+N176+N180</f>
        <v>395</v>
      </c>
      <c r="O182" s="1329">
        <f t="shared" si="349"/>
        <v>1092</v>
      </c>
      <c r="P182" s="1329">
        <f t="shared" si="349"/>
        <v>9</v>
      </c>
      <c r="Q182" s="1331">
        <f t="shared" si="349"/>
        <v>1101</v>
      </c>
      <c r="R182" s="1329">
        <f t="shared" si="349"/>
        <v>130</v>
      </c>
      <c r="S182" s="1330">
        <f t="shared" si="349"/>
        <v>1157</v>
      </c>
      <c r="T182" s="1329">
        <f t="shared" si="349"/>
        <v>1287</v>
      </c>
      <c r="U182" s="1329">
        <f t="shared" si="349"/>
        <v>10</v>
      </c>
      <c r="V182" s="1331">
        <f t="shared" si="349"/>
        <v>1297</v>
      </c>
      <c r="W182" s="1332">
        <f>IF(Q182=0,0,((V182/Q182)-1)*100)</f>
        <v>17.801998183469571</v>
      </c>
    </row>
    <row r="183" spans="2:27" ht="14.25" thickTop="1" thickBot="1">
      <c r="B183" s="1290"/>
      <c r="C183" s="1289"/>
      <c r="D183" s="1289"/>
      <c r="E183" s="1289"/>
      <c r="F183" s="1289"/>
      <c r="G183" s="1289"/>
      <c r="H183" s="1289"/>
      <c r="I183" s="1291"/>
      <c r="L183" s="1280" t="s">
        <v>59</v>
      </c>
    </row>
    <row r="184" spans="2:27" ht="13.5" thickTop="1">
      <c r="B184" s="1290"/>
      <c r="C184" s="1289"/>
      <c r="D184" s="1289"/>
      <c r="E184" s="1289"/>
      <c r="F184" s="1289"/>
      <c r="G184" s="1289"/>
      <c r="H184" s="1289"/>
      <c r="I184" s="1291"/>
      <c r="L184" s="1386" t="s">
        <v>50</v>
      </c>
      <c r="M184" s="1387"/>
      <c r="N184" s="1387"/>
      <c r="O184" s="1387"/>
      <c r="P184" s="1387"/>
      <c r="Q184" s="1387"/>
      <c r="R184" s="1387"/>
      <c r="S184" s="1387"/>
      <c r="T184" s="1387"/>
      <c r="U184" s="1387"/>
      <c r="V184" s="1387"/>
      <c r="W184" s="1388"/>
    </row>
    <row r="185" spans="2:27" ht="13.5" thickBot="1">
      <c r="B185" s="1290"/>
      <c r="C185" s="1289"/>
      <c r="D185" s="1289"/>
      <c r="E185" s="1289"/>
      <c r="F185" s="1289"/>
      <c r="G185" s="1289"/>
      <c r="H185" s="1289"/>
      <c r="I185" s="1291"/>
      <c r="L185" s="1389" t="s">
        <v>51</v>
      </c>
      <c r="M185" s="1390"/>
      <c r="N185" s="1390"/>
      <c r="O185" s="1390"/>
      <c r="P185" s="1390"/>
      <c r="Q185" s="1390"/>
      <c r="R185" s="1390"/>
      <c r="S185" s="1390"/>
      <c r="T185" s="1390"/>
      <c r="U185" s="1390"/>
      <c r="V185" s="1390"/>
      <c r="W185" s="1391"/>
    </row>
    <row r="186" spans="2:27" ht="14.25" thickTop="1" thickBot="1">
      <c r="B186" s="1290"/>
      <c r="C186" s="1289"/>
      <c r="D186" s="1289"/>
      <c r="E186" s="1289"/>
      <c r="F186" s="1289"/>
      <c r="G186" s="1289"/>
      <c r="H186" s="1289"/>
      <c r="I186" s="1291"/>
      <c r="W186" s="1282" t="s">
        <v>40</v>
      </c>
    </row>
    <row r="187" spans="2:27" ht="14.25" thickTop="1" thickBot="1">
      <c r="B187" s="1290"/>
      <c r="C187" s="1289"/>
      <c r="D187" s="1289"/>
      <c r="E187" s="1289"/>
      <c r="F187" s="1289"/>
      <c r="G187" s="1289"/>
      <c r="H187" s="1289"/>
      <c r="I187" s="1291"/>
      <c r="L187" s="1202"/>
      <c r="M187" s="1395" t="s">
        <v>90</v>
      </c>
      <c r="N187" s="1396"/>
      <c r="O187" s="1396"/>
      <c r="P187" s="1396"/>
      <c r="Q187" s="1397"/>
      <c r="R187" s="1395" t="s">
        <v>91</v>
      </c>
      <c r="S187" s="1396"/>
      <c r="T187" s="1396"/>
      <c r="U187" s="1396"/>
      <c r="V187" s="1397"/>
      <c r="W187" s="1203" t="s">
        <v>4</v>
      </c>
    </row>
    <row r="188" spans="2:27" ht="13.5" thickTop="1">
      <c r="B188" s="1290"/>
      <c r="C188" s="1289"/>
      <c r="D188" s="1289"/>
      <c r="E188" s="1289"/>
      <c r="F188" s="1289"/>
      <c r="G188" s="1289"/>
      <c r="H188" s="1289"/>
      <c r="I188" s="1291"/>
      <c r="L188" s="1204" t="s">
        <v>5</v>
      </c>
      <c r="M188" s="1205"/>
      <c r="N188" s="1209"/>
      <c r="O188" s="1320"/>
      <c r="P188" s="1211"/>
      <c r="Q188" s="1321"/>
      <c r="R188" s="1205"/>
      <c r="S188" s="1209"/>
      <c r="T188" s="1320"/>
      <c r="U188" s="1211"/>
      <c r="V188" s="1321"/>
      <c r="W188" s="1208" t="s">
        <v>6</v>
      </c>
    </row>
    <row r="189" spans="2:27" ht="13.5" thickBot="1">
      <c r="B189" s="1290"/>
      <c r="C189" s="1289"/>
      <c r="D189" s="1289"/>
      <c r="E189" s="1289"/>
      <c r="F189" s="1289"/>
      <c r="G189" s="1289"/>
      <c r="H189" s="1289"/>
      <c r="I189" s="1291"/>
      <c r="L189" s="1212"/>
      <c r="M189" s="1217" t="s">
        <v>41</v>
      </c>
      <c r="N189" s="1218" t="s">
        <v>42</v>
      </c>
      <c r="O189" s="1322" t="s">
        <v>43</v>
      </c>
      <c r="P189" s="1220" t="s">
        <v>13</v>
      </c>
      <c r="Q189" s="1323" t="s">
        <v>9</v>
      </c>
      <c r="R189" s="1217" t="s">
        <v>41</v>
      </c>
      <c r="S189" s="1218" t="s">
        <v>42</v>
      </c>
      <c r="T189" s="1322" t="s">
        <v>43</v>
      </c>
      <c r="U189" s="1220" t="s">
        <v>13</v>
      </c>
      <c r="V189" s="1323" t="s">
        <v>9</v>
      </c>
      <c r="W189" s="1216"/>
    </row>
    <row r="190" spans="2:27" ht="4.5" customHeight="1" thickTop="1">
      <c r="B190" s="1290"/>
      <c r="C190" s="1289"/>
      <c r="D190" s="1289"/>
      <c r="E190" s="1289"/>
      <c r="F190" s="1289"/>
      <c r="G190" s="1289"/>
      <c r="H190" s="1289"/>
      <c r="I190" s="1291"/>
      <c r="L190" s="1204"/>
      <c r="M190" s="1225"/>
      <c r="N190" s="1226"/>
      <c r="O190" s="1324"/>
      <c r="P190" s="1228"/>
      <c r="Q190" s="1325"/>
      <c r="R190" s="1225"/>
      <c r="S190" s="1226"/>
      <c r="T190" s="1324"/>
      <c r="U190" s="1228"/>
      <c r="V190" s="1325"/>
      <c r="W190" s="1230"/>
    </row>
    <row r="191" spans="2:27">
      <c r="B191" s="1290"/>
      <c r="C191" s="1289"/>
      <c r="D191" s="1289"/>
      <c r="E191" s="1289"/>
      <c r="F191" s="1289"/>
      <c r="G191" s="1289"/>
      <c r="H191" s="1289"/>
      <c r="I191" s="1291"/>
      <c r="L191" s="1204" t="s">
        <v>14</v>
      </c>
      <c r="M191" s="1236">
        <f>BKK!M191+DMK!M191</f>
        <v>84</v>
      </c>
      <c r="N191" s="1237">
        <f>BKK!N191+DMK!N191</f>
        <v>914</v>
      </c>
      <c r="O191" s="1326">
        <f>M191+N191</f>
        <v>998</v>
      </c>
      <c r="P191" s="1239">
        <f>BKK!P191+DMK!P191</f>
        <v>0</v>
      </c>
      <c r="Q191" s="1327">
        <f t="shared" ref="Q191:Q193" si="350">+O191+P191</f>
        <v>998</v>
      </c>
      <c r="R191" s="1236">
        <f>BKK!R191+DMK!R191</f>
        <v>133</v>
      </c>
      <c r="S191" s="1237">
        <f>BKK!S191+DMK!S191</f>
        <v>957</v>
      </c>
      <c r="T191" s="1326">
        <f>R191+S191</f>
        <v>1090</v>
      </c>
      <c r="U191" s="1239">
        <f>BKK!U191+DMK!U191</f>
        <v>1</v>
      </c>
      <c r="V191" s="1327">
        <f t="shared" ref="V191:V193" si="351">+T191+U191</f>
        <v>1091</v>
      </c>
      <c r="W191" s="1235">
        <f t="shared" ref="W191:W199" si="352">IF(Q191=0,0,((V191/Q191)-1)*100)</f>
        <v>9.31863727454909</v>
      </c>
    </row>
    <row r="192" spans="2:27">
      <c r="B192" s="1290"/>
      <c r="C192" s="1289"/>
      <c r="D192" s="1289"/>
      <c r="E192" s="1289"/>
      <c r="F192" s="1289"/>
      <c r="G192" s="1289"/>
      <c r="H192" s="1289"/>
      <c r="I192" s="1291"/>
      <c r="L192" s="1204" t="s">
        <v>15</v>
      </c>
      <c r="M192" s="1236">
        <f>BKK!M192+DMK!M192</f>
        <v>75</v>
      </c>
      <c r="N192" s="1237">
        <f>BKK!N192+DMK!N192</f>
        <v>870</v>
      </c>
      <c r="O192" s="1326">
        <f>M192+N192</f>
        <v>945</v>
      </c>
      <c r="P192" s="1239">
        <f>BKK!P192+DMK!P192</f>
        <v>0</v>
      </c>
      <c r="Q192" s="1327">
        <f t="shared" si="350"/>
        <v>945</v>
      </c>
      <c r="R192" s="1236">
        <f>BKK!R192+DMK!R192</f>
        <v>145</v>
      </c>
      <c r="S192" s="1237">
        <f>BKK!S192+DMK!S192</f>
        <v>1063</v>
      </c>
      <c r="T192" s="1326">
        <f>R192+S192</f>
        <v>1208</v>
      </c>
      <c r="U192" s="1239">
        <f>BKK!U192+DMK!U192</f>
        <v>0</v>
      </c>
      <c r="V192" s="1327">
        <f t="shared" si="351"/>
        <v>1208</v>
      </c>
      <c r="W192" s="1235">
        <f t="shared" si="352"/>
        <v>27.830687830687829</v>
      </c>
    </row>
    <row r="193" spans="2:27" ht="13.5" thickBot="1">
      <c r="B193" s="1290"/>
      <c r="C193" s="1289"/>
      <c r="D193" s="1289"/>
      <c r="E193" s="1289"/>
      <c r="F193" s="1289"/>
      <c r="G193" s="1289"/>
      <c r="H193" s="1289"/>
      <c r="I193" s="1291"/>
      <c r="L193" s="1212" t="s">
        <v>16</v>
      </c>
      <c r="M193" s="1236">
        <f>BKK!M193+DMK!M193</f>
        <v>86</v>
      </c>
      <c r="N193" s="1237">
        <f>BKK!N193+DMK!N193</f>
        <v>1018</v>
      </c>
      <c r="O193" s="1326">
        <f>M193+N193</f>
        <v>1104</v>
      </c>
      <c r="P193" s="1239">
        <f>BKK!P193+DMK!P193</f>
        <v>0</v>
      </c>
      <c r="Q193" s="1327">
        <f t="shared" si="350"/>
        <v>1104</v>
      </c>
      <c r="R193" s="1236">
        <f>BKK!R193+DMK!R193</f>
        <v>145</v>
      </c>
      <c r="S193" s="1237">
        <f>BKK!S193+DMK!S193</f>
        <v>1030</v>
      </c>
      <c r="T193" s="1326">
        <f>R193+S193</f>
        <v>1175</v>
      </c>
      <c r="U193" s="1239">
        <f>BKK!U193+DMK!U193</f>
        <v>0</v>
      </c>
      <c r="V193" s="1327">
        <f t="shared" si="351"/>
        <v>1175</v>
      </c>
      <c r="W193" s="1235">
        <f t="shared" si="352"/>
        <v>6.4311594202898448</v>
      </c>
    </row>
    <row r="194" spans="2:27" ht="14.25" thickTop="1" thickBot="1">
      <c r="B194" s="1290"/>
      <c r="C194" s="1289"/>
      <c r="D194" s="1289"/>
      <c r="E194" s="1289"/>
      <c r="F194" s="1289"/>
      <c r="G194" s="1289"/>
      <c r="H194" s="1289"/>
      <c r="I194" s="1291"/>
      <c r="L194" s="1328" t="s">
        <v>17</v>
      </c>
      <c r="M194" s="1329">
        <f t="shared" ref="M194:Q194" si="353">+M191+M192+M193</f>
        <v>245</v>
      </c>
      <c r="N194" s="1330">
        <f t="shared" si="353"/>
        <v>2802</v>
      </c>
      <c r="O194" s="1329">
        <f t="shared" si="353"/>
        <v>3047</v>
      </c>
      <c r="P194" s="1329">
        <f t="shared" si="353"/>
        <v>0</v>
      </c>
      <c r="Q194" s="1331">
        <f t="shared" si="353"/>
        <v>3047</v>
      </c>
      <c r="R194" s="1329">
        <f t="shared" ref="R194:V194" si="354">+R191+R192+R193</f>
        <v>423</v>
      </c>
      <c r="S194" s="1330">
        <f t="shared" si="354"/>
        <v>3050</v>
      </c>
      <c r="T194" s="1329">
        <f t="shared" si="354"/>
        <v>3473</v>
      </c>
      <c r="U194" s="1329">
        <f t="shared" si="354"/>
        <v>1</v>
      </c>
      <c r="V194" s="1331">
        <f t="shared" si="354"/>
        <v>3474</v>
      </c>
      <c r="W194" s="1332">
        <f t="shared" si="352"/>
        <v>14.013784049885135</v>
      </c>
    </row>
    <row r="195" spans="2:27" ht="13.5" thickTop="1">
      <c r="B195" s="1290"/>
      <c r="C195" s="1289"/>
      <c r="D195" s="1289"/>
      <c r="E195" s="1289"/>
      <c r="F195" s="1289"/>
      <c r="G195" s="1289"/>
      <c r="H195" s="1289"/>
      <c r="I195" s="1291"/>
      <c r="L195" s="1204" t="s">
        <v>18</v>
      </c>
      <c r="M195" s="1333">
        <f>BKK!M195+DMK!M195</f>
        <v>87</v>
      </c>
      <c r="N195" s="1334">
        <f>BKK!N195+DMK!N195</f>
        <v>929</v>
      </c>
      <c r="O195" s="1335">
        <f>M195+N195</f>
        <v>1016</v>
      </c>
      <c r="P195" s="1239">
        <f>BKK!P195+DMK!P195</f>
        <v>0</v>
      </c>
      <c r="Q195" s="1327">
        <f t="shared" ref="Q195" si="355">+O195+P195</f>
        <v>1016</v>
      </c>
      <c r="R195" s="1333">
        <f>BKK!R195+DMK!R195</f>
        <v>143</v>
      </c>
      <c r="S195" s="1334">
        <f>BKK!S195+DMK!S195</f>
        <v>981</v>
      </c>
      <c r="T195" s="1335">
        <f>R195+S195</f>
        <v>1124</v>
      </c>
      <c r="U195" s="1239">
        <f>BKK!U195+DMK!U195</f>
        <v>0</v>
      </c>
      <c r="V195" s="1327">
        <f t="shared" ref="V195" si="356">+T195+U195</f>
        <v>1124</v>
      </c>
      <c r="W195" s="1235">
        <f t="shared" si="352"/>
        <v>10.629921259842522</v>
      </c>
    </row>
    <row r="196" spans="2:27">
      <c r="B196" s="1290"/>
      <c r="C196" s="1289"/>
      <c r="D196" s="1289"/>
      <c r="E196" s="1289"/>
      <c r="F196" s="1289"/>
      <c r="G196" s="1289"/>
      <c r="H196" s="1289"/>
      <c r="I196" s="1291"/>
      <c r="L196" s="1204" t="s">
        <v>19</v>
      </c>
      <c r="M196" s="1236">
        <f>BKK!M196+DMK!M196</f>
        <v>87</v>
      </c>
      <c r="N196" s="1237">
        <f>BKK!N196+DMK!N196</f>
        <v>1004</v>
      </c>
      <c r="O196" s="1326">
        <f>M196+N196</f>
        <v>1091</v>
      </c>
      <c r="P196" s="1239">
        <f>BKK!P196+DMK!P196</f>
        <v>0</v>
      </c>
      <c r="Q196" s="1327">
        <f>+O196+P196</f>
        <v>1091</v>
      </c>
      <c r="R196" s="1236">
        <f>BKK!R196+DMK!R196</f>
        <v>122</v>
      </c>
      <c r="S196" s="1237">
        <f>BKK!S196+DMK!S196</f>
        <v>894</v>
      </c>
      <c r="T196" s="1326">
        <f>R196+S196</f>
        <v>1016</v>
      </c>
      <c r="U196" s="1239">
        <f>BKK!U196+DMK!U196</f>
        <v>0</v>
      </c>
      <c r="V196" s="1327">
        <f>+T196+U196</f>
        <v>1016</v>
      </c>
      <c r="W196" s="1235">
        <f>IF(Q196=0,0,((V196/Q196)-1)*100)</f>
        <v>-6.8744271310724141</v>
      </c>
    </row>
    <row r="197" spans="2:27" ht="13.5" thickBot="1">
      <c r="B197" s="1290"/>
      <c r="C197" s="1289"/>
      <c r="D197" s="1289"/>
      <c r="E197" s="1289"/>
      <c r="F197" s="1289"/>
      <c r="G197" s="1289"/>
      <c r="H197" s="1289"/>
      <c r="I197" s="1291"/>
      <c r="L197" s="1204" t="s">
        <v>20</v>
      </c>
      <c r="M197" s="1236">
        <f>BKK!M197+DMK!M197</f>
        <v>91</v>
      </c>
      <c r="N197" s="1237">
        <f>BKK!N197+DMK!N197</f>
        <v>996</v>
      </c>
      <c r="O197" s="1326">
        <f>M197+N197</f>
        <v>1087</v>
      </c>
      <c r="P197" s="1239">
        <f>BKK!P197+DMK!P197</f>
        <v>0</v>
      </c>
      <c r="Q197" s="1327">
        <f>+O197+P197</f>
        <v>1087</v>
      </c>
      <c r="R197" s="1236">
        <f>BKK!R197+DMK!R197</f>
        <v>143</v>
      </c>
      <c r="S197" s="1237">
        <f>BKK!S197+DMK!S197</f>
        <v>1005</v>
      </c>
      <c r="T197" s="1326">
        <f>R197+S197</f>
        <v>1148</v>
      </c>
      <c r="U197" s="1239">
        <f>BKK!U197+DMK!U197</f>
        <v>0</v>
      </c>
      <c r="V197" s="1327">
        <f>+T197+U197</f>
        <v>1148</v>
      </c>
      <c r="W197" s="1235">
        <f>IF(Q197=0,0,((V197/Q197)-1)*100)</f>
        <v>5.6117755289788462</v>
      </c>
    </row>
    <row r="198" spans="2:27" ht="14.25" thickTop="1" thickBot="1">
      <c r="B198" s="1290"/>
      <c r="C198" s="1289"/>
      <c r="D198" s="1289"/>
      <c r="E198" s="1289"/>
      <c r="F198" s="1289"/>
      <c r="G198" s="1289"/>
      <c r="H198" s="1289"/>
      <c r="I198" s="1291"/>
      <c r="L198" s="1328" t="s">
        <v>87</v>
      </c>
      <c r="M198" s="1329">
        <f>+M195+M196+M197</f>
        <v>265</v>
      </c>
      <c r="N198" s="1329">
        <f t="shared" ref="N198" si="357">+N195+N196+N197</f>
        <v>2929</v>
      </c>
      <c r="O198" s="1329">
        <f t="shared" ref="O198" si="358">+O195+O196+O197</f>
        <v>3194</v>
      </c>
      <c r="P198" s="1329">
        <f t="shared" ref="P198" si="359">+P195+P196+P197</f>
        <v>0</v>
      </c>
      <c r="Q198" s="1329">
        <f t="shared" ref="Q198" si="360">+Q195+Q196+Q197</f>
        <v>3194</v>
      </c>
      <c r="R198" s="1329">
        <f t="shared" ref="R198" si="361">+R195+R196+R197</f>
        <v>408</v>
      </c>
      <c r="S198" s="1329">
        <f t="shared" ref="S198" si="362">+S195+S196+S197</f>
        <v>2880</v>
      </c>
      <c r="T198" s="1329">
        <f t="shared" ref="T198" si="363">+T195+T196+T197</f>
        <v>3288</v>
      </c>
      <c r="U198" s="1329">
        <f t="shared" ref="U198" si="364">+U195+U196+U197</f>
        <v>0</v>
      </c>
      <c r="V198" s="1329">
        <f t="shared" ref="V198" si="365">+V195+V196+V197</f>
        <v>3288</v>
      </c>
      <c r="W198" s="1332">
        <f>IF(Q198=0,0,((V198/Q198)-1)*100)</f>
        <v>2.9430181590482052</v>
      </c>
    </row>
    <row r="199" spans="2:27" ht="13.5" thickTop="1">
      <c r="B199" s="1290"/>
      <c r="C199" s="1289"/>
      <c r="D199" s="1289"/>
      <c r="E199" s="1289"/>
      <c r="F199" s="1289"/>
      <c r="G199" s="1289"/>
      <c r="H199" s="1289"/>
      <c r="I199" s="1291"/>
      <c r="L199" s="1204" t="s">
        <v>21</v>
      </c>
      <c r="M199" s="1236">
        <f>BKK!M199+DMK!M199</f>
        <v>82</v>
      </c>
      <c r="N199" s="1237">
        <f>BKK!N199+DMK!N199</f>
        <v>772</v>
      </c>
      <c r="O199" s="1326">
        <f>M199+N199</f>
        <v>854</v>
      </c>
      <c r="P199" s="1239">
        <f>BKK!P199+DMK!P199</f>
        <v>0</v>
      </c>
      <c r="Q199" s="1327">
        <f t="shared" ref="Q199" si="366">+O199+P199</f>
        <v>854</v>
      </c>
      <c r="R199" s="1236">
        <f>BKK!R199+DMK!R199</f>
        <v>85</v>
      </c>
      <c r="S199" s="1237">
        <f>BKK!S199+DMK!S199</f>
        <v>727</v>
      </c>
      <c r="T199" s="1326">
        <f>R199+S199</f>
        <v>812</v>
      </c>
      <c r="U199" s="1239">
        <f>BKK!U199+DMK!U199</f>
        <v>0</v>
      </c>
      <c r="V199" s="1327">
        <f t="shared" ref="V199" si="367">+T199+U199</f>
        <v>812</v>
      </c>
      <c r="W199" s="1235">
        <f t="shared" si="352"/>
        <v>-4.9180327868852514</v>
      </c>
    </row>
    <row r="200" spans="2:27">
      <c r="B200" s="1290"/>
      <c r="C200" s="1289"/>
      <c r="D200" s="1289"/>
      <c r="E200" s="1289"/>
      <c r="F200" s="1289"/>
      <c r="G200" s="1289"/>
      <c r="H200" s="1289"/>
      <c r="I200" s="1291"/>
      <c r="L200" s="1204" t="s">
        <v>88</v>
      </c>
      <c r="M200" s="1236">
        <f>BKK!M200+DMK!M200</f>
        <v>102</v>
      </c>
      <c r="N200" s="1237">
        <f>BKK!N200+DMK!N200</f>
        <v>813</v>
      </c>
      <c r="O200" s="1326">
        <f>M200+N200</f>
        <v>915</v>
      </c>
      <c r="P200" s="1239">
        <f>BKK!P200+DMK!P200</f>
        <v>0</v>
      </c>
      <c r="Q200" s="1327">
        <f>+O200+P200</f>
        <v>915</v>
      </c>
      <c r="R200" s="1236">
        <f>BKK!R200+DMK!R200</f>
        <v>103</v>
      </c>
      <c r="S200" s="1237">
        <f>BKK!S200+DMK!S200</f>
        <v>890</v>
      </c>
      <c r="T200" s="1326">
        <f>R200+S200</f>
        <v>993</v>
      </c>
      <c r="U200" s="1239">
        <f>BKK!U200+DMK!U200</f>
        <v>0</v>
      </c>
      <c r="V200" s="1327">
        <f>+T200+U200</f>
        <v>993</v>
      </c>
      <c r="W200" s="1235">
        <f t="shared" ref="W200" si="368">IF(Q200=0,0,((V200/Q200)-1)*100)</f>
        <v>8.5245901639344304</v>
      </c>
    </row>
    <row r="201" spans="2:27" ht="13.5" thickBot="1">
      <c r="B201" s="1290"/>
      <c r="C201" s="1289"/>
      <c r="D201" s="1289"/>
      <c r="E201" s="1289"/>
      <c r="F201" s="1289"/>
      <c r="G201" s="1289"/>
      <c r="H201" s="1289"/>
      <c r="I201" s="1291"/>
      <c r="L201" s="1204" t="s">
        <v>22</v>
      </c>
      <c r="M201" s="1236">
        <f>BKK!M201+DMK!M201</f>
        <v>118</v>
      </c>
      <c r="N201" s="1237">
        <f>BKK!N201+DMK!N201</f>
        <v>996</v>
      </c>
      <c r="O201" s="1336">
        <f>M201+N201</f>
        <v>1114</v>
      </c>
      <c r="P201" s="1263">
        <f>BKK!P201+DMK!P201</f>
        <v>0</v>
      </c>
      <c r="Q201" s="1327">
        <f>+O201+P201</f>
        <v>1114</v>
      </c>
      <c r="R201" s="1236">
        <f>BKK!R201+DMK!R201</f>
        <v>94</v>
      </c>
      <c r="S201" s="1237">
        <f>BKK!S201+DMK!S201</f>
        <v>936</v>
      </c>
      <c r="T201" s="1336">
        <f>R201+S201</f>
        <v>1030</v>
      </c>
      <c r="U201" s="1263">
        <f>BKK!U201+DMK!U201</f>
        <v>0</v>
      </c>
      <c r="V201" s="1327">
        <f>+T201+U201</f>
        <v>1030</v>
      </c>
      <c r="W201" s="1235">
        <f>IF(Q201=0,0,((V201/Q201)-1)*100)</f>
        <v>-7.5403949730700193</v>
      </c>
    </row>
    <row r="202" spans="2:27" ht="14.25" thickTop="1" thickBot="1">
      <c r="B202" s="1290"/>
      <c r="C202" s="1289"/>
      <c r="D202" s="1289"/>
      <c r="E202" s="1289"/>
      <c r="F202" s="1289"/>
      <c r="G202" s="1289"/>
      <c r="H202" s="1289"/>
      <c r="I202" s="1291"/>
      <c r="L202" s="1337" t="s">
        <v>60</v>
      </c>
      <c r="M202" s="1338">
        <f>+M199+M200+M201</f>
        <v>302</v>
      </c>
      <c r="N202" s="1338">
        <f t="shared" ref="N202" si="369">+N199+N200+N201</f>
        <v>2581</v>
      </c>
      <c r="O202" s="1339">
        <f t="shared" ref="O202" si="370">+O199+O200+O201</f>
        <v>2883</v>
      </c>
      <c r="P202" s="1339">
        <f t="shared" ref="P202" si="371">+P199+P200+P201</f>
        <v>0</v>
      </c>
      <c r="Q202" s="1339">
        <f t="shared" ref="Q202" si="372">+Q199+Q200+Q201</f>
        <v>2883</v>
      </c>
      <c r="R202" s="1338">
        <f t="shared" ref="R202" si="373">+R199+R200+R201</f>
        <v>282</v>
      </c>
      <c r="S202" s="1338">
        <f t="shared" ref="S202" si="374">+S199+S200+S201</f>
        <v>2553</v>
      </c>
      <c r="T202" s="1339">
        <f t="shared" ref="T202" si="375">+T199+T200+T201</f>
        <v>2835</v>
      </c>
      <c r="U202" s="1339">
        <f t="shared" ref="U202" si="376">+U199+U200+U201</f>
        <v>0</v>
      </c>
      <c r="V202" s="1339">
        <f t="shared" ref="V202" si="377">+V199+V200+V201</f>
        <v>2835</v>
      </c>
      <c r="W202" s="1340">
        <f>IF(Q202=0,0,((V202/Q202)-1)*100)</f>
        <v>-1.6649323621227841</v>
      </c>
    </row>
    <row r="203" spans="2:27" s="1305" customFormat="1" ht="12.75" customHeight="1" thickTop="1">
      <c r="B203" s="1306"/>
      <c r="C203" s="1307"/>
      <c r="D203" s="1307"/>
      <c r="E203" s="1307"/>
      <c r="F203" s="1307"/>
      <c r="G203" s="1307"/>
      <c r="H203" s="1307"/>
      <c r="I203" s="1308"/>
      <c r="L203" s="1341" t="s">
        <v>24</v>
      </c>
      <c r="M203" s="1342">
        <f>BKK!M203+DMK!M203</f>
        <v>126</v>
      </c>
      <c r="N203" s="1343">
        <f>BKK!N203+DMK!N203</f>
        <v>885</v>
      </c>
      <c r="O203" s="1344">
        <f>M203+N203</f>
        <v>1011</v>
      </c>
      <c r="P203" s="1345">
        <f>BKK!P203+DMK!P203</f>
        <v>0</v>
      </c>
      <c r="Q203" s="1346">
        <f>+O203+P203</f>
        <v>1011</v>
      </c>
      <c r="R203" s="1342">
        <f>BKK!R203+DMK!R203</f>
        <v>84</v>
      </c>
      <c r="S203" s="1343">
        <f>BKK!S203+DMK!S203</f>
        <v>846</v>
      </c>
      <c r="T203" s="1344">
        <f>R203+S203</f>
        <v>930</v>
      </c>
      <c r="U203" s="1345">
        <f>BKK!U203+DMK!U203</f>
        <v>0</v>
      </c>
      <c r="V203" s="1346">
        <f>+T203+U203</f>
        <v>930</v>
      </c>
      <c r="W203" s="1347">
        <f>IF(Q203=0,0,((V203/Q203)-1)*100)</f>
        <v>-8.0118694362017795</v>
      </c>
      <c r="X203" s="1348"/>
      <c r="AA203" s="1312"/>
    </row>
    <row r="204" spans="2:27" s="1305" customFormat="1" ht="12.75" customHeight="1">
      <c r="B204" s="1309"/>
      <c r="C204" s="1310"/>
      <c r="D204" s="1310"/>
      <c r="E204" s="1310"/>
      <c r="F204" s="1310"/>
      <c r="G204" s="1310"/>
      <c r="H204" s="1310"/>
      <c r="I204" s="1311"/>
      <c r="L204" s="1341" t="s">
        <v>25</v>
      </c>
      <c r="M204" s="1342">
        <f>BKK!M204+DMK!M204</f>
        <v>140</v>
      </c>
      <c r="N204" s="1343">
        <f>BKK!N204+DMK!N204</f>
        <v>1009</v>
      </c>
      <c r="O204" s="1344">
        <f>M204+N204</f>
        <v>1149</v>
      </c>
      <c r="P204" s="1349">
        <f>BKK!P204+DMK!P204</f>
        <v>0</v>
      </c>
      <c r="Q204" s="1344">
        <f>+O204+P204</f>
        <v>1149</v>
      </c>
      <c r="R204" s="1342">
        <f>BKK!R204+DMK!R204</f>
        <v>65</v>
      </c>
      <c r="S204" s="1343">
        <f>BKK!S204+DMK!S204</f>
        <v>989</v>
      </c>
      <c r="T204" s="1344">
        <f>R204+S204</f>
        <v>1054</v>
      </c>
      <c r="U204" s="1349">
        <f>BKK!U204+DMK!U204</f>
        <v>0</v>
      </c>
      <c r="V204" s="1344">
        <f>+T204+U204</f>
        <v>1054</v>
      </c>
      <c r="W204" s="1347">
        <f t="shared" ref="W204" si="378">IF(Q204=0,0,((V204/Q204)-1)*100)</f>
        <v>-8.2680591818973035</v>
      </c>
      <c r="X204" s="1348"/>
      <c r="AA204" s="1312"/>
    </row>
    <row r="205" spans="2:27" s="1305" customFormat="1" ht="12.75" customHeight="1" thickBot="1">
      <c r="B205" s="1309"/>
      <c r="C205" s="1310"/>
      <c r="D205" s="1310"/>
      <c r="E205" s="1310"/>
      <c r="F205" s="1310"/>
      <c r="G205" s="1310"/>
      <c r="H205" s="1310"/>
      <c r="I205" s="1311"/>
      <c r="L205" s="1341" t="s">
        <v>26</v>
      </c>
      <c r="M205" s="1342">
        <f>BKK!M205+DMK!M205</f>
        <v>141</v>
      </c>
      <c r="N205" s="1343">
        <f>BKK!N205+DMK!N205</f>
        <v>985</v>
      </c>
      <c r="O205" s="1344">
        <f>M205+N205</f>
        <v>1126</v>
      </c>
      <c r="P205" s="1350">
        <f>BKK!P205+DMK!P205</f>
        <v>1</v>
      </c>
      <c r="Q205" s="1346">
        <f t="shared" ref="Q205" si="379">+O205+P205</f>
        <v>1127</v>
      </c>
      <c r="R205" s="1342">
        <f>BKK!R205+DMK!R205</f>
        <v>19</v>
      </c>
      <c r="S205" s="1343">
        <f>BKK!S205+DMK!S205</f>
        <v>255</v>
      </c>
      <c r="T205" s="1344">
        <f>R205+S205</f>
        <v>274</v>
      </c>
      <c r="U205" s="1350">
        <f>BKK!U205+DMK!U205</f>
        <v>0</v>
      </c>
      <c r="V205" s="1346">
        <f t="shared" ref="V205" si="380">+T205+U205</f>
        <v>274</v>
      </c>
      <c r="W205" s="1347">
        <f>IF(Q205=0,0,((V205/Q205)-1)*100)</f>
        <v>-75.687666370896196</v>
      </c>
      <c r="X205" s="1201"/>
      <c r="AA205" s="1312"/>
    </row>
    <row r="206" spans="2:27" ht="14.25" thickTop="1" thickBot="1">
      <c r="B206" s="1290"/>
      <c r="C206" s="1289"/>
      <c r="D206" s="1289"/>
      <c r="E206" s="1289"/>
      <c r="F206" s="1289"/>
      <c r="G206" s="1289"/>
      <c r="H206" s="1289"/>
      <c r="I206" s="1291"/>
      <c r="L206" s="1328" t="s">
        <v>27</v>
      </c>
      <c r="M206" s="1329">
        <f>+M203+M204+M205</f>
        <v>407</v>
      </c>
      <c r="N206" s="1330">
        <f t="shared" ref="N206" si="381">+N203+N204+N205</f>
        <v>2879</v>
      </c>
      <c r="O206" s="1329">
        <f t="shared" ref="O206" si="382">+O203+O204+O205</f>
        <v>3286</v>
      </c>
      <c r="P206" s="1329">
        <f t="shared" ref="P206" si="383">+P203+P204+P205</f>
        <v>1</v>
      </c>
      <c r="Q206" s="1351">
        <f t="shared" ref="Q206" si="384">+Q203+Q204+Q205</f>
        <v>3287</v>
      </c>
      <c r="R206" s="1329">
        <f t="shared" ref="R206" si="385">+R203+R204+R205</f>
        <v>168</v>
      </c>
      <c r="S206" s="1330">
        <f t="shared" ref="S206" si="386">+S203+S204+S205</f>
        <v>2090</v>
      </c>
      <c r="T206" s="1329">
        <f t="shared" ref="T206" si="387">+T203+T204+T205</f>
        <v>2258</v>
      </c>
      <c r="U206" s="1329">
        <f t="shared" ref="U206" si="388">+U203+U204+U205</f>
        <v>0</v>
      </c>
      <c r="V206" s="1351">
        <f t="shared" ref="V206" si="389">+V203+V204+V205</f>
        <v>2258</v>
      </c>
      <c r="W206" s="1332">
        <f>IF(Q206=0,0,((V206/Q206)-1)*100)</f>
        <v>-31.305141466382725</v>
      </c>
    </row>
    <row r="207" spans="2:27" ht="14.25" thickTop="1" thickBot="1">
      <c r="B207" s="1290"/>
      <c r="C207" s="1289"/>
      <c r="D207" s="1289"/>
      <c r="E207" s="1289"/>
      <c r="F207" s="1289"/>
      <c r="G207" s="1289"/>
      <c r="H207" s="1289"/>
      <c r="I207" s="1291"/>
      <c r="L207" s="1328" t="s">
        <v>92</v>
      </c>
      <c r="M207" s="1329">
        <f>+M198+M202+M203+M204+M205</f>
        <v>974</v>
      </c>
      <c r="N207" s="1329">
        <f t="shared" ref="N207:V207" si="390">+N198+N202+N203+N204+N205</f>
        <v>8389</v>
      </c>
      <c r="O207" s="1329">
        <f t="shared" si="390"/>
        <v>9363</v>
      </c>
      <c r="P207" s="1329">
        <f t="shared" si="390"/>
        <v>1</v>
      </c>
      <c r="Q207" s="1329">
        <f t="shared" si="390"/>
        <v>9364</v>
      </c>
      <c r="R207" s="1329">
        <f t="shared" si="390"/>
        <v>858</v>
      </c>
      <c r="S207" s="1329">
        <f t="shared" si="390"/>
        <v>7523</v>
      </c>
      <c r="T207" s="1329">
        <f t="shared" si="390"/>
        <v>8381</v>
      </c>
      <c r="U207" s="1329">
        <f t="shared" si="390"/>
        <v>0</v>
      </c>
      <c r="V207" s="1329">
        <f t="shared" si="390"/>
        <v>8381</v>
      </c>
      <c r="W207" s="1332">
        <f>IF(Q207=0,0,((V207/Q207)-1)*100)</f>
        <v>-10.497650576676632</v>
      </c>
    </row>
    <row r="208" spans="2:27" ht="14.25" thickTop="1" thickBot="1">
      <c r="B208" s="1290"/>
      <c r="C208" s="1289"/>
      <c r="D208" s="1289"/>
      <c r="E208" s="1289"/>
      <c r="F208" s="1289"/>
      <c r="G208" s="1289"/>
      <c r="H208" s="1289"/>
      <c r="I208" s="1291"/>
      <c r="L208" s="1328" t="s">
        <v>89</v>
      </c>
      <c r="M208" s="1329">
        <f>+M194+M198+M202+M206</f>
        <v>1219</v>
      </c>
      <c r="N208" s="1330">
        <f t="shared" ref="N208:V208" si="391">+N194+N198+N202+N206</f>
        <v>11191</v>
      </c>
      <c r="O208" s="1329">
        <f t="shared" si="391"/>
        <v>12410</v>
      </c>
      <c r="P208" s="1329">
        <f t="shared" si="391"/>
        <v>1</v>
      </c>
      <c r="Q208" s="1331">
        <f t="shared" si="391"/>
        <v>12411</v>
      </c>
      <c r="R208" s="1329">
        <f t="shared" si="391"/>
        <v>1281</v>
      </c>
      <c r="S208" s="1330">
        <f t="shared" si="391"/>
        <v>10573</v>
      </c>
      <c r="T208" s="1329">
        <f t="shared" si="391"/>
        <v>11854</v>
      </c>
      <c r="U208" s="1329">
        <f t="shared" si="391"/>
        <v>1</v>
      </c>
      <c r="V208" s="1331">
        <f t="shared" si="391"/>
        <v>11855</v>
      </c>
      <c r="W208" s="1332">
        <f>IF(Q208=0,0,((V208/Q208)-1)*100)</f>
        <v>-4.4798968656836635</v>
      </c>
    </row>
    <row r="209" spans="2:23" ht="14.25" thickTop="1" thickBot="1">
      <c r="B209" s="1290"/>
      <c r="C209" s="1289"/>
      <c r="D209" s="1289"/>
      <c r="E209" s="1289"/>
      <c r="F209" s="1289"/>
      <c r="G209" s="1289"/>
      <c r="H209" s="1289"/>
      <c r="I209" s="1291"/>
      <c r="L209" s="1280" t="s">
        <v>59</v>
      </c>
    </row>
    <row r="210" spans="2:23" ht="13.5" thickTop="1">
      <c r="B210" s="1290"/>
      <c r="C210" s="1289"/>
      <c r="D210" s="1289"/>
      <c r="E210" s="1289"/>
      <c r="F210" s="1289"/>
      <c r="G210" s="1289"/>
      <c r="H210" s="1289"/>
      <c r="I210" s="1291"/>
      <c r="L210" s="1386" t="s">
        <v>52</v>
      </c>
      <c r="M210" s="1387"/>
      <c r="N210" s="1387"/>
      <c r="O210" s="1387"/>
      <c r="P210" s="1387"/>
      <c r="Q210" s="1387"/>
      <c r="R210" s="1387"/>
      <c r="S210" s="1387"/>
      <c r="T210" s="1387"/>
      <c r="U210" s="1387"/>
      <c r="V210" s="1387"/>
      <c r="W210" s="1388"/>
    </row>
    <row r="211" spans="2:23" ht="13.5" thickBot="1">
      <c r="B211" s="1290"/>
      <c r="C211" s="1289"/>
      <c r="D211" s="1289"/>
      <c r="E211" s="1289"/>
      <c r="F211" s="1289"/>
      <c r="G211" s="1289"/>
      <c r="H211" s="1289"/>
      <c r="I211" s="1291"/>
      <c r="L211" s="1389" t="s">
        <v>53</v>
      </c>
      <c r="M211" s="1390"/>
      <c r="N211" s="1390"/>
      <c r="O211" s="1390"/>
      <c r="P211" s="1390"/>
      <c r="Q211" s="1390"/>
      <c r="R211" s="1390"/>
      <c r="S211" s="1390"/>
      <c r="T211" s="1390"/>
      <c r="U211" s="1390"/>
      <c r="V211" s="1390"/>
      <c r="W211" s="1391"/>
    </row>
    <row r="212" spans="2:23" ht="14.25" thickTop="1" thickBot="1">
      <c r="B212" s="1290"/>
      <c r="C212" s="1289"/>
      <c r="D212" s="1289"/>
      <c r="E212" s="1289"/>
      <c r="F212" s="1289"/>
      <c r="G212" s="1289"/>
      <c r="H212" s="1289"/>
      <c r="I212" s="1291"/>
      <c r="W212" s="1282" t="s">
        <v>40</v>
      </c>
    </row>
    <row r="213" spans="2:23" ht="14.25" thickTop="1" thickBot="1">
      <c r="B213" s="1290"/>
      <c r="C213" s="1289"/>
      <c r="D213" s="1289"/>
      <c r="E213" s="1289"/>
      <c r="F213" s="1289"/>
      <c r="G213" s="1289"/>
      <c r="H213" s="1289"/>
      <c r="I213" s="1291"/>
      <c r="L213" s="1202"/>
      <c r="M213" s="1395" t="s">
        <v>90</v>
      </c>
      <c r="N213" s="1396"/>
      <c r="O213" s="1396"/>
      <c r="P213" s="1396"/>
      <c r="Q213" s="1397"/>
      <c r="R213" s="1395" t="s">
        <v>91</v>
      </c>
      <c r="S213" s="1396"/>
      <c r="T213" s="1396"/>
      <c r="U213" s="1396"/>
      <c r="V213" s="1397"/>
      <c r="W213" s="1203" t="s">
        <v>4</v>
      </c>
    </row>
    <row r="214" spans="2:23" ht="13.5" thickTop="1">
      <c r="B214" s="1290"/>
      <c r="C214" s="1289"/>
      <c r="D214" s="1289"/>
      <c r="E214" s="1289"/>
      <c r="F214" s="1289"/>
      <c r="G214" s="1289"/>
      <c r="H214" s="1289"/>
      <c r="I214" s="1291"/>
      <c r="L214" s="1204" t="s">
        <v>5</v>
      </c>
      <c r="M214" s="1205"/>
      <c r="N214" s="1209"/>
      <c r="O214" s="1320"/>
      <c r="P214" s="1211"/>
      <c r="Q214" s="1321"/>
      <c r="R214" s="1205"/>
      <c r="S214" s="1209"/>
      <c r="T214" s="1320"/>
      <c r="U214" s="1211"/>
      <c r="V214" s="1321"/>
      <c r="W214" s="1208" t="s">
        <v>6</v>
      </c>
    </row>
    <row r="215" spans="2:23" ht="13.5" thickBot="1">
      <c r="B215" s="1290"/>
      <c r="C215" s="1289"/>
      <c r="D215" s="1289"/>
      <c r="E215" s="1289"/>
      <c r="F215" s="1289"/>
      <c r="G215" s="1289"/>
      <c r="H215" s="1289"/>
      <c r="I215" s="1291"/>
      <c r="L215" s="1212"/>
      <c r="M215" s="1217" t="s">
        <v>41</v>
      </c>
      <c r="N215" s="1218" t="s">
        <v>42</v>
      </c>
      <c r="O215" s="1322" t="s">
        <v>54</v>
      </c>
      <c r="P215" s="1220" t="s">
        <v>13</v>
      </c>
      <c r="Q215" s="1323" t="s">
        <v>9</v>
      </c>
      <c r="R215" s="1217" t="s">
        <v>41</v>
      </c>
      <c r="S215" s="1218" t="s">
        <v>42</v>
      </c>
      <c r="T215" s="1322" t="s">
        <v>54</v>
      </c>
      <c r="U215" s="1220" t="s">
        <v>13</v>
      </c>
      <c r="V215" s="1323" t="s">
        <v>9</v>
      </c>
      <c r="W215" s="1216"/>
    </row>
    <row r="216" spans="2:23" ht="5.25" customHeight="1" thickTop="1">
      <c r="B216" s="1290"/>
      <c r="C216" s="1289"/>
      <c r="D216" s="1289"/>
      <c r="E216" s="1289"/>
      <c r="F216" s="1289"/>
      <c r="G216" s="1289"/>
      <c r="H216" s="1289"/>
      <c r="I216" s="1291"/>
      <c r="L216" s="1204"/>
      <c r="M216" s="1225"/>
      <c r="N216" s="1226"/>
      <c r="O216" s="1324"/>
      <c r="P216" s="1228"/>
      <c r="Q216" s="1325"/>
      <c r="R216" s="1225"/>
      <c r="S216" s="1226"/>
      <c r="T216" s="1324"/>
      <c r="U216" s="1228"/>
      <c r="V216" s="1325"/>
      <c r="W216" s="1230"/>
    </row>
    <row r="217" spans="2:23">
      <c r="B217" s="1290"/>
      <c r="C217" s="1289"/>
      <c r="D217" s="1289"/>
      <c r="E217" s="1289"/>
      <c r="F217" s="1289"/>
      <c r="G217" s="1289"/>
      <c r="H217" s="1289"/>
      <c r="I217" s="1291"/>
      <c r="L217" s="1204" t="s">
        <v>14</v>
      </c>
      <c r="M217" s="1236">
        <f t="shared" ref="M217:N219" si="392">+M165+M191</f>
        <v>149</v>
      </c>
      <c r="N217" s="1237">
        <f t="shared" si="392"/>
        <v>970</v>
      </c>
      <c r="O217" s="1326">
        <f>+M217+N217</f>
        <v>1119</v>
      </c>
      <c r="P217" s="1239">
        <f>+P165+P191</f>
        <v>2</v>
      </c>
      <c r="Q217" s="1327">
        <f>+O217+P217</f>
        <v>1121</v>
      </c>
      <c r="R217" s="1236">
        <f t="shared" ref="R217:S219" si="393">+R165+R191</f>
        <v>155</v>
      </c>
      <c r="S217" s="1237">
        <f t="shared" si="393"/>
        <v>989</v>
      </c>
      <c r="T217" s="1326">
        <f>+R217+S217</f>
        <v>1144</v>
      </c>
      <c r="U217" s="1239">
        <f>+U165+U191</f>
        <v>1</v>
      </c>
      <c r="V217" s="1327">
        <f>+T217+U217</f>
        <v>1145</v>
      </c>
      <c r="W217" s="1235">
        <f t="shared" ref="W217:W225" si="394">IF(Q217=0,0,((V217/Q217)-1)*100)</f>
        <v>2.140945584299736</v>
      </c>
    </row>
    <row r="218" spans="2:23">
      <c r="B218" s="1290"/>
      <c r="C218" s="1289"/>
      <c r="D218" s="1289"/>
      <c r="E218" s="1289"/>
      <c r="F218" s="1289"/>
      <c r="G218" s="1289"/>
      <c r="H218" s="1289"/>
      <c r="I218" s="1291"/>
      <c r="L218" s="1204" t="s">
        <v>15</v>
      </c>
      <c r="M218" s="1236">
        <f t="shared" si="392"/>
        <v>141</v>
      </c>
      <c r="N218" s="1237">
        <f t="shared" si="392"/>
        <v>912</v>
      </c>
      <c r="O218" s="1326">
        <f t="shared" ref="O218:O219" si="395">+M218+N218</f>
        <v>1053</v>
      </c>
      <c r="P218" s="1239">
        <f>+P166+P192</f>
        <v>2</v>
      </c>
      <c r="Q218" s="1327">
        <f t="shared" ref="Q218:Q219" si="396">+O218+P218</f>
        <v>1055</v>
      </c>
      <c r="R218" s="1236">
        <f t="shared" si="393"/>
        <v>151</v>
      </c>
      <c r="S218" s="1237">
        <f t="shared" si="393"/>
        <v>1095</v>
      </c>
      <c r="T218" s="1326">
        <f t="shared" ref="T218:T219" si="397">+R218+S218</f>
        <v>1246</v>
      </c>
      <c r="U218" s="1239">
        <f>+U166+U192</f>
        <v>0</v>
      </c>
      <c r="V218" s="1327">
        <f t="shared" ref="V218:V219" si="398">+T218+U218</f>
        <v>1246</v>
      </c>
      <c r="W218" s="1235">
        <f t="shared" si="394"/>
        <v>18.104265402843602</v>
      </c>
    </row>
    <row r="219" spans="2:23" ht="13.5" thickBot="1">
      <c r="B219" s="1290"/>
      <c r="C219" s="1289"/>
      <c r="D219" s="1289"/>
      <c r="E219" s="1289"/>
      <c r="F219" s="1289"/>
      <c r="G219" s="1289"/>
      <c r="H219" s="1289"/>
      <c r="I219" s="1291"/>
      <c r="L219" s="1212" t="s">
        <v>16</v>
      </c>
      <c r="M219" s="1236">
        <f t="shared" si="392"/>
        <v>163</v>
      </c>
      <c r="N219" s="1237">
        <f t="shared" si="392"/>
        <v>1052</v>
      </c>
      <c r="O219" s="1326">
        <f t="shared" si="395"/>
        <v>1215</v>
      </c>
      <c r="P219" s="1239">
        <f>+P167+P193</f>
        <v>0</v>
      </c>
      <c r="Q219" s="1327">
        <f t="shared" si="396"/>
        <v>1215</v>
      </c>
      <c r="R219" s="1236">
        <f t="shared" si="393"/>
        <v>154</v>
      </c>
      <c r="S219" s="1237">
        <f t="shared" si="393"/>
        <v>1111</v>
      </c>
      <c r="T219" s="1326">
        <f t="shared" si="397"/>
        <v>1265</v>
      </c>
      <c r="U219" s="1239">
        <f>+U167+U193</f>
        <v>0</v>
      </c>
      <c r="V219" s="1327">
        <f t="shared" si="398"/>
        <v>1265</v>
      </c>
      <c r="W219" s="1235">
        <f t="shared" si="394"/>
        <v>4.1152263374485631</v>
      </c>
    </row>
    <row r="220" spans="2:23" ht="14.25" thickTop="1" thickBot="1">
      <c r="B220" s="1290"/>
      <c r="C220" s="1289"/>
      <c r="D220" s="1289"/>
      <c r="E220" s="1289"/>
      <c r="F220" s="1289"/>
      <c r="G220" s="1289"/>
      <c r="H220" s="1289"/>
      <c r="I220" s="1291"/>
      <c r="L220" s="1328" t="s">
        <v>17</v>
      </c>
      <c r="M220" s="1329">
        <f t="shared" ref="M220:Q220" si="399">+M217+M218+M219</f>
        <v>453</v>
      </c>
      <c r="N220" s="1330">
        <f t="shared" si="399"/>
        <v>2934</v>
      </c>
      <c r="O220" s="1329">
        <f t="shared" si="399"/>
        <v>3387</v>
      </c>
      <c r="P220" s="1329">
        <f t="shared" si="399"/>
        <v>4</v>
      </c>
      <c r="Q220" s="1331">
        <f t="shared" si="399"/>
        <v>3391</v>
      </c>
      <c r="R220" s="1329">
        <f t="shared" ref="R220:V220" si="400">+R217+R218+R219</f>
        <v>460</v>
      </c>
      <c r="S220" s="1330">
        <f t="shared" si="400"/>
        <v>3195</v>
      </c>
      <c r="T220" s="1329">
        <f t="shared" si="400"/>
        <v>3655</v>
      </c>
      <c r="U220" s="1329">
        <f t="shared" si="400"/>
        <v>1</v>
      </c>
      <c r="V220" s="1331">
        <f t="shared" si="400"/>
        <v>3656</v>
      </c>
      <c r="W220" s="1332">
        <f t="shared" si="394"/>
        <v>7.8148038926570296</v>
      </c>
    </row>
    <row r="221" spans="2:23" ht="13.5" thickTop="1">
      <c r="B221" s="1290"/>
      <c r="C221" s="1289"/>
      <c r="D221" s="1289"/>
      <c r="E221" s="1289"/>
      <c r="F221" s="1289"/>
      <c r="G221" s="1289"/>
      <c r="H221" s="1289"/>
      <c r="I221" s="1291"/>
      <c r="L221" s="1204" t="s">
        <v>18</v>
      </c>
      <c r="M221" s="1333">
        <f t="shared" ref="M221:N223" si="401">+M169+M195</f>
        <v>159</v>
      </c>
      <c r="N221" s="1334">
        <f t="shared" si="401"/>
        <v>958</v>
      </c>
      <c r="O221" s="1335">
        <f t="shared" ref="O221" si="402">+M221+N221</f>
        <v>1117</v>
      </c>
      <c r="P221" s="1239">
        <f>+P169+P195</f>
        <v>4</v>
      </c>
      <c r="Q221" s="1327">
        <f t="shared" ref="Q221" si="403">+O221+P221</f>
        <v>1121</v>
      </c>
      <c r="R221" s="1333">
        <f t="shared" ref="R221:S223" si="404">+R169+R195</f>
        <v>153</v>
      </c>
      <c r="S221" s="1334">
        <f t="shared" si="404"/>
        <v>1103</v>
      </c>
      <c r="T221" s="1335">
        <f t="shared" ref="T221" si="405">+R221+S221</f>
        <v>1256</v>
      </c>
      <c r="U221" s="1239">
        <f>+U169+U195</f>
        <v>0</v>
      </c>
      <c r="V221" s="1327">
        <f t="shared" ref="V221" si="406">+T221+U221</f>
        <v>1256</v>
      </c>
      <c r="W221" s="1235">
        <f t="shared" si="394"/>
        <v>12.042818911685993</v>
      </c>
    </row>
    <row r="222" spans="2:23">
      <c r="B222" s="1290"/>
      <c r="C222" s="1289"/>
      <c r="D222" s="1289"/>
      <c r="E222" s="1289"/>
      <c r="F222" s="1289"/>
      <c r="G222" s="1289"/>
      <c r="H222" s="1289"/>
      <c r="I222" s="1291"/>
      <c r="L222" s="1204" t="s">
        <v>19</v>
      </c>
      <c r="M222" s="1236">
        <f t="shared" si="401"/>
        <v>149</v>
      </c>
      <c r="N222" s="1237">
        <f t="shared" si="401"/>
        <v>1032</v>
      </c>
      <c r="O222" s="1326">
        <f>+M222+N222</f>
        <v>1181</v>
      </c>
      <c r="P222" s="1239">
        <f>+P170+P196</f>
        <v>0</v>
      </c>
      <c r="Q222" s="1327">
        <f>+O222+P222</f>
        <v>1181</v>
      </c>
      <c r="R222" s="1236">
        <f t="shared" si="404"/>
        <v>134</v>
      </c>
      <c r="S222" s="1237">
        <f t="shared" si="404"/>
        <v>1006</v>
      </c>
      <c r="T222" s="1326">
        <f>+R222+S222</f>
        <v>1140</v>
      </c>
      <c r="U222" s="1239">
        <f>+U170+U196</f>
        <v>10</v>
      </c>
      <c r="V222" s="1327">
        <f>+T222+U222</f>
        <v>1150</v>
      </c>
      <c r="W222" s="1235">
        <f>IF(Q222=0,0,((V222/Q222)-1)*100)</f>
        <v>-2.6248941574936513</v>
      </c>
    </row>
    <row r="223" spans="2:23" ht="15" customHeight="1" thickBot="1">
      <c r="B223" s="1290"/>
      <c r="C223" s="1289"/>
      <c r="D223" s="1289"/>
      <c r="E223" s="1289"/>
      <c r="F223" s="1289"/>
      <c r="G223" s="1289"/>
      <c r="H223" s="1289"/>
      <c r="I223" s="1291"/>
      <c r="L223" s="1204" t="s">
        <v>20</v>
      </c>
      <c r="M223" s="1236">
        <f t="shared" si="401"/>
        <v>168</v>
      </c>
      <c r="N223" s="1237">
        <f t="shared" si="401"/>
        <v>1033</v>
      </c>
      <c r="O223" s="1326">
        <f>+M223+N223</f>
        <v>1201</v>
      </c>
      <c r="P223" s="1239">
        <f>+P171+P197</f>
        <v>0</v>
      </c>
      <c r="Q223" s="1327">
        <f>+O223+P223</f>
        <v>1201</v>
      </c>
      <c r="R223" s="1236">
        <f t="shared" si="404"/>
        <v>154</v>
      </c>
      <c r="S223" s="1237">
        <f t="shared" si="404"/>
        <v>1166</v>
      </c>
      <c r="T223" s="1326">
        <f>+R223+S223</f>
        <v>1320</v>
      </c>
      <c r="U223" s="1239">
        <f>+U171+U197</f>
        <v>0</v>
      </c>
      <c r="V223" s="1327">
        <f>+T223+U223</f>
        <v>1320</v>
      </c>
      <c r="W223" s="1235">
        <f>IF(Q223=0,0,((V223/Q223)-1)*100)</f>
        <v>9.9084096586178116</v>
      </c>
    </row>
    <row r="224" spans="2:23" ht="14.25" thickTop="1" thickBot="1">
      <c r="B224" s="1290"/>
      <c r="C224" s="1289"/>
      <c r="D224" s="1289"/>
      <c r="E224" s="1289"/>
      <c r="F224" s="1289"/>
      <c r="G224" s="1289"/>
      <c r="H224" s="1289"/>
      <c r="I224" s="1291"/>
      <c r="L224" s="1328" t="s">
        <v>87</v>
      </c>
      <c r="M224" s="1329">
        <f>+M221+M222+M223</f>
        <v>476</v>
      </c>
      <c r="N224" s="1329">
        <f t="shared" ref="N224" si="407">+N221+N222+N223</f>
        <v>3023</v>
      </c>
      <c r="O224" s="1329">
        <f t="shared" ref="O224" si="408">+O221+O222+O223</f>
        <v>3499</v>
      </c>
      <c r="P224" s="1329">
        <f t="shared" ref="P224" si="409">+P221+P222+P223</f>
        <v>4</v>
      </c>
      <c r="Q224" s="1329">
        <f t="shared" ref="Q224" si="410">+Q221+Q222+Q223</f>
        <v>3503</v>
      </c>
      <c r="R224" s="1329">
        <f t="shared" ref="R224" si="411">+R221+R222+R223</f>
        <v>441</v>
      </c>
      <c r="S224" s="1329">
        <f t="shared" ref="S224" si="412">+S221+S222+S223</f>
        <v>3275</v>
      </c>
      <c r="T224" s="1329">
        <f t="shared" ref="T224" si="413">+T221+T222+T223</f>
        <v>3716</v>
      </c>
      <c r="U224" s="1329">
        <f t="shared" ref="U224" si="414">+U221+U222+U223</f>
        <v>10</v>
      </c>
      <c r="V224" s="1329">
        <f t="shared" ref="V224" si="415">+V221+V222+V223</f>
        <v>3726</v>
      </c>
      <c r="W224" s="1332">
        <f>IF(Q224=0,0,((V224/Q224)-1)*100)</f>
        <v>6.3659720239794382</v>
      </c>
    </row>
    <row r="225" spans="2:27" ht="13.5" thickTop="1">
      <c r="B225" s="1290"/>
      <c r="C225" s="1289"/>
      <c r="D225" s="1289"/>
      <c r="E225" s="1289"/>
      <c r="F225" s="1289"/>
      <c r="G225" s="1289"/>
      <c r="H225" s="1289"/>
      <c r="I225" s="1291"/>
      <c r="L225" s="1204" t="s">
        <v>21</v>
      </c>
      <c r="M225" s="1236">
        <f t="shared" ref="M225:N227" si="416">+M173+M199</f>
        <v>163</v>
      </c>
      <c r="N225" s="1237">
        <f t="shared" si="416"/>
        <v>802</v>
      </c>
      <c r="O225" s="1326">
        <f t="shared" ref="O225" si="417">+M225+N225</f>
        <v>965</v>
      </c>
      <c r="P225" s="1239">
        <f>+P173+P199</f>
        <v>0</v>
      </c>
      <c r="Q225" s="1327">
        <f t="shared" ref="Q225" si="418">+O225+P225</f>
        <v>965</v>
      </c>
      <c r="R225" s="1236">
        <f t="shared" ref="R225:S227" si="419">+R173+R199</f>
        <v>93</v>
      </c>
      <c r="S225" s="1237">
        <f t="shared" si="419"/>
        <v>870</v>
      </c>
      <c r="T225" s="1326">
        <f t="shared" ref="T225" si="420">+R225+S225</f>
        <v>963</v>
      </c>
      <c r="U225" s="1239">
        <f>+U173+U199</f>
        <v>0</v>
      </c>
      <c r="V225" s="1327">
        <f t="shared" ref="V225" si="421">+T225+U225</f>
        <v>963</v>
      </c>
      <c r="W225" s="1235">
        <f t="shared" si="394"/>
        <v>-0.20725388601036121</v>
      </c>
    </row>
    <row r="226" spans="2:27">
      <c r="B226" s="1290"/>
      <c r="C226" s="1289"/>
      <c r="D226" s="1289"/>
      <c r="E226" s="1289"/>
      <c r="F226" s="1289"/>
      <c r="G226" s="1289"/>
      <c r="H226" s="1289"/>
      <c r="I226" s="1291"/>
      <c r="L226" s="1204" t="s">
        <v>88</v>
      </c>
      <c r="M226" s="1236">
        <f t="shared" si="416"/>
        <v>144</v>
      </c>
      <c r="N226" s="1237">
        <f t="shared" si="416"/>
        <v>840</v>
      </c>
      <c r="O226" s="1326">
        <f>+M226+N226</f>
        <v>984</v>
      </c>
      <c r="P226" s="1239">
        <f>+P174+P200</f>
        <v>0</v>
      </c>
      <c r="Q226" s="1327">
        <f>+O226+P226</f>
        <v>984</v>
      </c>
      <c r="R226" s="1236">
        <f t="shared" si="419"/>
        <v>113</v>
      </c>
      <c r="S226" s="1237">
        <f t="shared" si="419"/>
        <v>1002</v>
      </c>
      <c r="T226" s="1326">
        <f>+R226+S226</f>
        <v>1115</v>
      </c>
      <c r="U226" s="1239">
        <f>+U174+U200</f>
        <v>0</v>
      </c>
      <c r="V226" s="1327">
        <f>+T226+U226</f>
        <v>1115</v>
      </c>
      <c r="W226" s="1235">
        <f t="shared" ref="W226" si="422">IF(Q226=0,0,((V226/Q226)-1)*100)</f>
        <v>13.313008130081293</v>
      </c>
    </row>
    <row r="227" spans="2:27" ht="13.5" thickBot="1">
      <c r="B227" s="1290"/>
      <c r="C227" s="1289"/>
      <c r="D227" s="1289"/>
      <c r="E227" s="1289"/>
      <c r="F227" s="1289"/>
      <c r="G227" s="1289"/>
      <c r="H227" s="1289"/>
      <c r="I227" s="1291"/>
      <c r="L227" s="1204" t="s">
        <v>22</v>
      </c>
      <c r="M227" s="1236">
        <f t="shared" si="416"/>
        <v>156</v>
      </c>
      <c r="N227" s="1237">
        <f t="shared" si="416"/>
        <v>1029</v>
      </c>
      <c r="O227" s="1336">
        <f>+M227+N227</f>
        <v>1185</v>
      </c>
      <c r="P227" s="1263">
        <f>+P175+P201</f>
        <v>0</v>
      </c>
      <c r="Q227" s="1327">
        <f>+O227+P227</f>
        <v>1185</v>
      </c>
      <c r="R227" s="1236">
        <f t="shared" si="419"/>
        <v>102</v>
      </c>
      <c r="S227" s="1237">
        <f t="shared" si="419"/>
        <v>984</v>
      </c>
      <c r="T227" s="1336">
        <f>+R227+S227</f>
        <v>1086</v>
      </c>
      <c r="U227" s="1263">
        <f>+U175+U201</f>
        <v>0</v>
      </c>
      <c r="V227" s="1327">
        <f>+T227+U227</f>
        <v>1086</v>
      </c>
      <c r="W227" s="1235">
        <f>IF(Q227=0,0,((V227/Q227)-1)*100)</f>
        <v>-8.3544303797468356</v>
      </c>
    </row>
    <row r="228" spans="2:27" ht="14.25" thickTop="1" thickBot="1">
      <c r="B228" s="1290"/>
      <c r="C228" s="1289"/>
      <c r="D228" s="1289"/>
      <c r="E228" s="1289"/>
      <c r="F228" s="1289"/>
      <c r="G228" s="1289"/>
      <c r="H228" s="1289"/>
      <c r="I228" s="1291"/>
      <c r="L228" s="1337" t="s">
        <v>60</v>
      </c>
      <c r="M228" s="1338">
        <f>+M225+M226+M227</f>
        <v>463</v>
      </c>
      <c r="N228" s="1338">
        <f t="shared" ref="N228" si="423">+N225+N226+N227</f>
        <v>2671</v>
      </c>
      <c r="O228" s="1339">
        <f t="shared" ref="O228" si="424">+O225+O226+O227</f>
        <v>3134</v>
      </c>
      <c r="P228" s="1339">
        <f t="shared" ref="P228" si="425">+P225+P226+P227</f>
        <v>0</v>
      </c>
      <c r="Q228" s="1339">
        <f t="shared" ref="Q228" si="426">+Q225+Q226+Q227</f>
        <v>3134</v>
      </c>
      <c r="R228" s="1338">
        <f t="shared" ref="R228" si="427">+R225+R226+R227</f>
        <v>308</v>
      </c>
      <c r="S228" s="1338">
        <f t="shared" ref="S228" si="428">+S225+S226+S227</f>
        <v>2856</v>
      </c>
      <c r="T228" s="1339">
        <f t="shared" ref="T228" si="429">+T225+T226+T227</f>
        <v>3164</v>
      </c>
      <c r="U228" s="1339">
        <f t="shared" ref="U228" si="430">+U225+U226+U227</f>
        <v>0</v>
      </c>
      <c r="V228" s="1339">
        <f t="shared" ref="V228" si="431">+V225+V226+V227</f>
        <v>3164</v>
      </c>
      <c r="W228" s="1340">
        <f>IF(Q228=0,0,((V228/Q228)-1)*100)</f>
        <v>0.95724313975749098</v>
      </c>
    </row>
    <row r="229" spans="2:27" s="1305" customFormat="1" ht="12.75" customHeight="1" thickTop="1">
      <c r="B229" s="1306"/>
      <c r="C229" s="1307"/>
      <c r="D229" s="1307"/>
      <c r="E229" s="1307"/>
      <c r="F229" s="1307"/>
      <c r="G229" s="1307"/>
      <c r="H229" s="1307"/>
      <c r="I229" s="1308"/>
      <c r="L229" s="1341" t="s">
        <v>24</v>
      </c>
      <c r="M229" s="1342">
        <f t="shared" ref="M229:N231" si="432">+M177+M203</f>
        <v>179</v>
      </c>
      <c r="N229" s="1343">
        <f t="shared" si="432"/>
        <v>915</v>
      </c>
      <c r="O229" s="1344">
        <f>+M229+N229</f>
        <v>1094</v>
      </c>
      <c r="P229" s="1345">
        <f>+P177+P203</f>
        <v>0</v>
      </c>
      <c r="Q229" s="1346">
        <f>+O229+P229</f>
        <v>1094</v>
      </c>
      <c r="R229" s="1342">
        <f t="shared" ref="R229:S231" si="433">+R177+R203</f>
        <v>92</v>
      </c>
      <c r="S229" s="1343">
        <f t="shared" si="433"/>
        <v>940</v>
      </c>
      <c r="T229" s="1344">
        <f>+R229+S229</f>
        <v>1032</v>
      </c>
      <c r="U229" s="1345">
        <f>+U177+U203</f>
        <v>0</v>
      </c>
      <c r="V229" s="1346">
        <f>+T229+U229</f>
        <v>1032</v>
      </c>
      <c r="W229" s="1347">
        <f>IF(Q229=0,0,((V229/Q229)-1)*100)</f>
        <v>-5.6672760511882974</v>
      </c>
      <c r="X229" s="1348"/>
      <c r="AA229" s="1312"/>
    </row>
    <row r="230" spans="2:27" s="1305" customFormat="1" ht="12.75" customHeight="1">
      <c r="B230" s="1309"/>
      <c r="C230" s="1310"/>
      <c r="D230" s="1310"/>
      <c r="E230" s="1310"/>
      <c r="F230" s="1310"/>
      <c r="G230" s="1310"/>
      <c r="H230" s="1310"/>
      <c r="I230" s="1311"/>
      <c r="L230" s="1341" t="s">
        <v>25</v>
      </c>
      <c r="M230" s="1342">
        <f t="shared" si="432"/>
        <v>178</v>
      </c>
      <c r="N230" s="1343">
        <f t="shared" si="432"/>
        <v>1034</v>
      </c>
      <c r="O230" s="1344">
        <f>+M230+N230</f>
        <v>1212</v>
      </c>
      <c r="P230" s="1349">
        <f>+P178+P204</f>
        <v>1</v>
      </c>
      <c r="Q230" s="1344">
        <f>+O230+P230</f>
        <v>1213</v>
      </c>
      <c r="R230" s="1342">
        <f t="shared" si="433"/>
        <v>77</v>
      </c>
      <c r="S230" s="1343">
        <f t="shared" si="433"/>
        <v>1095</v>
      </c>
      <c r="T230" s="1344">
        <f>+R230+S230</f>
        <v>1172</v>
      </c>
      <c r="U230" s="1349">
        <f>+U178+U204</f>
        <v>0</v>
      </c>
      <c r="V230" s="1344">
        <f>+T230+U230</f>
        <v>1172</v>
      </c>
      <c r="W230" s="1347">
        <f t="shared" ref="W230" si="434">IF(Q230=0,0,((V230/Q230)-1)*100)</f>
        <v>-3.3800494641385015</v>
      </c>
      <c r="X230" s="1348"/>
      <c r="AA230" s="1312"/>
    </row>
    <row r="231" spans="2:27" s="1305" customFormat="1" ht="12.75" customHeight="1" thickBot="1">
      <c r="B231" s="1309"/>
      <c r="C231" s="1310"/>
      <c r="D231" s="1310"/>
      <c r="E231" s="1310"/>
      <c r="F231" s="1310"/>
      <c r="G231" s="1310"/>
      <c r="H231" s="1310"/>
      <c r="I231" s="1311"/>
      <c r="L231" s="1341" t="s">
        <v>26</v>
      </c>
      <c r="M231" s="1342">
        <f t="shared" si="432"/>
        <v>167</v>
      </c>
      <c r="N231" s="1343">
        <f t="shared" si="432"/>
        <v>1009</v>
      </c>
      <c r="O231" s="1344">
        <f t="shared" ref="O231" si="435">+M231+N231</f>
        <v>1176</v>
      </c>
      <c r="P231" s="1350">
        <f>+P179+P205</f>
        <v>1</v>
      </c>
      <c r="Q231" s="1346">
        <f t="shared" ref="Q231" si="436">+O231+P231</f>
        <v>1177</v>
      </c>
      <c r="R231" s="1342">
        <f t="shared" si="433"/>
        <v>33</v>
      </c>
      <c r="S231" s="1343">
        <f t="shared" si="433"/>
        <v>369</v>
      </c>
      <c r="T231" s="1344">
        <f t="shared" ref="T231" si="437">+R231+S231</f>
        <v>402</v>
      </c>
      <c r="U231" s="1350">
        <f>+U179+U205</f>
        <v>0</v>
      </c>
      <c r="V231" s="1346">
        <f t="shared" ref="V231" si="438">+T231+U231</f>
        <v>402</v>
      </c>
      <c r="W231" s="1347">
        <f>IF(Q231=0,0,((V231/Q231)-1)*100)</f>
        <v>-65.845369583687344</v>
      </c>
      <c r="X231" s="1201"/>
      <c r="AA231" s="1312"/>
    </row>
    <row r="232" spans="2:27" ht="14.25" thickTop="1" thickBot="1">
      <c r="B232" s="1290"/>
      <c r="C232" s="1289"/>
      <c r="D232" s="1289"/>
      <c r="E232" s="1289"/>
      <c r="F232" s="1289"/>
      <c r="G232" s="1289"/>
      <c r="H232" s="1289"/>
      <c r="I232" s="1291"/>
      <c r="L232" s="1328" t="s">
        <v>27</v>
      </c>
      <c r="M232" s="1329">
        <f>+M229+M230+M231</f>
        <v>524</v>
      </c>
      <c r="N232" s="1330">
        <f t="shared" ref="N232" si="439">+N229+N230+N231</f>
        <v>2958</v>
      </c>
      <c r="O232" s="1329">
        <f t="shared" ref="O232" si="440">+O229+O230+O231</f>
        <v>3482</v>
      </c>
      <c r="P232" s="1329">
        <f t="shared" ref="P232" si="441">+P229+P230+P231</f>
        <v>2</v>
      </c>
      <c r="Q232" s="1351">
        <f t="shared" ref="Q232" si="442">+Q229+Q230+Q231</f>
        <v>3484</v>
      </c>
      <c r="R232" s="1329">
        <f t="shared" ref="R232" si="443">+R229+R230+R231</f>
        <v>202</v>
      </c>
      <c r="S232" s="1330">
        <f t="shared" ref="S232" si="444">+S229+S230+S231</f>
        <v>2404</v>
      </c>
      <c r="T232" s="1329">
        <f t="shared" ref="T232" si="445">+T229+T230+T231</f>
        <v>2606</v>
      </c>
      <c r="U232" s="1329">
        <f t="shared" ref="U232" si="446">+U229+U230+U231</f>
        <v>0</v>
      </c>
      <c r="V232" s="1351">
        <f t="shared" ref="V232" si="447">+V229+V230+V231</f>
        <v>2606</v>
      </c>
      <c r="W232" s="1332">
        <f>IF(Q232=0,0,((V232/Q232)-1)*100)</f>
        <v>-25.20091848450058</v>
      </c>
    </row>
    <row r="233" spans="2:27" ht="14.25" thickTop="1" thickBot="1">
      <c r="B233" s="1290"/>
      <c r="C233" s="1289"/>
      <c r="D233" s="1289"/>
      <c r="E233" s="1289"/>
      <c r="F233" s="1289"/>
      <c r="G233" s="1289"/>
      <c r="H233" s="1289"/>
      <c r="I233" s="1291"/>
      <c r="L233" s="1328" t="s">
        <v>92</v>
      </c>
      <c r="M233" s="1329">
        <f>+M224+M228+M229+M230+M231</f>
        <v>1463</v>
      </c>
      <c r="N233" s="1329">
        <f t="shared" ref="N233:V233" si="448">+N224+N228+N229+N230+N231</f>
        <v>8652</v>
      </c>
      <c r="O233" s="1329">
        <f t="shared" si="448"/>
        <v>10115</v>
      </c>
      <c r="P233" s="1329">
        <f t="shared" si="448"/>
        <v>6</v>
      </c>
      <c r="Q233" s="1329">
        <f t="shared" si="448"/>
        <v>10121</v>
      </c>
      <c r="R233" s="1329">
        <f t="shared" si="448"/>
        <v>951</v>
      </c>
      <c r="S233" s="1329">
        <f t="shared" si="448"/>
        <v>8535</v>
      </c>
      <c r="T233" s="1329">
        <f t="shared" si="448"/>
        <v>9486</v>
      </c>
      <c r="U233" s="1329">
        <f t="shared" si="448"/>
        <v>10</v>
      </c>
      <c r="V233" s="1329">
        <f t="shared" si="448"/>
        <v>9496</v>
      </c>
      <c r="W233" s="1332">
        <f>IF(Q233=0,0,((V233/Q233)-1)*100)</f>
        <v>-6.1752791226163399</v>
      </c>
    </row>
    <row r="234" spans="2:27" ht="14.25" thickTop="1" thickBot="1">
      <c r="B234" s="1290"/>
      <c r="C234" s="1289"/>
      <c r="D234" s="1289"/>
      <c r="E234" s="1289"/>
      <c r="F234" s="1289"/>
      <c r="G234" s="1289"/>
      <c r="H234" s="1289"/>
      <c r="I234" s="1291"/>
      <c r="L234" s="1328" t="s">
        <v>89</v>
      </c>
      <c r="M234" s="1329">
        <f>+M220+M224+M228+M232</f>
        <v>1916</v>
      </c>
      <c r="N234" s="1330">
        <f t="shared" ref="N234:V234" si="449">+N220+N224+N228+N232</f>
        <v>11586</v>
      </c>
      <c r="O234" s="1329">
        <f t="shared" si="449"/>
        <v>13502</v>
      </c>
      <c r="P234" s="1329">
        <f t="shared" si="449"/>
        <v>10</v>
      </c>
      <c r="Q234" s="1331">
        <f t="shared" si="449"/>
        <v>13512</v>
      </c>
      <c r="R234" s="1329">
        <f t="shared" si="449"/>
        <v>1411</v>
      </c>
      <c r="S234" s="1330">
        <f t="shared" si="449"/>
        <v>11730</v>
      </c>
      <c r="T234" s="1329">
        <f t="shared" si="449"/>
        <v>13141</v>
      </c>
      <c r="U234" s="1329">
        <f t="shared" si="449"/>
        <v>11</v>
      </c>
      <c r="V234" s="1331">
        <f t="shared" si="449"/>
        <v>13152</v>
      </c>
      <c r="W234" s="1332">
        <f>IF(Q234=0,0,((V234/Q234)-1)*100)</f>
        <v>-2.6642984014209614</v>
      </c>
    </row>
    <row r="235" spans="2:27" ht="13.5" thickTop="1">
      <c r="L235" s="1280" t="s">
        <v>59</v>
      </c>
    </row>
  </sheetData>
  <sheetProtection password="CF53" sheet="1" objects="1" scenarios="1"/>
  <customSheetViews>
    <customSheetView guid="{ED529B84-E379-4C9B-A677-BE1D384436B0}" topLeftCell="A40">
      <selection activeCell="R99" sqref="R99"/>
      <pageMargins left="1.92" right="0.74803149606299202" top="0.98425196850393704" bottom="0.88" header="0.511811023622047" footer="0.511811023622047"/>
      <printOptions horizontalCentered="1"/>
      <pageSetup paperSize="9" scale="63" fitToHeight="4" orientation="portrait" r:id="rId1"/>
      <headerFooter alignWithMargins="0">
        <oddHeader>&amp;LMonthly Air Transport Statistics : Don Mueang International Airport and Suvarnabhumi Airport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32:K41 A32:A41 A58:A67 J58:K67 J110:K119 A110:A119 J136:K145 A136:A145 J43:K45 A43:A45 A69:A71 J69:K71 A1:A21 J1:K21 J47:K47 A47 A73 J73:K73 J121:K125 A121:A125 J147:K151 A147:A151 J199:K203 A199:A203 J225:K229 A225:A229 A26:A30 A23:A24 J26:K30 J23:K24 J53:K56 J49:K49 A53:A56 A49 A79:A99 A75 J79:K99 J75:K75 A104:A108 A101:A102 J104:K108 J101:K102 J131:K134 J127:K127 A131:A134 A127 J157:K177 J153:K153 A157:A177 A153 J182:K197 J179:K180 A182:A197 A179:A180 J209:K223 J205:K205 A209:A223 A205 J235:K1048576 J231:K231 A235:A1048576 A231">
    <cfRule type="containsText" dxfId="353" priority="122" operator="containsText" text="NOT OK">
      <formula>NOT(ISERROR(SEARCH("NOT OK",A1)))</formula>
    </cfRule>
  </conditionalFormatting>
  <conditionalFormatting sqref="J31:K31 A31">
    <cfRule type="containsText" dxfId="352" priority="120" operator="containsText" text="NOT OK">
      <formula>NOT(ISERROR(SEARCH("NOT OK",A31)))</formula>
    </cfRule>
  </conditionalFormatting>
  <conditionalFormatting sqref="J57:K57 A57">
    <cfRule type="containsText" dxfId="351" priority="119" operator="containsText" text="NOT OK">
      <formula>NOT(ISERROR(SEARCH("NOT OK",A57)))</formula>
    </cfRule>
  </conditionalFormatting>
  <conditionalFormatting sqref="J109:K109 A109">
    <cfRule type="containsText" dxfId="350" priority="118" operator="containsText" text="NOT OK">
      <formula>NOT(ISERROR(SEARCH("NOT OK",A109)))</formula>
    </cfRule>
  </conditionalFormatting>
  <conditionalFormatting sqref="J135:K135 A135">
    <cfRule type="containsText" dxfId="349" priority="117" operator="containsText" text="NOT OK">
      <formula>NOT(ISERROR(SEARCH("NOT OK",A135)))</formula>
    </cfRule>
  </conditionalFormatting>
  <conditionalFormatting sqref="A120 J120:K120">
    <cfRule type="containsText" dxfId="348" priority="84" operator="containsText" text="NOT OK">
      <formula>NOT(ISERROR(SEARCH("NOT OK",A120)))</formula>
    </cfRule>
  </conditionalFormatting>
  <conditionalFormatting sqref="A224 J224:K224">
    <cfRule type="containsText" dxfId="347" priority="78" operator="containsText" text="NOT OK">
      <formula>NOT(ISERROR(SEARCH("NOT OK",A224)))</formula>
    </cfRule>
  </conditionalFormatting>
  <conditionalFormatting sqref="A146 J146:K146">
    <cfRule type="containsText" dxfId="346" priority="82" operator="containsText" text="NOT OK">
      <formula>NOT(ISERROR(SEARCH("NOT OK",A146)))</formula>
    </cfRule>
  </conditionalFormatting>
  <conditionalFormatting sqref="A42 J42:K42">
    <cfRule type="containsText" dxfId="345" priority="76" operator="containsText" text="NOT OK">
      <formula>NOT(ISERROR(SEARCH("NOT OK",A42)))</formula>
    </cfRule>
  </conditionalFormatting>
  <conditionalFormatting sqref="A198 J198:K198">
    <cfRule type="containsText" dxfId="344" priority="80" operator="containsText" text="NOT OK">
      <formula>NOT(ISERROR(SEARCH("NOT OK",A198)))</formula>
    </cfRule>
  </conditionalFormatting>
  <conditionalFormatting sqref="A68 J68:K68">
    <cfRule type="containsText" dxfId="343" priority="74" operator="containsText" text="NOT OK">
      <formula>NOT(ISERROR(SEARCH("NOT OK",A68)))</formula>
    </cfRule>
  </conditionalFormatting>
  <conditionalFormatting sqref="J25:K25 A25">
    <cfRule type="containsText" dxfId="342" priority="66" operator="containsText" text="NOT OK">
      <formula>NOT(ISERROR(SEARCH("NOT OK",A25)))</formula>
    </cfRule>
  </conditionalFormatting>
  <conditionalFormatting sqref="J103:K103 A103">
    <cfRule type="containsText" dxfId="341" priority="63" operator="containsText" text="NOT OK">
      <formula>NOT(ISERROR(SEARCH("NOT OK",A103)))</formula>
    </cfRule>
  </conditionalFormatting>
  <conditionalFormatting sqref="J181:K181 A181">
    <cfRule type="containsText" dxfId="340" priority="60" operator="containsText" text="NOT OK">
      <formula>NOT(ISERROR(SEARCH("NOT OK",A181)))</formula>
    </cfRule>
  </conditionalFormatting>
  <conditionalFormatting sqref="A46:A47 J46:K47">
    <cfRule type="containsText" dxfId="339" priority="46" operator="containsText" text="NOT OK">
      <formula>NOT(ISERROR(SEARCH("NOT OK",A46)))</formula>
    </cfRule>
  </conditionalFormatting>
  <conditionalFormatting sqref="A72:A73 J72:K73">
    <cfRule type="containsText" dxfId="338" priority="43" operator="containsText" text="NOT OK">
      <formula>NOT(ISERROR(SEARCH("NOT OK",A72)))</formula>
    </cfRule>
  </conditionalFormatting>
  <conditionalFormatting sqref="J230:K231 A230:A231">
    <cfRule type="containsText" dxfId="337" priority="19" operator="containsText" text="NOT OK">
      <formula>NOT(ISERROR(SEARCH("NOT OK",A230)))</formula>
    </cfRule>
  </conditionalFormatting>
  <conditionalFormatting sqref="A22:A24 J22:K24">
    <cfRule type="containsText" dxfId="336" priority="27" operator="containsText" text="NOT OK">
      <formula>NOT(ISERROR(SEARCH("NOT OK",A22)))</formula>
    </cfRule>
  </conditionalFormatting>
  <conditionalFormatting sqref="J48:K49 A48:A49">
    <cfRule type="containsText" dxfId="335" priority="26" operator="containsText" text="NOT OK">
      <formula>NOT(ISERROR(SEARCH("NOT OK",A48)))</formula>
    </cfRule>
  </conditionalFormatting>
  <conditionalFormatting sqref="A74:A75 J74:K75">
    <cfRule type="containsText" dxfId="334" priority="25" operator="containsText" text="NOT OK">
      <formula>NOT(ISERROR(SEARCH("NOT OK",A74)))</formula>
    </cfRule>
  </conditionalFormatting>
  <conditionalFormatting sqref="A100:A102 J100:K102">
    <cfRule type="containsText" dxfId="333" priority="24" operator="containsText" text="NOT OK">
      <formula>NOT(ISERROR(SEARCH("NOT OK",A100)))</formula>
    </cfRule>
  </conditionalFormatting>
  <conditionalFormatting sqref="J126:K127 A126:A127">
    <cfRule type="containsText" dxfId="332" priority="23" operator="containsText" text="NOT OK">
      <formula>NOT(ISERROR(SEARCH("NOT OK",A126)))</formula>
    </cfRule>
  </conditionalFormatting>
  <conditionalFormatting sqref="J152:K153 A152:A153">
    <cfRule type="containsText" dxfId="331" priority="22" operator="containsText" text="NOT OK">
      <formula>NOT(ISERROR(SEARCH("NOT OK",A152)))</formula>
    </cfRule>
  </conditionalFormatting>
  <conditionalFormatting sqref="J178:K180 A178:A180">
    <cfRule type="containsText" dxfId="330" priority="21" operator="containsText" text="NOT OK">
      <formula>NOT(ISERROR(SEARCH("NOT OK",A178)))</formula>
    </cfRule>
  </conditionalFormatting>
  <conditionalFormatting sqref="J204:K205 A204:A205">
    <cfRule type="containsText" dxfId="329" priority="20" operator="containsText" text="NOT OK">
      <formula>NOT(ISERROR(SEARCH("NOT OK",A204)))</formula>
    </cfRule>
  </conditionalFormatting>
  <conditionalFormatting sqref="A52 A50 J52:K52 J50:K50">
    <cfRule type="containsText" dxfId="328" priority="18" operator="containsText" text="NOT OK">
      <formula>NOT(ISERROR(SEARCH("NOT OK",A50)))</formula>
    </cfRule>
  </conditionalFormatting>
  <conditionalFormatting sqref="J51:K51 A51">
    <cfRule type="containsText" dxfId="327" priority="17" operator="containsText" text="NOT OK">
      <formula>NOT(ISERROR(SEARCH("NOT OK",A51)))</formula>
    </cfRule>
  </conditionalFormatting>
  <conditionalFormatting sqref="A50 J50:K50">
    <cfRule type="containsText" dxfId="326" priority="16" operator="containsText" text="NOT OK">
      <formula>NOT(ISERROR(SEARCH("NOT OK",A50)))</formula>
    </cfRule>
  </conditionalFormatting>
  <conditionalFormatting sqref="A78 A76 J78:K78 J76:K76">
    <cfRule type="containsText" dxfId="325" priority="15" operator="containsText" text="NOT OK">
      <formula>NOT(ISERROR(SEARCH("NOT OK",A76)))</formula>
    </cfRule>
  </conditionalFormatting>
  <conditionalFormatting sqref="J77:K77 A77">
    <cfRule type="containsText" dxfId="324" priority="14" operator="containsText" text="NOT OK">
      <formula>NOT(ISERROR(SEARCH("NOT OK",A77)))</formula>
    </cfRule>
  </conditionalFormatting>
  <conditionalFormatting sqref="A76 J76:K76">
    <cfRule type="containsText" dxfId="323" priority="13" operator="containsText" text="NOT OK">
      <formula>NOT(ISERROR(SEARCH("NOT OK",A76)))</formula>
    </cfRule>
  </conditionalFormatting>
  <conditionalFormatting sqref="A130 A128 J130:K130 J128:K128">
    <cfRule type="containsText" dxfId="322" priority="12" operator="containsText" text="NOT OK">
      <formula>NOT(ISERROR(SEARCH("NOT OK",A128)))</formula>
    </cfRule>
  </conditionalFormatting>
  <conditionalFormatting sqref="J129:K129 A129">
    <cfRule type="containsText" dxfId="321" priority="11" operator="containsText" text="NOT OK">
      <formula>NOT(ISERROR(SEARCH("NOT OK",A129)))</formula>
    </cfRule>
  </conditionalFormatting>
  <conditionalFormatting sqref="A128 J128:K128">
    <cfRule type="containsText" dxfId="320" priority="10" operator="containsText" text="NOT OK">
      <formula>NOT(ISERROR(SEARCH("NOT OK",A128)))</formula>
    </cfRule>
  </conditionalFormatting>
  <conditionalFormatting sqref="A156 A154 J156:K156 J154:K154">
    <cfRule type="containsText" dxfId="319" priority="9" operator="containsText" text="NOT OK">
      <formula>NOT(ISERROR(SEARCH("NOT OK",A154)))</formula>
    </cfRule>
  </conditionalFormatting>
  <conditionalFormatting sqref="J155:K155 A155">
    <cfRule type="containsText" dxfId="318" priority="8" operator="containsText" text="NOT OK">
      <formula>NOT(ISERROR(SEARCH("NOT OK",A155)))</formula>
    </cfRule>
  </conditionalFormatting>
  <conditionalFormatting sqref="A154 J154:K154">
    <cfRule type="containsText" dxfId="317" priority="7" operator="containsText" text="NOT OK">
      <formula>NOT(ISERROR(SEARCH("NOT OK",A154)))</formula>
    </cfRule>
  </conditionalFormatting>
  <conditionalFormatting sqref="J208:K208 J206:K206 A208 A206">
    <cfRule type="containsText" dxfId="316" priority="6" operator="containsText" text="NOT OK">
      <formula>NOT(ISERROR(SEARCH("NOT OK",A206)))</formula>
    </cfRule>
  </conditionalFormatting>
  <conditionalFormatting sqref="J207:K207 A207">
    <cfRule type="containsText" dxfId="315" priority="5" operator="containsText" text="NOT OK">
      <formula>NOT(ISERROR(SEARCH("NOT OK",A207)))</formula>
    </cfRule>
  </conditionalFormatting>
  <conditionalFormatting sqref="J206:K206 A206">
    <cfRule type="containsText" dxfId="314" priority="4" operator="containsText" text="NOT OK">
      <formula>NOT(ISERROR(SEARCH("NOT OK",A206)))</formula>
    </cfRule>
  </conditionalFormatting>
  <conditionalFormatting sqref="J234:K234 J232:K232 A234 A232">
    <cfRule type="containsText" dxfId="313" priority="3" operator="containsText" text="NOT OK">
      <formula>NOT(ISERROR(SEARCH("NOT OK",A232)))</formula>
    </cfRule>
  </conditionalFormatting>
  <conditionalFormatting sqref="J233:K233 A233">
    <cfRule type="containsText" dxfId="312" priority="2" operator="containsText" text="NOT OK">
      <formula>NOT(ISERROR(SEARCH("NOT OK",A233)))</formula>
    </cfRule>
  </conditionalFormatting>
  <conditionalFormatting sqref="J232:K232 A232">
    <cfRule type="containsText" dxfId="311" priority="1" operator="containsText" text="NOT OK">
      <formula>NOT(ISERROR(SEARCH("NOT OK",A232)))</formula>
    </cfRule>
  </conditionalFormatting>
  <printOptions horizontalCentered="1"/>
  <pageMargins left="1.92" right="0.74803149606299202" top="0.98425196850393704" bottom="0.88" header="0.511811023622047" footer="0.511811023622047"/>
  <pageSetup paperSize="9" scale="63" fitToHeight="4" orientation="portrait" r:id="rId2"/>
  <headerFooter alignWithMargins="0">
    <oddHeader>&amp;LMonthly Air Transport Statistics : Don Mueang International Airport and Suvarnabhumi Airport</oddHeader>
    <oddFooter>&amp;LAir Transport Information Division, Corporate Strategy Department&amp;C&amp;D&amp;R&amp;T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E235"/>
  <sheetViews>
    <sheetView topLeftCell="H52" zoomScaleNormal="100" zoomScaleSheetLayoutView="50" workbookViewId="0">
      <selection activeCell="X36" sqref="X36"/>
    </sheetView>
  </sheetViews>
  <sheetFormatPr defaultColWidth="9.140625" defaultRowHeight="23.25"/>
  <cols>
    <col min="1" max="1" width="9.140625" style="871"/>
    <col min="2" max="2" width="13" style="1041" customWidth="1"/>
    <col min="3" max="3" width="10.85546875" style="1041" customWidth="1"/>
    <col min="4" max="4" width="11.140625" style="1041" customWidth="1"/>
    <col min="5" max="5" width="12.28515625" style="1041" customWidth="1"/>
    <col min="6" max="6" width="10.85546875" style="1041" customWidth="1"/>
    <col min="7" max="7" width="11.140625" style="1041" customWidth="1"/>
    <col min="8" max="8" width="12.28515625" style="1041" customWidth="1"/>
    <col min="9" max="9" width="9.140625" style="1042" bestFit="1" customWidth="1"/>
    <col min="10" max="11" width="9.140625" style="871"/>
    <col min="12" max="12" width="12.140625" style="872" customWidth="1"/>
    <col min="13" max="14" width="12.28515625" style="872" customWidth="1"/>
    <col min="15" max="15" width="14.140625" style="872" bestFit="1" customWidth="1"/>
    <col min="16" max="19" width="12.28515625" style="872" customWidth="1"/>
    <col min="20" max="20" width="14.140625" style="872" bestFit="1" customWidth="1"/>
    <col min="21" max="22" width="12.28515625" style="872" customWidth="1"/>
    <col min="23" max="23" width="12.140625" style="873" bestFit="1" customWidth="1"/>
    <col min="24" max="24" width="12" style="873" bestFit="1" customWidth="1"/>
    <col min="25" max="25" width="12" style="872" bestFit="1" customWidth="1"/>
    <col min="26" max="26" width="9" style="872" bestFit="1" customWidth="1"/>
    <col min="27" max="27" width="11.140625" style="938" bestFit="1" customWidth="1"/>
    <col min="28" max="29" width="9.140625" style="872"/>
    <col min="30" max="30" width="9.85546875" style="872" bestFit="1" customWidth="1"/>
    <col min="31" max="16384" width="9.140625" style="872"/>
  </cols>
  <sheetData>
    <row r="1" spans="1:25" ht="13.5" thickBot="1">
      <c r="B1" s="872"/>
      <c r="C1" s="872"/>
      <c r="D1" s="872"/>
      <c r="E1" s="872"/>
      <c r="F1" s="872"/>
      <c r="G1" s="872"/>
      <c r="H1" s="872"/>
      <c r="I1" s="873"/>
    </row>
    <row r="2" spans="1:25" ht="13.5" thickTop="1">
      <c r="B2" s="1398" t="s">
        <v>0</v>
      </c>
      <c r="C2" s="1399"/>
      <c r="D2" s="1399"/>
      <c r="E2" s="1399"/>
      <c r="F2" s="1399"/>
      <c r="G2" s="1399"/>
      <c r="H2" s="1399"/>
      <c r="I2" s="1400"/>
      <c r="L2" s="1401" t="s">
        <v>1</v>
      </c>
      <c r="M2" s="1402"/>
      <c r="N2" s="1402"/>
      <c r="O2" s="1402"/>
      <c r="P2" s="1402"/>
      <c r="Q2" s="1402"/>
      <c r="R2" s="1402"/>
      <c r="S2" s="1402"/>
      <c r="T2" s="1402"/>
      <c r="U2" s="1402"/>
      <c r="V2" s="1402"/>
      <c r="W2" s="1403"/>
    </row>
    <row r="3" spans="1:25" ht="13.5" thickBot="1">
      <c r="B3" s="1404" t="s">
        <v>2</v>
      </c>
      <c r="C3" s="1405"/>
      <c r="D3" s="1405"/>
      <c r="E3" s="1405"/>
      <c r="F3" s="1405"/>
      <c r="G3" s="1405"/>
      <c r="H3" s="1405"/>
      <c r="I3" s="1406"/>
      <c r="L3" s="1407" t="s">
        <v>3</v>
      </c>
      <c r="M3" s="1408"/>
      <c r="N3" s="1408"/>
      <c r="O3" s="1408"/>
      <c r="P3" s="1408"/>
      <c r="Q3" s="1408"/>
      <c r="R3" s="1408"/>
      <c r="S3" s="1408"/>
      <c r="T3" s="1408"/>
      <c r="U3" s="1408"/>
      <c r="V3" s="1408"/>
      <c r="W3" s="1409"/>
    </row>
    <row r="4" spans="1:25" ht="14.25" thickTop="1" thickBot="1">
      <c r="B4" s="874"/>
      <c r="C4" s="871"/>
      <c r="D4" s="871"/>
      <c r="E4" s="871"/>
      <c r="F4" s="871"/>
      <c r="G4" s="871"/>
      <c r="H4" s="871"/>
      <c r="I4" s="875"/>
      <c r="L4" s="874"/>
      <c r="M4" s="871"/>
      <c r="N4" s="871"/>
      <c r="O4" s="871"/>
      <c r="P4" s="871"/>
      <c r="Q4" s="871"/>
      <c r="R4" s="871"/>
      <c r="S4" s="871"/>
      <c r="T4" s="871"/>
      <c r="U4" s="871"/>
      <c r="V4" s="871"/>
      <c r="W4" s="875"/>
    </row>
    <row r="5" spans="1:25" ht="14.25" thickTop="1" thickBot="1">
      <c r="B5" s="876"/>
      <c r="C5" s="1413" t="s">
        <v>90</v>
      </c>
      <c r="D5" s="1414"/>
      <c r="E5" s="1415"/>
      <c r="F5" s="1413" t="s">
        <v>91</v>
      </c>
      <c r="G5" s="1414"/>
      <c r="H5" s="1415"/>
      <c r="I5" s="877" t="s">
        <v>4</v>
      </c>
      <c r="L5" s="876"/>
      <c r="M5" s="1410" t="s">
        <v>90</v>
      </c>
      <c r="N5" s="1411"/>
      <c r="O5" s="1411"/>
      <c r="P5" s="1411"/>
      <c r="Q5" s="1412"/>
      <c r="R5" s="1410" t="s">
        <v>91</v>
      </c>
      <c r="S5" s="1411"/>
      <c r="T5" s="1411"/>
      <c r="U5" s="1411"/>
      <c r="V5" s="1412"/>
      <c r="W5" s="877" t="s">
        <v>4</v>
      </c>
    </row>
    <row r="6" spans="1:25" ht="13.5" thickTop="1">
      <c r="B6" s="878" t="s">
        <v>5</v>
      </c>
      <c r="C6" s="879"/>
      <c r="D6" s="880"/>
      <c r="E6" s="881"/>
      <c r="F6" s="879"/>
      <c r="G6" s="880"/>
      <c r="H6" s="881"/>
      <c r="I6" s="882" t="s">
        <v>6</v>
      </c>
      <c r="L6" s="878" t="s">
        <v>5</v>
      </c>
      <c r="M6" s="879"/>
      <c r="N6" s="883"/>
      <c r="O6" s="884"/>
      <c r="P6" s="885"/>
      <c r="Q6" s="884"/>
      <c r="R6" s="879"/>
      <c r="S6" s="883"/>
      <c r="T6" s="884"/>
      <c r="U6" s="885"/>
      <c r="V6" s="884"/>
      <c r="W6" s="882" t="s">
        <v>6</v>
      </c>
    </row>
    <row r="7" spans="1:25" ht="13.5" thickBot="1">
      <c r="B7" s="886"/>
      <c r="C7" s="887" t="s">
        <v>7</v>
      </c>
      <c r="D7" s="888" t="s">
        <v>8</v>
      </c>
      <c r="E7" s="889" t="s">
        <v>9</v>
      </c>
      <c r="F7" s="887" t="s">
        <v>7</v>
      </c>
      <c r="G7" s="888" t="s">
        <v>8</v>
      </c>
      <c r="H7" s="889" t="s">
        <v>9</v>
      </c>
      <c r="I7" s="890"/>
      <c r="L7" s="886"/>
      <c r="M7" s="891" t="s">
        <v>10</v>
      </c>
      <c r="N7" s="892" t="s">
        <v>11</v>
      </c>
      <c r="O7" s="893" t="s">
        <v>12</v>
      </c>
      <c r="P7" s="894" t="s">
        <v>13</v>
      </c>
      <c r="Q7" s="893" t="s">
        <v>9</v>
      </c>
      <c r="R7" s="891" t="s">
        <v>10</v>
      </c>
      <c r="S7" s="892" t="s">
        <v>11</v>
      </c>
      <c r="T7" s="893" t="s">
        <v>12</v>
      </c>
      <c r="U7" s="894" t="s">
        <v>13</v>
      </c>
      <c r="V7" s="893" t="s">
        <v>9</v>
      </c>
      <c r="W7" s="890"/>
    </row>
    <row r="8" spans="1:25" ht="6" customHeight="1" thickTop="1">
      <c r="B8" s="878"/>
      <c r="C8" s="895"/>
      <c r="D8" s="896"/>
      <c r="E8" s="897"/>
      <c r="F8" s="895"/>
      <c r="G8" s="896"/>
      <c r="H8" s="897"/>
      <c r="I8" s="898"/>
      <c r="L8" s="878"/>
      <c r="M8" s="899"/>
      <c r="N8" s="900"/>
      <c r="O8" s="901"/>
      <c r="P8" s="902"/>
      <c r="Q8" s="903"/>
      <c r="R8" s="899"/>
      <c r="S8" s="900"/>
      <c r="T8" s="901"/>
      <c r="U8" s="902"/>
      <c r="V8" s="903"/>
      <c r="W8" s="904"/>
    </row>
    <row r="9" spans="1:25" ht="12.75">
      <c r="A9" s="905" t="str">
        <f>IF(ISERROR(F9/G9)," ",IF(F9/G9&gt;0.5,IF(F9/G9&lt;1.5," ","NOT OK"),"NOT OK"))</f>
        <v xml:space="preserve"> </v>
      </c>
      <c r="B9" s="878" t="s">
        <v>14</v>
      </c>
      <c r="C9" s="906">
        <v>10239</v>
      </c>
      <c r="D9" s="907">
        <v>10251</v>
      </c>
      <c r="E9" s="908">
        <f>+C9+D9</f>
        <v>20490</v>
      </c>
      <c r="F9" s="906">
        <v>10587</v>
      </c>
      <c r="G9" s="907">
        <v>10626</v>
      </c>
      <c r="H9" s="908">
        <f>+F9+G9</f>
        <v>21213</v>
      </c>
      <c r="I9" s="909">
        <f t="shared" ref="I9:I17" si="0">IF(E9=0,0,((H9/E9)-1)*100)</f>
        <v>3.5285505124450944</v>
      </c>
      <c r="L9" s="878" t="s">
        <v>14</v>
      </c>
      <c r="M9" s="906">
        <v>1683756</v>
      </c>
      <c r="N9" s="910">
        <v>1627550</v>
      </c>
      <c r="O9" s="911">
        <f>M9+N9</f>
        <v>3311306</v>
      </c>
      <c r="P9" s="912">
        <v>86087</v>
      </c>
      <c r="Q9" s="913">
        <f>O9+P9</f>
        <v>3397393</v>
      </c>
      <c r="R9" s="906">
        <v>1729038</v>
      </c>
      <c r="S9" s="910">
        <v>1695132</v>
      </c>
      <c r="T9" s="914">
        <f>+R9+S9</f>
        <v>3424170</v>
      </c>
      <c r="U9" s="912">
        <v>64321</v>
      </c>
      <c r="V9" s="913">
        <f>T9+U9</f>
        <v>3488491</v>
      </c>
      <c r="W9" s="909">
        <f t="shared" ref="W9:W17" si="1">IF(Q9=0,0,((V9/Q9)-1)*100)</f>
        <v>2.6814089509220818</v>
      </c>
      <c r="Y9" s="915"/>
    </row>
    <row r="10" spans="1:25" ht="12.75">
      <c r="A10" s="905" t="str">
        <f t="shared" ref="A10:A69" si="2">IF(ISERROR(F10/G10)," ",IF(F10/G10&gt;0.5,IF(F10/G10&lt;1.5," ","NOT OK"),"NOT OK"))</f>
        <v xml:space="preserve"> </v>
      </c>
      <c r="B10" s="878" t="s">
        <v>15</v>
      </c>
      <c r="C10" s="906">
        <v>10440</v>
      </c>
      <c r="D10" s="907">
        <v>10435</v>
      </c>
      <c r="E10" s="908">
        <f>+C10+D10</f>
        <v>20875</v>
      </c>
      <c r="F10" s="906">
        <v>10330</v>
      </c>
      <c r="G10" s="907">
        <v>10347</v>
      </c>
      <c r="H10" s="908">
        <f>+F10+G10</f>
        <v>20677</v>
      </c>
      <c r="I10" s="909">
        <f t="shared" si="0"/>
        <v>-0.94850299401197935</v>
      </c>
      <c r="K10" s="916"/>
      <c r="L10" s="878" t="s">
        <v>15</v>
      </c>
      <c r="M10" s="906">
        <v>1863169</v>
      </c>
      <c r="N10" s="910">
        <v>1752934</v>
      </c>
      <c r="O10" s="911">
        <f>M10+N10</f>
        <v>3616103</v>
      </c>
      <c r="P10" s="912">
        <v>67236</v>
      </c>
      <c r="Q10" s="913">
        <f>O10+P10</f>
        <v>3683339</v>
      </c>
      <c r="R10" s="906">
        <v>1800366</v>
      </c>
      <c r="S10" s="910">
        <v>1698705</v>
      </c>
      <c r="T10" s="914">
        <f>+R10+S10</f>
        <v>3499071</v>
      </c>
      <c r="U10" s="912">
        <v>50657</v>
      </c>
      <c r="V10" s="913">
        <f>T10+U10</f>
        <v>3549728</v>
      </c>
      <c r="W10" s="909">
        <f t="shared" si="1"/>
        <v>-3.6274423831203162</v>
      </c>
    </row>
    <row r="11" spans="1:25" ht="13.5" thickBot="1">
      <c r="A11" s="905" t="str">
        <f t="shared" si="2"/>
        <v xml:space="preserve"> </v>
      </c>
      <c r="B11" s="886" t="s">
        <v>16</v>
      </c>
      <c r="C11" s="906">
        <v>11002</v>
      </c>
      <c r="D11" s="917">
        <v>11057</v>
      </c>
      <c r="E11" s="908">
        <f>+C11+D11</f>
        <v>22059</v>
      </c>
      <c r="F11" s="906">
        <v>11128</v>
      </c>
      <c r="G11" s="917">
        <v>11170</v>
      </c>
      <c r="H11" s="908">
        <f>+F11+G11</f>
        <v>22298</v>
      </c>
      <c r="I11" s="909">
        <f t="shared" si="0"/>
        <v>1.0834579990026683</v>
      </c>
      <c r="K11" s="916"/>
      <c r="L11" s="886" t="s">
        <v>16</v>
      </c>
      <c r="M11" s="906">
        <v>2073054</v>
      </c>
      <c r="N11" s="910">
        <v>1915160</v>
      </c>
      <c r="O11" s="911">
        <f>M11+N11</f>
        <v>3988214</v>
      </c>
      <c r="P11" s="918">
        <v>75682</v>
      </c>
      <c r="Q11" s="913">
        <f>O11+P11</f>
        <v>4063896</v>
      </c>
      <c r="R11" s="906">
        <v>2151662</v>
      </c>
      <c r="S11" s="910">
        <v>1965827</v>
      </c>
      <c r="T11" s="914">
        <f>+R11+S11</f>
        <v>4117489</v>
      </c>
      <c r="U11" s="918">
        <v>53211</v>
      </c>
      <c r="V11" s="913">
        <f>T11+U11</f>
        <v>4170700</v>
      </c>
      <c r="W11" s="909">
        <f t="shared" si="1"/>
        <v>2.6281184361017118</v>
      </c>
    </row>
    <row r="12" spans="1:25" ht="14.25" thickTop="1" thickBot="1">
      <c r="A12" s="905" t="str">
        <f>IF(ISERROR(F12/G12)," ",IF(F12/G12&gt;0.5,IF(F12/G12&lt;1.5," ","NOT OK"),"NOT OK"))</f>
        <v xml:space="preserve"> </v>
      </c>
      <c r="B12" s="919" t="s">
        <v>17</v>
      </c>
      <c r="C12" s="920">
        <f t="shared" ref="C12:E12" si="3">+C9+C10+C11</f>
        <v>31681</v>
      </c>
      <c r="D12" s="921">
        <f t="shared" si="3"/>
        <v>31743</v>
      </c>
      <c r="E12" s="922">
        <f t="shared" si="3"/>
        <v>63424</v>
      </c>
      <c r="F12" s="920">
        <f t="shared" ref="F12:H12" si="4">+F9+F10+F11</f>
        <v>32045</v>
      </c>
      <c r="G12" s="921">
        <f t="shared" si="4"/>
        <v>32143</v>
      </c>
      <c r="H12" s="922">
        <f t="shared" si="4"/>
        <v>64188</v>
      </c>
      <c r="I12" s="923">
        <f t="shared" si="0"/>
        <v>1.204591321897075</v>
      </c>
      <c r="L12" s="924" t="s">
        <v>17</v>
      </c>
      <c r="M12" s="925">
        <f t="shared" ref="M12:Q12" si="5">+M9+M10+M11</f>
        <v>5619979</v>
      </c>
      <c r="N12" s="926">
        <f t="shared" si="5"/>
        <v>5295644</v>
      </c>
      <c r="O12" s="925">
        <f t="shared" si="5"/>
        <v>10915623</v>
      </c>
      <c r="P12" s="925">
        <f t="shared" si="5"/>
        <v>229005</v>
      </c>
      <c r="Q12" s="927">
        <f t="shared" si="5"/>
        <v>11144628</v>
      </c>
      <c r="R12" s="925">
        <f t="shared" ref="R12:V12" si="6">+R9+R10+R11</f>
        <v>5681066</v>
      </c>
      <c r="S12" s="926">
        <f t="shared" si="6"/>
        <v>5359664</v>
      </c>
      <c r="T12" s="925">
        <f t="shared" si="6"/>
        <v>11040730</v>
      </c>
      <c r="U12" s="925">
        <f t="shared" si="6"/>
        <v>168189</v>
      </c>
      <c r="V12" s="927">
        <f t="shared" si="6"/>
        <v>11208919</v>
      </c>
      <c r="W12" s="928">
        <f t="shared" si="1"/>
        <v>0.57687883346129176</v>
      </c>
    </row>
    <row r="13" spans="1:25" ht="13.5" thickTop="1">
      <c r="A13" s="905" t="str">
        <f t="shared" si="2"/>
        <v xml:space="preserve"> </v>
      </c>
      <c r="B13" s="878" t="s">
        <v>18</v>
      </c>
      <c r="C13" s="929">
        <v>11120</v>
      </c>
      <c r="D13" s="930">
        <v>11167</v>
      </c>
      <c r="E13" s="908">
        <f>C13+D13</f>
        <v>22287</v>
      </c>
      <c r="F13" s="929">
        <v>11414</v>
      </c>
      <c r="G13" s="930">
        <v>11437</v>
      </c>
      <c r="H13" s="908">
        <f>F13+G13</f>
        <v>22851</v>
      </c>
      <c r="I13" s="909">
        <f t="shared" si="0"/>
        <v>2.5306232332749978</v>
      </c>
      <c r="L13" s="878" t="s">
        <v>18</v>
      </c>
      <c r="M13" s="906">
        <v>2073332</v>
      </c>
      <c r="N13" s="910">
        <v>2062991</v>
      </c>
      <c r="O13" s="911">
        <f>M13+N13</f>
        <v>4136323</v>
      </c>
      <c r="P13" s="912">
        <v>71743</v>
      </c>
      <c r="Q13" s="913">
        <f>O13+P13</f>
        <v>4208066</v>
      </c>
      <c r="R13" s="906">
        <v>2232445</v>
      </c>
      <c r="S13" s="910">
        <v>2148919</v>
      </c>
      <c r="T13" s="911">
        <f>R13+S13</f>
        <v>4381364</v>
      </c>
      <c r="U13" s="912">
        <v>56841</v>
      </c>
      <c r="V13" s="913">
        <f>T13+U13</f>
        <v>4438205</v>
      </c>
      <c r="W13" s="909">
        <f t="shared" si="1"/>
        <v>5.4689969216262346</v>
      </c>
      <c r="Y13" s="931"/>
    </row>
    <row r="14" spans="1:25" ht="12.75">
      <c r="A14" s="905" t="str">
        <f>IF(ISERROR(F14/G14)," ",IF(F14/G14&gt;0.5,IF(F14/G14&lt;1.5," ","NOT OK"),"NOT OK"))</f>
        <v xml:space="preserve"> </v>
      </c>
      <c r="B14" s="878" t="s">
        <v>19</v>
      </c>
      <c r="C14" s="906">
        <v>10742</v>
      </c>
      <c r="D14" s="907">
        <v>10796</v>
      </c>
      <c r="E14" s="932">
        <f>C14+D14</f>
        <v>21538</v>
      </c>
      <c r="F14" s="906">
        <v>10479</v>
      </c>
      <c r="G14" s="907">
        <v>10508</v>
      </c>
      <c r="H14" s="932">
        <f>F14+G14</f>
        <v>20987</v>
      </c>
      <c r="I14" s="909">
        <f>IF(E14=0,0,((H14/E14)-1)*100)</f>
        <v>-2.558269105766553</v>
      </c>
      <c r="L14" s="878" t="s">
        <v>19</v>
      </c>
      <c r="M14" s="906">
        <v>2002367</v>
      </c>
      <c r="N14" s="910">
        <v>2073644</v>
      </c>
      <c r="O14" s="911">
        <f>M14+N14</f>
        <v>4076011</v>
      </c>
      <c r="P14" s="912">
        <v>60779</v>
      </c>
      <c r="Q14" s="913">
        <f>O14+P14</f>
        <v>4136790</v>
      </c>
      <c r="R14" s="906">
        <v>2016658</v>
      </c>
      <c r="S14" s="910">
        <v>2126787</v>
      </c>
      <c r="T14" s="911">
        <f>R14+S14</f>
        <v>4143445</v>
      </c>
      <c r="U14" s="912">
        <v>45898</v>
      </c>
      <c r="V14" s="913">
        <f>T14+U14</f>
        <v>4189343</v>
      </c>
      <c r="W14" s="909">
        <f>IF(Q14=0,0,((V14/Q14)-1)*100)</f>
        <v>1.2703811409329413</v>
      </c>
    </row>
    <row r="15" spans="1:25" ht="13.5" thickBot="1">
      <c r="A15" s="933" t="str">
        <f>IF(ISERROR(F15/G15)," ",IF(F15/G15&gt;0.5,IF(F15/G15&lt;1.5," ","NOT OK"),"NOT OK"))</f>
        <v xml:space="preserve"> </v>
      </c>
      <c r="B15" s="878" t="s">
        <v>20</v>
      </c>
      <c r="C15" s="906">
        <v>11172</v>
      </c>
      <c r="D15" s="907">
        <v>11212</v>
      </c>
      <c r="E15" s="932">
        <f>C15+D15</f>
        <v>22384</v>
      </c>
      <c r="F15" s="906">
        <v>11100</v>
      </c>
      <c r="G15" s="907">
        <v>11046</v>
      </c>
      <c r="H15" s="932">
        <f>F15+G15</f>
        <v>22146</v>
      </c>
      <c r="I15" s="909">
        <f>IF(E15=0,0,((H15/E15)-1)*100)</f>
        <v>-1.0632594710507481</v>
      </c>
      <c r="J15" s="934"/>
      <c r="L15" s="878" t="s">
        <v>20</v>
      </c>
      <c r="M15" s="906">
        <v>2042855</v>
      </c>
      <c r="N15" s="910">
        <v>2136671</v>
      </c>
      <c r="O15" s="911">
        <f>M15+N15</f>
        <v>4179526</v>
      </c>
      <c r="P15" s="912">
        <v>66130</v>
      </c>
      <c r="Q15" s="913">
        <f>O15+P15</f>
        <v>4245656</v>
      </c>
      <c r="R15" s="906">
        <v>2083329</v>
      </c>
      <c r="S15" s="910">
        <v>2215825</v>
      </c>
      <c r="T15" s="911">
        <f>R15+S15</f>
        <v>4299154</v>
      </c>
      <c r="U15" s="912">
        <v>51294</v>
      </c>
      <c r="V15" s="913">
        <f>T15+U15</f>
        <v>4350448</v>
      </c>
      <c r="W15" s="909">
        <f>IF(Q15=0,0,((V15/Q15)-1)*100)</f>
        <v>2.4682169257236097</v>
      </c>
    </row>
    <row r="16" spans="1:25" ht="14.25" thickTop="1" thickBot="1">
      <c r="A16" s="905" t="str">
        <f>IF(ISERROR(F16/G16)," ",IF(F16/G16&gt;0.5,IF(F16/G16&lt;1.5," ","NOT OK"),"NOT OK"))</f>
        <v xml:space="preserve"> </v>
      </c>
      <c r="B16" s="919" t="s">
        <v>87</v>
      </c>
      <c r="C16" s="920">
        <f>+C13+C14+C15</f>
        <v>33034</v>
      </c>
      <c r="D16" s="920">
        <f t="shared" ref="D16:H16" si="7">+D13+D14+D15</f>
        <v>33175</v>
      </c>
      <c r="E16" s="920">
        <f t="shared" si="7"/>
        <v>66209</v>
      </c>
      <c r="F16" s="920">
        <f t="shared" si="7"/>
        <v>32993</v>
      </c>
      <c r="G16" s="920">
        <f t="shared" si="7"/>
        <v>32991</v>
      </c>
      <c r="H16" s="920">
        <f t="shared" si="7"/>
        <v>65984</v>
      </c>
      <c r="I16" s="923">
        <f t="shared" ref="I16" si="8">IF(E16=0,0,((H16/E16)-1)*100)</f>
        <v>-0.33983295322388418</v>
      </c>
      <c r="L16" s="924" t="s">
        <v>87</v>
      </c>
      <c r="M16" s="925">
        <f>+M13+M14+M15</f>
        <v>6118554</v>
      </c>
      <c r="N16" s="925">
        <f t="shared" ref="N16:V16" si="9">+N13+N14+N15</f>
        <v>6273306</v>
      </c>
      <c r="O16" s="925">
        <f t="shared" si="9"/>
        <v>12391860</v>
      </c>
      <c r="P16" s="925">
        <f t="shared" si="9"/>
        <v>198652</v>
      </c>
      <c r="Q16" s="925">
        <f t="shared" si="9"/>
        <v>12590512</v>
      </c>
      <c r="R16" s="925">
        <f t="shared" si="9"/>
        <v>6332432</v>
      </c>
      <c r="S16" s="925">
        <f t="shared" si="9"/>
        <v>6491531</v>
      </c>
      <c r="T16" s="925">
        <f t="shared" si="9"/>
        <v>12823963</v>
      </c>
      <c r="U16" s="925">
        <f t="shared" si="9"/>
        <v>154033</v>
      </c>
      <c r="V16" s="925">
        <f t="shared" si="9"/>
        <v>12977996</v>
      </c>
      <c r="W16" s="928">
        <f>IF(Q16=0,0,((V16/Q16)-1)*100)</f>
        <v>3.0775873133674025</v>
      </c>
    </row>
    <row r="17" spans="1:31" ht="13.5" thickTop="1">
      <c r="A17" s="905" t="str">
        <f t="shared" si="2"/>
        <v xml:space="preserve"> </v>
      </c>
      <c r="B17" s="878" t="s">
        <v>21</v>
      </c>
      <c r="C17" s="935">
        <v>10688</v>
      </c>
      <c r="D17" s="936">
        <v>10724</v>
      </c>
      <c r="E17" s="932">
        <f>C17+D17</f>
        <v>21412</v>
      </c>
      <c r="F17" s="935">
        <v>10553</v>
      </c>
      <c r="G17" s="936">
        <v>10485</v>
      </c>
      <c r="H17" s="932">
        <f>F17+G17</f>
        <v>21038</v>
      </c>
      <c r="I17" s="909">
        <f t="shared" si="0"/>
        <v>-1.7466841023724977</v>
      </c>
      <c r="L17" s="878" t="s">
        <v>21</v>
      </c>
      <c r="M17" s="906">
        <v>1929402</v>
      </c>
      <c r="N17" s="910">
        <v>2000734</v>
      </c>
      <c r="O17" s="911">
        <f>M17+N17</f>
        <v>3930136</v>
      </c>
      <c r="P17" s="912">
        <v>58568</v>
      </c>
      <c r="Q17" s="913">
        <f>O17+P17</f>
        <v>3988704</v>
      </c>
      <c r="R17" s="906">
        <v>2037939</v>
      </c>
      <c r="S17" s="910">
        <v>2074516</v>
      </c>
      <c r="T17" s="911">
        <f>R17+S17</f>
        <v>4112455</v>
      </c>
      <c r="U17" s="912">
        <v>52885</v>
      </c>
      <c r="V17" s="913">
        <f>T17+U17</f>
        <v>4165340</v>
      </c>
      <c r="W17" s="909">
        <f t="shared" si="1"/>
        <v>4.4284058180301233</v>
      </c>
      <c r="X17" s="937"/>
      <c r="Y17" s="915"/>
    </row>
    <row r="18" spans="1:31" ht="12.75">
      <c r="A18" s="905" t="str">
        <f t="shared" ref="A18" si="10">IF(ISERROR(F18/G18)," ",IF(F18/G18&gt;0.5,IF(F18/G18&lt;1.5," ","NOT OK"),"NOT OK"))</f>
        <v xml:space="preserve"> </v>
      </c>
      <c r="B18" s="878" t="s">
        <v>88</v>
      </c>
      <c r="C18" s="935">
        <v>10833</v>
      </c>
      <c r="D18" s="936">
        <v>10842</v>
      </c>
      <c r="E18" s="932">
        <f>C18+D18</f>
        <v>21675</v>
      </c>
      <c r="F18" s="935">
        <v>10920</v>
      </c>
      <c r="G18" s="936">
        <v>10849</v>
      </c>
      <c r="H18" s="932">
        <f>F18+G18</f>
        <v>21769</v>
      </c>
      <c r="I18" s="909">
        <f t="shared" ref="I18" si="11">IF(E18=0,0,((H18/E18)-1)*100)</f>
        <v>0.43367935409457381</v>
      </c>
      <c r="L18" s="878" t="s">
        <v>88</v>
      </c>
      <c r="M18" s="906">
        <v>1750606</v>
      </c>
      <c r="N18" s="910">
        <v>1825357</v>
      </c>
      <c r="O18" s="911">
        <f>M18+N18</f>
        <v>3575963</v>
      </c>
      <c r="P18" s="912">
        <v>63164</v>
      </c>
      <c r="Q18" s="913">
        <f>O18+P18</f>
        <v>3639127</v>
      </c>
      <c r="R18" s="906">
        <v>1853640</v>
      </c>
      <c r="S18" s="910">
        <v>1895877</v>
      </c>
      <c r="T18" s="911">
        <f>R18+S18</f>
        <v>3749517</v>
      </c>
      <c r="U18" s="912">
        <v>59649</v>
      </c>
      <c r="V18" s="913">
        <f>T18+U18</f>
        <v>3809166</v>
      </c>
      <c r="W18" s="909">
        <f t="shared" ref="W18" si="12">IF(Q18=0,0,((V18/Q18)-1)*100)</f>
        <v>4.6725217339213421</v>
      </c>
      <c r="Y18" s="915"/>
    </row>
    <row r="19" spans="1:31" ht="13.5" thickBot="1">
      <c r="A19" s="939" t="str">
        <f>IF(ISERROR(F19/G19)," ",IF(F19/G19&gt;0.5,IF(F19/G19&lt;1.5," ","NOT OK"),"NOT OK"))</f>
        <v xml:space="preserve"> </v>
      </c>
      <c r="B19" s="878" t="s">
        <v>22</v>
      </c>
      <c r="C19" s="935">
        <v>10209</v>
      </c>
      <c r="D19" s="936">
        <v>10161</v>
      </c>
      <c r="E19" s="932">
        <f>C19+D19</f>
        <v>20370</v>
      </c>
      <c r="F19" s="935">
        <v>10435</v>
      </c>
      <c r="G19" s="936">
        <v>10481</v>
      </c>
      <c r="H19" s="932">
        <f>F19+G19</f>
        <v>20916</v>
      </c>
      <c r="I19" s="909">
        <f>IF(E19=0,0,((H19/E19)-1)*100)</f>
        <v>2.6804123711340111</v>
      </c>
      <c r="J19" s="940"/>
      <c r="L19" s="878" t="s">
        <v>22</v>
      </c>
      <c r="M19" s="906">
        <v>1661587</v>
      </c>
      <c r="N19" s="910">
        <v>1619486</v>
      </c>
      <c r="O19" s="914">
        <f>M19+N19</f>
        <v>3281073</v>
      </c>
      <c r="P19" s="918">
        <v>65712</v>
      </c>
      <c r="Q19" s="913">
        <f>O19+P19</f>
        <v>3346785</v>
      </c>
      <c r="R19" s="906">
        <v>1824627</v>
      </c>
      <c r="S19" s="910">
        <v>1762401</v>
      </c>
      <c r="T19" s="914">
        <f>R19+S19</f>
        <v>3587028</v>
      </c>
      <c r="U19" s="918">
        <v>70183</v>
      </c>
      <c r="V19" s="913">
        <f>T19+U19</f>
        <v>3657211</v>
      </c>
      <c r="W19" s="909">
        <f>IF(Q19=0,0,((V19/Q19)-1)*100)</f>
        <v>9.2753493277877084</v>
      </c>
    </row>
    <row r="20" spans="1:31" ht="14.25" customHeight="1" thickTop="1" thickBot="1">
      <c r="A20" s="941" t="str">
        <f>IF(ISERROR(F20/G20)," ",IF(F20/G20&gt;0.5,IF(F20/G20&lt;1.5," ","NOT OK"),"NOT OK"))</f>
        <v xml:space="preserve"> </v>
      </c>
      <c r="B20" s="942" t="s">
        <v>60</v>
      </c>
      <c r="C20" s="943">
        <f>+C17+C18+C19</f>
        <v>31730</v>
      </c>
      <c r="D20" s="944">
        <f t="shared" ref="D20:H20" si="13">+D17+D18+D19</f>
        <v>31727</v>
      </c>
      <c r="E20" s="944">
        <f t="shared" si="13"/>
        <v>63457</v>
      </c>
      <c r="F20" s="943">
        <f t="shared" si="13"/>
        <v>31908</v>
      </c>
      <c r="G20" s="944">
        <f t="shared" si="13"/>
        <v>31815</v>
      </c>
      <c r="H20" s="944">
        <f t="shared" si="13"/>
        <v>63723</v>
      </c>
      <c r="I20" s="923">
        <f>IF(E20=0,0,((H20/E20)-1)*100)</f>
        <v>0.41918149297950347</v>
      </c>
      <c r="J20" s="941"/>
      <c r="K20" s="945"/>
      <c r="L20" s="946" t="s">
        <v>60</v>
      </c>
      <c r="M20" s="947">
        <f>+M17+M18+M19</f>
        <v>5341595</v>
      </c>
      <c r="N20" s="947">
        <f t="shared" ref="N20:V20" si="14">+N17+N18+N19</f>
        <v>5445577</v>
      </c>
      <c r="O20" s="948">
        <f t="shared" si="14"/>
        <v>10787172</v>
      </c>
      <c r="P20" s="948">
        <f t="shared" si="14"/>
        <v>187444</v>
      </c>
      <c r="Q20" s="948">
        <f t="shared" si="14"/>
        <v>10974616</v>
      </c>
      <c r="R20" s="947">
        <f t="shared" si="14"/>
        <v>5716206</v>
      </c>
      <c r="S20" s="947">
        <f t="shared" si="14"/>
        <v>5732794</v>
      </c>
      <c r="T20" s="948">
        <f t="shared" si="14"/>
        <v>11449000</v>
      </c>
      <c r="U20" s="948">
        <f t="shared" si="14"/>
        <v>182717</v>
      </c>
      <c r="V20" s="948">
        <f t="shared" si="14"/>
        <v>11631717</v>
      </c>
      <c r="W20" s="949">
        <f>IF(Q20=0,0,((V20/Q20)-1)*100)</f>
        <v>5.9874623403679994</v>
      </c>
      <c r="X20" s="937"/>
      <c r="Y20" s="937"/>
      <c r="AB20" s="938"/>
    </row>
    <row r="21" spans="1:31" ht="13.5" thickTop="1">
      <c r="A21" s="905" t="str">
        <f>IF(ISERROR(F21/G21)," ",IF(F21/G21&gt;0.5,IF(F21/G21&lt;1.5," ","NOT OK"),"NOT OK"))</f>
        <v xml:space="preserve"> </v>
      </c>
      <c r="B21" s="878" t="s">
        <v>23</v>
      </c>
      <c r="C21" s="906">
        <v>11069</v>
      </c>
      <c r="D21" s="907">
        <v>11101</v>
      </c>
      <c r="E21" s="950">
        <f>C21+D21</f>
        <v>22170</v>
      </c>
      <c r="F21" s="906">
        <v>11159</v>
      </c>
      <c r="G21" s="907">
        <v>11269</v>
      </c>
      <c r="H21" s="950">
        <f>F21+G21</f>
        <v>22428</v>
      </c>
      <c r="I21" s="909">
        <f>IF(E21=0,0,((H21/E21)-1)*100)</f>
        <v>1.1637347767253114</v>
      </c>
      <c r="L21" s="878" t="s">
        <v>24</v>
      </c>
      <c r="M21" s="906">
        <v>2037371</v>
      </c>
      <c r="N21" s="910">
        <v>1920352</v>
      </c>
      <c r="O21" s="914">
        <f>+M21+N21</f>
        <v>3957723</v>
      </c>
      <c r="P21" s="951">
        <v>70533</v>
      </c>
      <c r="Q21" s="913">
        <f>+O21+P21</f>
        <v>4028256</v>
      </c>
      <c r="R21" s="906">
        <v>2126928</v>
      </c>
      <c r="S21" s="910">
        <v>2038229</v>
      </c>
      <c r="T21" s="914">
        <f>+R21+S21</f>
        <v>4165157</v>
      </c>
      <c r="U21" s="951">
        <v>78411</v>
      </c>
      <c r="V21" s="913">
        <f>+T21+U21</f>
        <v>4243568</v>
      </c>
      <c r="W21" s="909">
        <f>IF(Q21=0,0,((V21/Q21)-1)*100)</f>
        <v>5.3450426189397993</v>
      </c>
      <c r="X21" s="937"/>
      <c r="Y21" s="915"/>
    </row>
    <row r="22" spans="1:31" ht="12.75">
      <c r="A22" s="905" t="str">
        <f t="shared" ref="A22" si="15">IF(ISERROR(F22/G22)," ",IF(F22/G22&gt;0.5,IF(F22/G22&lt;1.5," ","NOT OK"),"NOT OK"))</f>
        <v xml:space="preserve"> </v>
      </c>
      <c r="B22" s="878" t="s">
        <v>25</v>
      </c>
      <c r="C22" s="906">
        <v>10966</v>
      </c>
      <c r="D22" s="907">
        <v>10978</v>
      </c>
      <c r="E22" s="952">
        <f>C22+D22</f>
        <v>21944</v>
      </c>
      <c r="F22" s="906">
        <v>11103</v>
      </c>
      <c r="G22" s="907">
        <v>11239</v>
      </c>
      <c r="H22" s="952">
        <f>F22+G22</f>
        <v>22342</v>
      </c>
      <c r="I22" s="909">
        <f t="shared" ref="I22" si="16">IF(E22=0,0,((H22/E22)-1)*100)</f>
        <v>1.8137076193948332</v>
      </c>
      <c r="L22" s="878" t="s">
        <v>25</v>
      </c>
      <c r="M22" s="906">
        <v>1852295</v>
      </c>
      <c r="N22" s="910">
        <v>1997128</v>
      </c>
      <c r="O22" s="914">
        <f>+M22+N22</f>
        <v>3849423</v>
      </c>
      <c r="P22" s="912">
        <v>66924</v>
      </c>
      <c r="Q22" s="913">
        <f>+O22+P22</f>
        <v>3916347</v>
      </c>
      <c r="R22" s="906">
        <v>2039240</v>
      </c>
      <c r="S22" s="910">
        <v>2148673</v>
      </c>
      <c r="T22" s="914">
        <f>+R22+S22</f>
        <v>4187913</v>
      </c>
      <c r="U22" s="912">
        <v>65183</v>
      </c>
      <c r="V22" s="913">
        <f>+T22+U22</f>
        <v>4253096</v>
      </c>
      <c r="W22" s="909">
        <f t="shared" ref="W22" si="17">IF(Q22=0,0,((V22/Q22)-1)*100)</f>
        <v>8.5985485964343855</v>
      </c>
    </row>
    <row r="23" spans="1:31" ht="13.5" thickBot="1">
      <c r="A23" s="905" t="str">
        <f>IF(ISERROR(F23/G23)," ",IF(F23/G23&gt;0.5,IF(F23/G23&lt;1.5," ","NOT OK"),"NOT OK"))</f>
        <v xml:space="preserve"> </v>
      </c>
      <c r="B23" s="878" t="s">
        <v>26</v>
      </c>
      <c r="C23" s="906">
        <v>10355</v>
      </c>
      <c r="D23" s="917">
        <v>10392</v>
      </c>
      <c r="E23" s="953">
        <f>C23+D23</f>
        <v>20747</v>
      </c>
      <c r="F23" s="906">
        <v>10547</v>
      </c>
      <c r="G23" s="917">
        <v>10694</v>
      </c>
      <c r="H23" s="953">
        <f>F23+G23</f>
        <v>21241</v>
      </c>
      <c r="I23" s="954">
        <f>IF(E23=0,0,((H23/E23)-1)*100)</f>
        <v>2.3810671422374252</v>
      </c>
      <c r="L23" s="878" t="s">
        <v>26</v>
      </c>
      <c r="M23" s="906">
        <v>1625912</v>
      </c>
      <c r="N23" s="910">
        <v>1638722</v>
      </c>
      <c r="O23" s="914">
        <f>+M23+N23</f>
        <v>3264634</v>
      </c>
      <c r="P23" s="918">
        <v>67099</v>
      </c>
      <c r="Q23" s="913">
        <f>+O23+P23</f>
        <v>3331733</v>
      </c>
      <c r="R23" s="906">
        <v>1800751</v>
      </c>
      <c r="S23" s="910">
        <v>1816229</v>
      </c>
      <c r="T23" s="914">
        <f>+R23+S23</f>
        <v>3616980</v>
      </c>
      <c r="U23" s="918">
        <v>70808</v>
      </c>
      <c r="V23" s="913">
        <f>+T23+U23</f>
        <v>3687788</v>
      </c>
      <c r="W23" s="909">
        <f>IF(Q23=0,0,((V23/Q23)-1)*100)</f>
        <v>10.686780723425326</v>
      </c>
      <c r="Z23" s="955"/>
      <c r="AE23" s="956">
        <f>+AD23/Q23-1</f>
        <v>-1</v>
      </c>
    </row>
    <row r="24" spans="1:31" ht="14.25" thickTop="1" thickBot="1">
      <c r="A24" s="905" t="str">
        <f>IF(ISERROR(F24/G24)," ",IF(F24/G24&gt;0.5,IF(F24/G24&lt;1.5," ","NOT OK"),"NOT OK"))</f>
        <v xml:space="preserve"> </v>
      </c>
      <c r="B24" s="919" t="s">
        <v>27</v>
      </c>
      <c r="C24" s="943">
        <f>+C21+C22+C23</f>
        <v>32390</v>
      </c>
      <c r="D24" s="957">
        <f t="shared" ref="D24:H24" si="18">+D21+D22+D23</f>
        <v>32471</v>
      </c>
      <c r="E24" s="943">
        <f t="shared" si="18"/>
        <v>64861</v>
      </c>
      <c r="F24" s="943">
        <f t="shared" si="18"/>
        <v>32809</v>
      </c>
      <c r="G24" s="957">
        <f t="shared" si="18"/>
        <v>33202</v>
      </c>
      <c r="H24" s="943">
        <f t="shared" si="18"/>
        <v>66011</v>
      </c>
      <c r="I24" s="923">
        <f t="shared" ref="I24" si="19">IF(E24=0,0,((H24/E24)-1)*100)</f>
        <v>1.7730223092459196</v>
      </c>
      <c r="L24" s="924" t="s">
        <v>27</v>
      </c>
      <c r="M24" s="925">
        <f>+M21+M22+M23</f>
        <v>5515578</v>
      </c>
      <c r="N24" s="926">
        <f t="shared" ref="N24:V24" si="20">+N21+N22+N23</f>
        <v>5556202</v>
      </c>
      <c r="O24" s="925">
        <f t="shared" si="20"/>
        <v>11071780</v>
      </c>
      <c r="P24" s="925">
        <f t="shared" si="20"/>
        <v>204556</v>
      </c>
      <c r="Q24" s="925">
        <f t="shared" si="20"/>
        <v>11276336</v>
      </c>
      <c r="R24" s="925">
        <f t="shared" si="20"/>
        <v>5966919</v>
      </c>
      <c r="S24" s="926">
        <f t="shared" si="20"/>
        <v>6003131</v>
      </c>
      <c r="T24" s="925">
        <f t="shared" si="20"/>
        <v>11970050</v>
      </c>
      <c r="U24" s="925">
        <f t="shared" si="20"/>
        <v>214402</v>
      </c>
      <c r="V24" s="925">
        <f t="shared" si="20"/>
        <v>12184452</v>
      </c>
      <c r="W24" s="928">
        <f t="shared" ref="W24" si="21">IF(Q24=0,0,((V24/Q24)-1)*100)</f>
        <v>8.0532896501132925</v>
      </c>
    </row>
    <row r="25" spans="1:31" s="871" customFormat="1" ht="14.25" thickTop="1" thickBot="1">
      <c r="A25" s="905" t="str">
        <f>IF(ISERROR(F25/G25)," ",IF(F25/G25&gt;0.5,IF(F25/G25&lt;1.5," ","NOT OK"),"NOT OK"))</f>
        <v xml:space="preserve"> </v>
      </c>
      <c r="B25" s="919" t="s">
        <v>92</v>
      </c>
      <c r="C25" s="920">
        <f>+C16+C20+C21+C22+C23</f>
        <v>97154</v>
      </c>
      <c r="D25" s="921">
        <f t="shared" ref="D25:H25" si="22">+D16+D20+D21+D22+D23</f>
        <v>97373</v>
      </c>
      <c r="E25" s="922">
        <f t="shared" si="22"/>
        <v>194527</v>
      </c>
      <c r="F25" s="920">
        <f t="shared" si="22"/>
        <v>97710</v>
      </c>
      <c r="G25" s="921">
        <f t="shared" si="22"/>
        <v>98008</v>
      </c>
      <c r="H25" s="922">
        <f t="shared" si="22"/>
        <v>195718</v>
      </c>
      <c r="I25" s="923">
        <f>IF(E25=0,0,((H25/E25)-1)*100)</f>
        <v>0.6122543400145064</v>
      </c>
      <c r="L25" s="924" t="s">
        <v>92</v>
      </c>
      <c r="M25" s="925">
        <f>+M16+M20+M21+M22+M23</f>
        <v>16975727</v>
      </c>
      <c r="N25" s="926">
        <f t="shared" ref="N25:V25" si="23">+N16+N20+N21+N22+N23</f>
        <v>17275085</v>
      </c>
      <c r="O25" s="925">
        <f t="shared" si="23"/>
        <v>34250812</v>
      </c>
      <c r="P25" s="925">
        <f t="shared" si="23"/>
        <v>590652</v>
      </c>
      <c r="Q25" s="925">
        <f t="shared" si="23"/>
        <v>34841464</v>
      </c>
      <c r="R25" s="925">
        <f t="shared" si="23"/>
        <v>18015557</v>
      </c>
      <c r="S25" s="926">
        <f t="shared" si="23"/>
        <v>18227456</v>
      </c>
      <c r="T25" s="925">
        <f t="shared" si="23"/>
        <v>36243013</v>
      </c>
      <c r="U25" s="925">
        <f t="shared" si="23"/>
        <v>551152</v>
      </c>
      <c r="V25" s="927">
        <f t="shared" si="23"/>
        <v>36794165</v>
      </c>
      <c r="W25" s="928">
        <f>IF(Q25=0,0,((V25/Q25)-1)*100)</f>
        <v>5.6045320024439738</v>
      </c>
      <c r="X25" s="875"/>
      <c r="AA25" s="958"/>
    </row>
    <row r="26" spans="1:31" ht="14.25" thickTop="1" thickBot="1">
      <c r="A26" s="905" t="str">
        <f>IF(ISERROR(F26/G26)," ",IF(F26/G26&gt;0.5,IF(F26/G26&lt;1.5," ","NOT OK"),"NOT OK"))</f>
        <v xml:space="preserve"> </v>
      </c>
      <c r="B26" s="919" t="s">
        <v>89</v>
      </c>
      <c r="C26" s="920">
        <f>+C12+C16+C20+C24</f>
        <v>128835</v>
      </c>
      <c r="D26" s="921">
        <f t="shared" ref="D26:H26" si="24">+D12+D16+D20+D24</f>
        <v>129116</v>
      </c>
      <c r="E26" s="922">
        <f t="shared" si="24"/>
        <v>257951</v>
      </c>
      <c r="F26" s="920">
        <f t="shared" si="24"/>
        <v>129755</v>
      </c>
      <c r="G26" s="921">
        <f t="shared" si="24"/>
        <v>130151</v>
      </c>
      <c r="H26" s="922">
        <f t="shared" si="24"/>
        <v>259906</v>
      </c>
      <c r="I26" s="923">
        <f>IF(E26=0,0,((H26/E26)-1)*100)</f>
        <v>0.75789587944996573</v>
      </c>
      <c r="L26" s="924" t="s">
        <v>89</v>
      </c>
      <c r="M26" s="925">
        <f>+M12+M16+M20+M24</f>
        <v>22595706</v>
      </c>
      <c r="N26" s="926">
        <f t="shared" ref="N26:V26" si="25">+N12+N16+N20+N24</f>
        <v>22570729</v>
      </c>
      <c r="O26" s="925">
        <f t="shared" si="25"/>
        <v>45166435</v>
      </c>
      <c r="P26" s="925">
        <f t="shared" si="25"/>
        <v>819657</v>
      </c>
      <c r="Q26" s="927">
        <f t="shared" si="25"/>
        <v>45986092</v>
      </c>
      <c r="R26" s="925">
        <f t="shared" si="25"/>
        <v>23696623</v>
      </c>
      <c r="S26" s="926">
        <f t="shared" si="25"/>
        <v>23587120</v>
      </c>
      <c r="T26" s="925">
        <f t="shared" si="25"/>
        <v>47283743</v>
      </c>
      <c r="U26" s="925">
        <f t="shared" si="25"/>
        <v>719341</v>
      </c>
      <c r="V26" s="927">
        <f t="shared" si="25"/>
        <v>48003084</v>
      </c>
      <c r="W26" s="928">
        <f t="shared" ref="W26" si="26">IF(Q26=0,0,((V26/Q26)-1)*100)</f>
        <v>4.3860913425737502</v>
      </c>
    </row>
    <row r="27" spans="1:31" ht="14.25" thickTop="1" thickBot="1">
      <c r="B27" s="959" t="s">
        <v>59</v>
      </c>
      <c r="C27" s="871"/>
      <c r="D27" s="871"/>
      <c r="E27" s="871"/>
      <c r="F27" s="871"/>
      <c r="G27" s="871"/>
      <c r="H27" s="871"/>
      <c r="I27" s="875"/>
      <c r="L27" s="959" t="s">
        <v>59</v>
      </c>
      <c r="M27" s="871"/>
      <c r="N27" s="871"/>
      <c r="O27" s="871"/>
      <c r="P27" s="871"/>
      <c r="Q27" s="871"/>
      <c r="R27" s="871"/>
      <c r="S27" s="871"/>
      <c r="T27" s="871"/>
      <c r="U27" s="871"/>
      <c r="V27" s="871"/>
      <c r="W27" s="875"/>
    </row>
    <row r="28" spans="1:31" ht="13.5" thickTop="1">
      <c r="B28" s="1398" t="s">
        <v>28</v>
      </c>
      <c r="C28" s="1399"/>
      <c r="D28" s="1399"/>
      <c r="E28" s="1399"/>
      <c r="F28" s="1399"/>
      <c r="G28" s="1399"/>
      <c r="H28" s="1399"/>
      <c r="I28" s="1400"/>
      <c r="L28" s="1401" t="s">
        <v>29</v>
      </c>
      <c r="M28" s="1402"/>
      <c r="N28" s="1402"/>
      <c r="O28" s="1402"/>
      <c r="P28" s="1402"/>
      <c r="Q28" s="1402"/>
      <c r="R28" s="1402"/>
      <c r="S28" s="1402"/>
      <c r="T28" s="1402"/>
      <c r="U28" s="1402"/>
      <c r="V28" s="1402"/>
      <c r="W28" s="1403"/>
    </row>
    <row r="29" spans="1:31" ht="13.5" thickBot="1">
      <c r="B29" s="1404" t="s">
        <v>30</v>
      </c>
      <c r="C29" s="1405"/>
      <c r="D29" s="1405"/>
      <c r="E29" s="1405"/>
      <c r="F29" s="1405"/>
      <c r="G29" s="1405"/>
      <c r="H29" s="1405"/>
      <c r="I29" s="1406"/>
      <c r="L29" s="1407" t="s">
        <v>31</v>
      </c>
      <c r="M29" s="1408"/>
      <c r="N29" s="1408"/>
      <c r="O29" s="1408"/>
      <c r="P29" s="1408"/>
      <c r="Q29" s="1408"/>
      <c r="R29" s="1408"/>
      <c r="S29" s="1408"/>
      <c r="T29" s="1408"/>
      <c r="U29" s="1408"/>
      <c r="V29" s="1408"/>
      <c r="W29" s="1409"/>
    </row>
    <row r="30" spans="1:31" ht="14.25" thickTop="1" thickBot="1">
      <c r="B30" s="874"/>
      <c r="C30" s="871"/>
      <c r="D30" s="871"/>
      <c r="E30" s="871"/>
      <c r="F30" s="871"/>
      <c r="G30" s="871"/>
      <c r="H30" s="871"/>
      <c r="I30" s="875"/>
      <c r="L30" s="874"/>
      <c r="M30" s="871"/>
      <c r="N30" s="871"/>
      <c r="O30" s="871"/>
      <c r="P30" s="871"/>
      <c r="Q30" s="871"/>
      <c r="R30" s="871"/>
      <c r="S30" s="871"/>
      <c r="T30" s="871"/>
      <c r="U30" s="871"/>
      <c r="V30" s="871"/>
      <c r="W30" s="875"/>
    </row>
    <row r="31" spans="1:31" ht="14.25" thickTop="1" thickBot="1">
      <c r="B31" s="876"/>
      <c r="C31" s="1413" t="s">
        <v>90</v>
      </c>
      <c r="D31" s="1414"/>
      <c r="E31" s="1415"/>
      <c r="F31" s="1413" t="s">
        <v>91</v>
      </c>
      <c r="G31" s="1414"/>
      <c r="H31" s="1415"/>
      <c r="I31" s="877" t="s">
        <v>4</v>
      </c>
      <c r="L31" s="876"/>
      <c r="M31" s="1410" t="s">
        <v>90</v>
      </c>
      <c r="N31" s="1411"/>
      <c r="O31" s="1411"/>
      <c r="P31" s="1411"/>
      <c r="Q31" s="1412"/>
      <c r="R31" s="1410" t="s">
        <v>91</v>
      </c>
      <c r="S31" s="1411"/>
      <c r="T31" s="1411"/>
      <c r="U31" s="1411"/>
      <c r="V31" s="1412"/>
      <c r="W31" s="877" t="s">
        <v>4</v>
      </c>
    </row>
    <row r="32" spans="1:31" ht="13.5" thickTop="1">
      <c r="B32" s="878" t="s">
        <v>5</v>
      </c>
      <c r="C32" s="879"/>
      <c r="D32" s="880"/>
      <c r="E32" s="881"/>
      <c r="F32" s="879"/>
      <c r="G32" s="880"/>
      <c r="H32" s="881"/>
      <c r="I32" s="882" t="s">
        <v>6</v>
      </c>
      <c r="L32" s="878" t="s">
        <v>5</v>
      </c>
      <c r="M32" s="879"/>
      <c r="N32" s="883"/>
      <c r="O32" s="884"/>
      <c r="P32" s="885"/>
      <c r="Q32" s="884"/>
      <c r="R32" s="879"/>
      <c r="S32" s="883"/>
      <c r="T32" s="884"/>
      <c r="U32" s="885"/>
      <c r="V32" s="884"/>
      <c r="W32" s="882" t="s">
        <v>6</v>
      </c>
    </row>
    <row r="33" spans="1:25" ht="13.5" thickBot="1">
      <c r="B33" s="886"/>
      <c r="C33" s="887" t="s">
        <v>7</v>
      </c>
      <c r="D33" s="888" t="s">
        <v>8</v>
      </c>
      <c r="E33" s="889" t="s">
        <v>9</v>
      </c>
      <c r="F33" s="887" t="s">
        <v>7</v>
      </c>
      <c r="G33" s="888" t="s">
        <v>8</v>
      </c>
      <c r="H33" s="889" t="s">
        <v>9</v>
      </c>
      <c r="I33" s="890"/>
      <c r="L33" s="886"/>
      <c r="M33" s="891" t="s">
        <v>10</v>
      </c>
      <c r="N33" s="892" t="s">
        <v>11</v>
      </c>
      <c r="O33" s="893" t="s">
        <v>12</v>
      </c>
      <c r="P33" s="894" t="s">
        <v>13</v>
      </c>
      <c r="Q33" s="893" t="s">
        <v>9</v>
      </c>
      <c r="R33" s="891" t="s">
        <v>10</v>
      </c>
      <c r="S33" s="892" t="s">
        <v>11</v>
      </c>
      <c r="T33" s="893" t="s">
        <v>12</v>
      </c>
      <c r="U33" s="894" t="s">
        <v>13</v>
      </c>
      <c r="V33" s="893" t="s">
        <v>9</v>
      </c>
      <c r="W33" s="890"/>
    </row>
    <row r="34" spans="1:25" ht="5.25" customHeight="1" thickTop="1">
      <c r="B34" s="878"/>
      <c r="C34" s="895"/>
      <c r="D34" s="896"/>
      <c r="E34" s="897"/>
      <c r="F34" s="895"/>
      <c r="G34" s="896"/>
      <c r="H34" s="897"/>
      <c r="I34" s="898"/>
      <c r="L34" s="878"/>
      <c r="M34" s="899"/>
      <c r="N34" s="900"/>
      <c r="O34" s="901"/>
      <c r="P34" s="902"/>
      <c r="Q34" s="903"/>
      <c r="R34" s="899"/>
      <c r="S34" s="900"/>
      <c r="T34" s="901"/>
      <c r="U34" s="902"/>
      <c r="V34" s="903"/>
      <c r="W34" s="904"/>
    </row>
    <row r="35" spans="1:25" ht="12.75">
      <c r="A35" s="871" t="str">
        <f t="shared" si="2"/>
        <v xml:space="preserve"> </v>
      </c>
      <c r="B35" s="878" t="s">
        <v>14</v>
      </c>
      <c r="C35" s="906">
        <v>2947</v>
      </c>
      <c r="D35" s="907">
        <v>2942</v>
      </c>
      <c r="E35" s="908">
        <f>C35+D35</f>
        <v>5889</v>
      </c>
      <c r="F35" s="906">
        <v>3320</v>
      </c>
      <c r="G35" s="907">
        <v>3292</v>
      </c>
      <c r="H35" s="908">
        <f>F35+G35</f>
        <v>6612</v>
      </c>
      <c r="I35" s="909">
        <f t="shared" ref="I35:I43" si="27">IF(E35=0,0,((H35/E35)-1)*100)</f>
        <v>12.277126846663267</v>
      </c>
      <c r="K35" s="916"/>
      <c r="L35" s="878" t="s">
        <v>14</v>
      </c>
      <c r="M35" s="906">
        <v>357762</v>
      </c>
      <c r="N35" s="910">
        <v>353155</v>
      </c>
      <c r="O35" s="911">
        <f>M35+N35</f>
        <v>710917</v>
      </c>
      <c r="P35" s="912">
        <v>886</v>
      </c>
      <c r="Q35" s="913">
        <f>O35+P35</f>
        <v>711803</v>
      </c>
      <c r="R35" s="906">
        <v>407059</v>
      </c>
      <c r="S35" s="910">
        <v>399462</v>
      </c>
      <c r="T35" s="914">
        <f>+R35+S35</f>
        <v>806521</v>
      </c>
      <c r="U35" s="912">
        <v>1638</v>
      </c>
      <c r="V35" s="913">
        <f>T35+U35</f>
        <v>808159</v>
      </c>
      <c r="W35" s="909">
        <f t="shared" ref="W35:W43" si="28">IF(Q35=0,0,((V35/Q35)-1)*100)</f>
        <v>13.536891527571537</v>
      </c>
    </row>
    <row r="36" spans="1:25" ht="12.75">
      <c r="A36" s="871" t="str">
        <f t="shared" si="2"/>
        <v xml:space="preserve"> </v>
      </c>
      <c r="B36" s="878" t="s">
        <v>15</v>
      </c>
      <c r="C36" s="906">
        <v>2939</v>
      </c>
      <c r="D36" s="907">
        <v>2943</v>
      </c>
      <c r="E36" s="908">
        <f>C36+D36</f>
        <v>5882</v>
      </c>
      <c r="F36" s="906">
        <v>3357</v>
      </c>
      <c r="G36" s="907">
        <v>3333</v>
      </c>
      <c r="H36" s="908">
        <f>F36+G36</f>
        <v>6690</v>
      </c>
      <c r="I36" s="909">
        <f t="shared" si="27"/>
        <v>13.736824209452569</v>
      </c>
      <c r="K36" s="916"/>
      <c r="L36" s="878" t="s">
        <v>15</v>
      </c>
      <c r="M36" s="906">
        <v>362184</v>
      </c>
      <c r="N36" s="910">
        <v>374981</v>
      </c>
      <c r="O36" s="911">
        <f>M36+N36</f>
        <v>737165</v>
      </c>
      <c r="P36" s="912">
        <v>1627</v>
      </c>
      <c r="Q36" s="913">
        <f>O36+P36</f>
        <v>738792</v>
      </c>
      <c r="R36" s="906">
        <v>417528</v>
      </c>
      <c r="S36" s="910">
        <v>426188</v>
      </c>
      <c r="T36" s="914">
        <f>+R36+S36</f>
        <v>843716</v>
      </c>
      <c r="U36" s="912">
        <v>1776</v>
      </c>
      <c r="V36" s="913">
        <f>T36+U36</f>
        <v>845492</v>
      </c>
      <c r="W36" s="909">
        <f t="shared" si="28"/>
        <v>14.442495316679116</v>
      </c>
    </row>
    <row r="37" spans="1:25" ht="13.5" thickBot="1">
      <c r="A37" s="871" t="str">
        <f t="shared" si="2"/>
        <v xml:space="preserve"> </v>
      </c>
      <c r="B37" s="886" t="s">
        <v>16</v>
      </c>
      <c r="C37" s="906">
        <v>3284</v>
      </c>
      <c r="D37" s="917">
        <v>3228</v>
      </c>
      <c r="E37" s="908">
        <f>C37+D37</f>
        <v>6512</v>
      </c>
      <c r="F37" s="906">
        <v>3672</v>
      </c>
      <c r="G37" s="917">
        <v>3638</v>
      </c>
      <c r="H37" s="908">
        <f>F37+G37</f>
        <v>7310</v>
      </c>
      <c r="I37" s="909">
        <f t="shared" si="27"/>
        <v>12.254299754299748</v>
      </c>
      <c r="K37" s="916"/>
      <c r="L37" s="886" t="s">
        <v>16</v>
      </c>
      <c r="M37" s="906">
        <v>378258</v>
      </c>
      <c r="N37" s="910">
        <v>446342</v>
      </c>
      <c r="O37" s="911">
        <f>M37+N37</f>
        <v>824600</v>
      </c>
      <c r="P37" s="918">
        <v>698</v>
      </c>
      <c r="Q37" s="913">
        <f>O37+P37</f>
        <v>825298</v>
      </c>
      <c r="R37" s="906">
        <v>450899</v>
      </c>
      <c r="S37" s="910">
        <v>524547</v>
      </c>
      <c r="T37" s="914">
        <f>+R37+S37</f>
        <v>975446</v>
      </c>
      <c r="U37" s="918">
        <v>2147</v>
      </c>
      <c r="V37" s="913">
        <f>T37+U37</f>
        <v>977593</v>
      </c>
      <c r="W37" s="909">
        <f t="shared" si="28"/>
        <v>18.453334431926404</v>
      </c>
    </row>
    <row r="38" spans="1:25" ht="14.25" thickTop="1" thickBot="1">
      <c r="A38" s="871" t="str">
        <f>IF(ISERROR(F38/G38)," ",IF(F38/G38&gt;0.5,IF(F38/G38&lt;1.5," ","NOT OK"),"NOT OK"))</f>
        <v xml:space="preserve"> </v>
      </c>
      <c r="B38" s="919" t="s">
        <v>17</v>
      </c>
      <c r="C38" s="920">
        <f t="shared" ref="C38:E38" si="29">+C35+C36+C37</f>
        <v>9170</v>
      </c>
      <c r="D38" s="921">
        <f t="shared" si="29"/>
        <v>9113</v>
      </c>
      <c r="E38" s="922">
        <f t="shared" si="29"/>
        <v>18283</v>
      </c>
      <c r="F38" s="920">
        <f t="shared" ref="F38:H38" si="30">+F35+F36+F37</f>
        <v>10349</v>
      </c>
      <c r="G38" s="921">
        <f t="shared" si="30"/>
        <v>10263</v>
      </c>
      <c r="H38" s="922">
        <f t="shared" si="30"/>
        <v>20612</v>
      </c>
      <c r="I38" s="923">
        <f t="shared" si="27"/>
        <v>12.738609637368036</v>
      </c>
      <c r="L38" s="924" t="s">
        <v>17</v>
      </c>
      <c r="M38" s="925">
        <f t="shared" ref="M38:Q38" si="31">+M35+M36+M37</f>
        <v>1098204</v>
      </c>
      <c r="N38" s="926">
        <f t="shared" si="31"/>
        <v>1174478</v>
      </c>
      <c r="O38" s="925">
        <f t="shared" si="31"/>
        <v>2272682</v>
      </c>
      <c r="P38" s="925">
        <f t="shared" si="31"/>
        <v>3211</v>
      </c>
      <c r="Q38" s="927">
        <f t="shared" si="31"/>
        <v>2275893</v>
      </c>
      <c r="R38" s="925">
        <f t="shared" ref="R38:V38" si="32">+R35+R36+R37</f>
        <v>1275486</v>
      </c>
      <c r="S38" s="926">
        <f t="shared" si="32"/>
        <v>1350197</v>
      </c>
      <c r="T38" s="925">
        <f t="shared" si="32"/>
        <v>2625683</v>
      </c>
      <c r="U38" s="925">
        <f t="shared" si="32"/>
        <v>5561</v>
      </c>
      <c r="V38" s="927">
        <f t="shared" si="32"/>
        <v>2631244</v>
      </c>
      <c r="W38" s="928">
        <f t="shared" si="28"/>
        <v>15.613695371443214</v>
      </c>
    </row>
    <row r="39" spans="1:25" ht="13.5" thickTop="1">
      <c r="A39" s="871" t="str">
        <f t="shared" si="2"/>
        <v xml:space="preserve"> </v>
      </c>
      <c r="B39" s="878" t="s">
        <v>18</v>
      </c>
      <c r="C39" s="929">
        <v>3378</v>
      </c>
      <c r="D39" s="930">
        <v>3337</v>
      </c>
      <c r="E39" s="908">
        <f>C39+D39</f>
        <v>6715</v>
      </c>
      <c r="F39" s="929">
        <v>3899</v>
      </c>
      <c r="G39" s="930">
        <v>3866</v>
      </c>
      <c r="H39" s="908">
        <f>F39+G39</f>
        <v>7765</v>
      </c>
      <c r="I39" s="909">
        <f t="shared" si="27"/>
        <v>15.636634400595684</v>
      </c>
      <c r="L39" s="878" t="s">
        <v>18</v>
      </c>
      <c r="M39" s="906">
        <v>476750</v>
      </c>
      <c r="N39" s="910">
        <v>428456</v>
      </c>
      <c r="O39" s="911">
        <f>M39+N39</f>
        <v>905206</v>
      </c>
      <c r="P39" s="912">
        <v>974</v>
      </c>
      <c r="Q39" s="913">
        <f>O39+P39</f>
        <v>906180</v>
      </c>
      <c r="R39" s="906">
        <v>577425</v>
      </c>
      <c r="S39" s="910">
        <v>534355</v>
      </c>
      <c r="T39" s="911">
        <f>R39+S39</f>
        <v>1111780</v>
      </c>
      <c r="U39" s="912">
        <v>2210</v>
      </c>
      <c r="V39" s="913">
        <f>T39+U39</f>
        <v>1113990</v>
      </c>
      <c r="W39" s="909">
        <f t="shared" si="28"/>
        <v>22.932529960934911</v>
      </c>
    </row>
    <row r="40" spans="1:25" ht="12.75">
      <c r="A40" s="871" t="str">
        <f>IF(ISERROR(F40/G40)," ",IF(F40/G40&gt;0.5,IF(F40/G40&lt;1.5," ","NOT OK"),"NOT OK"))</f>
        <v xml:space="preserve"> </v>
      </c>
      <c r="B40" s="878" t="s">
        <v>19</v>
      </c>
      <c r="C40" s="906">
        <v>3334</v>
      </c>
      <c r="D40" s="907">
        <v>3271</v>
      </c>
      <c r="E40" s="932">
        <f>C40+D40</f>
        <v>6605</v>
      </c>
      <c r="F40" s="906">
        <v>3602</v>
      </c>
      <c r="G40" s="907">
        <v>3576</v>
      </c>
      <c r="H40" s="932">
        <f>F40+G40</f>
        <v>7178</v>
      </c>
      <c r="I40" s="909">
        <f>IF(E40=0,0,((H40/E40)-1)*100)</f>
        <v>8.6752460257380815</v>
      </c>
      <c r="L40" s="878" t="s">
        <v>19</v>
      </c>
      <c r="M40" s="906">
        <v>465498</v>
      </c>
      <c r="N40" s="910">
        <v>440737</v>
      </c>
      <c r="O40" s="911">
        <f>M40+N40</f>
        <v>906235</v>
      </c>
      <c r="P40" s="912">
        <v>1603</v>
      </c>
      <c r="Q40" s="913">
        <f>O40+P40</f>
        <v>907838</v>
      </c>
      <c r="R40" s="906">
        <v>531274</v>
      </c>
      <c r="S40" s="910">
        <v>489385</v>
      </c>
      <c r="T40" s="911">
        <f>R40+S40</f>
        <v>1020659</v>
      </c>
      <c r="U40" s="912">
        <v>1707</v>
      </c>
      <c r="V40" s="913">
        <f>T40+U40</f>
        <v>1022366</v>
      </c>
      <c r="W40" s="909">
        <f>IF(Q40=0,0,((V40/Q40)-1)*100)</f>
        <v>12.615466636117901</v>
      </c>
    </row>
    <row r="41" spans="1:25" ht="13.5" thickBot="1">
      <c r="A41" s="871" t="str">
        <f>IF(ISERROR(F41/G41)," ",IF(F41/G41&gt;0.5,IF(F41/G41&lt;1.5," ","NOT OK"),"NOT OK"))</f>
        <v xml:space="preserve"> </v>
      </c>
      <c r="B41" s="878" t="s">
        <v>20</v>
      </c>
      <c r="C41" s="906">
        <v>3294</v>
      </c>
      <c r="D41" s="907">
        <v>3258</v>
      </c>
      <c r="E41" s="932">
        <f>C41+D41</f>
        <v>6552</v>
      </c>
      <c r="F41" s="906">
        <v>3659</v>
      </c>
      <c r="G41" s="907">
        <v>3724</v>
      </c>
      <c r="H41" s="932">
        <f>F41+G41</f>
        <v>7383</v>
      </c>
      <c r="I41" s="909">
        <f>IF(E41=0,0,((H41/E41)-1)*100)</f>
        <v>12.683150183150182</v>
      </c>
      <c r="L41" s="878" t="s">
        <v>20</v>
      </c>
      <c r="M41" s="906">
        <v>449887</v>
      </c>
      <c r="N41" s="910">
        <v>419286</v>
      </c>
      <c r="O41" s="911">
        <f>M41+N41</f>
        <v>869173</v>
      </c>
      <c r="P41" s="912">
        <v>990</v>
      </c>
      <c r="Q41" s="913">
        <f>O41+P41</f>
        <v>870163</v>
      </c>
      <c r="R41" s="906">
        <v>516751</v>
      </c>
      <c r="S41" s="910">
        <v>471835</v>
      </c>
      <c r="T41" s="911">
        <f>R41+S41</f>
        <v>988586</v>
      </c>
      <c r="U41" s="912">
        <v>1934</v>
      </c>
      <c r="V41" s="913">
        <f>T41+U41</f>
        <v>990520</v>
      </c>
      <c r="W41" s="909">
        <f>IF(Q41=0,0,((V41/Q41)-1)*100)</f>
        <v>13.831546503356273</v>
      </c>
    </row>
    <row r="42" spans="1:25" ht="14.25" thickTop="1" thickBot="1">
      <c r="A42" s="905" t="str">
        <f>IF(ISERROR(F42/G42)," ",IF(F42/G42&gt;0.5,IF(F42/G42&lt;1.5," ","NOT OK"),"NOT OK"))</f>
        <v xml:space="preserve"> </v>
      </c>
      <c r="B42" s="919" t="s">
        <v>87</v>
      </c>
      <c r="C42" s="920">
        <f>+C39+C40+C41</f>
        <v>10006</v>
      </c>
      <c r="D42" s="920">
        <f t="shared" ref="D42" si="33">+D39+D40+D41</f>
        <v>9866</v>
      </c>
      <c r="E42" s="920">
        <f t="shared" ref="E42" si="34">+E39+E40+E41</f>
        <v>19872</v>
      </c>
      <c r="F42" s="920">
        <f t="shared" ref="F42" si="35">+F39+F40+F41</f>
        <v>11160</v>
      </c>
      <c r="G42" s="920">
        <f t="shared" ref="G42" si="36">+G39+G40+G41</f>
        <v>11166</v>
      </c>
      <c r="H42" s="920">
        <f t="shared" ref="H42" si="37">+H39+H40+H41</f>
        <v>22326</v>
      </c>
      <c r="I42" s="923">
        <f t="shared" ref="I42" si="38">IF(E42=0,0,((H42/E42)-1)*100)</f>
        <v>12.349033816425115</v>
      </c>
      <c r="L42" s="924" t="s">
        <v>87</v>
      </c>
      <c r="M42" s="925">
        <f>+M39+M40+M41</f>
        <v>1392135</v>
      </c>
      <c r="N42" s="925">
        <f t="shared" ref="N42" si="39">+N39+N40+N41</f>
        <v>1288479</v>
      </c>
      <c r="O42" s="925">
        <f t="shared" ref="O42" si="40">+O39+O40+O41</f>
        <v>2680614</v>
      </c>
      <c r="P42" s="925">
        <f t="shared" ref="P42" si="41">+P39+P40+P41</f>
        <v>3567</v>
      </c>
      <c r="Q42" s="925">
        <f t="shared" ref="Q42" si="42">+Q39+Q40+Q41</f>
        <v>2684181</v>
      </c>
      <c r="R42" s="925">
        <f t="shared" ref="R42" si="43">+R39+R40+R41</f>
        <v>1625450</v>
      </c>
      <c r="S42" s="925">
        <f t="shared" ref="S42" si="44">+S39+S40+S41</f>
        <v>1495575</v>
      </c>
      <c r="T42" s="925">
        <f t="shared" ref="T42" si="45">+T39+T40+T41</f>
        <v>3121025</v>
      </c>
      <c r="U42" s="925">
        <f t="shared" ref="U42" si="46">+U39+U40+U41</f>
        <v>5851</v>
      </c>
      <c r="V42" s="925">
        <f t="shared" ref="V42" si="47">+V39+V40+V41</f>
        <v>3126876</v>
      </c>
      <c r="W42" s="928">
        <f>IF(Q42=0,0,((V42/Q42)-1)*100)</f>
        <v>16.492740243672088</v>
      </c>
    </row>
    <row r="43" spans="1:25" ht="13.5" thickTop="1">
      <c r="A43" s="871" t="str">
        <f t="shared" si="2"/>
        <v xml:space="preserve"> </v>
      </c>
      <c r="B43" s="878" t="s">
        <v>32</v>
      </c>
      <c r="C43" s="935">
        <v>3130</v>
      </c>
      <c r="D43" s="936">
        <v>3101</v>
      </c>
      <c r="E43" s="932">
        <f>C43+D43</f>
        <v>6231</v>
      </c>
      <c r="F43" s="935">
        <v>3467</v>
      </c>
      <c r="G43" s="936">
        <v>3527</v>
      </c>
      <c r="H43" s="932">
        <f>F43+G43</f>
        <v>6994</v>
      </c>
      <c r="I43" s="909">
        <f t="shared" si="27"/>
        <v>12.245225485475842</v>
      </c>
      <c r="L43" s="878" t="s">
        <v>21</v>
      </c>
      <c r="M43" s="906">
        <v>400461</v>
      </c>
      <c r="N43" s="910">
        <v>377276</v>
      </c>
      <c r="O43" s="911">
        <f>M43+N43</f>
        <v>777737</v>
      </c>
      <c r="P43" s="912">
        <v>1098</v>
      </c>
      <c r="Q43" s="913">
        <f>O43+P43</f>
        <v>778835</v>
      </c>
      <c r="R43" s="906">
        <v>477372</v>
      </c>
      <c r="S43" s="910">
        <v>463244</v>
      </c>
      <c r="T43" s="911">
        <f>R43+S43</f>
        <v>940616</v>
      </c>
      <c r="U43" s="912">
        <v>1126</v>
      </c>
      <c r="V43" s="913">
        <f>T43+U43</f>
        <v>941742</v>
      </c>
      <c r="W43" s="909">
        <f t="shared" si="28"/>
        <v>20.9167538695616</v>
      </c>
      <c r="X43" s="937"/>
      <c r="Y43" s="915"/>
    </row>
    <row r="44" spans="1:25" ht="12.75">
      <c r="A44" s="871" t="str">
        <f t="shared" ref="A44" si="48">IF(ISERROR(F44/G44)," ",IF(F44/G44&gt;0.5,IF(F44/G44&lt;1.5," ","NOT OK"),"NOT OK"))</f>
        <v xml:space="preserve"> </v>
      </c>
      <c r="B44" s="878" t="s">
        <v>88</v>
      </c>
      <c r="C44" s="935">
        <v>3118</v>
      </c>
      <c r="D44" s="936">
        <v>3090</v>
      </c>
      <c r="E44" s="932">
        <f>C44+D44</f>
        <v>6208</v>
      </c>
      <c r="F44" s="935">
        <v>3375</v>
      </c>
      <c r="G44" s="936">
        <v>3437</v>
      </c>
      <c r="H44" s="932">
        <f>F44+G44</f>
        <v>6812</v>
      </c>
      <c r="I44" s="909">
        <f t="shared" ref="I44" si="49">IF(E44=0,0,((H44/E44)-1)*100)</f>
        <v>9.7293814432989798</v>
      </c>
      <c r="L44" s="878" t="s">
        <v>88</v>
      </c>
      <c r="M44" s="906">
        <v>372931</v>
      </c>
      <c r="N44" s="910">
        <v>347711</v>
      </c>
      <c r="O44" s="911">
        <f>M44+N44</f>
        <v>720642</v>
      </c>
      <c r="P44" s="912">
        <v>1885</v>
      </c>
      <c r="Q44" s="913">
        <f>O44+P44</f>
        <v>722527</v>
      </c>
      <c r="R44" s="906">
        <v>420007</v>
      </c>
      <c r="S44" s="910">
        <v>392559</v>
      </c>
      <c r="T44" s="911">
        <f>R44+S44</f>
        <v>812566</v>
      </c>
      <c r="U44" s="912">
        <v>1130</v>
      </c>
      <c r="V44" s="913">
        <f>T44+U44</f>
        <v>813696</v>
      </c>
      <c r="W44" s="909">
        <f t="shared" ref="W44" si="50">IF(Q44=0,0,((V44/Q44)-1)*100)</f>
        <v>12.61807517227731</v>
      </c>
    </row>
    <row r="45" spans="1:25" ht="13.5" thickBot="1">
      <c r="A45" s="871" t="str">
        <f>IF(ISERROR(F45/G45)," ",IF(F45/G45&gt;0.5,IF(F45/G45&lt;1.5," ","NOT OK"),"NOT OK"))</f>
        <v xml:space="preserve"> </v>
      </c>
      <c r="B45" s="878" t="s">
        <v>22</v>
      </c>
      <c r="C45" s="935">
        <v>2923</v>
      </c>
      <c r="D45" s="936">
        <v>2984</v>
      </c>
      <c r="E45" s="932">
        <f>C45+D45</f>
        <v>5907</v>
      </c>
      <c r="F45" s="935">
        <v>3389</v>
      </c>
      <c r="G45" s="936">
        <v>3348</v>
      </c>
      <c r="H45" s="932">
        <f>F45+G45</f>
        <v>6737</v>
      </c>
      <c r="I45" s="909">
        <f>IF(E45=0,0,((H45/E45)-1)*100)</f>
        <v>14.051125782969365</v>
      </c>
      <c r="L45" s="878" t="s">
        <v>22</v>
      </c>
      <c r="M45" s="906">
        <v>320176</v>
      </c>
      <c r="N45" s="910">
        <v>327480</v>
      </c>
      <c r="O45" s="914">
        <f>M45+N45</f>
        <v>647656</v>
      </c>
      <c r="P45" s="918">
        <v>1295</v>
      </c>
      <c r="Q45" s="913">
        <f>O45+P45</f>
        <v>648951</v>
      </c>
      <c r="R45" s="906">
        <v>398737</v>
      </c>
      <c r="S45" s="910">
        <v>401340</v>
      </c>
      <c r="T45" s="914">
        <f>R45+S45</f>
        <v>800077</v>
      </c>
      <c r="U45" s="918">
        <v>860</v>
      </c>
      <c r="V45" s="913">
        <f>T45+U45</f>
        <v>800937</v>
      </c>
      <c r="W45" s="909">
        <f>IF(Q45=0,0,((V45/Q45)-1)*100)</f>
        <v>23.420258232131541</v>
      </c>
    </row>
    <row r="46" spans="1:25" ht="14.25" customHeight="1" thickTop="1" thickBot="1">
      <c r="A46" s="941" t="str">
        <f>IF(ISERROR(F46/G46)," ",IF(F46/G46&gt;0.5,IF(F46/G46&lt;1.5," ","NOT OK"),"NOT OK"))</f>
        <v xml:space="preserve"> </v>
      </c>
      <c r="B46" s="942" t="s">
        <v>60</v>
      </c>
      <c r="C46" s="943">
        <f>+C43+C44+C45</f>
        <v>9171</v>
      </c>
      <c r="D46" s="944">
        <f t="shared" ref="D46" si="51">+D43+D44+D45</f>
        <v>9175</v>
      </c>
      <c r="E46" s="944">
        <f t="shared" ref="E46" si="52">+E43+E44+E45</f>
        <v>18346</v>
      </c>
      <c r="F46" s="943">
        <f t="shared" ref="F46" si="53">+F43+F44+F45</f>
        <v>10231</v>
      </c>
      <c r="G46" s="944">
        <f t="shared" ref="G46" si="54">+G43+G44+G45</f>
        <v>10312</v>
      </c>
      <c r="H46" s="944">
        <f t="shared" ref="H46" si="55">+H43+H44+H45</f>
        <v>20543</v>
      </c>
      <c r="I46" s="923">
        <f>IF(E46=0,0,((H46/E46)-1)*100)</f>
        <v>11.975362476834196</v>
      </c>
      <c r="J46" s="941"/>
      <c r="K46" s="945"/>
      <c r="L46" s="946" t="s">
        <v>60</v>
      </c>
      <c r="M46" s="947">
        <f>+M43+M44+M45</f>
        <v>1093568</v>
      </c>
      <c r="N46" s="947">
        <f t="shared" ref="N46" si="56">+N43+N44+N45</f>
        <v>1052467</v>
      </c>
      <c r="O46" s="948">
        <f t="shared" ref="O46" si="57">+O43+O44+O45</f>
        <v>2146035</v>
      </c>
      <c r="P46" s="948">
        <f t="shared" ref="P46" si="58">+P43+P44+P45</f>
        <v>4278</v>
      </c>
      <c r="Q46" s="948">
        <f t="shared" ref="Q46" si="59">+Q43+Q44+Q45</f>
        <v>2150313</v>
      </c>
      <c r="R46" s="947">
        <f t="shared" ref="R46" si="60">+R43+R44+R45</f>
        <v>1296116</v>
      </c>
      <c r="S46" s="947">
        <f t="shared" ref="S46" si="61">+S43+S44+S45</f>
        <v>1257143</v>
      </c>
      <c r="T46" s="948">
        <f t="shared" ref="T46" si="62">+T43+T44+T45</f>
        <v>2553259</v>
      </c>
      <c r="U46" s="948">
        <f t="shared" ref="U46" si="63">+U43+U44+U45</f>
        <v>3116</v>
      </c>
      <c r="V46" s="948">
        <f t="shared" ref="V46" si="64">+V43+V44+V45</f>
        <v>2556375</v>
      </c>
      <c r="W46" s="949">
        <f>IF(Q46=0,0,((V46/Q46)-1)*100)</f>
        <v>18.883855513127635</v>
      </c>
      <c r="X46" s="937"/>
      <c r="Y46" s="937"/>
    </row>
    <row r="47" spans="1:25" ht="13.5" thickTop="1">
      <c r="A47" s="871" t="str">
        <f>IF(ISERROR(F47/G47)," ",IF(F47/G47&gt;0.5,IF(F47/G47&lt;1.5," ","NOT OK"),"NOT OK"))</f>
        <v xml:space="preserve"> </v>
      </c>
      <c r="B47" s="878" t="s">
        <v>23</v>
      </c>
      <c r="C47" s="906">
        <v>3106</v>
      </c>
      <c r="D47" s="907">
        <v>3077</v>
      </c>
      <c r="E47" s="950">
        <f>C47+D47</f>
        <v>6183</v>
      </c>
      <c r="F47" s="906">
        <v>3803</v>
      </c>
      <c r="G47" s="907">
        <v>3687</v>
      </c>
      <c r="H47" s="950">
        <f>F47+G47</f>
        <v>7490</v>
      </c>
      <c r="I47" s="909">
        <f>IF(E47=0,0,((H47/E47)-1)*100)</f>
        <v>21.13860585476306</v>
      </c>
      <c r="L47" s="878" t="s">
        <v>24</v>
      </c>
      <c r="M47" s="906">
        <v>413996</v>
      </c>
      <c r="N47" s="910">
        <v>423181</v>
      </c>
      <c r="O47" s="914">
        <f>+M47+N47</f>
        <v>837177</v>
      </c>
      <c r="P47" s="951">
        <v>1908</v>
      </c>
      <c r="Q47" s="913">
        <f>+O47+P47</f>
        <v>839085</v>
      </c>
      <c r="R47" s="906">
        <v>477560</v>
      </c>
      <c r="S47" s="910">
        <v>479873</v>
      </c>
      <c r="T47" s="914">
        <f>+R47+S47</f>
        <v>957433</v>
      </c>
      <c r="U47" s="951">
        <v>1884</v>
      </c>
      <c r="V47" s="913">
        <f>+T47+U47</f>
        <v>959317</v>
      </c>
      <c r="W47" s="909">
        <f>IF(Q47=0,0,((V47/Q47)-1)*100)</f>
        <v>14.328941644767813</v>
      </c>
    </row>
    <row r="48" spans="1:25" ht="12.75">
      <c r="A48" s="871" t="str">
        <f t="shared" ref="A48" si="65">IF(ISERROR(F48/G48)," ",IF(F48/G48&gt;0.5,IF(F48/G48&lt;1.5," ","NOT OK"),"NOT OK"))</f>
        <v xml:space="preserve"> </v>
      </c>
      <c r="B48" s="878" t="s">
        <v>25</v>
      </c>
      <c r="C48" s="906">
        <v>3300</v>
      </c>
      <c r="D48" s="907">
        <v>3283</v>
      </c>
      <c r="E48" s="952">
        <f>C48+D48</f>
        <v>6583</v>
      </c>
      <c r="F48" s="906">
        <v>3978</v>
      </c>
      <c r="G48" s="907">
        <v>3852</v>
      </c>
      <c r="H48" s="952">
        <f>F48+G48</f>
        <v>7830</v>
      </c>
      <c r="I48" s="909">
        <f t="shared" ref="I48" si="66">IF(E48=0,0,((H48/E48)-1)*100)</f>
        <v>18.942731277533031</v>
      </c>
      <c r="L48" s="878" t="s">
        <v>25</v>
      </c>
      <c r="M48" s="906">
        <v>451339</v>
      </c>
      <c r="N48" s="910">
        <v>409406</v>
      </c>
      <c r="O48" s="914">
        <f>+M48+N48</f>
        <v>860745</v>
      </c>
      <c r="P48" s="912">
        <v>802</v>
      </c>
      <c r="Q48" s="913">
        <f>+O48+P48</f>
        <v>861547</v>
      </c>
      <c r="R48" s="906">
        <v>519514</v>
      </c>
      <c r="S48" s="910">
        <v>472946</v>
      </c>
      <c r="T48" s="914">
        <f>+R48+S48</f>
        <v>992460</v>
      </c>
      <c r="U48" s="912">
        <v>2360</v>
      </c>
      <c r="V48" s="913">
        <f>+T48+U48</f>
        <v>994820</v>
      </c>
      <c r="W48" s="909">
        <f t="shared" ref="W48" si="67">IF(Q48=0,0,((V48/Q48)-1)*100)</f>
        <v>15.469034190821862</v>
      </c>
    </row>
    <row r="49" spans="1:31" ht="13.5" thickBot="1">
      <c r="A49" s="871" t="str">
        <f>IF(ISERROR(F49/G49)," ",IF(F49/G49&gt;0.5,IF(F49/G49&lt;1.5," ","NOT OK"),"NOT OK"))</f>
        <v xml:space="preserve"> </v>
      </c>
      <c r="B49" s="878" t="s">
        <v>26</v>
      </c>
      <c r="C49" s="906">
        <v>3042</v>
      </c>
      <c r="D49" s="917">
        <v>3003</v>
      </c>
      <c r="E49" s="953">
        <f>C49+D49</f>
        <v>6045</v>
      </c>
      <c r="F49" s="906">
        <v>3604</v>
      </c>
      <c r="G49" s="917">
        <v>3456</v>
      </c>
      <c r="H49" s="953">
        <f>F49+G49</f>
        <v>7060</v>
      </c>
      <c r="I49" s="954">
        <f>IF(E49=0,0,((H49/E49)-1)*100)</f>
        <v>16.790736145574847</v>
      </c>
      <c r="L49" s="878" t="s">
        <v>26</v>
      </c>
      <c r="M49" s="906">
        <v>338172</v>
      </c>
      <c r="N49" s="910">
        <v>336517</v>
      </c>
      <c r="O49" s="914">
        <f>+M49+N49</f>
        <v>674689</v>
      </c>
      <c r="P49" s="918">
        <v>1221</v>
      </c>
      <c r="Q49" s="913">
        <f>+O49+P49</f>
        <v>675910</v>
      </c>
      <c r="R49" s="906">
        <v>405752</v>
      </c>
      <c r="S49" s="910">
        <v>400647</v>
      </c>
      <c r="T49" s="914">
        <f>+R49+S49</f>
        <v>806399</v>
      </c>
      <c r="U49" s="918">
        <v>1435</v>
      </c>
      <c r="V49" s="913">
        <f>+T49+U49</f>
        <v>807834</v>
      </c>
      <c r="W49" s="909">
        <f>IF(Q49=0,0,((V49/Q49)-1)*100)</f>
        <v>19.517983163438913</v>
      </c>
      <c r="AE49" s="956">
        <f>+AD49/Q49-1</f>
        <v>-1</v>
      </c>
    </row>
    <row r="50" spans="1:31" ht="14.25" thickTop="1" thickBot="1">
      <c r="A50" s="905" t="str">
        <f>IF(ISERROR(F50/G50)," ",IF(F50/G50&gt;0.5,IF(F50/G50&lt;1.5," ","NOT OK"),"NOT OK"))</f>
        <v xml:space="preserve"> </v>
      </c>
      <c r="B50" s="919" t="s">
        <v>27</v>
      </c>
      <c r="C50" s="943">
        <f>+C47+C48+C49</f>
        <v>9448</v>
      </c>
      <c r="D50" s="957">
        <f t="shared" ref="D50" si="68">+D47+D48+D49</f>
        <v>9363</v>
      </c>
      <c r="E50" s="943">
        <f t="shared" ref="E50" si="69">+E47+E48+E49</f>
        <v>18811</v>
      </c>
      <c r="F50" s="943">
        <f t="shared" ref="F50" si="70">+F47+F48+F49</f>
        <v>11385</v>
      </c>
      <c r="G50" s="957">
        <f t="shared" ref="G50" si="71">+G47+G48+G49</f>
        <v>10995</v>
      </c>
      <c r="H50" s="943">
        <f t="shared" ref="H50" si="72">+H47+H48+H49</f>
        <v>22380</v>
      </c>
      <c r="I50" s="923">
        <f t="shared" ref="I50" si="73">IF(E50=0,0,((H50/E50)-1)*100)</f>
        <v>18.972941364095487</v>
      </c>
      <c r="L50" s="924" t="s">
        <v>27</v>
      </c>
      <c r="M50" s="925">
        <f>+M47+M48+M49</f>
        <v>1203507</v>
      </c>
      <c r="N50" s="926">
        <f t="shared" ref="N50" si="74">+N47+N48+N49</f>
        <v>1169104</v>
      </c>
      <c r="O50" s="925">
        <f t="shared" ref="O50" si="75">+O47+O48+O49</f>
        <v>2372611</v>
      </c>
      <c r="P50" s="925">
        <f t="shared" ref="P50" si="76">+P47+P48+P49</f>
        <v>3931</v>
      </c>
      <c r="Q50" s="925">
        <f t="shared" ref="Q50" si="77">+Q47+Q48+Q49</f>
        <v>2376542</v>
      </c>
      <c r="R50" s="925">
        <f t="shared" ref="R50" si="78">+R47+R48+R49</f>
        <v>1402826</v>
      </c>
      <c r="S50" s="926">
        <f t="shared" ref="S50" si="79">+S47+S48+S49</f>
        <v>1353466</v>
      </c>
      <c r="T50" s="925">
        <f t="shared" ref="T50" si="80">+T47+T48+T49</f>
        <v>2756292</v>
      </c>
      <c r="U50" s="925">
        <f t="shared" ref="U50" si="81">+U47+U48+U49</f>
        <v>5679</v>
      </c>
      <c r="V50" s="925">
        <f t="shared" ref="V50" si="82">+V47+V48+V49</f>
        <v>2761971</v>
      </c>
      <c r="W50" s="928">
        <f t="shared" ref="W50" si="83">IF(Q50=0,0,((V50/Q50)-1)*100)</f>
        <v>16.218059685038178</v>
      </c>
    </row>
    <row r="51" spans="1:31" s="871" customFormat="1" ht="14.25" thickTop="1" thickBot="1">
      <c r="A51" s="905" t="str">
        <f>IF(ISERROR(F51/G51)," ",IF(F51/G51&gt;0.5,IF(F51/G51&lt;1.5," ","NOT OK"),"NOT OK"))</f>
        <v xml:space="preserve"> </v>
      </c>
      <c r="B51" s="919" t="s">
        <v>92</v>
      </c>
      <c r="C51" s="920">
        <f>+C42+C46+C47+C48+C49</f>
        <v>28625</v>
      </c>
      <c r="D51" s="921">
        <f t="shared" ref="D51:H51" si="84">+D42+D46+D47+D48+D49</f>
        <v>28404</v>
      </c>
      <c r="E51" s="922">
        <f t="shared" si="84"/>
        <v>57029</v>
      </c>
      <c r="F51" s="920">
        <f t="shared" si="84"/>
        <v>32776</v>
      </c>
      <c r="G51" s="921">
        <f t="shared" si="84"/>
        <v>32473</v>
      </c>
      <c r="H51" s="922">
        <f t="shared" si="84"/>
        <v>65249</v>
      </c>
      <c r="I51" s="923">
        <f>IF(E51=0,0,((H51/E51)-1)*100)</f>
        <v>14.413719335776531</v>
      </c>
      <c r="L51" s="924" t="s">
        <v>92</v>
      </c>
      <c r="M51" s="925">
        <f>+M42+M46+M47+M48+M49</f>
        <v>3689210</v>
      </c>
      <c r="N51" s="926">
        <f t="shared" ref="N51:V51" si="85">+N42+N46+N47+N48+N49</f>
        <v>3510050</v>
      </c>
      <c r="O51" s="925">
        <f t="shared" si="85"/>
        <v>7199260</v>
      </c>
      <c r="P51" s="925">
        <f t="shared" si="85"/>
        <v>11776</v>
      </c>
      <c r="Q51" s="925">
        <f t="shared" si="85"/>
        <v>7211036</v>
      </c>
      <c r="R51" s="925">
        <f t="shared" si="85"/>
        <v>4324392</v>
      </c>
      <c r="S51" s="926">
        <f t="shared" si="85"/>
        <v>4106184</v>
      </c>
      <c r="T51" s="925">
        <f t="shared" si="85"/>
        <v>8430576</v>
      </c>
      <c r="U51" s="925">
        <f t="shared" si="85"/>
        <v>14646</v>
      </c>
      <c r="V51" s="927">
        <f t="shared" si="85"/>
        <v>8445222</v>
      </c>
      <c r="W51" s="928">
        <f>IF(Q51=0,0,((V51/Q51)-1)*100)</f>
        <v>17.115238365194685</v>
      </c>
      <c r="X51" s="875"/>
      <c r="AA51" s="958"/>
    </row>
    <row r="52" spans="1:31" ht="14.25" thickTop="1" thickBot="1">
      <c r="A52" s="905" t="str">
        <f>IF(ISERROR(F52/G52)," ",IF(F52/G52&gt;0.5,IF(F52/G52&lt;1.5," ","NOT OK"),"NOT OK"))</f>
        <v xml:space="preserve"> </v>
      </c>
      <c r="B52" s="919" t="s">
        <v>89</v>
      </c>
      <c r="C52" s="920">
        <f>+C38+C42+C46+C50</f>
        <v>37795</v>
      </c>
      <c r="D52" s="921">
        <f t="shared" ref="D52:H52" si="86">+D38+D42+D46+D50</f>
        <v>37517</v>
      </c>
      <c r="E52" s="922">
        <f t="shared" si="86"/>
        <v>75312</v>
      </c>
      <c r="F52" s="920">
        <f t="shared" si="86"/>
        <v>43125</v>
      </c>
      <c r="G52" s="921">
        <f t="shared" si="86"/>
        <v>42736</v>
      </c>
      <c r="H52" s="922">
        <f t="shared" si="86"/>
        <v>85861</v>
      </c>
      <c r="I52" s="923">
        <f>IF(E52=0,0,((H52/E52)-1)*100)</f>
        <v>14.007063947312503</v>
      </c>
      <c r="L52" s="924" t="s">
        <v>89</v>
      </c>
      <c r="M52" s="925">
        <f>+M38+M42+M46+M50</f>
        <v>4787414</v>
      </c>
      <c r="N52" s="926">
        <f t="shared" ref="N52:V52" si="87">+N38+N42+N46+N50</f>
        <v>4684528</v>
      </c>
      <c r="O52" s="925">
        <f t="shared" si="87"/>
        <v>9471942</v>
      </c>
      <c r="P52" s="925">
        <f t="shared" si="87"/>
        <v>14987</v>
      </c>
      <c r="Q52" s="927">
        <f t="shared" si="87"/>
        <v>9486929</v>
      </c>
      <c r="R52" s="925">
        <f t="shared" si="87"/>
        <v>5599878</v>
      </c>
      <c r="S52" s="926">
        <f t="shared" si="87"/>
        <v>5456381</v>
      </c>
      <c r="T52" s="925">
        <f t="shared" si="87"/>
        <v>11056259</v>
      </c>
      <c r="U52" s="925">
        <f t="shared" si="87"/>
        <v>20207</v>
      </c>
      <c r="V52" s="927">
        <f t="shared" si="87"/>
        <v>11076466</v>
      </c>
      <c r="W52" s="928">
        <f t="shared" ref="W52" si="88">IF(Q52=0,0,((V52/Q52)-1)*100)</f>
        <v>16.755021567042405</v>
      </c>
    </row>
    <row r="53" spans="1:31" ht="14.25" thickTop="1" thickBot="1">
      <c r="B53" s="959" t="s">
        <v>59</v>
      </c>
      <c r="C53" s="871"/>
      <c r="D53" s="871"/>
      <c r="E53" s="871"/>
      <c r="F53" s="871"/>
      <c r="G53" s="871"/>
      <c r="H53" s="871"/>
      <c r="I53" s="875"/>
      <c r="L53" s="959" t="s">
        <v>59</v>
      </c>
      <c r="M53" s="871"/>
      <c r="N53" s="871"/>
      <c r="O53" s="871"/>
      <c r="P53" s="871"/>
      <c r="Q53" s="871"/>
      <c r="R53" s="871"/>
      <c r="S53" s="871"/>
      <c r="T53" s="871"/>
      <c r="U53" s="871"/>
      <c r="V53" s="871"/>
      <c r="W53" s="875"/>
    </row>
    <row r="54" spans="1:31" ht="13.5" thickTop="1">
      <c r="B54" s="1398" t="s">
        <v>33</v>
      </c>
      <c r="C54" s="1399"/>
      <c r="D54" s="1399"/>
      <c r="E54" s="1399"/>
      <c r="F54" s="1399"/>
      <c r="G54" s="1399"/>
      <c r="H54" s="1399"/>
      <c r="I54" s="1400"/>
      <c r="L54" s="1401" t="s">
        <v>34</v>
      </c>
      <c r="M54" s="1402"/>
      <c r="N54" s="1402"/>
      <c r="O54" s="1402"/>
      <c r="P54" s="1402"/>
      <c r="Q54" s="1402"/>
      <c r="R54" s="1402"/>
      <c r="S54" s="1402"/>
      <c r="T54" s="1402"/>
      <c r="U54" s="1402"/>
      <c r="V54" s="1402"/>
      <c r="W54" s="1403"/>
    </row>
    <row r="55" spans="1:31" ht="13.5" thickBot="1">
      <c r="B55" s="1404" t="s">
        <v>35</v>
      </c>
      <c r="C55" s="1405"/>
      <c r="D55" s="1405"/>
      <c r="E55" s="1405"/>
      <c r="F55" s="1405"/>
      <c r="G55" s="1405"/>
      <c r="H55" s="1405"/>
      <c r="I55" s="1406"/>
      <c r="L55" s="1407" t="s">
        <v>36</v>
      </c>
      <c r="M55" s="1408"/>
      <c r="N55" s="1408"/>
      <c r="O55" s="1408"/>
      <c r="P55" s="1408"/>
      <c r="Q55" s="1408"/>
      <c r="R55" s="1408"/>
      <c r="S55" s="1408"/>
      <c r="T55" s="1408"/>
      <c r="U55" s="1408"/>
      <c r="V55" s="1408"/>
      <c r="W55" s="1409"/>
    </row>
    <row r="56" spans="1:31" ht="14.25" thickTop="1" thickBot="1">
      <c r="B56" s="874"/>
      <c r="C56" s="871"/>
      <c r="D56" s="871"/>
      <c r="E56" s="871"/>
      <c r="F56" s="871"/>
      <c r="G56" s="871"/>
      <c r="H56" s="871"/>
      <c r="I56" s="875"/>
      <c r="L56" s="874"/>
      <c r="M56" s="871"/>
      <c r="N56" s="871"/>
      <c r="O56" s="871"/>
      <c r="P56" s="871"/>
      <c r="Q56" s="871"/>
      <c r="R56" s="871"/>
      <c r="S56" s="871"/>
      <c r="T56" s="871"/>
      <c r="U56" s="871"/>
      <c r="V56" s="871"/>
      <c r="W56" s="875"/>
    </row>
    <row r="57" spans="1:31" ht="14.25" thickTop="1" thickBot="1">
      <c r="B57" s="876"/>
      <c r="C57" s="1413" t="s">
        <v>90</v>
      </c>
      <c r="D57" s="1414"/>
      <c r="E57" s="1415"/>
      <c r="F57" s="1413" t="s">
        <v>91</v>
      </c>
      <c r="G57" s="1414"/>
      <c r="H57" s="1415"/>
      <c r="I57" s="877" t="s">
        <v>4</v>
      </c>
      <c r="L57" s="876"/>
      <c r="M57" s="1410" t="s">
        <v>90</v>
      </c>
      <c r="N57" s="1411"/>
      <c r="O57" s="1411"/>
      <c r="P57" s="1411"/>
      <c r="Q57" s="1412"/>
      <c r="R57" s="1410" t="s">
        <v>91</v>
      </c>
      <c r="S57" s="1411"/>
      <c r="T57" s="1411"/>
      <c r="U57" s="1411"/>
      <c r="V57" s="1412"/>
      <c r="W57" s="877" t="s">
        <v>4</v>
      </c>
    </row>
    <row r="58" spans="1:31" ht="13.5" thickTop="1">
      <c r="B58" s="878" t="s">
        <v>5</v>
      </c>
      <c r="C58" s="879"/>
      <c r="D58" s="880"/>
      <c r="E58" s="881"/>
      <c r="F58" s="879"/>
      <c r="G58" s="880"/>
      <c r="H58" s="881"/>
      <c r="I58" s="882" t="s">
        <v>6</v>
      </c>
      <c r="L58" s="878" t="s">
        <v>5</v>
      </c>
      <c r="M58" s="879"/>
      <c r="N58" s="883"/>
      <c r="O58" s="884"/>
      <c r="P58" s="885"/>
      <c r="Q58" s="884"/>
      <c r="R58" s="879"/>
      <c r="S58" s="883"/>
      <c r="T58" s="884"/>
      <c r="U58" s="885"/>
      <c r="V58" s="884"/>
      <c r="W58" s="882" t="s">
        <v>6</v>
      </c>
    </row>
    <row r="59" spans="1:31" ht="13.5" thickBot="1">
      <c r="B59" s="886" t="s">
        <v>37</v>
      </c>
      <c r="C59" s="887" t="s">
        <v>7</v>
      </c>
      <c r="D59" s="888" t="s">
        <v>8</v>
      </c>
      <c r="E59" s="889" t="s">
        <v>9</v>
      </c>
      <c r="F59" s="887" t="s">
        <v>7</v>
      </c>
      <c r="G59" s="888" t="s">
        <v>8</v>
      </c>
      <c r="H59" s="889" t="s">
        <v>9</v>
      </c>
      <c r="I59" s="890"/>
      <c r="L59" s="886"/>
      <c r="M59" s="891" t="s">
        <v>10</v>
      </c>
      <c r="N59" s="892" t="s">
        <v>11</v>
      </c>
      <c r="O59" s="893" t="s">
        <v>12</v>
      </c>
      <c r="P59" s="894" t="s">
        <v>13</v>
      </c>
      <c r="Q59" s="893" t="s">
        <v>9</v>
      </c>
      <c r="R59" s="891" t="s">
        <v>10</v>
      </c>
      <c r="S59" s="892" t="s">
        <v>11</v>
      </c>
      <c r="T59" s="893" t="s">
        <v>12</v>
      </c>
      <c r="U59" s="894" t="s">
        <v>13</v>
      </c>
      <c r="V59" s="893" t="s">
        <v>9</v>
      </c>
      <c r="W59" s="890"/>
    </row>
    <row r="60" spans="1:31" ht="5.25" customHeight="1" thickTop="1">
      <c r="B60" s="878"/>
      <c r="C60" s="895"/>
      <c r="D60" s="896"/>
      <c r="E60" s="897"/>
      <c r="F60" s="895"/>
      <c r="G60" s="896"/>
      <c r="H60" s="897"/>
      <c r="I60" s="898"/>
      <c r="L60" s="878"/>
      <c r="M60" s="899"/>
      <c r="N60" s="900"/>
      <c r="O60" s="901"/>
      <c r="P60" s="902"/>
      <c r="Q60" s="903"/>
      <c r="R60" s="899"/>
      <c r="S60" s="900"/>
      <c r="T60" s="901"/>
      <c r="U60" s="902"/>
      <c r="V60" s="903"/>
      <c r="W60" s="904"/>
    </row>
    <row r="61" spans="1:31" ht="12.75">
      <c r="A61" s="871" t="str">
        <f t="shared" si="2"/>
        <v xml:space="preserve"> </v>
      </c>
      <c r="B61" s="878" t="s">
        <v>14</v>
      </c>
      <c r="C61" s="929">
        <f t="shared" ref="C61:D63" si="89">+C9+C35</f>
        <v>13186</v>
      </c>
      <c r="D61" s="930">
        <f t="shared" si="89"/>
        <v>13193</v>
      </c>
      <c r="E61" s="908">
        <f>+C61+D61</f>
        <v>26379</v>
      </c>
      <c r="F61" s="929">
        <f t="shared" ref="F61:G63" si="90">+F9+F35</f>
        <v>13907</v>
      </c>
      <c r="G61" s="930">
        <f t="shared" si="90"/>
        <v>13918</v>
      </c>
      <c r="H61" s="908">
        <f>+F61+G61</f>
        <v>27825</v>
      </c>
      <c r="I61" s="909">
        <f t="shared" ref="I61:I69" si="91">IF(E61=0,0,((H61/E61)-1)*100)</f>
        <v>5.4816331172523602</v>
      </c>
      <c r="K61" s="916"/>
      <c r="L61" s="878" t="s">
        <v>14</v>
      </c>
      <c r="M61" s="906">
        <f t="shared" ref="M61:N63" si="92">+M9+M35</f>
        <v>2041518</v>
      </c>
      <c r="N61" s="910">
        <f t="shared" si="92"/>
        <v>1980705</v>
      </c>
      <c r="O61" s="911">
        <f>+M61+N61</f>
        <v>4022223</v>
      </c>
      <c r="P61" s="912">
        <f>+P9+P35</f>
        <v>86973</v>
      </c>
      <c r="Q61" s="913">
        <f>+O61+P61</f>
        <v>4109196</v>
      </c>
      <c r="R61" s="906">
        <f t="shared" ref="R61:S63" si="93">+R9+R35</f>
        <v>2136097</v>
      </c>
      <c r="S61" s="910">
        <f t="shared" si="93"/>
        <v>2094594</v>
      </c>
      <c r="T61" s="911">
        <f>+R61+S61</f>
        <v>4230691</v>
      </c>
      <c r="U61" s="912">
        <f>+U9+U35</f>
        <v>65959</v>
      </c>
      <c r="V61" s="913">
        <f>+T61+U61</f>
        <v>4296650</v>
      </c>
      <c r="W61" s="909">
        <f t="shared" ref="W61:W69" si="94">IF(Q61=0,0,((V61/Q61)-1)*100)</f>
        <v>4.5618169588406143</v>
      </c>
    </row>
    <row r="62" spans="1:31" ht="12.75">
      <c r="A62" s="871" t="str">
        <f t="shared" si="2"/>
        <v xml:space="preserve"> </v>
      </c>
      <c r="B62" s="878" t="s">
        <v>15</v>
      </c>
      <c r="C62" s="929">
        <f t="shared" si="89"/>
        <v>13379</v>
      </c>
      <c r="D62" s="930">
        <f t="shared" si="89"/>
        <v>13378</v>
      </c>
      <c r="E62" s="908">
        <f>+C62+D62</f>
        <v>26757</v>
      </c>
      <c r="F62" s="929">
        <f t="shared" si="90"/>
        <v>13687</v>
      </c>
      <c r="G62" s="930">
        <f t="shared" si="90"/>
        <v>13680</v>
      </c>
      <c r="H62" s="908">
        <f>+F62+G62</f>
        <v>27367</v>
      </c>
      <c r="I62" s="909">
        <f t="shared" si="91"/>
        <v>2.2797772545502193</v>
      </c>
      <c r="K62" s="916"/>
      <c r="L62" s="878" t="s">
        <v>15</v>
      </c>
      <c r="M62" s="906">
        <f t="shared" si="92"/>
        <v>2225353</v>
      </c>
      <c r="N62" s="910">
        <f t="shared" si="92"/>
        <v>2127915</v>
      </c>
      <c r="O62" s="911">
        <f t="shared" ref="O62:O63" si="95">+M62+N62</f>
        <v>4353268</v>
      </c>
      <c r="P62" s="912">
        <f>+P10+P36</f>
        <v>68863</v>
      </c>
      <c r="Q62" s="913">
        <f t="shared" ref="Q62:Q63" si="96">+O62+P62</f>
        <v>4422131</v>
      </c>
      <c r="R62" s="906">
        <f t="shared" si="93"/>
        <v>2217894</v>
      </c>
      <c r="S62" s="910">
        <f t="shared" si="93"/>
        <v>2124893</v>
      </c>
      <c r="T62" s="911">
        <f t="shared" ref="T62:T63" si="97">+R62+S62</f>
        <v>4342787</v>
      </c>
      <c r="U62" s="912">
        <f>+U10+U36</f>
        <v>52433</v>
      </c>
      <c r="V62" s="913">
        <f t="shared" ref="V62:V63" si="98">+T62+U62</f>
        <v>4395220</v>
      </c>
      <c r="W62" s="909">
        <f t="shared" si="94"/>
        <v>-0.60855275431687117</v>
      </c>
    </row>
    <row r="63" spans="1:31" ht="13.5" thickBot="1">
      <c r="A63" s="871" t="str">
        <f t="shared" si="2"/>
        <v xml:space="preserve"> </v>
      </c>
      <c r="B63" s="886" t="s">
        <v>16</v>
      </c>
      <c r="C63" s="960">
        <f t="shared" si="89"/>
        <v>14286</v>
      </c>
      <c r="D63" s="961">
        <f t="shared" si="89"/>
        <v>14285</v>
      </c>
      <c r="E63" s="908">
        <f>+C63+D63</f>
        <v>28571</v>
      </c>
      <c r="F63" s="960">
        <f t="shared" si="90"/>
        <v>14800</v>
      </c>
      <c r="G63" s="961">
        <f t="shared" si="90"/>
        <v>14808</v>
      </c>
      <c r="H63" s="908">
        <f>+F63+G63</f>
        <v>29608</v>
      </c>
      <c r="I63" s="909">
        <f t="shared" si="91"/>
        <v>3.6295544433166516</v>
      </c>
      <c r="K63" s="916"/>
      <c r="L63" s="886" t="s">
        <v>16</v>
      </c>
      <c r="M63" s="906">
        <f t="shared" si="92"/>
        <v>2451312</v>
      </c>
      <c r="N63" s="910">
        <f t="shared" si="92"/>
        <v>2361502</v>
      </c>
      <c r="O63" s="911">
        <f t="shared" si="95"/>
        <v>4812814</v>
      </c>
      <c r="P63" s="912">
        <f>+P11+P37</f>
        <v>76380</v>
      </c>
      <c r="Q63" s="913">
        <f t="shared" si="96"/>
        <v>4889194</v>
      </c>
      <c r="R63" s="906">
        <f t="shared" si="93"/>
        <v>2602561</v>
      </c>
      <c r="S63" s="910">
        <f t="shared" si="93"/>
        <v>2490374</v>
      </c>
      <c r="T63" s="911">
        <f t="shared" si="97"/>
        <v>5092935</v>
      </c>
      <c r="U63" s="912">
        <f>+U11+U37</f>
        <v>55358</v>
      </c>
      <c r="V63" s="913">
        <f t="shared" si="98"/>
        <v>5148293</v>
      </c>
      <c r="W63" s="909">
        <f t="shared" si="94"/>
        <v>5.2994215406465761</v>
      </c>
    </row>
    <row r="64" spans="1:31" ht="14.25" thickTop="1" thickBot="1">
      <c r="A64" s="871" t="str">
        <f t="shared" si="2"/>
        <v xml:space="preserve"> </v>
      </c>
      <c r="B64" s="919" t="s">
        <v>17</v>
      </c>
      <c r="C64" s="920">
        <f>C63+C61+C62</f>
        <v>40851</v>
      </c>
      <c r="D64" s="921">
        <f>D63+D61+D62</f>
        <v>40856</v>
      </c>
      <c r="E64" s="922">
        <f>+E61+E62+E63</f>
        <v>81707</v>
      </c>
      <c r="F64" s="920">
        <f>F63+F61+F62</f>
        <v>42394</v>
      </c>
      <c r="G64" s="921">
        <f>G63+G61+G62</f>
        <v>42406</v>
      </c>
      <c r="H64" s="922">
        <f>+H61+H62+H63</f>
        <v>84800</v>
      </c>
      <c r="I64" s="923">
        <f>IF(E64=0,0,((H64/E64)-1)*100)</f>
        <v>3.7854773764793626</v>
      </c>
      <c r="L64" s="924" t="s">
        <v>17</v>
      </c>
      <c r="M64" s="925">
        <f t="shared" ref="M64:Q64" si="99">+M61+M62+M63</f>
        <v>6718183</v>
      </c>
      <c r="N64" s="926">
        <f t="shared" si="99"/>
        <v>6470122</v>
      </c>
      <c r="O64" s="925">
        <f t="shared" si="99"/>
        <v>13188305</v>
      </c>
      <c r="P64" s="925">
        <f t="shared" si="99"/>
        <v>232216</v>
      </c>
      <c r="Q64" s="927">
        <f t="shared" si="99"/>
        <v>13420521</v>
      </c>
      <c r="R64" s="925">
        <f t="shared" ref="R64:V64" si="100">+R61+R62+R63</f>
        <v>6956552</v>
      </c>
      <c r="S64" s="926">
        <f t="shared" si="100"/>
        <v>6709861</v>
      </c>
      <c r="T64" s="925">
        <f t="shared" si="100"/>
        <v>13666413</v>
      </c>
      <c r="U64" s="925">
        <f t="shared" si="100"/>
        <v>173750</v>
      </c>
      <c r="V64" s="927">
        <f t="shared" si="100"/>
        <v>13840163</v>
      </c>
      <c r="W64" s="928">
        <f>IF(Q64=0,0,((V64/Q64)-1)*100)</f>
        <v>3.1268681744918814</v>
      </c>
    </row>
    <row r="65" spans="1:29" ht="13.5" thickTop="1">
      <c r="A65" s="871" t="str">
        <f t="shared" si="2"/>
        <v xml:space="preserve"> </v>
      </c>
      <c r="B65" s="878" t="s">
        <v>18</v>
      </c>
      <c r="C65" s="929">
        <f t="shared" ref="C65:D67" si="101">+C13+C39</f>
        <v>14498</v>
      </c>
      <c r="D65" s="930">
        <f t="shared" si="101"/>
        <v>14504</v>
      </c>
      <c r="E65" s="908">
        <f>+C65+D65</f>
        <v>29002</v>
      </c>
      <c r="F65" s="929">
        <f t="shared" ref="F65:G67" si="102">+F13+F39</f>
        <v>15313</v>
      </c>
      <c r="G65" s="930">
        <f t="shared" si="102"/>
        <v>15303</v>
      </c>
      <c r="H65" s="908">
        <f>+F65+G65</f>
        <v>30616</v>
      </c>
      <c r="I65" s="909">
        <f t="shared" si="91"/>
        <v>5.5651334390731666</v>
      </c>
      <c r="L65" s="878" t="s">
        <v>18</v>
      </c>
      <c r="M65" s="906">
        <f t="shared" ref="M65:N67" si="103">+M13+M39</f>
        <v>2550082</v>
      </c>
      <c r="N65" s="910">
        <f t="shared" si="103"/>
        <v>2491447</v>
      </c>
      <c r="O65" s="911">
        <f t="shared" ref="O65" si="104">+M65+N65</f>
        <v>5041529</v>
      </c>
      <c r="P65" s="912">
        <f>+P13+P39</f>
        <v>72717</v>
      </c>
      <c r="Q65" s="913">
        <f t="shared" ref="Q65" si="105">+O65+P65</f>
        <v>5114246</v>
      </c>
      <c r="R65" s="906">
        <f t="shared" ref="R65:S67" si="106">+R13+R39</f>
        <v>2809870</v>
      </c>
      <c r="S65" s="910">
        <f t="shared" si="106"/>
        <v>2683274</v>
      </c>
      <c r="T65" s="911">
        <f t="shared" ref="T65" si="107">+R65+S65</f>
        <v>5493144</v>
      </c>
      <c r="U65" s="912">
        <f>+U13+U39</f>
        <v>59051</v>
      </c>
      <c r="V65" s="913">
        <f t="shared" ref="V65" si="108">+T65+U65</f>
        <v>5552195</v>
      </c>
      <c r="W65" s="909">
        <f t="shared" si="94"/>
        <v>8.5633151006032868</v>
      </c>
    </row>
    <row r="66" spans="1:29" ht="12.75">
      <c r="A66" s="871" t="str">
        <f>IF(ISERROR(F66/G66)," ",IF(F66/G66&gt;0.5,IF(F66/G66&lt;1.5," ","NOT OK"),"NOT OK"))</f>
        <v xml:space="preserve"> </v>
      </c>
      <c r="B66" s="878" t="s">
        <v>19</v>
      </c>
      <c r="C66" s="906">
        <f t="shared" si="101"/>
        <v>14076</v>
      </c>
      <c r="D66" s="907">
        <f t="shared" si="101"/>
        <v>14067</v>
      </c>
      <c r="E66" s="932">
        <f>+C66+D66</f>
        <v>28143</v>
      </c>
      <c r="F66" s="906">
        <f t="shared" si="102"/>
        <v>14081</v>
      </c>
      <c r="G66" s="907">
        <f t="shared" si="102"/>
        <v>14084</v>
      </c>
      <c r="H66" s="932">
        <f>+F66+G66</f>
        <v>28165</v>
      </c>
      <c r="I66" s="909">
        <f>IF(E66=0,0,((H66/E66)-1)*100)</f>
        <v>7.8172192019332343E-2</v>
      </c>
      <c r="L66" s="878" t="s">
        <v>19</v>
      </c>
      <c r="M66" s="906">
        <f t="shared" si="103"/>
        <v>2467865</v>
      </c>
      <c r="N66" s="910">
        <f t="shared" si="103"/>
        <v>2514381</v>
      </c>
      <c r="O66" s="911">
        <f>+M66+N66</f>
        <v>4982246</v>
      </c>
      <c r="P66" s="912">
        <f>+P14+P40</f>
        <v>62382</v>
      </c>
      <c r="Q66" s="913">
        <f>+O66+P66</f>
        <v>5044628</v>
      </c>
      <c r="R66" s="906">
        <f t="shared" si="106"/>
        <v>2547932</v>
      </c>
      <c r="S66" s="910">
        <f t="shared" si="106"/>
        <v>2616172</v>
      </c>
      <c r="T66" s="911">
        <f>+R66+S66</f>
        <v>5164104</v>
      </c>
      <c r="U66" s="912">
        <f>+U14+U40</f>
        <v>47605</v>
      </c>
      <c r="V66" s="913">
        <f>+T66+U66</f>
        <v>5211709</v>
      </c>
      <c r="W66" s="909">
        <f>IF(Q66=0,0,((V66/Q66)-1)*100)</f>
        <v>3.3120578960430747</v>
      </c>
    </row>
    <row r="67" spans="1:29" ht="13.5" thickBot="1">
      <c r="A67" s="871" t="str">
        <f>IF(ISERROR(F67/G67)," ",IF(F67/G67&gt;0.5,IF(F67/G67&lt;1.5," ","NOT OK"),"NOT OK"))</f>
        <v xml:space="preserve"> </v>
      </c>
      <c r="B67" s="878" t="s">
        <v>20</v>
      </c>
      <c r="C67" s="906">
        <f t="shared" si="101"/>
        <v>14466</v>
      </c>
      <c r="D67" s="907">
        <f t="shared" si="101"/>
        <v>14470</v>
      </c>
      <c r="E67" s="932">
        <f>+C67+D67</f>
        <v>28936</v>
      </c>
      <c r="F67" s="906">
        <f t="shared" si="102"/>
        <v>14759</v>
      </c>
      <c r="G67" s="907">
        <f t="shared" si="102"/>
        <v>14770</v>
      </c>
      <c r="H67" s="932">
        <f>+F67+G67</f>
        <v>29529</v>
      </c>
      <c r="I67" s="909">
        <f>IF(E67=0,0,((H67/E67)-1)*100)</f>
        <v>2.049350290295826</v>
      </c>
      <c r="L67" s="878" t="s">
        <v>20</v>
      </c>
      <c r="M67" s="906">
        <f t="shared" si="103"/>
        <v>2492742</v>
      </c>
      <c r="N67" s="910">
        <f t="shared" si="103"/>
        <v>2555957</v>
      </c>
      <c r="O67" s="911">
        <f>+M67+N67</f>
        <v>5048699</v>
      </c>
      <c r="P67" s="912">
        <f>+P15+P41</f>
        <v>67120</v>
      </c>
      <c r="Q67" s="913">
        <f>+O67+P67</f>
        <v>5115819</v>
      </c>
      <c r="R67" s="906">
        <f t="shared" si="106"/>
        <v>2600080</v>
      </c>
      <c r="S67" s="910">
        <f t="shared" si="106"/>
        <v>2687660</v>
      </c>
      <c r="T67" s="911">
        <f>+R67+S67</f>
        <v>5287740</v>
      </c>
      <c r="U67" s="912">
        <f>+U15+U41</f>
        <v>53228</v>
      </c>
      <c r="V67" s="913">
        <f>+T67+U67</f>
        <v>5340968</v>
      </c>
      <c r="W67" s="909">
        <f>IF(Q67=0,0,((V67/Q67)-1)*100)</f>
        <v>4.4010352985514256</v>
      </c>
    </row>
    <row r="68" spans="1:29" ht="14.25" thickTop="1" thickBot="1">
      <c r="A68" s="905" t="str">
        <f>IF(ISERROR(F68/G68)," ",IF(F68/G68&gt;0.5,IF(F68/G68&lt;1.5," ","NOT OK"),"NOT OK"))</f>
        <v xml:space="preserve"> </v>
      </c>
      <c r="B68" s="919" t="s">
        <v>87</v>
      </c>
      <c r="C68" s="920">
        <f>+C65+C66+C67</f>
        <v>43040</v>
      </c>
      <c r="D68" s="920">
        <f t="shared" ref="D68" si="109">+D65+D66+D67</f>
        <v>43041</v>
      </c>
      <c r="E68" s="920">
        <f t="shared" ref="E68" si="110">+E65+E66+E67</f>
        <v>86081</v>
      </c>
      <c r="F68" s="920">
        <f t="shared" ref="F68" si="111">+F65+F66+F67</f>
        <v>44153</v>
      </c>
      <c r="G68" s="920">
        <f t="shared" ref="G68" si="112">+G65+G66+G67</f>
        <v>44157</v>
      </c>
      <c r="H68" s="920">
        <f t="shared" ref="H68" si="113">+H65+H66+H67</f>
        <v>88310</v>
      </c>
      <c r="I68" s="923">
        <f t="shared" ref="I68" si="114">IF(E68=0,0,((H68/E68)-1)*100)</f>
        <v>2.5894215912919183</v>
      </c>
      <c r="L68" s="924" t="s">
        <v>87</v>
      </c>
      <c r="M68" s="925">
        <f>+M65+M66+M67</f>
        <v>7510689</v>
      </c>
      <c r="N68" s="925">
        <f t="shared" ref="N68" si="115">+N65+N66+N67</f>
        <v>7561785</v>
      </c>
      <c r="O68" s="925">
        <f t="shared" ref="O68" si="116">+O65+O66+O67</f>
        <v>15072474</v>
      </c>
      <c r="P68" s="925">
        <f t="shared" ref="P68" si="117">+P65+P66+P67</f>
        <v>202219</v>
      </c>
      <c r="Q68" s="925">
        <f t="shared" ref="Q68" si="118">+Q65+Q66+Q67</f>
        <v>15274693</v>
      </c>
      <c r="R68" s="925">
        <f t="shared" ref="R68" si="119">+R65+R66+R67</f>
        <v>7957882</v>
      </c>
      <c r="S68" s="925">
        <f t="shared" ref="S68" si="120">+S65+S66+S67</f>
        <v>7987106</v>
      </c>
      <c r="T68" s="925">
        <f t="shared" ref="T68" si="121">+T65+T66+T67</f>
        <v>15944988</v>
      </c>
      <c r="U68" s="925">
        <f t="shared" ref="U68" si="122">+U65+U66+U67</f>
        <v>159884</v>
      </c>
      <c r="V68" s="925">
        <f t="shared" ref="V68" si="123">+V65+V66+V67</f>
        <v>16104872</v>
      </c>
      <c r="W68" s="928">
        <f>IF(Q68=0,0,((V68/Q68)-1)*100)</f>
        <v>5.434996304017381</v>
      </c>
    </row>
    <row r="69" spans="1:29" ht="13.5" thickTop="1">
      <c r="A69" s="871" t="str">
        <f t="shared" si="2"/>
        <v xml:space="preserve"> </v>
      </c>
      <c r="B69" s="878" t="s">
        <v>21</v>
      </c>
      <c r="C69" s="935">
        <f t="shared" ref="C69:D71" si="124">+C17+C43</f>
        <v>13818</v>
      </c>
      <c r="D69" s="936">
        <f t="shared" si="124"/>
        <v>13825</v>
      </c>
      <c r="E69" s="932">
        <f>+C69+D69</f>
        <v>27643</v>
      </c>
      <c r="F69" s="935">
        <f t="shared" ref="F69:G71" si="125">+F17+F43</f>
        <v>14020</v>
      </c>
      <c r="G69" s="936">
        <f t="shared" si="125"/>
        <v>14012</v>
      </c>
      <c r="H69" s="932">
        <f>+F69+G69</f>
        <v>28032</v>
      </c>
      <c r="I69" s="909">
        <f t="shared" si="91"/>
        <v>1.4072278696234175</v>
      </c>
      <c r="L69" s="878" t="s">
        <v>21</v>
      </c>
      <c r="M69" s="906">
        <f t="shared" ref="M69:N71" si="126">+M17+M43</f>
        <v>2329863</v>
      </c>
      <c r="N69" s="910">
        <f t="shared" si="126"/>
        <v>2378010</v>
      </c>
      <c r="O69" s="911">
        <f t="shared" ref="O69" si="127">+M69+N69</f>
        <v>4707873</v>
      </c>
      <c r="P69" s="912">
        <f>+P17+P43</f>
        <v>59666</v>
      </c>
      <c r="Q69" s="913">
        <f t="shared" ref="Q69" si="128">+O69+P69</f>
        <v>4767539</v>
      </c>
      <c r="R69" s="906">
        <f t="shared" ref="R69:S71" si="129">+R17+R43</f>
        <v>2515311</v>
      </c>
      <c r="S69" s="910">
        <f t="shared" si="129"/>
        <v>2537760</v>
      </c>
      <c r="T69" s="911">
        <f t="shared" ref="T69" si="130">+R69+S69</f>
        <v>5053071</v>
      </c>
      <c r="U69" s="912">
        <f>+U17+U43</f>
        <v>54011</v>
      </c>
      <c r="V69" s="913">
        <f t="shared" ref="V69" si="131">+T69+U69</f>
        <v>5107082</v>
      </c>
      <c r="W69" s="909">
        <f t="shared" si="94"/>
        <v>7.121976348803849</v>
      </c>
    </row>
    <row r="70" spans="1:29" ht="12.75">
      <c r="A70" s="871" t="str">
        <f t="shared" ref="A70" si="132">IF(ISERROR(F70/G70)," ",IF(F70/G70&gt;0.5,IF(F70/G70&lt;1.5," ","NOT OK"),"NOT OK"))</f>
        <v xml:space="preserve"> </v>
      </c>
      <c r="B70" s="878" t="s">
        <v>88</v>
      </c>
      <c r="C70" s="935">
        <f t="shared" si="124"/>
        <v>13951</v>
      </c>
      <c r="D70" s="936">
        <f t="shared" si="124"/>
        <v>13932</v>
      </c>
      <c r="E70" s="932">
        <f>+C70+D70</f>
        <v>27883</v>
      </c>
      <c r="F70" s="935">
        <f t="shared" si="125"/>
        <v>14295</v>
      </c>
      <c r="G70" s="936">
        <f t="shared" si="125"/>
        <v>14286</v>
      </c>
      <c r="H70" s="932">
        <f>+F70+G70</f>
        <v>28581</v>
      </c>
      <c r="I70" s="909">
        <f t="shared" ref="I70" si="133">IF(E70=0,0,((H70/E70)-1)*100)</f>
        <v>2.5033174335616692</v>
      </c>
      <c r="L70" s="878" t="s">
        <v>88</v>
      </c>
      <c r="M70" s="906">
        <f t="shared" si="126"/>
        <v>2123537</v>
      </c>
      <c r="N70" s="910">
        <f t="shared" si="126"/>
        <v>2173068</v>
      </c>
      <c r="O70" s="911">
        <f>+M70+N70</f>
        <v>4296605</v>
      </c>
      <c r="P70" s="912">
        <f>+P18+P44</f>
        <v>65049</v>
      </c>
      <c r="Q70" s="913">
        <f>+O70+P70</f>
        <v>4361654</v>
      </c>
      <c r="R70" s="906">
        <f t="shared" si="129"/>
        <v>2273647</v>
      </c>
      <c r="S70" s="910">
        <f t="shared" si="129"/>
        <v>2288436</v>
      </c>
      <c r="T70" s="911">
        <f>+R70+S70</f>
        <v>4562083</v>
      </c>
      <c r="U70" s="912">
        <f>+U18+U44</f>
        <v>60779</v>
      </c>
      <c r="V70" s="913">
        <f>+T70+U70</f>
        <v>4622862</v>
      </c>
      <c r="W70" s="909">
        <f t="shared" ref="W70" si="134">IF(Q70=0,0,((V70/Q70)-1)*100)</f>
        <v>5.988737300115976</v>
      </c>
    </row>
    <row r="71" spans="1:29" ht="13.5" thickBot="1">
      <c r="A71" s="871" t="str">
        <f>IF(ISERROR(F71/G71)," ",IF(F71/G71&gt;0.5,IF(F71/G71&lt;1.5," ","NOT OK"),"NOT OK"))</f>
        <v xml:space="preserve"> </v>
      </c>
      <c r="B71" s="878" t="s">
        <v>22</v>
      </c>
      <c r="C71" s="935">
        <f t="shared" si="124"/>
        <v>13132</v>
      </c>
      <c r="D71" s="936">
        <f t="shared" si="124"/>
        <v>13145</v>
      </c>
      <c r="E71" s="932">
        <f>+C71+D71</f>
        <v>26277</v>
      </c>
      <c r="F71" s="935">
        <f t="shared" si="125"/>
        <v>13824</v>
      </c>
      <c r="G71" s="936">
        <f t="shared" si="125"/>
        <v>13829</v>
      </c>
      <c r="H71" s="932">
        <f>+F71+G71</f>
        <v>27653</v>
      </c>
      <c r="I71" s="909">
        <f>IF(E71=0,0,((H71/E71)-1)*100)</f>
        <v>5.2365186284583531</v>
      </c>
      <c r="L71" s="878" t="s">
        <v>22</v>
      </c>
      <c r="M71" s="906">
        <f t="shared" si="126"/>
        <v>1981763</v>
      </c>
      <c r="N71" s="910">
        <f t="shared" si="126"/>
        <v>1946966</v>
      </c>
      <c r="O71" s="914">
        <f>+M71+N71</f>
        <v>3928729</v>
      </c>
      <c r="P71" s="918">
        <f>+P19+P45</f>
        <v>67007</v>
      </c>
      <c r="Q71" s="913">
        <f>+O71+P71</f>
        <v>3995736</v>
      </c>
      <c r="R71" s="906">
        <f t="shared" si="129"/>
        <v>2223364</v>
      </c>
      <c r="S71" s="910">
        <f t="shared" si="129"/>
        <v>2163741</v>
      </c>
      <c r="T71" s="914">
        <f>+R71+S71</f>
        <v>4387105</v>
      </c>
      <c r="U71" s="918">
        <f>+U19+U45</f>
        <v>71043</v>
      </c>
      <c r="V71" s="913">
        <f>+T71+U71</f>
        <v>4458148</v>
      </c>
      <c r="W71" s="909">
        <f>IF(Q71=0,0,((V71/Q71)-1)*100)</f>
        <v>11.572636430434846</v>
      </c>
      <c r="Y71" s="915"/>
    </row>
    <row r="72" spans="1:29" ht="14.25" customHeight="1" thickTop="1" thickBot="1">
      <c r="A72" s="941" t="str">
        <f>IF(ISERROR(F72/G72)," ",IF(F72/G72&gt;0.5,IF(F72/G72&lt;1.5," ","NOT OK"),"NOT OK"))</f>
        <v xml:space="preserve"> </v>
      </c>
      <c r="B72" s="942" t="s">
        <v>60</v>
      </c>
      <c r="C72" s="943">
        <f>+C69+C70+C71</f>
        <v>40901</v>
      </c>
      <c r="D72" s="944">
        <f t="shared" ref="D72" si="135">+D69+D70+D71</f>
        <v>40902</v>
      </c>
      <c r="E72" s="944">
        <f t="shared" ref="E72" si="136">+E69+E70+E71</f>
        <v>81803</v>
      </c>
      <c r="F72" s="943">
        <f t="shared" ref="F72" si="137">+F69+F70+F71</f>
        <v>42139</v>
      </c>
      <c r="G72" s="944">
        <f t="shared" ref="G72" si="138">+G69+G70+G71</f>
        <v>42127</v>
      </c>
      <c r="H72" s="944">
        <f t="shared" ref="H72" si="139">+H69+H70+H71</f>
        <v>84266</v>
      </c>
      <c r="I72" s="923">
        <f>IF(E72=0,0,((H72/E72)-1)*100)</f>
        <v>3.010892021075029</v>
      </c>
      <c r="J72" s="941"/>
      <c r="K72" s="945"/>
      <c r="L72" s="946" t="s">
        <v>60</v>
      </c>
      <c r="M72" s="947">
        <f>+M69+M70+M71</f>
        <v>6435163</v>
      </c>
      <c r="N72" s="947">
        <f t="shared" ref="N72" si="140">+N69+N70+N71</f>
        <v>6498044</v>
      </c>
      <c r="O72" s="948">
        <f t="shared" ref="O72" si="141">+O69+O70+O71</f>
        <v>12933207</v>
      </c>
      <c r="P72" s="948">
        <f t="shared" ref="P72" si="142">+P69+P70+P71</f>
        <v>191722</v>
      </c>
      <c r="Q72" s="948">
        <f t="shared" ref="Q72" si="143">+Q69+Q70+Q71</f>
        <v>13124929</v>
      </c>
      <c r="R72" s="947">
        <f t="shared" ref="R72" si="144">+R69+R70+R71</f>
        <v>7012322</v>
      </c>
      <c r="S72" s="947">
        <f t="shared" ref="S72" si="145">+S69+S70+S71</f>
        <v>6989937</v>
      </c>
      <c r="T72" s="948">
        <f t="shared" ref="T72" si="146">+T69+T70+T71</f>
        <v>14002259</v>
      </c>
      <c r="U72" s="948">
        <f t="shared" ref="U72" si="147">+U69+U70+U71</f>
        <v>185833</v>
      </c>
      <c r="V72" s="948">
        <f t="shared" ref="V72" si="148">+V69+V70+V71</f>
        <v>14188092</v>
      </c>
      <c r="W72" s="949">
        <f>IF(Q72=0,0,((V72/Q72)-1)*100)</f>
        <v>8.1003333427556168</v>
      </c>
      <c r="X72" s="937"/>
      <c r="Y72" s="937"/>
    </row>
    <row r="73" spans="1:29" ht="13.5" thickTop="1">
      <c r="A73" s="871" t="str">
        <f>IF(ISERROR(F73/G73)," ",IF(F73/G73&gt;0.5,IF(F73/G73&lt;1.5," ","NOT OK"),"NOT OK"))</f>
        <v xml:space="preserve"> </v>
      </c>
      <c r="B73" s="878" t="s">
        <v>24</v>
      </c>
      <c r="C73" s="906">
        <f t="shared" ref="C73:D75" si="149">+C21+C47</f>
        <v>14175</v>
      </c>
      <c r="D73" s="907">
        <f t="shared" si="149"/>
        <v>14178</v>
      </c>
      <c r="E73" s="950">
        <f>+C73+D73</f>
        <v>28353</v>
      </c>
      <c r="F73" s="906">
        <f t="shared" ref="F73:G75" si="150">+F21+F47</f>
        <v>14962</v>
      </c>
      <c r="G73" s="907">
        <f t="shared" si="150"/>
        <v>14956</v>
      </c>
      <c r="H73" s="950">
        <f>+F73+G73</f>
        <v>29918</v>
      </c>
      <c r="I73" s="909">
        <f>IF(E73=0,0,((H73/E73)-1)*100)</f>
        <v>5.5196980919126615</v>
      </c>
      <c r="L73" s="878" t="s">
        <v>24</v>
      </c>
      <c r="M73" s="906">
        <f t="shared" ref="M73:N75" si="151">+M21+M47</f>
        <v>2451367</v>
      </c>
      <c r="N73" s="910">
        <f t="shared" si="151"/>
        <v>2343533</v>
      </c>
      <c r="O73" s="914">
        <f>+M73+N73</f>
        <v>4794900</v>
      </c>
      <c r="P73" s="951">
        <f>+P21+P47</f>
        <v>72441</v>
      </c>
      <c r="Q73" s="913">
        <f>+O73+P73</f>
        <v>4867341</v>
      </c>
      <c r="R73" s="906">
        <f t="shared" ref="R73:S75" si="152">+R21+R47</f>
        <v>2604488</v>
      </c>
      <c r="S73" s="910">
        <f t="shared" si="152"/>
        <v>2518102</v>
      </c>
      <c r="T73" s="914">
        <f>+R73+S73</f>
        <v>5122590</v>
      </c>
      <c r="U73" s="951">
        <f>+U21+U47</f>
        <v>80295</v>
      </c>
      <c r="V73" s="913">
        <f>+T73+U73</f>
        <v>5202885</v>
      </c>
      <c r="W73" s="909">
        <f>IF(Q73=0,0,((V73/Q73)-1)*100)</f>
        <v>6.8937845119131813</v>
      </c>
    </row>
    <row r="74" spans="1:29" ht="12.75">
      <c r="A74" s="871" t="str">
        <f t="shared" ref="A74" si="153">IF(ISERROR(F74/G74)," ",IF(F74/G74&gt;0.5,IF(F74/G74&lt;1.5," ","NOT OK"),"NOT OK"))</f>
        <v xml:space="preserve"> </v>
      </c>
      <c r="B74" s="878" t="s">
        <v>25</v>
      </c>
      <c r="C74" s="906">
        <f t="shared" si="149"/>
        <v>14266</v>
      </c>
      <c r="D74" s="907">
        <f t="shared" si="149"/>
        <v>14261</v>
      </c>
      <c r="E74" s="952">
        <f>+C74+D74</f>
        <v>28527</v>
      </c>
      <c r="F74" s="906">
        <f t="shared" si="150"/>
        <v>15081</v>
      </c>
      <c r="G74" s="907">
        <f t="shared" si="150"/>
        <v>15091</v>
      </c>
      <c r="H74" s="952">
        <f>+F74+G74</f>
        <v>30172</v>
      </c>
      <c r="I74" s="909">
        <f t="shared" ref="I74" si="154">IF(E74=0,0,((H74/E74)-1)*100)</f>
        <v>5.7664668559610277</v>
      </c>
      <c r="L74" s="878" t="s">
        <v>25</v>
      </c>
      <c r="M74" s="906">
        <f t="shared" si="151"/>
        <v>2303634</v>
      </c>
      <c r="N74" s="910">
        <f t="shared" si="151"/>
        <v>2406534</v>
      </c>
      <c r="O74" s="914">
        <f>+M74+N74</f>
        <v>4710168</v>
      </c>
      <c r="P74" s="912">
        <f>+P22+P48</f>
        <v>67726</v>
      </c>
      <c r="Q74" s="913">
        <f>+O74+P74</f>
        <v>4777894</v>
      </c>
      <c r="R74" s="906">
        <f t="shared" si="152"/>
        <v>2558754</v>
      </c>
      <c r="S74" s="910">
        <f t="shared" si="152"/>
        <v>2621619</v>
      </c>
      <c r="T74" s="914">
        <f>+R74+S74</f>
        <v>5180373</v>
      </c>
      <c r="U74" s="912">
        <f>+U22+U48</f>
        <v>67543</v>
      </c>
      <c r="V74" s="913">
        <f>+T74+U74</f>
        <v>5247916</v>
      </c>
      <c r="W74" s="909">
        <f t="shared" ref="W74" si="155">IF(Q74=0,0,((V74/Q74)-1)*100)</f>
        <v>9.837430466226337</v>
      </c>
    </row>
    <row r="75" spans="1:29" ht="13.5" thickBot="1">
      <c r="A75" s="871" t="str">
        <f t="shared" ref="A75" si="156">IF(ISERROR(F75/G75)," ",IF(F75/G75&gt;0.5,IF(F75/G75&lt;1.5," ","NOT OK"),"NOT OK"))</f>
        <v xml:space="preserve"> </v>
      </c>
      <c r="B75" s="878" t="s">
        <v>26</v>
      </c>
      <c r="C75" s="906">
        <f t="shared" si="149"/>
        <v>13397</v>
      </c>
      <c r="D75" s="917">
        <f t="shared" si="149"/>
        <v>13395</v>
      </c>
      <c r="E75" s="953">
        <f>+C75+D75</f>
        <v>26792</v>
      </c>
      <c r="F75" s="906">
        <f t="shared" si="150"/>
        <v>14151</v>
      </c>
      <c r="G75" s="917">
        <f t="shared" si="150"/>
        <v>14150</v>
      </c>
      <c r="H75" s="953">
        <f>+F75+G75</f>
        <v>28301</v>
      </c>
      <c r="I75" s="954">
        <f>IF(E75=0,0,((H75/E75)-1)*100)</f>
        <v>5.6322782920274816</v>
      </c>
      <c r="L75" s="878" t="s">
        <v>26</v>
      </c>
      <c r="M75" s="906">
        <f t="shared" si="151"/>
        <v>1964084</v>
      </c>
      <c r="N75" s="910">
        <f t="shared" si="151"/>
        <v>1975239</v>
      </c>
      <c r="O75" s="914">
        <f t="shared" ref="O75" si="157">+M75+N75</f>
        <v>3939323</v>
      </c>
      <c r="P75" s="918">
        <f>+P23+P49</f>
        <v>68320</v>
      </c>
      <c r="Q75" s="913">
        <f t="shared" ref="Q75" si="158">+O75+P75</f>
        <v>4007643</v>
      </c>
      <c r="R75" s="906">
        <f t="shared" si="152"/>
        <v>2206503</v>
      </c>
      <c r="S75" s="910">
        <f t="shared" si="152"/>
        <v>2216876</v>
      </c>
      <c r="T75" s="914">
        <f t="shared" ref="T75" si="159">+R75+S75</f>
        <v>4423379</v>
      </c>
      <c r="U75" s="918">
        <f>+U23+U49</f>
        <v>72243</v>
      </c>
      <c r="V75" s="913">
        <f t="shared" ref="V75" si="160">+T75+U75</f>
        <v>4495622</v>
      </c>
      <c r="W75" s="909">
        <f>IF(Q75=0,0,((V75/Q75)-1)*100)</f>
        <v>12.176209308064623</v>
      </c>
      <c r="Z75" s="931"/>
      <c r="AC75" s="931"/>
    </row>
    <row r="76" spans="1:29" ht="14.25" thickTop="1" thickBot="1">
      <c r="A76" s="905" t="str">
        <f>IF(ISERROR(F76/G76)," ",IF(F76/G76&gt;0.5,IF(F76/G76&lt;1.5," ","NOT OK"),"NOT OK"))</f>
        <v xml:space="preserve"> </v>
      </c>
      <c r="B76" s="919" t="s">
        <v>27</v>
      </c>
      <c r="C76" s="943">
        <f>+C73+C74+C75</f>
        <v>41838</v>
      </c>
      <c r="D76" s="957">
        <f t="shared" ref="D76" si="161">+D73+D74+D75</f>
        <v>41834</v>
      </c>
      <c r="E76" s="943">
        <f t="shared" ref="E76" si="162">+E73+E74+E75</f>
        <v>83672</v>
      </c>
      <c r="F76" s="943">
        <f t="shared" ref="F76" si="163">+F73+F74+F75</f>
        <v>44194</v>
      </c>
      <c r="G76" s="957">
        <f t="shared" ref="G76" si="164">+G73+G74+G75</f>
        <v>44197</v>
      </c>
      <c r="H76" s="943">
        <f t="shared" ref="H76" si="165">+H73+H74+H75</f>
        <v>88391</v>
      </c>
      <c r="I76" s="923">
        <f t="shared" ref="I76" si="166">IF(E76=0,0,((H76/E76)-1)*100)</f>
        <v>5.6398795295917292</v>
      </c>
      <c r="L76" s="924" t="s">
        <v>27</v>
      </c>
      <c r="M76" s="925">
        <f>+M73+M74+M75</f>
        <v>6719085</v>
      </c>
      <c r="N76" s="926">
        <f t="shared" ref="N76" si="167">+N73+N74+N75</f>
        <v>6725306</v>
      </c>
      <c r="O76" s="925">
        <f t="shared" ref="O76" si="168">+O73+O74+O75</f>
        <v>13444391</v>
      </c>
      <c r="P76" s="925">
        <f t="shared" ref="P76" si="169">+P73+P74+P75</f>
        <v>208487</v>
      </c>
      <c r="Q76" s="925">
        <f t="shared" ref="Q76" si="170">+Q73+Q74+Q75</f>
        <v>13652878</v>
      </c>
      <c r="R76" s="925">
        <f t="shared" ref="R76" si="171">+R73+R74+R75</f>
        <v>7369745</v>
      </c>
      <c r="S76" s="926">
        <f t="shared" ref="S76" si="172">+S73+S74+S75</f>
        <v>7356597</v>
      </c>
      <c r="T76" s="925">
        <f t="shared" ref="T76" si="173">+T73+T74+T75</f>
        <v>14726342</v>
      </c>
      <c r="U76" s="925">
        <f t="shared" ref="U76" si="174">+U73+U74+U75</f>
        <v>220081</v>
      </c>
      <c r="V76" s="925">
        <f t="shared" ref="V76" si="175">+V73+V74+V75</f>
        <v>14946423</v>
      </c>
      <c r="W76" s="928">
        <f t="shared" ref="W76" si="176">IF(Q76=0,0,((V76/Q76)-1)*100)</f>
        <v>9.4745225145936196</v>
      </c>
    </row>
    <row r="77" spans="1:29" s="871" customFormat="1" ht="14.25" thickTop="1" thickBot="1">
      <c r="A77" s="905" t="str">
        <f>IF(ISERROR(F77/G77)," ",IF(F77/G77&gt;0.5,IF(F77/G77&lt;1.5," ","NOT OK"),"NOT OK"))</f>
        <v xml:space="preserve"> </v>
      </c>
      <c r="B77" s="919" t="s">
        <v>92</v>
      </c>
      <c r="C77" s="920">
        <f>+C68+C72+C73+C74+C75</f>
        <v>125779</v>
      </c>
      <c r="D77" s="921">
        <f t="shared" ref="D77:H77" si="177">+D68+D72+D73+D74+D75</f>
        <v>125777</v>
      </c>
      <c r="E77" s="922">
        <f t="shared" si="177"/>
        <v>251556</v>
      </c>
      <c r="F77" s="920">
        <f t="shared" si="177"/>
        <v>130486</v>
      </c>
      <c r="G77" s="921">
        <f t="shared" si="177"/>
        <v>130481</v>
      </c>
      <c r="H77" s="922">
        <f t="shared" si="177"/>
        <v>260967</v>
      </c>
      <c r="I77" s="923">
        <f>IF(E77=0,0,((H77/E77)-1)*100)</f>
        <v>3.7411152983828577</v>
      </c>
      <c r="L77" s="924" t="s">
        <v>92</v>
      </c>
      <c r="M77" s="925">
        <f>+M68+M72+M73+M74+M75</f>
        <v>20664937</v>
      </c>
      <c r="N77" s="926">
        <f t="shared" ref="N77:V77" si="178">+N68+N72+N73+N74+N75</f>
        <v>20785135</v>
      </c>
      <c r="O77" s="925">
        <f t="shared" si="178"/>
        <v>41450072</v>
      </c>
      <c r="P77" s="925">
        <f t="shared" si="178"/>
        <v>602428</v>
      </c>
      <c r="Q77" s="925">
        <f t="shared" si="178"/>
        <v>42052500</v>
      </c>
      <c r="R77" s="925">
        <f t="shared" si="178"/>
        <v>22339949</v>
      </c>
      <c r="S77" s="926">
        <f t="shared" si="178"/>
        <v>22333640</v>
      </c>
      <c r="T77" s="925">
        <f t="shared" si="178"/>
        <v>44673589</v>
      </c>
      <c r="U77" s="925">
        <f t="shared" si="178"/>
        <v>565798</v>
      </c>
      <c r="V77" s="927">
        <f t="shared" si="178"/>
        <v>45239387</v>
      </c>
      <c r="W77" s="928">
        <f>IF(Q77=0,0,((V77/Q77)-1)*100)</f>
        <v>7.5783532489150485</v>
      </c>
      <c r="X77" s="875"/>
      <c r="AA77" s="958"/>
    </row>
    <row r="78" spans="1:29" ht="14.25" thickTop="1" thickBot="1">
      <c r="A78" s="905" t="str">
        <f>IF(ISERROR(F78/G78)," ",IF(F78/G78&gt;0.5,IF(F78/G78&lt;1.5," ","NOT OK"),"NOT OK"))</f>
        <v xml:space="preserve"> </v>
      </c>
      <c r="B78" s="919" t="s">
        <v>89</v>
      </c>
      <c r="C78" s="920">
        <f>+C64+C68+C72+C76</f>
        <v>166630</v>
      </c>
      <c r="D78" s="921">
        <f t="shared" ref="D78:H78" si="179">+D64+D68+D72+D76</f>
        <v>166633</v>
      </c>
      <c r="E78" s="922">
        <f t="shared" si="179"/>
        <v>333263</v>
      </c>
      <c r="F78" s="920">
        <f t="shared" si="179"/>
        <v>172880</v>
      </c>
      <c r="G78" s="921">
        <f t="shared" si="179"/>
        <v>172887</v>
      </c>
      <c r="H78" s="922">
        <f t="shared" si="179"/>
        <v>345767</v>
      </c>
      <c r="I78" s="923">
        <f>IF(E78=0,0,((H78/E78)-1)*100)</f>
        <v>3.7519916702424272</v>
      </c>
      <c r="L78" s="924" t="s">
        <v>89</v>
      </c>
      <c r="M78" s="925">
        <f>+M64+M68+M72+M76</f>
        <v>27383120</v>
      </c>
      <c r="N78" s="926">
        <f t="shared" ref="N78:V78" si="180">+N64+N68+N72+N76</f>
        <v>27255257</v>
      </c>
      <c r="O78" s="925">
        <f t="shared" si="180"/>
        <v>54638377</v>
      </c>
      <c r="P78" s="925">
        <f t="shared" si="180"/>
        <v>834644</v>
      </c>
      <c r="Q78" s="927">
        <f t="shared" si="180"/>
        <v>55473021</v>
      </c>
      <c r="R78" s="925">
        <f t="shared" si="180"/>
        <v>29296501</v>
      </c>
      <c r="S78" s="926">
        <f t="shared" si="180"/>
        <v>29043501</v>
      </c>
      <c r="T78" s="925">
        <f t="shared" si="180"/>
        <v>58340002</v>
      </c>
      <c r="U78" s="925">
        <f t="shared" si="180"/>
        <v>739548</v>
      </c>
      <c r="V78" s="927">
        <f t="shared" si="180"/>
        <v>59079550</v>
      </c>
      <c r="W78" s="928">
        <f t="shared" ref="W78" si="181">IF(Q78=0,0,((V78/Q78)-1)*100)</f>
        <v>6.5014108389734204</v>
      </c>
    </row>
    <row r="79" spans="1:29" ht="14.25" thickTop="1" thickBot="1">
      <c r="B79" s="959" t="s">
        <v>59</v>
      </c>
      <c r="C79" s="871"/>
      <c r="D79" s="871"/>
      <c r="E79" s="871"/>
      <c r="F79" s="871"/>
      <c r="G79" s="871"/>
      <c r="H79" s="871"/>
      <c r="I79" s="875"/>
      <c r="L79" s="959" t="s">
        <v>59</v>
      </c>
      <c r="M79" s="871"/>
      <c r="N79" s="871"/>
      <c r="O79" s="871"/>
      <c r="P79" s="871"/>
      <c r="Q79" s="871"/>
      <c r="R79" s="871"/>
      <c r="S79" s="871"/>
      <c r="T79" s="871"/>
      <c r="U79" s="871"/>
      <c r="V79" s="871"/>
      <c r="W79" s="875"/>
    </row>
    <row r="80" spans="1:29" ht="13.5" thickTop="1">
      <c r="B80" s="874"/>
      <c r="C80" s="871"/>
      <c r="D80" s="871"/>
      <c r="E80" s="871"/>
      <c r="F80" s="871"/>
      <c r="G80" s="871"/>
      <c r="H80" s="871"/>
      <c r="I80" s="875"/>
      <c r="L80" s="1416" t="s">
        <v>38</v>
      </c>
      <c r="M80" s="1417"/>
      <c r="N80" s="1417"/>
      <c r="O80" s="1417"/>
      <c r="P80" s="1417"/>
      <c r="Q80" s="1417"/>
      <c r="R80" s="1417"/>
      <c r="S80" s="1417"/>
      <c r="T80" s="1417"/>
      <c r="U80" s="1417"/>
      <c r="V80" s="1417"/>
      <c r="W80" s="1418"/>
    </row>
    <row r="81" spans="1:27" ht="13.5" thickBot="1">
      <c r="A81" s="962"/>
      <c r="B81" s="963"/>
      <c r="C81" s="962"/>
      <c r="D81" s="962"/>
      <c r="E81" s="964"/>
      <c r="F81" s="962"/>
      <c r="G81" s="962"/>
      <c r="H81" s="964"/>
      <c r="I81" s="965"/>
      <c r="J81" s="962"/>
      <c r="L81" s="1419" t="s">
        <v>39</v>
      </c>
      <c r="M81" s="1420"/>
      <c r="N81" s="1420"/>
      <c r="O81" s="1420"/>
      <c r="P81" s="1420"/>
      <c r="Q81" s="1420"/>
      <c r="R81" s="1420"/>
      <c r="S81" s="1420"/>
      <c r="T81" s="1420"/>
      <c r="U81" s="1420"/>
      <c r="V81" s="1420"/>
      <c r="W81" s="1421"/>
    </row>
    <row r="82" spans="1:27" ht="24.75" thickTop="1" thickBot="1">
      <c r="A82" s="962"/>
      <c r="B82" s="966"/>
      <c r="C82" s="962"/>
      <c r="D82" s="962"/>
      <c r="E82" s="962"/>
      <c r="F82" s="962"/>
      <c r="G82" s="962"/>
      <c r="H82" s="962"/>
      <c r="I82" s="965"/>
      <c r="J82" s="962"/>
      <c r="L82" s="874"/>
      <c r="M82" s="871"/>
      <c r="N82" s="871"/>
      <c r="O82" s="871"/>
      <c r="P82" s="871"/>
      <c r="Q82" s="871"/>
      <c r="R82" s="871"/>
      <c r="S82" s="871"/>
      <c r="T82" s="871"/>
      <c r="U82" s="871"/>
      <c r="V82" s="871"/>
      <c r="W82" s="967" t="s">
        <v>40</v>
      </c>
    </row>
    <row r="83" spans="1:27" ht="14.25" thickTop="1" thickBot="1">
      <c r="B83" s="874"/>
      <c r="C83" s="871"/>
      <c r="D83" s="871"/>
      <c r="E83" s="871"/>
      <c r="F83" s="871"/>
      <c r="G83" s="871"/>
      <c r="H83" s="871"/>
      <c r="I83" s="875"/>
      <c r="L83" s="876"/>
      <c r="M83" s="1428" t="s">
        <v>90</v>
      </c>
      <c r="N83" s="1429"/>
      <c r="O83" s="1429"/>
      <c r="P83" s="1429"/>
      <c r="Q83" s="1430"/>
      <c r="R83" s="1428" t="s">
        <v>91</v>
      </c>
      <c r="S83" s="1429"/>
      <c r="T83" s="1429"/>
      <c r="U83" s="1429"/>
      <c r="V83" s="1430"/>
      <c r="W83" s="877" t="s">
        <v>4</v>
      </c>
    </row>
    <row r="84" spans="1:27" ht="13.5" thickTop="1">
      <c r="B84" s="874"/>
      <c r="C84" s="871"/>
      <c r="D84" s="871"/>
      <c r="E84" s="871"/>
      <c r="F84" s="871"/>
      <c r="G84" s="871"/>
      <c r="H84" s="871"/>
      <c r="I84" s="875"/>
      <c r="L84" s="878" t="s">
        <v>5</v>
      </c>
      <c r="M84" s="879"/>
      <c r="N84" s="883"/>
      <c r="O84" s="968"/>
      <c r="P84" s="885"/>
      <c r="Q84" s="969"/>
      <c r="R84" s="879"/>
      <c r="S84" s="883"/>
      <c r="T84" s="968"/>
      <c r="U84" s="885"/>
      <c r="V84" s="969"/>
      <c r="W84" s="882" t="s">
        <v>6</v>
      </c>
    </row>
    <row r="85" spans="1:27" ht="13.5" thickBot="1">
      <c r="B85" s="874"/>
      <c r="C85" s="871"/>
      <c r="D85" s="871"/>
      <c r="E85" s="871"/>
      <c r="F85" s="871"/>
      <c r="G85" s="871"/>
      <c r="H85" s="871"/>
      <c r="I85" s="875"/>
      <c r="L85" s="886"/>
      <c r="M85" s="891" t="s">
        <v>41</v>
      </c>
      <c r="N85" s="892" t="s">
        <v>42</v>
      </c>
      <c r="O85" s="970" t="s">
        <v>43</v>
      </c>
      <c r="P85" s="894" t="s">
        <v>13</v>
      </c>
      <c r="Q85" s="971" t="s">
        <v>9</v>
      </c>
      <c r="R85" s="891" t="s">
        <v>41</v>
      </c>
      <c r="S85" s="892" t="s">
        <v>42</v>
      </c>
      <c r="T85" s="970" t="s">
        <v>43</v>
      </c>
      <c r="U85" s="894" t="s">
        <v>13</v>
      </c>
      <c r="V85" s="971" t="s">
        <v>9</v>
      </c>
      <c r="W85" s="890"/>
    </row>
    <row r="86" spans="1:27" ht="4.5" customHeight="1" thickTop="1">
      <c r="B86" s="874"/>
      <c r="C86" s="871"/>
      <c r="D86" s="871"/>
      <c r="E86" s="871"/>
      <c r="F86" s="871"/>
      <c r="G86" s="871"/>
      <c r="H86" s="871"/>
      <c r="I86" s="875"/>
      <c r="L86" s="878"/>
      <c r="M86" s="899"/>
      <c r="N86" s="900"/>
      <c r="O86" s="972"/>
      <c r="P86" s="902"/>
      <c r="Q86" s="973"/>
      <c r="R86" s="899"/>
      <c r="S86" s="900"/>
      <c r="T86" s="972"/>
      <c r="U86" s="902"/>
      <c r="V86" s="973"/>
      <c r="W86" s="904"/>
    </row>
    <row r="87" spans="1:27" s="982" customFormat="1" ht="12.75" customHeight="1">
      <c r="A87" s="974"/>
      <c r="B87" s="975"/>
      <c r="C87" s="974"/>
      <c r="D87" s="974"/>
      <c r="E87" s="974"/>
      <c r="F87" s="974"/>
      <c r="G87" s="974"/>
      <c r="H87" s="974"/>
      <c r="I87" s="976"/>
      <c r="J87" s="974"/>
      <c r="K87" s="871"/>
      <c r="L87" s="878" t="s">
        <v>14</v>
      </c>
      <c r="M87" s="906">
        <v>46601</v>
      </c>
      <c r="N87" s="910">
        <v>57901</v>
      </c>
      <c r="O87" s="977">
        <f>M87+N87</f>
        <v>104502</v>
      </c>
      <c r="P87" s="912">
        <v>4241</v>
      </c>
      <c r="Q87" s="978">
        <f>O87+P87</f>
        <v>108743</v>
      </c>
      <c r="R87" s="906">
        <v>53022</v>
      </c>
      <c r="S87" s="910">
        <v>64172</v>
      </c>
      <c r="T87" s="979">
        <f>+R87+S87</f>
        <v>117194</v>
      </c>
      <c r="U87" s="912">
        <v>4105</v>
      </c>
      <c r="V87" s="978">
        <f>T87+U87</f>
        <v>121299</v>
      </c>
      <c r="W87" s="909">
        <f t="shared" ref="W87:W95" si="182">IF(Q87=0,0,((V87/Q87)-1)*100)</f>
        <v>11.546490348804062</v>
      </c>
      <c r="X87" s="873"/>
      <c r="Y87" s="980"/>
      <c r="Z87" s="980"/>
      <c r="AA87" s="981"/>
    </row>
    <row r="88" spans="1:27" s="982" customFormat="1" ht="12.75" customHeight="1">
      <c r="A88" s="974"/>
      <c r="B88" s="975"/>
      <c r="C88" s="974"/>
      <c r="D88" s="974"/>
      <c r="E88" s="974"/>
      <c r="F88" s="974"/>
      <c r="G88" s="974"/>
      <c r="H88" s="974"/>
      <c r="I88" s="976"/>
      <c r="J88" s="974"/>
      <c r="K88" s="871"/>
      <c r="L88" s="878" t="s">
        <v>15</v>
      </c>
      <c r="M88" s="906">
        <v>45842</v>
      </c>
      <c r="N88" s="910">
        <v>58197</v>
      </c>
      <c r="O88" s="977">
        <f>M88+N88</f>
        <v>104039</v>
      </c>
      <c r="P88" s="912">
        <v>3912</v>
      </c>
      <c r="Q88" s="978">
        <f>O88+P88</f>
        <v>107951</v>
      </c>
      <c r="R88" s="906">
        <v>52861</v>
      </c>
      <c r="S88" s="910">
        <v>64104</v>
      </c>
      <c r="T88" s="979">
        <f>+R88+S88</f>
        <v>116965</v>
      </c>
      <c r="U88" s="912">
        <v>4435</v>
      </c>
      <c r="V88" s="978">
        <f>T88+U88</f>
        <v>121400</v>
      </c>
      <c r="W88" s="909">
        <f t="shared" si="182"/>
        <v>12.458430213708072</v>
      </c>
      <c r="X88" s="873"/>
      <c r="Y88" s="980"/>
      <c r="Z88" s="980"/>
      <c r="AA88" s="981"/>
    </row>
    <row r="89" spans="1:27" s="982" customFormat="1" ht="12.75" customHeight="1" thickBot="1">
      <c r="A89" s="974"/>
      <c r="B89" s="975"/>
      <c r="C89" s="974"/>
      <c r="D89" s="974"/>
      <c r="E89" s="974"/>
      <c r="F89" s="974"/>
      <c r="G89" s="974"/>
      <c r="H89" s="974"/>
      <c r="I89" s="976"/>
      <c r="J89" s="974"/>
      <c r="K89" s="871"/>
      <c r="L89" s="886" t="s">
        <v>16</v>
      </c>
      <c r="M89" s="906">
        <v>43691</v>
      </c>
      <c r="N89" s="910">
        <v>54936</v>
      </c>
      <c r="O89" s="977">
        <f>M89+N89</f>
        <v>98627</v>
      </c>
      <c r="P89" s="912">
        <v>3873</v>
      </c>
      <c r="Q89" s="978">
        <f>O89+P89</f>
        <v>102500</v>
      </c>
      <c r="R89" s="906">
        <v>53047</v>
      </c>
      <c r="S89" s="910">
        <v>63334</v>
      </c>
      <c r="T89" s="979">
        <f>+R89+S89</f>
        <v>116381</v>
      </c>
      <c r="U89" s="912">
        <v>4134</v>
      </c>
      <c r="V89" s="978">
        <f>T89+U89</f>
        <v>120515</v>
      </c>
      <c r="W89" s="909">
        <f t="shared" si="182"/>
        <v>17.575609756097556</v>
      </c>
      <c r="X89" s="873"/>
      <c r="Y89" s="980"/>
      <c r="Z89" s="980"/>
      <c r="AA89" s="981"/>
    </row>
    <row r="90" spans="1:27" s="982" customFormat="1" ht="12.75" customHeight="1" thickTop="1" thickBot="1">
      <c r="A90" s="974"/>
      <c r="B90" s="975"/>
      <c r="C90" s="974"/>
      <c r="D90" s="974"/>
      <c r="E90" s="974"/>
      <c r="F90" s="974"/>
      <c r="G90" s="974"/>
      <c r="H90" s="974"/>
      <c r="I90" s="976"/>
      <c r="J90" s="974"/>
      <c r="K90" s="871"/>
      <c r="L90" s="983" t="s">
        <v>17</v>
      </c>
      <c r="M90" s="984">
        <f t="shared" ref="M90:Q90" si="183">+M87+M88+M89</f>
        <v>136134</v>
      </c>
      <c r="N90" s="985">
        <f t="shared" si="183"/>
        <v>171034</v>
      </c>
      <c r="O90" s="984">
        <f t="shared" si="183"/>
        <v>307168</v>
      </c>
      <c r="P90" s="984">
        <f t="shared" si="183"/>
        <v>12026</v>
      </c>
      <c r="Q90" s="986">
        <f t="shared" si="183"/>
        <v>319194</v>
      </c>
      <c r="R90" s="984">
        <f t="shared" ref="R90:V90" si="184">+R87+R88+R89</f>
        <v>158930</v>
      </c>
      <c r="S90" s="985">
        <f t="shared" si="184"/>
        <v>191610</v>
      </c>
      <c r="T90" s="984">
        <f t="shared" si="184"/>
        <v>350540</v>
      </c>
      <c r="U90" s="984">
        <f t="shared" si="184"/>
        <v>12674</v>
      </c>
      <c r="V90" s="986">
        <f t="shared" si="184"/>
        <v>363214</v>
      </c>
      <c r="W90" s="987">
        <f t="shared" si="182"/>
        <v>13.790986046103626</v>
      </c>
      <c r="X90" s="873"/>
      <c r="Y90" s="915"/>
      <c r="Z90" s="915"/>
      <c r="AA90" s="938"/>
    </row>
    <row r="91" spans="1:27" ht="13.5" thickTop="1">
      <c r="A91" s="974"/>
      <c r="B91" s="975"/>
      <c r="C91" s="974"/>
      <c r="D91" s="974"/>
      <c r="E91" s="974"/>
      <c r="F91" s="974"/>
      <c r="G91" s="974"/>
      <c r="H91" s="974"/>
      <c r="I91" s="976"/>
      <c r="J91" s="974"/>
      <c r="L91" s="878" t="s">
        <v>18</v>
      </c>
      <c r="M91" s="906">
        <v>43828</v>
      </c>
      <c r="N91" s="910">
        <v>51443</v>
      </c>
      <c r="O91" s="977">
        <f>M91+N91</f>
        <v>95271</v>
      </c>
      <c r="P91" s="912">
        <v>4089</v>
      </c>
      <c r="Q91" s="978">
        <f>O91+P91</f>
        <v>99360</v>
      </c>
      <c r="R91" s="906">
        <v>49663</v>
      </c>
      <c r="S91" s="910">
        <v>55891</v>
      </c>
      <c r="T91" s="977">
        <f>R91+S91</f>
        <v>105554</v>
      </c>
      <c r="U91" s="912">
        <v>3773</v>
      </c>
      <c r="V91" s="978">
        <f t="shared" ref="V91:V96" si="185">T91+U91</f>
        <v>109327</v>
      </c>
      <c r="W91" s="909">
        <f t="shared" si="182"/>
        <v>10.031199677938819</v>
      </c>
      <c r="Y91" s="915"/>
      <c r="Z91" s="915"/>
    </row>
    <row r="92" spans="1:27" ht="12.75">
      <c r="A92" s="974"/>
      <c r="B92" s="975"/>
      <c r="C92" s="974"/>
      <c r="D92" s="974"/>
      <c r="E92" s="974"/>
      <c r="F92" s="974"/>
      <c r="G92" s="974"/>
      <c r="H92" s="974"/>
      <c r="I92" s="976"/>
      <c r="J92" s="974"/>
      <c r="L92" s="878" t="s">
        <v>19</v>
      </c>
      <c r="M92" s="906">
        <v>40335</v>
      </c>
      <c r="N92" s="910">
        <v>49595</v>
      </c>
      <c r="O92" s="977">
        <f>M92+N92</f>
        <v>89930</v>
      </c>
      <c r="P92" s="912">
        <v>3204</v>
      </c>
      <c r="Q92" s="978">
        <f>O92+P92</f>
        <v>93134</v>
      </c>
      <c r="R92" s="906">
        <v>46160</v>
      </c>
      <c r="S92" s="910">
        <v>56250</v>
      </c>
      <c r="T92" s="977">
        <f>R92+S92</f>
        <v>102410</v>
      </c>
      <c r="U92" s="912">
        <v>3259</v>
      </c>
      <c r="V92" s="978">
        <f>T92+U92</f>
        <v>105669</v>
      </c>
      <c r="W92" s="909">
        <f>IF(Q92=0,0,((V92/Q92)-1)*100)</f>
        <v>13.45910193914146</v>
      </c>
      <c r="Y92" s="915"/>
      <c r="Z92" s="915"/>
    </row>
    <row r="93" spans="1:27" ht="13.5" thickBot="1">
      <c r="A93" s="974"/>
      <c r="B93" s="975"/>
      <c r="C93" s="974"/>
      <c r="D93" s="974"/>
      <c r="E93" s="974"/>
      <c r="F93" s="974"/>
      <c r="G93" s="974"/>
      <c r="H93" s="974"/>
      <c r="I93" s="976"/>
      <c r="J93" s="974"/>
      <c r="L93" s="878" t="s">
        <v>20</v>
      </c>
      <c r="M93" s="906">
        <v>48906</v>
      </c>
      <c r="N93" s="910">
        <v>58314</v>
      </c>
      <c r="O93" s="977">
        <f>M93+N93</f>
        <v>107220</v>
      </c>
      <c r="P93" s="912">
        <v>3946</v>
      </c>
      <c r="Q93" s="978">
        <f>O93+P93</f>
        <v>111166</v>
      </c>
      <c r="R93" s="906">
        <v>56981</v>
      </c>
      <c r="S93" s="910">
        <v>67122</v>
      </c>
      <c r="T93" s="977">
        <f>R93+S93</f>
        <v>124103</v>
      </c>
      <c r="U93" s="912">
        <v>4166</v>
      </c>
      <c r="V93" s="978">
        <f>T93+U93</f>
        <v>128269</v>
      </c>
      <c r="W93" s="909">
        <f>IF(Q93=0,0,((V93/Q93)-1)*100)</f>
        <v>15.385099760718202</v>
      </c>
      <c r="Y93" s="915"/>
      <c r="Z93" s="915"/>
    </row>
    <row r="94" spans="1:27" s="982" customFormat="1" ht="12.75" customHeight="1" thickTop="1" thickBot="1">
      <c r="A94" s="974"/>
      <c r="B94" s="975"/>
      <c r="C94" s="974"/>
      <c r="D94" s="974"/>
      <c r="E94" s="974"/>
      <c r="F94" s="974"/>
      <c r="G94" s="974"/>
      <c r="H94" s="974"/>
      <c r="I94" s="976"/>
      <c r="J94" s="974"/>
      <c r="K94" s="871"/>
      <c r="L94" s="983" t="s">
        <v>87</v>
      </c>
      <c r="M94" s="984">
        <f>+M91+M92+M93</f>
        <v>133069</v>
      </c>
      <c r="N94" s="985">
        <f t="shared" ref="N94:V94" si="186">+N91+N92+N93</f>
        <v>159352</v>
      </c>
      <c r="O94" s="984">
        <f t="shared" si="186"/>
        <v>292421</v>
      </c>
      <c r="P94" s="984">
        <f t="shared" si="186"/>
        <v>11239</v>
      </c>
      <c r="Q94" s="986">
        <f t="shared" si="186"/>
        <v>303660</v>
      </c>
      <c r="R94" s="984">
        <f t="shared" si="186"/>
        <v>152804</v>
      </c>
      <c r="S94" s="985">
        <f t="shared" si="186"/>
        <v>179263</v>
      </c>
      <c r="T94" s="984">
        <f t="shared" si="186"/>
        <v>332067</v>
      </c>
      <c r="U94" s="984">
        <f t="shared" si="186"/>
        <v>11198</v>
      </c>
      <c r="V94" s="986">
        <f t="shared" si="186"/>
        <v>343265</v>
      </c>
      <c r="W94" s="987">
        <f t="shared" ref="W94" si="187">IF(Q94=0,0,((V94/Q94)-1)*100)</f>
        <v>13.042547586116049</v>
      </c>
      <c r="X94" s="873"/>
      <c r="Y94" s="915"/>
      <c r="Z94" s="915"/>
      <c r="AA94" s="938"/>
    </row>
    <row r="95" spans="1:27" ht="13.5" thickTop="1">
      <c r="A95" s="974"/>
      <c r="B95" s="975"/>
      <c r="C95" s="974"/>
      <c r="D95" s="974"/>
      <c r="E95" s="974"/>
      <c r="F95" s="974"/>
      <c r="G95" s="974"/>
      <c r="H95" s="974"/>
      <c r="I95" s="976"/>
      <c r="J95" s="974"/>
      <c r="L95" s="878" t="s">
        <v>21</v>
      </c>
      <c r="M95" s="906">
        <v>42350</v>
      </c>
      <c r="N95" s="910">
        <v>54752</v>
      </c>
      <c r="O95" s="977">
        <f>M95+N95</f>
        <v>97102</v>
      </c>
      <c r="P95" s="912">
        <v>3913</v>
      </c>
      <c r="Q95" s="978">
        <f>O95+P95</f>
        <v>101015</v>
      </c>
      <c r="R95" s="906">
        <v>48230</v>
      </c>
      <c r="S95" s="910">
        <v>61698</v>
      </c>
      <c r="T95" s="977">
        <f>R95+S95</f>
        <v>109928</v>
      </c>
      <c r="U95" s="912">
        <v>3605</v>
      </c>
      <c r="V95" s="978">
        <f t="shared" si="185"/>
        <v>113533</v>
      </c>
      <c r="W95" s="909">
        <f t="shared" si="182"/>
        <v>12.392218977379589</v>
      </c>
      <c r="Y95" s="980"/>
      <c r="Z95" s="915"/>
      <c r="AA95" s="981"/>
    </row>
    <row r="96" spans="1:27" ht="12.75">
      <c r="A96" s="974"/>
      <c r="B96" s="975"/>
      <c r="C96" s="974"/>
      <c r="D96" s="974"/>
      <c r="E96" s="974"/>
      <c r="F96" s="974"/>
      <c r="G96" s="974"/>
      <c r="H96" s="974"/>
      <c r="I96" s="976"/>
      <c r="J96" s="974"/>
      <c r="L96" s="878" t="s">
        <v>88</v>
      </c>
      <c r="M96" s="906">
        <v>42919</v>
      </c>
      <c r="N96" s="910">
        <v>59457</v>
      </c>
      <c r="O96" s="977">
        <f>+M96+N96</f>
        <v>102376</v>
      </c>
      <c r="P96" s="912">
        <v>3601</v>
      </c>
      <c r="Q96" s="978">
        <f>O96+P96</f>
        <v>105977</v>
      </c>
      <c r="R96" s="906">
        <v>48706</v>
      </c>
      <c r="S96" s="910">
        <v>64213</v>
      </c>
      <c r="T96" s="977">
        <f>+R96+S96</f>
        <v>112919</v>
      </c>
      <c r="U96" s="912">
        <v>3513</v>
      </c>
      <c r="V96" s="978">
        <f t="shared" si="185"/>
        <v>116432</v>
      </c>
      <c r="W96" s="909">
        <f t="shared" ref="W96" si="188">IF(Q96=0,0,((V96/Q96)-1)*100)</f>
        <v>9.8653481415778899</v>
      </c>
      <c r="Y96" s="980"/>
      <c r="Z96" s="980"/>
      <c r="AA96" s="981"/>
    </row>
    <row r="97" spans="1:27" ht="13.5" thickBot="1">
      <c r="A97" s="974"/>
      <c r="B97" s="975"/>
      <c r="C97" s="974"/>
      <c r="D97" s="974"/>
      <c r="E97" s="974"/>
      <c r="F97" s="974"/>
      <c r="G97" s="974"/>
      <c r="H97" s="974"/>
      <c r="I97" s="976"/>
      <c r="J97" s="974"/>
      <c r="L97" s="878" t="s">
        <v>22</v>
      </c>
      <c r="M97" s="906">
        <v>44882</v>
      </c>
      <c r="N97" s="910">
        <v>56582</v>
      </c>
      <c r="O97" s="979">
        <f>+M97+N97</f>
        <v>101464</v>
      </c>
      <c r="P97" s="918">
        <v>3602</v>
      </c>
      <c r="Q97" s="978">
        <f>O97+P97</f>
        <v>105066</v>
      </c>
      <c r="R97" s="906">
        <v>49178</v>
      </c>
      <c r="S97" s="910">
        <v>61562</v>
      </c>
      <c r="T97" s="979">
        <f>+R97+S97</f>
        <v>110740</v>
      </c>
      <c r="U97" s="918">
        <v>3382</v>
      </c>
      <c r="V97" s="978">
        <f>T97+U97</f>
        <v>114122</v>
      </c>
      <c r="W97" s="909">
        <f>IF(Q97=0,0,((V97/Q97)-1)*100)</f>
        <v>8.619344031370769</v>
      </c>
      <c r="Y97" s="980"/>
      <c r="Z97" s="980"/>
      <c r="AA97" s="981"/>
    </row>
    <row r="98" spans="1:27" ht="14.25" thickTop="1" thickBot="1">
      <c r="A98" s="974"/>
      <c r="B98" s="975"/>
      <c r="C98" s="974"/>
      <c r="D98" s="974"/>
      <c r="E98" s="974"/>
      <c r="F98" s="974"/>
      <c r="G98" s="974"/>
      <c r="H98" s="974"/>
      <c r="I98" s="976"/>
      <c r="J98" s="974"/>
      <c r="L98" s="988" t="s">
        <v>60</v>
      </c>
      <c r="M98" s="989">
        <f>+M95+M96+M97</f>
        <v>130151</v>
      </c>
      <c r="N98" s="989">
        <f t="shared" ref="N98" si="189">+N95+N96+N97</f>
        <v>170791</v>
      </c>
      <c r="O98" s="990">
        <f t="shared" ref="O98" si="190">+O95+O96+O97</f>
        <v>300942</v>
      </c>
      <c r="P98" s="990">
        <f t="shared" ref="P98" si="191">+P95+P96+P97</f>
        <v>11116</v>
      </c>
      <c r="Q98" s="990">
        <f t="shared" ref="Q98" si="192">+Q95+Q96+Q97</f>
        <v>312058</v>
      </c>
      <c r="R98" s="989">
        <f t="shared" ref="R98" si="193">+R95+R96+R97</f>
        <v>146114</v>
      </c>
      <c r="S98" s="989">
        <f t="shared" ref="S98" si="194">+S95+S96+S97</f>
        <v>187473</v>
      </c>
      <c r="T98" s="990">
        <f t="shared" ref="T98" si="195">+T95+T96+T97</f>
        <v>333587</v>
      </c>
      <c r="U98" s="990">
        <f t="shared" ref="U98" si="196">+U95+U96+U97</f>
        <v>10500</v>
      </c>
      <c r="V98" s="990">
        <f t="shared" ref="V98" si="197">+V95+V96+V97</f>
        <v>344087</v>
      </c>
      <c r="W98" s="991">
        <f>IF(Q98=0,0,((V98/Q98)-1)*100)</f>
        <v>10.26379711463894</v>
      </c>
      <c r="Y98" s="980"/>
      <c r="Z98" s="980"/>
      <c r="AA98" s="981"/>
    </row>
    <row r="99" spans="1:27" ht="13.5" thickTop="1">
      <c r="A99" s="974"/>
      <c r="B99" s="975"/>
      <c r="C99" s="974"/>
      <c r="D99" s="974"/>
      <c r="E99" s="974"/>
      <c r="F99" s="974"/>
      <c r="G99" s="974"/>
      <c r="H99" s="974"/>
      <c r="I99" s="976"/>
      <c r="J99" s="974"/>
      <c r="L99" s="878" t="s">
        <v>24</v>
      </c>
      <c r="M99" s="906">
        <v>46837</v>
      </c>
      <c r="N99" s="910">
        <v>54384</v>
      </c>
      <c r="O99" s="979">
        <f>+M99+N99</f>
        <v>101221</v>
      </c>
      <c r="P99" s="951">
        <v>3786</v>
      </c>
      <c r="Q99" s="978">
        <f>+O99+P99</f>
        <v>105007</v>
      </c>
      <c r="R99" s="906">
        <v>53591</v>
      </c>
      <c r="S99" s="910">
        <v>60925</v>
      </c>
      <c r="T99" s="979">
        <f>+R99+S99</f>
        <v>114516</v>
      </c>
      <c r="U99" s="951">
        <v>3734</v>
      </c>
      <c r="V99" s="978">
        <f>T99+U99</f>
        <v>118250</v>
      </c>
      <c r="W99" s="909">
        <f>IF(Q99=0,0,((V99/Q99)-1)*100)</f>
        <v>12.611540183035409</v>
      </c>
    </row>
    <row r="100" spans="1:27" ht="12.75">
      <c r="A100" s="974"/>
      <c r="B100" s="975"/>
      <c r="C100" s="974"/>
      <c r="D100" s="974"/>
      <c r="E100" s="974"/>
      <c r="F100" s="974"/>
      <c r="G100" s="974"/>
      <c r="H100" s="974"/>
      <c r="I100" s="976"/>
      <c r="J100" s="974"/>
      <c r="L100" s="878" t="s">
        <v>25</v>
      </c>
      <c r="M100" s="906">
        <v>46791</v>
      </c>
      <c r="N100" s="910">
        <v>56502</v>
      </c>
      <c r="O100" s="979">
        <f>+M100+N100</f>
        <v>103293</v>
      </c>
      <c r="P100" s="912">
        <v>3867</v>
      </c>
      <c r="Q100" s="978">
        <f>+O100+P100</f>
        <v>107160</v>
      </c>
      <c r="R100" s="906">
        <v>54536</v>
      </c>
      <c r="S100" s="910">
        <v>64953</v>
      </c>
      <c r="T100" s="979">
        <f>+R100+S100</f>
        <v>119489</v>
      </c>
      <c r="U100" s="912">
        <v>3937</v>
      </c>
      <c r="V100" s="978">
        <f t="shared" ref="V100" si="198">T100+U100</f>
        <v>123426</v>
      </c>
      <c r="W100" s="909">
        <f t="shared" ref="W100" si="199">IF(Q100=0,0,((V100/Q100)-1)*100)</f>
        <v>15.179171332586794</v>
      </c>
    </row>
    <row r="101" spans="1:27" ht="13.5" thickBot="1">
      <c r="A101" s="992"/>
      <c r="B101" s="975"/>
      <c r="C101" s="974"/>
      <c r="D101" s="974"/>
      <c r="E101" s="974"/>
      <c r="F101" s="974"/>
      <c r="G101" s="974"/>
      <c r="H101" s="974"/>
      <c r="I101" s="976"/>
      <c r="J101" s="992"/>
      <c r="L101" s="878" t="s">
        <v>26</v>
      </c>
      <c r="M101" s="906">
        <v>49822</v>
      </c>
      <c r="N101" s="910">
        <v>61203</v>
      </c>
      <c r="O101" s="979">
        <f>+M101+N101</f>
        <v>111025</v>
      </c>
      <c r="P101" s="912">
        <v>3641</v>
      </c>
      <c r="Q101" s="978">
        <f>O101+P101</f>
        <v>114666</v>
      </c>
      <c r="R101" s="906">
        <v>56502</v>
      </c>
      <c r="S101" s="910">
        <v>66038</v>
      </c>
      <c r="T101" s="979">
        <f>+R101+S101</f>
        <v>122540</v>
      </c>
      <c r="U101" s="912">
        <v>3706</v>
      </c>
      <c r="V101" s="978">
        <f>T101+U101</f>
        <v>126246</v>
      </c>
      <c r="W101" s="909">
        <f>IF(Q101=0,0,((V101/Q101)-1)*100)</f>
        <v>10.098895923813501</v>
      </c>
    </row>
    <row r="102" spans="1:27" s="982" customFormat="1" ht="12.75" customHeight="1" thickTop="1" thickBot="1">
      <c r="A102" s="974"/>
      <c r="B102" s="975"/>
      <c r="C102" s="974"/>
      <c r="D102" s="974"/>
      <c r="E102" s="974"/>
      <c r="F102" s="974"/>
      <c r="G102" s="974"/>
      <c r="H102" s="974"/>
      <c r="I102" s="976"/>
      <c r="J102" s="974"/>
      <c r="K102" s="871"/>
      <c r="L102" s="983" t="s">
        <v>27</v>
      </c>
      <c r="M102" s="984">
        <f>+M99+M100+M101</f>
        <v>143450</v>
      </c>
      <c r="N102" s="985">
        <f t="shared" ref="N102:V102" si="200">+N99+N100+N101</f>
        <v>172089</v>
      </c>
      <c r="O102" s="984">
        <f t="shared" si="200"/>
        <v>315539</v>
      </c>
      <c r="P102" s="984">
        <f t="shared" si="200"/>
        <v>11294</v>
      </c>
      <c r="Q102" s="984">
        <f t="shared" si="200"/>
        <v>326833</v>
      </c>
      <c r="R102" s="984">
        <f t="shared" si="200"/>
        <v>164629</v>
      </c>
      <c r="S102" s="985">
        <f t="shared" si="200"/>
        <v>191916</v>
      </c>
      <c r="T102" s="984">
        <f t="shared" si="200"/>
        <v>356545</v>
      </c>
      <c r="U102" s="984">
        <f t="shared" si="200"/>
        <v>11377</v>
      </c>
      <c r="V102" s="984">
        <f t="shared" si="200"/>
        <v>367922</v>
      </c>
      <c r="W102" s="987">
        <f t="shared" ref="W102" si="201">IF(Q102=0,0,((V102/Q102)-1)*100)</f>
        <v>12.571863918270187</v>
      </c>
      <c r="X102" s="873"/>
      <c r="Y102" s="872"/>
      <c r="Z102" s="872"/>
      <c r="AA102" s="938"/>
    </row>
    <row r="103" spans="1:27" s="871" customFormat="1" ht="14.25" thickTop="1" thickBot="1">
      <c r="A103" s="974"/>
      <c r="B103" s="975"/>
      <c r="C103" s="974"/>
      <c r="D103" s="974"/>
      <c r="E103" s="974"/>
      <c r="F103" s="974"/>
      <c r="G103" s="974"/>
      <c r="H103" s="974"/>
      <c r="I103" s="976"/>
      <c r="J103" s="974"/>
      <c r="L103" s="983" t="s">
        <v>92</v>
      </c>
      <c r="M103" s="984">
        <f>+M94+M98+M99+M100+M101</f>
        <v>406670</v>
      </c>
      <c r="N103" s="985">
        <f t="shared" ref="N103:V103" si="202">+N94+N98+N99+N100+N101</f>
        <v>502232</v>
      </c>
      <c r="O103" s="984">
        <f t="shared" si="202"/>
        <v>908902</v>
      </c>
      <c r="P103" s="984">
        <f t="shared" si="202"/>
        <v>33649</v>
      </c>
      <c r="Q103" s="984">
        <f t="shared" si="202"/>
        <v>942551</v>
      </c>
      <c r="R103" s="984">
        <f t="shared" si="202"/>
        <v>463547</v>
      </c>
      <c r="S103" s="985">
        <f t="shared" si="202"/>
        <v>558652</v>
      </c>
      <c r="T103" s="984">
        <f t="shared" si="202"/>
        <v>1022199</v>
      </c>
      <c r="U103" s="984">
        <f t="shared" si="202"/>
        <v>33075</v>
      </c>
      <c r="V103" s="986">
        <f t="shared" si="202"/>
        <v>1055274</v>
      </c>
      <c r="W103" s="987">
        <f>IF(Q103=0,0,((V103/Q103)-1)*100)</f>
        <v>11.959352862603723</v>
      </c>
      <c r="X103" s="873"/>
      <c r="Y103" s="980"/>
      <c r="Z103" s="980"/>
      <c r="AA103" s="981"/>
    </row>
    <row r="104" spans="1:27" s="982" customFormat="1" ht="12.75" customHeight="1" thickTop="1" thickBot="1">
      <c r="A104" s="974"/>
      <c r="B104" s="975"/>
      <c r="C104" s="974"/>
      <c r="D104" s="974"/>
      <c r="E104" s="974"/>
      <c r="F104" s="974"/>
      <c r="G104" s="974"/>
      <c r="H104" s="974"/>
      <c r="I104" s="976"/>
      <c r="J104" s="974"/>
      <c r="K104" s="871"/>
      <c r="L104" s="983" t="s">
        <v>89</v>
      </c>
      <c r="M104" s="984">
        <f>+M90+M94+M98+M102</f>
        <v>542804</v>
      </c>
      <c r="N104" s="985">
        <f t="shared" ref="N104:V104" si="203">+N90+N94+N98+N102</f>
        <v>673266</v>
      </c>
      <c r="O104" s="984">
        <f t="shared" si="203"/>
        <v>1216070</v>
      </c>
      <c r="P104" s="984">
        <f t="shared" si="203"/>
        <v>45675</v>
      </c>
      <c r="Q104" s="986">
        <f t="shared" si="203"/>
        <v>1261745</v>
      </c>
      <c r="R104" s="984">
        <f t="shared" si="203"/>
        <v>622477</v>
      </c>
      <c r="S104" s="985">
        <f t="shared" si="203"/>
        <v>750262</v>
      </c>
      <c r="T104" s="984">
        <f t="shared" si="203"/>
        <v>1372739</v>
      </c>
      <c r="U104" s="984">
        <f t="shared" si="203"/>
        <v>45749</v>
      </c>
      <c r="V104" s="986">
        <f t="shared" si="203"/>
        <v>1418488</v>
      </c>
      <c r="W104" s="987">
        <f>IF(Q104=0,0,((V104/Q104)-1)*100)</f>
        <v>12.422716158970303</v>
      </c>
      <c r="X104" s="873"/>
      <c r="Y104" s="915"/>
      <c r="Z104" s="915"/>
      <c r="AA104" s="938"/>
    </row>
    <row r="105" spans="1:27" ht="15.75" customHeight="1" thickTop="1" thickBot="1">
      <c r="A105" s="974"/>
      <c r="B105" s="975"/>
      <c r="C105" s="974"/>
      <c r="D105" s="974"/>
      <c r="E105" s="974"/>
      <c r="F105" s="974"/>
      <c r="G105" s="974"/>
      <c r="H105" s="974"/>
      <c r="I105" s="976"/>
      <c r="J105" s="974"/>
      <c r="L105" s="959" t="s">
        <v>59</v>
      </c>
      <c r="M105" s="871"/>
      <c r="N105" s="871"/>
      <c r="O105" s="871"/>
      <c r="P105" s="871"/>
      <c r="Q105" s="871"/>
      <c r="R105" s="871"/>
      <c r="S105" s="871"/>
      <c r="T105" s="871"/>
      <c r="U105" s="871"/>
      <c r="V105" s="871"/>
      <c r="W105" s="875"/>
    </row>
    <row r="106" spans="1:27" ht="13.5" thickTop="1">
      <c r="B106" s="975"/>
      <c r="C106" s="974"/>
      <c r="D106" s="974"/>
      <c r="E106" s="974"/>
      <c r="F106" s="974"/>
      <c r="G106" s="974"/>
      <c r="H106" s="974"/>
      <c r="I106" s="976"/>
      <c r="L106" s="1416" t="s">
        <v>44</v>
      </c>
      <c r="M106" s="1417"/>
      <c r="N106" s="1417"/>
      <c r="O106" s="1417"/>
      <c r="P106" s="1417"/>
      <c r="Q106" s="1417"/>
      <c r="R106" s="1417"/>
      <c r="S106" s="1417"/>
      <c r="T106" s="1417"/>
      <c r="U106" s="1417"/>
      <c r="V106" s="1417"/>
      <c r="W106" s="1418"/>
    </row>
    <row r="107" spans="1:27" ht="13.5" thickBot="1">
      <c r="B107" s="975"/>
      <c r="C107" s="974"/>
      <c r="D107" s="974"/>
      <c r="E107" s="974"/>
      <c r="F107" s="974"/>
      <c r="G107" s="974"/>
      <c r="H107" s="974"/>
      <c r="I107" s="976"/>
      <c r="L107" s="1419" t="s">
        <v>45</v>
      </c>
      <c r="M107" s="1420"/>
      <c r="N107" s="1420"/>
      <c r="O107" s="1420"/>
      <c r="P107" s="1420"/>
      <c r="Q107" s="1420"/>
      <c r="R107" s="1420"/>
      <c r="S107" s="1420"/>
      <c r="T107" s="1420"/>
      <c r="U107" s="1420"/>
      <c r="V107" s="1420"/>
      <c r="W107" s="1421"/>
      <c r="Y107" s="937"/>
    </row>
    <row r="108" spans="1:27" ht="14.25" thickTop="1" thickBot="1">
      <c r="B108" s="975"/>
      <c r="C108" s="974"/>
      <c r="D108" s="974"/>
      <c r="E108" s="974"/>
      <c r="F108" s="974"/>
      <c r="G108" s="974"/>
      <c r="H108" s="974"/>
      <c r="I108" s="976"/>
      <c r="L108" s="874"/>
      <c r="M108" s="871"/>
      <c r="N108" s="871"/>
      <c r="O108" s="871"/>
      <c r="P108" s="871"/>
      <c r="Q108" s="871"/>
      <c r="R108" s="871"/>
      <c r="S108" s="871"/>
      <c r="T108" s="871"/>
      <c r="U108" s="871"/>
      <c r="V108" s="871"/>
      <c r="W108" s="967" t="s">
        <v>40</v>
      </c>
      <c r="Y108" s="937"/>
    </row>
    <row r="109" spans="1:27" ht="14.25" thickTop="1" thickBot="1">
      <c r="B109" s="874"/>
      <c r="C109" s="871"/>
      <c r="D109" s="871"/>
      <c r="E109" s="871"/>
      <c r="F109" s="871"/>
      <c r="G109" s="871"/>
      <c r="H109" s="871"/>
      <c r="I109" s="875"/>
      <c r="L109" s="876"/>
      <c r="M109" s="1428" t="s">
        <v>90</v>
      </c>
      <c r="N109" s="1429"/>
      <c r="O109" s="1429"/>
      <c r="P109" s="1429"/>
      <c r="Q109" s="1430"/>
      <c r="R109" s="1428" t="s">
        <v>91</v>
      </c>
      <c r="S109" s="1429"/>
      <c r="T109" s="1429"/>
      <c r="U109" s="1429"/>
      <c r="V109" s="1430"/>
      <c r="W109" s="877" t="s">
        <v>4</v>
      </c>
    </row>
    <row r="110" spans="1:27" ht="13.5" thickTop="1">
      <c r="B110" s="975"/>
      <c r="C110" s="974"/>
      <c r="D110" s="974"/>
      <c r="E110" s="974"/>
      <c r="F110" s="974"/>
      <c r="G110" s="974"/>
      <c r="H110" s="974"/>
      <c r="I110" s="976"/>
      <c r="L110" s="878" t="s">
        <v>5</v>
      </c>
      <c r="M110" s="879"/>
      <c r="N110" s="883"/>
      <c r="O110" s="968"/>
      <c r="P110" s="885"/>
      <c r="Q110" s="969"/>
      <c r="R110" s="879"/>
      <c r="S110" s="883"/>
      <c r="T110" s="968"/>
      <c r="U110" s="885"/>
      <c r="V110" s="969"/>
      <c r="W110" s="882" t="s">
        <v>6</v>
      </c>
      <c r="Y110" s="937"/>
    </row>
    <row r="111" spans="1:27" ht="13.5" thickBot="1">
      <c r="B111" s="975"/>
      <c r="C111" s="974"/>
      <c r="D111" s="974"/>
      <c r="E111" s="974"/>
      <c r="F111" s="974"/>
      <c r="G111" s="974"/>
      <c r="H111" s="974"/>
      <c r="I111" s="976"/>
      <c r="L111" s="886"/>
      <c r="M111" s="891" t="s">
        <v>41</v>
      </c>
      <c r="N111" s="892" t="s">
        <v>42</v>
      </c>
      <c r="O111" s="970" t="s">
        <v>43</v>
      </c>
      <c r="P111" s="894" t="s">
        <v>13</v>
      </c>
      <c r="Q111" s="971" t="s">
        <v>9</v>
      </c>
      <c r="R111" s="891" t="s">
        <v>41</v>
      </c>
      <c r="S111" s="892" t="s">
        <v>42</v>
      </c>
      <c r="T111" s="970" t="s">
        <v>43</v>
      </c>
      <c r="U111" s="894" t="s">
        <v>13</v>
      </c>
      <c r="V111" s="971" t="s">
        <v>9</v>
      </c>
      <c r="W111" s="890"/>
    </row>
    <row r="112" spans="1:27" ht="4.5" customHeight="1" thickTop="1">
      <c r="B112" s="975"/>
      <c r="C112" s="974"/>
      <c r="D112" s="974"/>
      <c r="E112" s="974"/>
      <c r="F112" s="974"/>
      <c r="G112" s="974"/>
      <c r="H112" s="974"/>
      <c r="I112" s="976"/>
      <c r="L112" s="878"/>
      <c r="M112" s="899"/>
      <c r="N112" s="900"/>
      <c r="O112" s="972"/>
      <c r="P112" s="902"/>
      <c r="Q112" s="973"/>
      <c r="R112" s="899"/>
      <c r="S112" s="900"/>
      <c r="T112" s="972"/>
      <c r="U112" s="902"/>
      <c r="V112" s="973"/>
      <c r="W112" s="904"/>
    </row>
    <row r="113" spans="1:27" ht="12.75">
      <c r="B113" s="975"/>
      <c r="C113" s="974"/>
      <c r="D113" s="974"/>
      <c r="E113" s="974"/>
      <c r="F113" s="974"/>
      <c r="G113" s="974"/>
      <c r="H113" s="974"/>
      <c r="I113" s="976"/>
      <c r="L113" s="878" t="s">
        <v>14</v>
      </c>
      <c r="M113" s="906">
        <v>1854</v>
      </c>
      <c r="N113" s="910">
        <v>1538</v>
      </c>
      <c r="O113" s="977">
        <f>M113+N113</f>
        <v>3392</v>
      </c>
      <c r="P113" s="912">
        <v>0</v>
      </c>
      <c r="Q113" s="978">
        <f>O113+P113</f>
        <v>3392</v>
      </c>
      <c r="R113" s="906">
        <v>1952</v>
      </c>
      <c r="S113" s="910">
        <v>1690</v>
      </c>
      <c r="T113" s="979">
        <f>+R113+S113</f>
        <v>3642</v>
      </c>
      <c r="U113" s="912">
        <v>2</v>
      </c>
      <c r="V113" s="978">
        <f>T113+U113</f>
        <v>3644</v>
      </c>
      <c r="W113" s="909">
        <f t="shared" ref="W113:W121" si="204">IF(Q113=0,0,((V113/Q113)-1)*100)</f>
        <v>7.4292452830188704</v>
      </c>
    </row>
    <row r="114" spans="1:27" ht="12.75">
      <c r="B114" s="975"/>
      <c r="C114" s="974"/>
      <c r="D114" s="974"/>
      <c r="E114" s="974"/>
      <c r="F114" s="974"/>
      <c r="G114" s="974"/>
      <c r="H114" s="974"/>
      <c r="I114" s="976"/>
      <c r="L114" s="878" t="s">
        <v>15</v>
      </c>
      <c r="M114" s="906">
        <v>2006</v>
      </c>
      <c r="N114" s="910">
        <v>1660</v>
      </c>
      <c r="O114" s="977">
        <f>M114+N114</f>
        <v>3666</v>
      </c>
      <c r="P114" s="912">
        <v>0</v>
      </c>
      <c r="Q114" s="978">
        <f>O114+P114</f>
        <v>3666</v>
      </c>
      <c r="R114" s="906">
        <v>2090</v>
      </c>
      <c r="S114" s="910">
        <v>1629</v>
      </c>
      <c r="T114" s="979">
        <f>+R114+S114</f>
        <v>3719</v>
      </c>
      <c r="U114" s="912">
        <v>0</v>
      </c>
      <c r="V114" s="978">
        <f>T114+U114</f>
        <v>3719</v>
      </c>
      <c r="W114" s="909">
        <f t="shared" si="204"/>
        <v>1.445717403164215</v>
      </c>
      <c r="Y114" s="915"/>
    </row>
    <row r="115" spans="1:27" ht="13.5" thickBot="1">
      <c r="B115" s="975"/>
      <c r="C115" s="974"/>
      <c r="D115" s="974"/>
      <c r="E115" s="974"/>
      <c r="F115" s="974"/>
      <c r="G115" s="974"/>
      <c r="H115" s="974"/>
      <c r="I115" s="976"/>
      <c r="L115" s="886" t="s">
        <v>16</v>
      </c>
      <c r="M115" s="906">
        <v>2339</v>
      </c>
      <c r="N115" s="910">
        <v>2010</v>
      </c>
      <c r="O115" s="977">
        <f>M115+N115</f>
        <v>4349</v>
      </c>
      <c r="P115" s="912">
        <v>0</v>
      </c>
      <c r="Q115" s="978">
        <f>O115+P115</f>
        <v>4349</v>
      </c>
      <c r="R115" s="906">
        <v>2383</v>
      </c>
      <c r="S115" s="910">
        <v>1883</v>
      </c>
      <c r="T115" s="979">
        <f>+R115+S115</f>
        <v>4266</v>
      </c>
      <c r="U115" s="912">
        <v>5</v>
      </c>
      <c r="V115" s="978">
        <f>T115+U115</f>
        <v>4271</v>
      </c>
      <c r="W115" s="909">
        <f t="shared" si="204"/>
        <v>-1.7935157507472987</v>
      </c>
      <c r="Y115" s="915"/>
    </row>
    <row r="116" spans="1:27" ht="14.25" thickTop="1" thickBot="1">
      <c r="B116" s="975"/>
      <c r="C116" s="974"/>
      <c r="D116" s="974"/>
      <c r="E116" s="974"/>
      <c r="F116" s="974"/>
      <c r="G116" s="974"/>
      <c r="H116" s="974"/>
      <c r="I116" s="976"/>
      <c r="L116" s="983" t="s">
        <v>17</v>
      </c>
      <c r="M116" s="984">
        <f>+M113+M114+M115</f>
        <v>6199</v>
      </c>
      <c r="N116" s="985">
        <f>+N113+N114+N115</f>
        <v>5208</v>
      </c>
      <c r="O116" s="984">
        <f t="shared" ref="O116:Q116" si="205">+O113+O114+O115</f>
        <v>11407</v>
      </c>
      <c r="P116" s="984">
        <f t="shared" si="205"/>
        <v>0</v>
      </c>
      <c r="Q116" s="986">
        <f t="shared" si="205"/>
        <v>11407</v>
      </c>
      <c r="R116" s="984">
        <f>+R113+R114+R115</f>
        <v>6425</v>
      </c>
      <c r="S116" s="985">
        <f>+S113+S114+S115</f>
        <v>5202</v>
      </c>
      <c r="T116" s="984">
        <f t="shared" ref="T116:V116" si="206">+T113+T114+T115</f>
        <v>11627</v>
      </c>
      <c r="U116" s="984">
        <f t="shared" si="206"/>
        <v>7</v>
      </c>
      <c r="V116" s="986">
        <f t="shared" si="206"/>
        <v>11634</v>
      </c>
      <c r="W116" s="987">
        <f t="shared" si="204"/>
        <v>1.9900061365828003</v>
      </c>
      <c r="Y116" s="915"/>
      <c r="Z116" s="915"/>
    </row>
    <row r="117" spans="1:27" ht="13.5" thickTop="1">
      <c r="B117" s="975"/>
      <c r="C117" s="974"/>
      <c r="D117" s="974"/>
      <c r="E117" s="974"/>
      <c r="F117" s="974"/>
      <c r="G117" s="974"/>
      <c r="H117" s="974"/>
      <c r="I117" s="976"/>
      <c r="L117" s="878" t="s">
        <v>18</v>
      </c>
      <c r="M117" s="906">
        <v>2277</v>
      </c>
      <c r="N117" s="910">
        <v>1707</v>
      </c>
      <c r="O117" s="977">
        <f>M117+N117</f>
        <v>3984</v>
      </c>
      <c r="P117" s="912">
        <v>0</v>
      </c>
      <c r="Q117" s="978">
        <f>O117+P117</f>
        <v>3984</v>
      </c>
      <c r="R117" s="906">
        <v>2301</v>
      </c>
      <c r="S117" s="910">
        <v>1945</v>
      </c>
      <c r="T117" s="977">
        <f>R117+S117</f>
        <v>4246</v>
      </c>
      <c r="U117" s="912">
        <v>4</v>
      </c>
      <c r="V117" s="978">
        <f>T117+U117</f>
        <v>4250</v>
      </c>
      <c r="W117" s="909">
        <f t="shared" si="204"/>
        <v>6.6767068273092312</v>
      </c>
      <c r="Y117" s="915"/>
      <c r="Z117" s="915"/>
    </row>
    <row r="118" spans="1:27" ht="12.75">
      <c r="B118" s="975"/>
      <c r="C118" s="974"/>
      <c r="D118" s="974"/>
      <c r="E118" s="974"/>
      <c r="F118" s="974"/>
      <c r="G118" s="974"/>
      <c r="H118" s="974"/>
      <c r="I118" s="976"/>
      <c r="L118" s="878" t="s">
        <v>19</v>
      </c>
      <c r="M118" s="906">
        <v>2314</v>
      </c>
      <c r="N118" s="910">
        <v>1807</v>
      </c>
      <c r="O118" s="977">
        <f>M118+N118</f>
        <v>4121</v>
      </c>
      <c r="P118" s="912">
        <v>0</v>
      </c>
      <c r="Q118" s="978">
        <f>O118+P118</f>
        <v>4121</v>
      </c>
      <c r="R118" s="906">
        <v>1819</v>
      </c>
      <c r="S118" s="910">
        <v>1736</v>
      </c>
      <c r="T118" s="977">
        <f>R118+S118</f>
        <v>3555</v>
      </c>
      <c r="U118" s="912">
        <v>0</v>
      </c>
      <c r="V118" s="978">
        <f>T118+U118</f>
        <v>3555</v>
      </c>
      <c r="W118" s="909">
        <f>IF(Q118=0,0,((V118/Q118)-1)*100)</f>
        <v>-13.734530453773353</v>
      </c>
      <c r="Y118" s="915"/>
      <c r="Z118" s="915"/>
    </row>
    <row r="119" spans="1:27" ht="13.5" thickBot="1">
      <c r="B119" s="975"/>
      <c r="C119" s="974"/>
      <c r="D119" s="974"/>
      <c r="E119" s="974"/>
      <c r="F119" s="974"/>
      <c r="G119" s="974"/>
      <c r="H119" s="974"/>
      <c r="I119" s="976"/>
      <c r="L119" s="878" t="s">
        <v>20</v>
      </c>
      <c r="M119" s="906">
        <v>2532</v>
      </c>
      <c r="N119" s="910">
        <v>2067</v>
      </c>
      <c r="O119" s="977">
        <f>M119+N119</f>
        <v>4599</v>
      </c>
      <c r="P119" s="912">
        <v>0</v>
      </c>
      <c r="Q119" s="978">
        <f>O119+P119</f>
        <v>4599</v>
      </c>
      <c r="R119" s="906">
        <v>2175</v>
      </c>
      <c r="S119" s="910">
        <v>1860</v>
      </c>
      <c r="T119" s="977">
        <f>R119+S119</f>
        <v>4035</v>
      </c>
      <c r="U119" s="912">
        <v>0</v>
      </c>
      <c r="V119" s="978">
        <f>T119+U119</f>
        <v>4035</v>
      </c>
      <c r="W119" s="909">
        <f>IF(Q119=0,0,((V119/Q119)-1)*100)</f>
        <v>-12.263535551206783</v>
      </c>
      <c r="Y119" s="915"/>
      <c r="Z119" s="915"/>
    </row>
    <row r="120" spans="1:27" s="982" customFormat="1" ht="12.75" customHeight="1" thickTop="1" thickBot="1">
      <c r="A120" s="974"/>
      <c r="B120" s="975"/>
      <c r="C120" s="974"/>
      <c r="D120" s="974"/>
      <c r="E120" s="974"/>
      <c r="F120" s="974"/>
      <c r="G120" s="974"/>
      <c r="H120" s="974"/>
      <c r="I120" s="976"/>
      <c r="J120" s="974"/>
      <c r="K120" s="871"/>
      <c r="L120" s="983" t="s">
        <v>87</v>
      </c>
      <c r="M120" s="984">
        <f>+M117+M118+M119</f>
        <v>7123</v>
      </c>
      <c r="N120" s="985">
        <f t="shared" ref="N120" si="207">+N117+N118+N119</f>
        <v>5581</v>
      </c>
      <c r="O120" s="984">
        <f t="shared" ref="O120" si="208">+O117+O118+O119</f>
        <v>12704</v>
      </c>
      <c r="P120" s="984">
        <f t="shared" ref="P120" si="209">+P117+P118+P119</f>
        <v>0</v>
      </c>
      <c r="Q120" s="986">
        <f t="shared" ref="Q120" si="210">+Q117+Q118+Q119</f>
        <v>12704</v>
      </c>
      <c r="R120" s="984">
        <f t="shared" ref="R120" si="211">+R117+R118+R119</f>
        <v>6295</v>
      </c>
      <c r="S120" s="985">
        <f t="shared" ref="S120" si="212">+S117+S118+S119</f>
        <v>5541</v>
      </c>
      <c r="T120" s="984">
        <f t="shared" ref="T120" si="213">+T117+T118+T119</f>
        <v>11836</v>
      </c>
      <c r="U120" s="984">
        <f t="shared" ref="U120" si="214">+U117+U118+U119</f>
        <v>4</v>
      </c>
      <c r="V120" s="986">
        <f t="shared" ref="V120" si="215">+V117+V118+V119</f>
        <v>11840</v>
      </c>
      <c r="W120" s="987">
        <f t="shared" ref="W120" si="216">IF(Q120=0,0,((V120/Q120)-1)*100)</f>
        <v>-6.8010075566750654</v>
      </c>
      <c r="X120" s="873"/>
      <c r="Y120" s="915"/>
      <c r="Z120" s="915"/>
      <c r="AA120" s="938"/>
    </row>
    <row r="121" spans="1:27" ht="13.5" thickTop="1">
      <c r="B121" s="975"/>
      <c r="C121" s="974"/>
      <c r="D121" s="974"/>
      <c r="E121" s="974"/>
      <c r="F121" s="974"/>
      <c r="G121" s="974"/>
      <c r="H121" s="974"/>
      <c r="I121" s="976"/>
      <c r="L121" s="878" t="s">
        <v>21</v>
      </c>
      <c r="M121" s="906">
        <v>1891</v>
      </c>
      <c r="N121" s="910">
        <v>1633</v>
      </c>
      <c r="O121" s="977">
        <f>M121+N121</f>
        <v>3524</v>
      </c>
      <c r="P121" s="912">
        <v>0</v>
      </c>
      <c r="Q121" s="978">
        <f>O121+P121</f>
        <v>3524</v>
      </c>
      <c r="R121" s="906">
        <v>1795</v>
      </c>
      <c r="S121" s="910">
        <v>1569</v>
      </c>
      <c r="T121" s="977">
        <f>R121+S121</f>
        <v>3364</v>
      </c>
      <c r="U121" s="912">
        <v>0</v>
      </c>
      <c r="V121" s="978">
        <f>T121+U121</f>
        <v>3364</v>
      </c>
      <c r="W121" s="909">
        <f t="shared" si="204"/>
        <v>-4.5402951191827468</v>
      </c>
      <c r="Y121" s="980"/>
      <c r="Z121" s="915"/>
      <c r="AA121" s="981"/>
    </row>
    <row r="122" spans="1:27" ht="12.75">
      <c r="B122" s="975"/>
      <c r="C122" s="974"/>
      <c r="D122" s="974"/>
      <c r="E122" s="974"/>
      <c r="F122" s="974"/>
      <c r="G122" s="974"/>
      <c r="H122" s="974"/>
      <c r="I122" s="976"/>
      <c r="L122" s="878" t="s">
        <v>88</v>
      </c>
      <c r="M122" s="906">
        <v>1936</v>
      </c>
      <c r="N122" s="910">
        <v>1514</v>
      </c>
      <c r="O122" s="977">
        <f>+M122+N122</f>
        <v>3450</v>
      </c>
      <c r="P122" s="912">
        <v>0</v>
      </c>
      <c r="Q122" s="978">
        <f>+O122+P122</f>
        <v>3450</v>
      </c>
      <c r="R122" s="906">
        <v>2128</v>
      </c>
      <c r="S122" s="910">
        <v>1603</v>
      </c>
      <c r="T122" s="977">
        <f>+R122+S122</f>
        <v>3731</v>
      </c>
      <c r="U122" s="912">
        <v>0</v>
      </c>
      <c r="V122" s="978">
        <f>+T122+U122</f>
        <v>3731</v>
      </c>
      <c r="W122" s="909">
        <f t="shared" ref="W122:W126" si="217">IF(Q122=0,0,((V122/Q122)-1)*100)</f>
        <v>8.1449275362318829</v>
      </c>
      <c r="Y122" s="980"/>
      <c r="Z122" s="980"/>
      <c r="AA122" s="981"/>
    </row>
    <row r="123" spans="1:27" ht="13.5" thickBot="1">
      <c r="B123" s="975"/>
      <c r="C123" s="974"/>
      <c r="D123" s="974"/>
      <c r="E123" s="974"/>
      <c r="F123" s="974"/>
      <c r="G123" s="974"/>
      <c r="H123" s="974"/>
      <c r="I123" s="976"/>
      <c r="L123" s="878" t="s">
        <v>22</v>
      </c>
      <c r="M123" s="906">
        <v>1994</v>
      </c>
      <c r="N123" s="910">
        <v>1575</v>
      </c>
      <c r="O123" s="979">
        <f>+M123+N123</f>
        <v>3569</v>
      </c>
      <c r="P123" s="918">
        <v>0</v>
      </c>
      <c r="Q123" s="978">
        <f>+O123+P123</f>
        <v>3569</v>
      </c>
      <c r="R123" s="906">
        <v>2125</v>
      </c>
      <c r="S123" s="910">
        <v>1652</v>
      </c>
      <c r="T123" s="979">
        <f>+R123+S123</f>
        <v>3777</v>
      </c>
      <c r="U123" s="918">
        <v>0</v>
      </c>
      <c r="V123" s="978">
        <f>+T123+U123</f>
        <v>3777</v>
      </c>
      <c r="W123" s="909">
        <f t="shared" si="217"/>
        <v>5.8279630148500905</v>
      </c>
      <c r="Y123" s="980"/>
      <c r="Z123" s="980"/>
      <c r="AA123" s="981"/>
    </row>
    <row r="124" spans="1:27" ht="14.25" thickTop="1" thickBot="1">
      <c r="A124" s="974"/>
      <c r="B124" s="975"/>
      <c r="C124" s="974"/>
      <c r="D124" s="974"/>
      <c r="E124" s="974"/>
      <c r="F124" s="974"/>
      <c r="G124" s="974"/>
      <c r="H124" s="974"/>
      <c r="I124" s="976"/>
      <c r="J124" s="974"/>
      <c r="L124" s="988" t="s">
        <v>60</v>
      </c>
      <c r="M124" s="989">
        <f>+M121+M122+M123</f>
        <v>5821</v>
      </c>
      <c r="N124" s="989">
        <f t="shared" ref="N124" si="218">+N121+N122+N123</f>
        <v>4722</v>
      </c>
      <c r="O124" s="990">
        <f t="shared" ref="O124" si="219">+O121+O122+O123</f>
        <v>10543</v>
      </c>
      <c r="P124" s="990">
        <f t="shared" ref="P124" si="220">+P121+P122+P123</f>
        <v>0</v>
      </c>
      <c r="Q124" s="990">
        <f t="shared" ref="Q124" si="221">+Q121+Q122+Q123</f>
        <v>10543</v>
      </c>
      <c r="R124" s="989">
        <f t="shared" ref="R124" si="222">+R121+R122+R123</f>
        <v>6048</v>
      </c>
      <c r="S124" s="989">
        <f t="shared" ref="S124" si="223">+S121+S122+S123</f>
        <v>4824</v>
      </c>
      <c r="T124" s="990">
        <f t="shared" ref="T124" si="224">+T121+T122+T123</f>
        <v>10872</v>
      </c>
      <c r="U124" s="990">
        <f t="shared" ref="U124" si="225">+U121+U122+U123</f>
        <v>0</v>
      </c>
      <c r="V124" s="990">
        <f t="shared" ref="V124" si="226">+V121+V122+V123</f>
        <v>10872</v>
      </c>
      <c r="W124" s="991">
        <f t="shared" si="217"/>
        <v>3.1205539220335865</v>
      </c>
      <c r="Y124" s="980"/>
      <c r="Z124" s="980"/>
      <c r="AA124" s="981"/>
    </row>
    <row r="125" spans="1:27" s="982" customFormat="1" ht="12.75" customHeight="1" thickTop="1">
      <c r="A125" s="993"/>
      <c r="B125" s="994"/>
      <c r="C125" s="995"/>
      <c r="D125" s="995"/>
      <c r="E125" s="995"/>
      <c r="F125" s="995"/>
      <c r="G125" s="995"/>
      <c r="H125" s="995"/>
      <c r="I125" s="976"/>
      <c r="J125" s="993"/>
      <c r="K125" s="993"/>
      <c r="L125" s="878" t="s">
        <v>24</v>
      </c>
      <c r="M125" s="906">
        <v>1877</v>
      </c>
      <c r="N125" s="910">
        <v>1769</v>
      </c>
      <c r="O125" s="979">
        <f>+M125+N125</f>
        <v>3646</v>
      </c>
      <c r="P125" s="951">
        <v>0</v>
      </c>
      <c r="Q125" s="978">
        <f>+O125+P125</f>
        <v>3646</v>
      </c>
      <c r="R125" s="906">
        <v>2318</v>
      </c>
      <c r="S125" s="910">
        <v>1618</v>
      </c>
      <c r="T125" s="979">
        <f>+R125+S125</f>
        <v>3936</v>
      </c>
      <c r="U125" s="951">
        <v>1</v>
      </c>
      <c r="V125" s="978">
        <f>+T125+U125</f>
        <v>3937</v>
      </c>
      <c r="W125" s="909">
        <f t="shared" si="217"/>
        <v>7.9813494240263294</v>
      </c>
      <c r="X125" s="996"/>
      <c r="Y125" s="915"/>
      <c r="AA125" s="981"/>
    </row>
    <row r="126" spans="1:27" s="982" customFormat="1" ht="12.75" customHeight="1">
      <c r="A126" s="993"/>
      <c r="B126" s="997"/>
      <c r="C126" s="998"/>
      <c r="D126" s="998"/>
      <c r="E126" s="998"/>
      <c r="F126" s="998"/>
      <c r="G126" s="998"/>
      <c r="H126" s="998"/>
      <c r="I126" s="976"/>
      <c r="J126" s="993"/>
      <c r="K126" s="993"/>
      <c r="L126" s="878" t="s">
        <v>25</v>
      </c>
      <c r="M126" s="906">
        <v>2069</v>
      </c>
      <c r="N126" s="910">
        <v>1937</v>
      </c>
      <c r="O126" s="979">
        <f>+M126+N126</f>
        <v>4006</v>
      </c>
      <c r="P126" s="912">
        <v>0</v>
      </c>
      <c r="Q126" s="978">
        <f>+O126+P126</f>
        <v>4006</v>
      </c>
      <c r="R126" s="906">
        <v>2409</v>
      </c>
      <c r="S126" s="910">
        <v>1832</v>
      </c>
      <c r="T126" s="979">
        <f>+R126+S126</f>
        <v>4241</v>
      </c>
      <c r="U126" s="912">
        <v>1</v>
      </c>
      <c r="V126" s="978">
        <f>+T126+U126</f>
        <v>4242</v>
      </c>
      <c r="W126" s="909">
        <f t="shared" si="217"/>
        <v>5.8911632551173154</v>
      </c>
      <c r="X126" s="996"/>
      <c r="Y126" s="915"/>
      <c r="AA126" s="981"/>
    </row>
    <row r="127" spans="1:27" s="982" customFormat="1" ht="12.75" customHeight="1" thickBot="1">
      <c r="A127" s="993"/>
      <c r="B127" s="997"/>
      <c r="C127" s="998"/>
      <c r="D127" s="998"/>
      <c r="E127" s="998"/>
      <c r="F127" s="998"/>
      <c r="G127" s="998"/>
      <c r="H127" s="998"/>
      <c r="I127" s="976"/>
      <c r="J127" s="993"/>
      <c r="K127" s="993"/>
      <c r="L127" s="878" t="s">
        <v>26</v>
      </c>
      <c r="M127" s="906">
        <v>1805</v>
      </c>
      <c r="N127" s="910">
        <v>1776</v>
      </c>
      <c r="O127" s="979">
        <f>+M127+N127</f>
        <v>3581</v>
      </c>
      <c r="P127" s="912">
        <v>0</v>
      </c>
      <c r="Q127" s="978">
        <f>O127+P127</f>
        <v>3581</v>
      </c>
      <c r="R127" s="906">
        <v>2254</v>
      </c>
      <c r="S127" s="910">
        <v>1480</v>
      </c>
      <c r="T127" s="979">
        <f>+R127+S127</f>
        <v>3734</v>
      </c>
      <c r="U127" s="912">
        <v>0</v>
      </c>
      <c r="V127" s="978">
        <f>T127+U127</f>
        <v>3734</v>
      </c>
      <c r="W127" s="909">
        <f>IF(Q127=0,0,((V127/Q127)-1)*100)</f>
        <v>4.2725495671600111</v>
      </c>
      <c r="X127" s="996"/>
      <c r="Y127" s="915"/>
      <c r="AA127" s="981"/>
    </row>
    <row r="128" spans="1:27" s="982" customFormat="1" ht="12.75" customHeight="1" thickTop="1" thickBot="1">
      <c r="A128" s="974"/>
      <c r="B128" s="975"/>
      <c r="C128" s="974"/>
      <c r="D128" s="974"/>
      <c r="E128" s="974"/>
      <c r="F128" s="974"/>
      <c r="G128" s="974"/>
      <c r="H128" s="974"/>
      <c r="I128" s="976"/>
      <c r="J128" s="974"/>
      <c r="K128" s="871"/>
      <c r="L128" s="983" t="s">
        <v>27</v>
      </c>
      <c r="M128" s="984">
        <f>+M125+M126+M127</f>
        <v>5751</v>
      </c>
      <c r="N128" s="985">
        <f t="shared" ref="N128" si="227">+N125+N126+N127</f>
        <v>5482</v>
      </c>
      <c r="O128" s="984">
        <f t="shared" ref="O128" si="228">+O125+O126+O127</f>
        <v>11233</v>
      </c>
      <c r="P128" s="984">
        <f t="shared" ref="P128" si="229">+P125+P126+P127</f>
        <v>0</v>
      </c>
      <c r="Q128" s="984">
        <f t="shared" ref="Q128" si="230">+Q125+Q126+Q127</f>
        <v>11233</v>
      </c>
      <c r="R128" s="984">
        <f t="shared" ref="R128" si="231">+R125+R126+R127</f>
        <v>6981</v>
      </c>
      <c r="S128" s="985">
        <f t="shared" ref="S128" si="232">+S125+S126+S127</f>
        <v>4930</v>
      </c>
      <c r="T128" s="984">
        <f t="shared" ref="T128" si="233">+T125+T126+T127</f>
        <v>11911</v>
      </c>
      <c r="U128" s="984">
        <f t="shared" ref="U128" si="234">+U125+U126+U127</f>
        <v>2</v>
      </c>
      <c r="V128" s="984">
        <f t="shared" ref="V128" si="235">+V125+V126+V127</f>
        <v>11913</v>
      </c>
      <c r="W128" s="987">
        <f t="shared" ref="W128" si="236">IF(Q128=0,0,((V128/Q128)-1)*100)</f>
        <v>6.0535920947209165</v>
      </c>
      <c r="X128" s="996"/>
      <c r="Y128" s="915"/>
      <c r="AA128" s="981"/>
    </row>
    <row r="129" spans="1:27" s="871" customFormat="1" ht="14.25" thickTop="1" thickBot="1">
      <c r="A129" s="974"/>
      <c r="B129" s="975"/>
      <c r="C129" s="974"/>
      <c r="D129" s="974"/>
      <c r="E129" s="974"/>
      <c r="F129" s="974"/>
      <c r="G129" s="974"/>
      <c r="H129" s="974"/>
      <c r="I129" s="976"/>
      <c r="J129" s="974"/>
      <c r="L129" s="983" t="s">
        <v>92</v>
      </c>
      <c r="M129" s="984">
        <f>+M120+M124+M125+M126+M127</f>
        <v>18695</v>
      </c>
      <c r="N129" s="985">
        <f t="shared" ref="N129:V129" si="237">+N120+N124+N125+N126+N127</f>
        <v>15785</v>
      </c>
      <c r="O129" s="984">
        <f t="shared" si="237"/>
        <v>34480</v>
      </c>
      <c r="P129" s="984">
        <f t="shared" si="237"/>
        <v>0</v>
      </c>
      <c r="Q129" s="984">
        <f t="shared" si="237"/>
        <v>34480</v>
      </c>
      <c r="R129" s="984">
        <f t="shared" si="237"/>
        <v>19324</v>
      </c>
      <c r="S129" s="985">
        <f t="shared" si="237"/>
        <v>15295</v>
      </c>
      <c r="T129" s="984">
        <f t="shared" si="237"/>
        <v>34619</v>
      </c>
      <c r="U129" s="984">
        <f t="shared" si="237"/>
        <v>6</v>
      </c>
      <c r="V129" s="986">
        <f t="shared" si="237"/>
        <v>34625</v>
      </c>
      <c r="W129" s="987">
        <f>IF(Q129=0,0,((V129/Q129)-1)*100)</f>
        <v>0.42053364269141191</v>
      </c>
      <c r="X129" s="873"/>
      <c r="Y129" s="980"/>
      <c r="Z129" s="980"/>
      <c r="AA129" s="981"/>
    </row>
    <row r="130" spans="1:27" s="982" customFormat="1" ht="12.75" customHeight="1" thickTop="1" thickBot="1">
      <c r="A130" s="974"/>
      <c r="B130" s="975"/>
      <c r="C130" s="974"/>
      <c r="D130" s="974"/>
      <c r="E130" s="974"/>
      <c r="F130" s="974"/>
      <c r="G130" s="974"/>
      <c r="H130" s="974"/>
      <c r="I130" s="976"/>
      <c r="J130" s="974"/>
      <c r="K130" s="871"/>
      <c r="L130" s="983" t="s">
        <v>89</v>
      </c>
      <c r="M130" s="984">
        <f>+M116+M120+M124+M128</f>
        <v>24894</v>
      </c>
      <c r="N130" s="985">
        <f t="shared" ref="N130:V130" si="238">+N116+N120+N124+N128</f>
        <v>20993</v>
      </c>
      <c r="O130" s="984">
        <f t="shared" si="238"/>
        <v>45887</v>
      </c>
      <c r="P130" s="984">
        <f t="shared" si="238"/>
        <v>0</v>
      </c>
      <c r="Q130" s="986">
        <f t="shared" si="238"/>
        <v>45887</v>
      </c>
      <c r="R130" s="984">
        <f t="shared" si="238"/>
        <v>25749</v>
      </c>
      <c r="S130" s="985">
        <f t="shared" si="238"/>
        <v>20497</v>
      </c>
      <c r="T130" s="984">
        <f t="shared" si="238"/>
        <v>46246</v>
      </c>
      <c r="U130" s="984">
        <f t="shared" si="238"/>
        <v>13</v>
      </c>
      <c r="V130" s="986">
        <f t="shared" si="238"/>
        <v>46259</v>
      </c>
      <c r="W130" s="987">
        <f>IF(Q130=0,0,((V130/Q130)-1)*100)</f>
        <v>0.81068712271450405</v>
      </c>
      <c r="X130" s="873"/>
      <c r="Y130" s="915"/>
      <c r="Z130" s="915"/>
      <c r="AA130" s="938"/>
    </row>
    <row r="131" spans="1:27" ht="14.25" thickTop="1" thickBot="1">
      <c r="B131" s="975"/>
      <c r="C131" s="974"/>
      <c r="D131" s="974"/>
      <c r="E131" s="974"/>
      <c r="F131" s="974"/>
      <c r="G131" s="974"/>
      <c r="H131" s="974"/>
      <c r="I131" s="976"/>
      <c r="L131" s="959" t="s">
        <v>59</v>
      </c>
      <c r="M131" s="871"/>
      <c r="N131" s="871"/>
      <c r="O131" s="871"/>
      <c r="P131" s="871"/>
      <c r="Q131" s="871"/>
      <c r="R131" s="871"/>
      <c r="S131" s="871"/>
      <c r="T131" s="871"/>
      <c r="U131" s="871"/>
      <c r="V131" s="871"/>
      <c r="W131" s="999"/>
    </row>
    <row r="132" spans="1:27" ht="13.5" thickTop="1">
      <c r="B132" s="975"/>
      <c r="C132" s="974"/>
      <c r="D132" s="974"/>
      <c r="E132" s="974"/>
      <c r="F132" s="974"/>
      <c r="G132" s="974"/>
      <c r="H132" s="974"/>
      <c r="I132" s="976"/>
      <c r="L132" s="1416" t="s">
        <v>46</v>
      </c>
      <c r="M132" s="1417"/>
      <c r="N132" s="1417"/>
      <c r="O132" s="1417"/>
      <c r="P132" s="1417"/>
      <c r="Q132" s="1417"/>
      <c r="R132" s="1417"/>
      <c r="S132" s="1417"/>
      <c r="T132" s="1417"/>
      <c r="U132" s="1417"/>
      <c r="V132" s="1417"/>
      <c r="W132" s="1418"/>
    </row>
    <row r="133" spans="1:27" ht="18" thickBot="1">
      <c r="B133" s="975"/>
      <c r="C133" s="974"/>
      <c r="D133" s="974"/>
      <c r="E133" s="974"/>
      <c r="F133" s="974"/>
      <c r="G133" s="974"/>
      <c r="H133" s="974"/>
      <c r="I133" s="976"/>
      <c r="L133" s="1419" t="s">
        <v>47</v>
      </c>
      <c r="M133" s="1420"/>
      <c r="N133" s="1420"/>
      <c r="O133" s="1420"/>
      <c r="P133" s="1420"/>
      <c r="Q133" s="1420"/>
      <c r="R133" s="1420"/>
      <c r="S133" s="1420"/>
      <c r="T133" s="1420"/>
      <c r="U133" s="1420"/>
      <c r="V133" s="1420"/>
      <c r="W133" s="1421"/>
      <c r="Z133" s="1000"/>
    </row>
    <row r="134" spans="1:27" ht="18.75" thickTop="1" thickBot="1">
      <c r="B134" s="975"/>
      <c r="C134" s="974"/>
      <c r="D134" s="974"/>
      <c r="E134" s="974"/>
      <c r="F134" s="974"/>
      <c r="G134" s="974"/>
      <c r="H134" s="974"/>
      <c r="I134" s="976"/>
      <c r="L134" s="874"/>
      <c r="M134" s="871"/>
      <c r="N134" s="871"/>
      <c r="O134" s="871"/>
      <c r="P134" s="871"/>
      <c r="Q134" s="871"/>
      <c r="R134" s="871"/>
      <c r="S134" s="871"/>
      <c r="T134" s="871"/>
      <c r="U134" s="871"/>
      <c r="V134" s="871"/>
      <c r="W134" s="967" t="s">
        <v>40</v>
      </c>
      <c r="Z134" s="1001"/>
    </row>
    <row r="135" spans="1:27" ht="14.25" thickTop="1" thickBot="1">
      <c r="B135" s="874"/>
      <c r="C135" s="871"/>
      <c r="D135" s="871"/>
      <c r="E135" s="871"/>
      <c r="F135" s="871"/>
      <c r="G135" s="871"/>
      <c r="H135" s="871"/>
      <c r="I135" s="875"/>
      <c r="L135" s="876"/>
      <c r="M135" s="1428" t="s">
        <v>90</v>
      </c>
      <c r="N135" s="1429"/>
      <c r="O135" s="1429"/>
      <c r="P135" s="1429"/>
      <c r="Q135" s="1430"/>
      <c r="R135" s="1428" t="s">
        <v>91</v>
      </c>
      <c r="S135" s="1429"/>
      <c r="T135" s="1429"/>
      <c r="U135" s="1429"/>
      <c r="V135" s="1430"/>
      <c r="W135" s="877" t="s">
        <v>4</v>
      </c>
    </row>
    <row r="136" spans="1:27" ht="18" thickTop="1">
      <c r="B136" s="975"/>
      <c r="C136" s="974"/>
      <c r="D136" s="974"/>
      <c r="E136" s="974"/>
      <c r="F136" s="974"/>
      <c r="G136" s="974"/>
      <c r="H136" s="974"/>
      <c r="I136" s="976"/>
      <c r="L136" s="878" t="s">
        <v>5</v>
      </c>
      <c r="M136" s="879"/>
      <c r="N136" s="883"/>
      <c r="O136" s="968"/>
      <c r="P136" s="885"/>
      <c r="Q136" s="969"/>
      <c r="R136" s="879"/>
      <c r="S136" s="883"/>
      <c r="T136" s="968"/>
      <c r="U136" s="885"/>
      <c r="V136" s="969"/>
      <c r="W136" s="882" t="s">
        <v>6</v>
      </c>
      <c r="Z136" s="1001"/>
    </row>
    <row r="137" spans="1:27" ht="13.5" thickBot="1">
      <c r="B137" s="975"/>
      <c r="C137" s="974"/>
      <c r="D137" s="974"/>
      <c r="E137" s="974"/>
      <c r="F137" s="974"/>
      <c r="G137" s="974"/>
      <c r="H137" s="974"/>
      <c r="I137" s="976"/>
      <c r="L137" s="886"/>
      <c r="M137" s="891" t="s">
        <v>41</v>
      </c>
      <c r="N137" s="892" t="s">
        <v>42</v>
      </c>
      <c r="O137" s="970" t="s">
        <v>43</v>
      </c>
      <c r="P137" s="894" t="s">
        <v>13</v>
      </c>
      <c r="Q137" s="971" t="s">
        <v>9</v>
      </c>
      <c r="R137" s="891" t="s">
        <v>41</v>
      </c>
      <c r="S137" s="892" t="s">
        <v>42</v>
      </c>
      <c r="T137" s="970" t="s">
        <v>43</v>
      </c>
      <c r="U137" s="894" t="s">
        <v>13</v>
      </c>
      <c r="V137" s="971" t="s">
        <v>9</v>
      </c>
      <c r="W137" s="890"/>
    </row>
    <row r="138" spans="1:27" ht="4.5" customHeight="1" thickTop="1">
      <c r="B138" s="975"/>
      <c r="C138" s="974"/>
      <c r="D138" s="974"/>
      <c r="E138" s="974"/>
      <c r="F138" s="974"/>
      <c r="G138" s="974"/>
      <c r="H138" s="974"/>
      <c r="I138" s="976"/>
      <c r="L138" s="878"/>
      <c r="M138" s="899"/>
      <c r="N138" s="900"/>
      <c r="O138" s="972"/>
      <c r="P138" s="902"/>
      <c r="Q138" s="973"/>
      <c r="R138" s="899"/>
      <c r="S138" s="900"/>
      <c r="T138" s="972"/>
      <c r="U138" s="902"/>
      <c r="V138" s="973"/>
      <c r="W138" s="904"/>
    </row>
    <row r="139" spans="1:27" ht="12.75">
      <c r="B139" s="975"/>
      <c r="C139" s="974"/>
      <c r="D139" s="974"/>
      <c r="E139" s="974"/>
      <c r="F139" s="974"/>
      <c r="G139" s="974"/>
      <c r="H139" s="974"/>
      <c r="I139" s="976"/>
      <c r="L139" s="878" t="s">
        <v>14</v>
      </c>
      <c r="M139" s="906">
        <f t="shared" ref="M139:N141" si="239">+M87+M113</f>
        <v>48455</v>
      </c>
      <c r="N139" s="910">
        <f t="shared" si="239"/>
        <v>59439</v>
      </c>
      <c r="O139" s="977">
        <f>+M139+N139</f>
        <v>107894</v>
      </c>
      <c r="P139" s="912">
        <f>+P87+P113</f>
        <v>4241</v>
      </c>
      <c r="Q139" s="978">
        <f>+O139+P139</f>
        <v>112135</v>
      </c>
      <c r="R139" s="906">
        <f t="shared" ref="R139:S141" si="240">+R87+R113</f>
        <v>54974</v>
      </c>
      <c r="S139" s="910">
        <f t="shared" si="240"/>
        <v>65862</v>
      </c>
      <c r="T139" s="977">
        <f>+R139+S139</f>
        <v>120836</v>
      </c>
      <c r="U139" s="912">
        <f>+U87+U113</f>
        <v>4107</v>
      </c>
      <c r="V139" s="978">
        <f>+T139+U139</f>
        <v>124943</v>
      </c>
      <c r="W139" s="909">
        <f t="shared" ref="W139:W147" si="241">IF(Q139=0,0,((V139/Q139)-1)*100)</f>
        <v>11.421946760601065</v>
      </c>
      <c r="Y139" s="915"/>
    </row>
    <row r="140" spans="1:27" ht="12.75">
      <c r="B140" s="975"/>
      <c r="C140" s="974"/>
      <c r="D140" s="974"/>
      <c r="E140" s="974"/>
      <c r="F140" s="974"/>
      <c r="G140" s="974"/>
      <c r="H140" s="974"/>
      <c r="I140" s="976"/>
      <c r="L140" s="878" t="s">
        <v>15</v>
      </c>
      <c r="M140" s="906">
        <f t="shared" si="239"/>
        <v>47848</v>
      </c>
      <c r="N140" s="910">
        <f t="shared" si="239"/>
        <v>59857</v>
      </c>
      <c r="O140" s="977">
        <f t="shared" ref="O140:O141" si="242">+M140+N140</f>
        <v>107705</v>
      </c>
      <c r="P140" s="912">
        <f>+P88+P114</f>
        <v>3912</v>
      </c>
      <c r="Q140" s="978">
        <f t="shared" ref="Q140:Q141" si="243">+O140+P140</f>
        <v>111617</v>
      </c>
      <c r="R140" s="906">
        <f t="shared" si="240"/>
        <v>54951</v>
      </c>
      <c r="S140" s="910">
        <f t="shared" si="240"/>
        <v>65733</v>
      </c>
      <c r="T140" s="977">
        <f t="shared" ref="T140:T141" si="244">+R140+S140</f>
        <v>120684</v>
      </c>
      <c r="U140" s="912">
        <f>+U88+U114</f>
        <v>4435</v>
      </c>
      <c r="V140" s="978">
        <f t="shared" ref="V140:V141" si="245">+T140+U140</f>
        <v>125119</v>
      </c>
      <c r="W140" s="909">
        <f t="shared" si="241"/>
        <v>12.09672361737011</v>
      </c>
      <c r="Y140" s="915"/>
      <c r="Z140" s="915"/>
    </row>
    <row r="141" spans="1:27" ht="13.5" thickBot="1">
      <c r="B141" s="975"/>
      <c r="C141" s="974"/>
      <c r="D141" s="974"/>
      <c r="E141" s="974"/>
      <c r="F141" s="974"/>
      <c r="G141" s="974"/>
      <c r="H141" s="974"/>
      <c r="I141" s="976"/>
      <c r="L141" s="886" t="s">
        <v>16</v>
      </c>
      <c r="M141" s="906">
        <f t="shared" si="239"/>
        <v>46030</v>
      </c>
      <c r="N141" s="910">
        <f t="shared" si="239"/>
        <v>56946</v>
      </c>
      <c r="O141" s="977">
        <f t="shared" si="242"/>
        <v>102976</v>
      </c>
      <c r="P141" s="912">
        <f>+P89+P115</f>
        <v>3873</v>
      </c>
      <c r="Q141" s="978">
        <f t="shared" si="243"/>
        <v>106849</v>
      </c>
      <c r="R141" s="906">
        <f t="shared" si="240"/>
        <v>55430</v>
      </c>
      <c r="S141" s="910">
        <f t="shared" si="240"/>
        <v>65217</v>
      </c>
      <c r="T141" s="977">
        <f t="shared" si="244"/>
        <v>120647</v>
      </c>
      <c r="U141" s="912">
        <f>+U89+U115</f>
        <v>4139</v>
      </c>
      <c r="V141" s="978">
        <f t="shared" si="245"/>
        <v>124786</v>
      </c>
      <c r="W141" s="909">
        <f t="shared" si="241"/>
        <v>16.787241808533548</v>
      </c>
      <c r="Y141" s="915"/>
      <c r="Z141" s="915"/>
    </row>
    <row r="142" spans="1:27" ht="14.25" thickTop="1" thickBot="1">
      <c r="B142" s="975"/>
      <c r="C142" s="974"/>
      <c r="D142" s="974"/>
      <c r="E142" s="974"/>
      <c r="F142" s="974"/>
      <c r="G142" s="974"/>
      <c r="H142" s="974"/>
      <c r="I142" s="976"/>
      <c r="L142" s="983" t="s">
        <v>17</v>
      </c>
      <c r="M142" s="984">
        <f t="shared" ref="M142:Q142" si="246">+M139+M140+M141</f>
        <v>142333</v>
      </c>
      <c r="N142" s="985">
        <f t="shared" si="246"/>
        <v>176242</v>
      </c>
      <c r="O142" s="984">
        <f t="shared" si="246"/>
        <v>318575</v>
      </c>
      <c r="P142" s="984">
        <f t="shared" si="246"/>
        <v>12026</v>
      </c>
      <c r="Q142" s="986">
        <f t="shared" si="246"/>
        <v>330601</v>
      </c>
      <c r="R142" s="984">
        <f t="shared" ref="R142:V142" si="247">+R139+R140+R141</f>
        <v>165355</v>
      </c>
      <c r="S142" s="985">
        <f t="shared" si="247"/>
        <v>196812</v>
      </c>
      <c r="T142" s="984">
        <f t="shared" si="247"/>
        <v>362167</v>
      </c>
      <c r="U142" s="984">
        <f t="shared" si="247"/>
        <v>12681</v>
      </c>
      <c r="V142" s="986">
        <f t="shared" si="247"/>
        <v>374848</v>
      </c>
      <c r="W142" s="987">
        <f t="shared" si="241"/>
        <v>13.383807066524289</v>
      </c>
      <c r="Y142" s="915"/>
      <c r="Z142" s="915"/>
    </row>
    <row r="143" spans="1:27" ht="13.5" thickTop="1">
      <c r="B143" s="975"/>
      <c r="C143" s="974"/>
      <c r="D143" s="974"/>
      <c r="E143" s="974"/>
      <c r="F143" s="974"/>
      <c r="G143" s="974"/>
      <c r="H143" s="974"/>
      <c r="I143" s="976"/>
      <c r="L143" s="878" t="s">
        <v>18</v>
      </c>
      <c r="M143" s="906">
        <f t="shared" ref="M143:N145" si="248">+M91+M117</f>
        <v>46105</v>
      </c>
      <c r="N143" s="910">
        <f t="shared" si="248"/>
        <v>53150</v>
      </c>
      <c r="O143" s="977">
        <f t="shared" ref="O143" si="249">+M143+N143</f>
        <v>99255</v>
      </c>
      <c r="P143" s="912">
        <f>+P91+P117</f>
        <v>4089</v>
      </c>
      <c r="Q143" s="978">
        <f t="shared" ref="Q143" si="250">+O143+P143</f>
        <v>103344</v>
      </c>
      <c r="R143" s="906">
        <f t="shared" ref="R143:S145" si="251">+R91+R117</f>
        <v>51964</v>
      </c>
      <c r="S143" s="910">
        <f t="shared" si="251"/>
        <v>57836</v>
      </c>
      <c r="T143" s="977">
        <f t="shared" ref="T143" si="252">+R143+S143</f>
        <v>109800</v>
      </c>
      <c r="U143" s="912">
        <f>+U91+U117</f>
        <v>3777</v>
      </c>
      <c r="V143" s="978">
        <f t="shared" ref="V143" si="253">+T143+U143</f>
        <v>113577</v>
      </c>
      <c r="W143" s="909">
        <f t="shared" si="241"/>
        <v>9.9018810961449155</v>
      </c>
      <c r="Y143" s="915"/>
      <c r="Z143" s="915"/>
    </row>
    <row r="144" spans="1:27" ht="12.75">
      <c r="B144" s="975"/>
      <c r="C144" s="974"/>
      <c r="D144" s="974"/>
      <c r="E144" s="974"/>
      <c r="F144" s="974"/>
      <c r="G144" s="974"/>
      <c r="H144" s="974"/>
      <c r="I144" s="976"/>
      <c r="L144" s="878" t="s">
        <v>19</v>
      </c>
      <c r="M144" s="906">
        <f t="shared" si="248"/>
        <v>42649</v>
      </c>
      <c r="N144" s="910">
        <f t="shared" si="248"/>
        <v>51402</v>
      </c>
      <c r="O144" s="977">
        <f>+M144+N144</f>
        <v>94051</v>
      </c>
      <c r="P144" s="912">
        <f>+P92+P118</f>
        <v>3204</v>
      </c>
      <c r="Q144" s="978">
        <f>+O144+P144</f>
        <v>97255</v>
      </c>
      <c r="R144" s="906">
        <f t="shared" si="251"/>
        <v>47979</v>
      </c>
      <c r="S144" s="910">
        <f t="shared" si="251"/>
        <v>57986</v>
      </c>
      <c r="T144" s="977">
        <f>+R144+S144</f>
        <v>105965</v>
      </c>
      <c r="U144" s="912">
        <f>+U92+U118</f>
        <v>3259</v>
      </c>
      <c r="V144" s="978">
        <f>+T144+U144</f>
        <v>109224</v>
      </c>
      <c r="W144" s="909">
        <f>IF(Q144=0,0,((V144/Q144)-1)*100)</f>
        <v>12.306822271348516</v>
      </c>
      <c r="Y144" s="915"/>
      <c r="Z144" s="915"/>
    </row>
    <row r="145" spans="1:31" ht="13.5" thickBot="1">
      <c r="B145" s="975"/>
      <c r="C145" s="974"/>
      <c r="D145" s="974"/>
      <c r="E145" s="974"/>
      <c r="F145" s="974"/>
      <c r="G145" s="974"/>
      <c r="H145" s="974"/>
      <c r="I145" s="976"/>
      <c r="L145" s="878" t="s">
        <v>20</v>
      </c>
      <c r="M145" s="906">
        <f t="shared" si="248"/>
        <v>51438</v>
      </c>
      <c r="N145" s="910">
        <f t="shared" si="248"/>
        <v>60381</v>
      </c>
      <c r="O145" s="977">
        <f>+M145+N145</f>
        <v>111819</v>
      </c>
      <c r="P145" s="912">
        <f>+P93+P119</f>
        <v>3946</v>
      </c>
      <c r="Q145" s="978">
        <f>+O145+P145</f>
        <v>115765</v>
      </c>
      <c r="R145" s="906">
        <f t="shared" si="251"/>
        <v>59156</v>
      </c>
      <c r="S145" s="910">
        <f t="shared" si="251"/>
        <v>68982</v>
      </c>
      <c r="T145" s="977">
        <f>+R145+S145</f>
        <v>128138</v>
      </c>
      <c r="U145" s="912">
        <f>+U93+U119</f>
        <v>4166</v>
      </c>
      <c r="V145" s="978">
        <f>+T145+U145</f>
        <v>132304</v>
      </c>
      <c r="W145" s="909">
        <f>IF(Q145=0,0,((V145/Q145)-1)*100)</f>
        <v>14.286701507364064</v>
      </c>
      <c r="Y145" s="915"/>
      <c r="Z145" s="915"/>
    </row>
    <row r="146" spans="1:31" s="982" customFormat="1" ht="12.75" customHeight="1" thickTop="1" thickBot="1">
      <c r="A146" s="974"/>
      <c r="B146" s="975"/>
      <c r="C146" s="974"/>
      <c r="D146" s="974"/>
      <c r="E146" s="974"/>
      <c r="F146" s="974"/>
      <c r="G146" s="974"/>
      <c r="H146" s="974"/>
      <c r="I146" s="976"/>
      <c r="J146" s="974"/>
      <c r="K146" s="871"/>
      <c r="L146" s="983" t="s">
        <v>87</v>
      </c>
      <c r="M146" s="984">
        <f>+M143+M144+M145</f>
        <v>140192</v>
      </c>
      <c r="N146" s="985">
        <f t="shared" ref="N146" si="254">+N143+N144+N145</f>
        <v>164933</v>
      </c>
      <c r="O146" s="984">
        <f t="shared" ref="O146" si="255">+O143+O144+O145</f>
        <v>305125</v>
      </c>
      <c r="P146" s="984">
        <f t="shared" ref="P146" si="256">+P143+P144+P145</f>
        <v>11239</v>
      </c>
      <c r="Q146" s="986">
        <f t="shared" ref="Q146" si="257">+Q143+Q144+Q145</f>
        <v>316364</v>
      </c>
      <c r="R146" s="984">
        <f t="shared" ref="R146" si="258">+R143+R144+R145</f>
        <v>159099</v>
      </c>
      <c r="S146" s="985">
        <f t="shared" ref="S146" si="259">+S143+S144+S145</f>
        <v>184804</v>
      </c>
      <c r="T146" s="984">
        <f t="shared" ref="T146" si="260">+T143+T144+T145</f>
        <v>343903</v>
      </c>
      <c r="U146" s="984">
        <f t="shared" ref="U146" si="261">+U143+U144+U145</f>
        <v>11202</v>
      </c>
      <c r="V146" s="986">
        <f t="shared" ref="V146" si="262">+V143+V144+V145</f>
        <v>355105</v>
      </c>
      <c r="W146" s="987">
        <f t="shared" ref="W146" si="263">IF(Q146=0,0,((V146/Q146)-1)*100)</f>
        <v>12.245704315282403</v>
      </c>
      <c r="X146" s="873"/>
      <c r="Y146" s="915"/>
      <c r="Z146" s="915"/>
      <c r="AA146" s="938"/>
    </row>
    <row r="147" spans="1:31" ht="13.5" thickTop="1">
      <c r="B147" s="975"/>
      <c r="C147" s="974"/>
      <c r="D147" s="974"/>
      <c r="E147" s="974"/>
      <c r="F147" s="974"/>
      <c r="G147" s="974"/>
      <c r="H147" s="974"/>
      <c r="I147" s="976"/>
      <c r="L147" s="878" t="s">
        <v>21</v>
      </c>
      <c r="M147" s="906">
        <f t="shared" ref="M147:N149" si="264">+M95+M121</f>
        <v>44241</v>
      </c>
      <c r="N147" s="910">
        <f t="shared" si="264"/>
        <v>56385</v>
      </c>
      <c r="O147" s="977">
        <f t="shared" ref="O147" si="265">+M147+N147</f>
        <v>100626</v>
      </c>
      <c r="P147" s="912">
        <f>+P95+P121</f>
        <v>3913</v>
      </c>
      <c r="Q147" s="978">
        <f t="shared" ref="Q147" si="266">+O147+P147</f>
        <v>104539</v>
      </c>
      <c r="R147" s="906">
        <f t="shared" ref="R147:S149" si="267">+R95+R121</f>
        <v>50025</v>
      </c>
      <c r="S147" s="910">
        <f t="shared" si="267"/>
        <v>63267</v>
      </c>
      <c r="T147" s="977">
        <f t="shared" ref="T147" si="268">+R147+S147</f>
        <v>113292</v>
      </c>
      <c r="U147" s="912">
        <f>+U95+U121</f>
        <v>3605</v>
      </c>
      <c r="V147" s="978">
        <f t="shared" ref="V147" si="269">+T147+U147</f>
        <v>116897</v>
      </c>
      <c r="W147" s="909">
        <f t="shared" si="241"/>
        <v>11.821425496704574</v>
      </c>
      <c r="Y147" s="980"/>
      <c r="Z147" s="980"/>
      <c r="AA147" s="981"/>
    </row>
    <row r="148" spans="1:31" ht="12.75">
      <c r="B148" s="975"/>
      <c r="C148" s="974"/>
      <c r="D148" s="974"/>
      <c r="E148" s="974"/>
      <c r="F148" s="974"/>
      <c r="G148" s="974"/>
      <c r="H148" s="974"/>
      <c r="I148" s="976"/>
      <c r="L148" s="878" t="s">
        <v>88</v>
      </c>
      <c r="M148" s="906">
        <f t="shared" si="264"/>
        <v>44855</v>
      </c>
      <c r="N148" s="910">
        <f t="shared" si="264"/>
        <v>60971</v>
      </c>
      <c r="O148" s="977">
        <f>+M148+N148</f>
        <v>105826</v>
      </c>
      <c r="P148" s="912">
        <f>+P96+P122</f>
        <v>3601</v>
      </c>
      <c r="Q148" s="978">
        <f>+O148+P148</f>
        <v>109427</v>
      </c>
      <c r="R148" s="906">
        <f t="shared" si="267"/>
        <v>50834</v>
      </c>
      <c r="S148" s="910">
        <f t="shared" si="267"/>
        <v>65816</v>
      </c>
      <c r="T148" s="977">
        <f>+R148+S148</f>
        <v>116650</v>
      </c>
      <c r="U148" s="912">
        <f>+U96+U122</f>
        <v>3513</v>
      </c>
      <c r="V148" s="978">
        <f>+T148+U148</f>
        <v>120163</v>
      </c>
      <c r="W148" s="909">
        <f t="shared" ref="W148" si="270">IF(Q148=0,0,((V148/Q148)-1)*100)</f>
        <v>9.8111069480109947</v>
      </c>
      <c r="Y148" s="980"/>
      <c r="Z148" s="980"/>
      <c r="AA148" s="981"/>
    </row>
    <row r="149" spans="1:31" ht="13.5" thickBot="1">
      <c r="B149" s="975"/>
      <c r="C149" s="974"/>
      <c r="D149" s="974"/>
      <c r="E149" s="974"/>
      <c r="F149" s="974"/>
      <c r="G149" s="974"/>
      <c r="H149" s="974"/>
      <c r="I149" s="976"/>
      <c r="L149" s="878" t="s">
        <v>22</v>
      </c>
      <c r="M149" s="906">
        <f t="shared" si="264"/>
        <v>46876</v>
      </c>
      <c r="N149" s="910">
        <f t="shared" si="264"/>
        <v>58157</v>
      </c>
      <c r="O149" s="979">
        <f>+M149+N149</f>
        <v>105033</v>
      </c>
      <c r="P149" s="918">
        <f>+P97+P123</f>
        <v>3602</v>
      </c>
      <c r="Q149" s="978">
        <f>+O149+P149</f>
        <v>108635</v>
      </c>
      <c r="R149" s="906">
        <f t="shared" si="267"/>
        <v>51303</v>
      </c>
      <c r="S149" s="910">
        <f t="shared" si="267"/>
        <v>63214</v>
      </c>
      <c r="T149" s="979">
        <f>+R149+S149</f>
        <v>114517</v>
      </c>
      <c r="U149" s="918">
        <f>+U97+U123</f>
        <v>3382</v>
      </c>
      <c r="V149" s="978">
        <f>+T149+U149</f>
        <v>117899</v>
      </c>
      <c r="W149" s="909">
        <f>IF(Q149=0,0,((V149/Q149)-1)*100)</f>
        <v>8.5276384222396029</v>
      </c>
      <c r="Y149" s="980"/>
      <c r="Z149" s="980"/>
      <c r="AA149" s="981"/>
    </row>
    <row r="150" spans="1:31" ht="14.25" thickTop="1" thickBot="1">
      <c r="A150" s="974"/>
      <c r="B150" s="975"/>
      <c r="C150" s="974"/>
      <c r="D150" s="974"/>
      <c r="E150" s="974"/>
      <c r="F150" s="974"/>
      <c r="G150" s="974"/>
      <c r="H150" s="974"/>
      <c r="I150" s="976"/>
      <c r="J150" s="974"/>
      <c r="L150" s="988" t="s">
        <v>60</v>
      </c>
      <c r="M150" s="989">
        <f>+M147+M148+M149</f>
        <v>135972</v>
      </c>
      <c r="N150" s="989">
        <f t="shared" ref="N150" si="271">+N147+N148+N149</f>
        <v>175513</v>
      </c>
      <c r="O150" s="990">
        <f t="shared" ref="O150" si="272">+O147+O148+O149</f>
        <v>311485</v>
      </c>
      <c r="P150" s="990">
        <f t="shared" ref="P150" si="273">+P147+P148+P149</f>
        <v>11116</v>
      </c>
      <c r="Q150" s="990">
        <f t="shared" ref="Q150" si="274">+Q147+Q148+Q149</f>
        <v>322601</v>
      </c>
      <c r="R150" s="989">
        <f t="shared" ref="R150" si="275">+R147+R148+R149</f>
        <v>152162</v>
      </c>
      <c r="S150" s="989">
        <f t="shared" ref="S150" si="276">+S147+S148+S149</f>
        <v>192297</v>
      </c>
      <c r="T150" s="990">
        <f t="shared" ref="T150" si="277">+T147+T148+T149</f>
        <v>344459</v>
      </c>
      <c r="U150" s="990">
        <f t="shared" ref="U150" si="278">+U147+U148+U149</f>
        <v>10500</v>
      </c>
      <c r="V150" s="990">
        <f t="shared" ref="V150" si="279">+V147+V148+V149</f>
        <v>354959</v>
      </c>
      <c r="W150" s="991">
        <f>IF(Q150=0,0,((V150/Q150)-1)*100)</f>
        <v>10.030347085098935</v>
      </c>
      <c r="Y150" s="980"/>
      <c r="Z150" s="980"/>
      <c r="AA150" s="981"/>
    </row>
    <row r="151" spans="1:31" ht="13.5" thickTop="1">
      <c r="A151" s="974"/>
      <c r="B151" s="975"/>
      <c r="C151" s="974"/>
      <c r="D151" s="974"/>
      <c r="E151" s="974"/>
      <c r="F151" s="974"/>
      <c r="G151" s="974"/>
      <c r="H151" s="974"/>
      <c r="I151" s="976"/>
      <c r="J151" s="974"/>
      <c r="L151" s="878" t="s">
        <v>24</v>
      </c>
      <c r="M151" s="906">
        <f t="shared" ref="M151:N153" si="280">+M99+M125</f>
        <v>48714</v>
      </c>
      <c r="N151" s="910">
        <f t="shared" si="280"/>
        <v>56153</v>
      </c>
      <c r="O151" s="979">
        <f>+M151+N151</f>
        <v>104867</v>
      </c>
      <c r="P151" s="951">
        <f>+P99+P125</f>
        <v>3786</v>
      </c>
      <c r="Q151" s="978">
        <f>+O151+P151</f>
        <v>108653</v>
      </c>
      <c r="R151" s="906">
        <f t="shared" ref="R151:S153" si="281">+R99+R125</f>
        <v>55909</v>
      </c>
      <c r="S151" s="910">
        <f t="shared" si="281"/>
        <v>62543</v>
      </c>
      <c r="T151" s="979">
        <f>+R151+S151</f>
        <v>118452</v>
      </c>
      <c r="U151" s="951">
        <f>+U99+U125</f>
        <v>3735</v>
      </c>
      <c r="V151" s="978">
        <f>+T151+U151</f>
        <v>122187</v>
      </c>
      <c r="W151" s="909">
        <f>IF(Q151=0,0,((V151/Q151)-1)*100)</f>
        <v>12.45616780024481</v>
      </c>
      <c r="Y151" s="915"/>
    </row>
    <row r="152" spans="1:31" ht="12.75">
      <c r="A152" s="974"/>
      <c r="B152" s="1002"/>
      <c r="C152" s="1003"/>
      <c r="D152" s="1003"/>
      <c r="E152" s="1004"/>
      <c r="F152" s="1003"/>
      <c r="G152" s="1003"/>
      <c r="H152" s="1004"/>
      <c r="I152" s="1005"/>
      <c r="J152" s="974"/>
      <c r="L152" s="878" t="s">
        <v>25</v>
      </c>
      <c r="M152" s="906">
        <f t="shared" si="280"/>
        <v>48860</v>
      </c>
      <c r="N152" s="910">
        <f t="shared" si="280"/>
        <v>58439</v>
      </c>
      <c r="O152" s="979">
        <f>+M152+N152</f>
        <v>107299</v>
      </c>
      <c r="P152" s="912">
        <f>+P100+P126</f>
        <v>3867</v>
      </c>
      <c r="Q152" s="978">
        <f>+O152+P152</f>
        <v>111166</v>
      </c>
      <c r="R152" s="906">
        <f t="shared" si="281"/>
        <v>56945</v>
      </c>
      <c r="S152" s="910">
        <f t="shared" si="281"/>
        <v>66785</v>
      </c>
      <c r="T152" s="979">
        <f>+R152+S152</f>
        <v>123730</v>
      </c>
      <c r="U152" s="912">
        <f>+U100+U126</f>
        <v>3938</v>
      </c>
      <c r="V152" s="978">
        <f>+T152+U152</f>
        <v>127668</v>
      </c>
      <c r="W152" s="909">
        <f t="shared" ref="W152" si="282">IF(Q152=0,0,((V152/Q152)-1)*100)</f>
        <v>14.844466833384317</v>
      </c>
    </row>
    <row r="153" spans="1:31" s="982" customFormat="1" ht="12.75" customHeight="1" thickBot="1">
      <c r="A153" s="993"/>
      <c r="B153" s="997"/>
      <c r="C153" s="998"/>
      <c r="D153" s="998"/>
      <c r="E153" s="998"/>
      <c r="F153" s="998"/>
      <c r="G153" s="998"/>
      <c r="H153" s="998"/>
      <c r="I153" s="1006"/>
      <c r="J153" s="993"/>
      <c r="K153" s="993"/>
      <c r="L153" s="878" t="s">
        <v>26</v>
      </c>
      <c r="M153" s="906">
        <f t="shared" si="280"/>
        <v>51627</v>
      </c>
      <c r="N153" s="910">
        <f t="shared" si="280"/>
        <v>62979</v>
      </c>
      <c r="O153" s="979">
        <f t="shared" ref="O153" si="283">+M153+N153</f>
        <v>114606</v>
      </c>
      <c r="P153" s="912">
        <f>+P101+P127</f>
        <v>3641</v>
      </c>
      <c r="Q153" s="978">
        <f t="shared" ref="Q153" si="284">+O153+P153</f>
        <v>118247</v>
      </c>
      <c r="R153" s="906">
        <f t="shared" si="281"/>
        <v>58756</v>
      </c>
      <c r="S153" s="910">
        <f t="shared" si="281"/>
        <v>67518</v>
      </c>
      <c r="T153" s="979">
        <f t="shared" ref="T153" si="285">+R153+S153</f>
        <v>126274</v>
      </c>
      <c r="U153" s="912">
        <f>+U101+U127</f>
        <v>3706</v>
      </c>
      <c r="V153" s="978">
        <f t="shared" ref="V153" si="286">+T153+U153</f>
        <v>129980</v>
      </c>
      <c r="W153" s="909">
        <f>IF(Q153=0,0,((V153/Q153)-1)*100)</f>
        <v>9.9224504638595548</v>
      </c>
      <c r="X153" s="996"/>
      <c r="Y153" s="915"/>
      <c r="AA153" s="981"/>
      <c r="AE153" s="982">
        <f>+AD153+AD179</f>
        <v>0</v>
      </c>
    </row>
    <row r="154" spans="1:31" s="982" customFormat="1" ht="12.75" customHeight="1" thickTop="1" thickBot="1">
      <c r="A154" s="974"/>
      <c r="B154" s="975"/>
      <c r="C154" s="974"/>
      <c r="D154" s="974"/>
      <c r="E154" s="974"/>
      <c r="F154" s="974"/>
      <c r="G154" s="974"/>
      <c r="H154" s="974"/>
      <c r="I154" s="976"/>
      <c r="J154" s="974"/>
      <c r="K154" s="871"/>
      <c r="L154" s="983" t="s">
        <v>27</v>
      </c>
      <c r="M154" s="984">
        <f>+M151+M152+M153</f>
        <v>149201</v>
      </c>
      <c r="N154" s="985">
        <f t="shared" ref="N154" si="287">+N151+N152+N153</f>
        <v>177571</v>
      </c>
      <c r="O154" s="984">
        <f t="shared" ref="O154" si="288">+O151+O152+O153</f>
        <v>326772</v>
      </c>
      <c r="P154" s="984">
        <f t="shared" ref="P154" si="289">+P151+P152+P153</f>
        <v>11294</v>
      </c>
      <c r="Q154" s="984">
        <f t="shared" ref="Q154" si="290">+Q151+Q152+Q153</f>
        <v>338066</v>
      </c>
      <c r="R154" s="984">
        <f t="shared" ref="R154" si="291">+R151+R152+R153</f>
        <v>171610</v>
      </c>
      <c r="S154" s="985">
        <f t="shared" ref="S154" si="292">+S151+S152+S153</f>
        <v>196846</v>
      </c>
      <c r="T154" s="984">
        <f t="shared" ref="T154" si="293">+T151+T152+T153</f>
        <v>368456</v>
      </c>
      <c r="U154" s="984">
        <f t="shared" ref="U154" si="294">+U151+U152+U153</f>
        <v>11379</v>
      </c>
      <c r="V154" s="984">
        <f t="shared" ref="V154" si="295">+V151+V152+V153</f>
        <v>379835</v>
      </c>
      <c r="W154" s="987">
        <f t="shared" ref="W154" si="296">IF(Q154=0,0,((V154/Q154)-1)*100)</f>
        <v>12.355279738275948</v>
      </c>
      <c r="X154" s="996"/>
      <c r="Y154" s="915"/>
      <c r="AA154" s="981"/>
    </row>
    <row r="155" spans="1:31" s="871" customFormat="1" ht="14.25" thickTop="1" thickBot="1">
      <c r="A155" s="974"/>
      <c r="B155" s="975"/>
      <c r="C155" s="974"/>
      <c r="D155" s="974"/>
      <c r="E155" s="974"/>
      <c r="F155" s="974"/>
      <c r="G155" s="974"/>
      <c r="H155" s="974"/>
      <c r="I155" s="976"/>
      <c r="J155" s="974"/>
      <c r="L155" s="983" t="s">
        <v>92</v>
      </c>
      <c r="M155" s="984">
        <f>+M146+M150+M151+M152+M153</f>
        <v>425365</v>
      </c>
      <c r="N155" s="985">
        <f t="shared" ref="N155:V155" si="297">+N146+N150+N151+N152+N153</f>
        <v>518017</v>
      </c>
      <c r="O155" s="984">
        <f t="shared" si="297"/>
        <v>943382</v>
      </c>
      <c r="P155" s="984">
        <f t="shared" si="297"/>
        <v>33649</v>
      </c>
      <c r="Q155" s="984">
        <f t="shared" si="297"/>
        <v>977031</v>
      </c>
      <c r="R155" s="984">
        <f t="shared" si="297"/>
        <v>482871</v>
      </c>
      <c r="S155" s="985">
        <f t="shared" si="297"/>
        <v>573947</v>
      </c>
      <c r="T155" s="984">
        <f t="shared" si="297"/>
        <v>1056818</v>
      </c>
      <c r="U155" s="984">
        <f t="shared" si="297"/>
        <v>33081</v>
      </c>
      <c r="V155" s="986">
        <f t="shared" si="297"/>
        <v>1089899</v>
      </c>
      <c r="W155" s="987">
        <f>IF(Q155=0,0,((V155/Q155)-1)*100)</f>
        <v>11.55214112960592</v>
      </c>
      <c r="X155" s="873"/>
      <c r="Y155" s="980"/>
      <c r="Z155" s="980"/>
      <c r="AA155" s="981"/>
    </row>
    <row r="156" spans="1:31" s="982" customFormat="1" ht="12.75" customHeight="1" thickTop="1" thickBot="1">
      <c r="A156" s="974"/>
      <c r="B156" s="975"/>
      <c r="C156" s="974"/>
      <c r="D156" s="974"/>
      <c r="E156" s="974"/>
      <c r="F156" s="974"/>
      <c r="G156" s="974"/>
      <c r="H156" s="974"/>
      <c r="I156" s="976"/>
      <c r="J156" s="974"/>
      <c r="K156" s="871"/>
      <c r="L156" s="983" t="s">
        <v>89</v>
      </c>
      <c r="M156" s="984">
        <f>+M142+M146+M150+M154</f>
        <v>567698</v>
      </c>
      <c r="N156" s="985">
        <f t="shared" ref="N156:V156" si="298">+N142+N146+N150+N154</f>
        <v>694259</v>
      </c>
      <c r="O156" s="984">
        <f t="shared" si="298"/>
        <v>1261957</v>
      </c>
      <c r="P156" s="984">
        <f t="shared" si="298"/>
        <v>45675</v>
      </c>
      <c r="Q156" s="986">
        <f t="shared" si="298"/>
        <v>1307632</v>
      </c>
      <c r="R156" s="984">
        <f t="shared" si="298"/>
        <v>648226</v>
      </c>
      <c r="S156" s="985">
        <f t="shared" si="298"/>
        <v>770759</v>
      </c>
      <c r="T156" s="984">
        <f t="shared" si="298"/>
        <v>1418985</v>
      </c>
      <c r="U156" s="984">
        <f t="shared" si="298"/>
        <v>45762</v>
      </c>
      <c r="V156" s="986">
        <f t="shared" si="298"/>
        <v>1464747</v>
      </c>
      <c r="W156" s="987">
        <f>IF(Q156=0,0,((V156/Q156)-1)*100)</f>
        <v>12.015230584751668</v>
      </c>
      <c r="X156" s="873"/>
      <c r="Y156" s="915"/>
      <c r="Z156" s="915"/>
      <c r="AA156" s="938"/>
    </row>
    <row r="157" spans="1:31" ht="14.25" thickTop="1" thickBot="1">
      <c r="B157" s="975"/>
      <c r="C157" s="974"/>
      <c r="D157" s="974"/>
      <c r="E157" s="974"/>
      <c r="F157" s="974"/>
      <c r="G157" s="974"/>
      <c r="H157" s="974"/>
      <c r="I157" s="976"/>
      <c r="L157" s="959" t="s">
        <v>59</v>
      </c>
      <c r="M157" s="871"/>
      <c r="N157" s="871"/>
      <c r="O157" s="871"/>
      <c r="P157" s="871"/>
      <c r="Q157" s="871"/>
      <c r="R157" s="871"/>
      <c r="S157" s="871"/>
      <c r="T157" s="871"/>
      <c r="U157" s="871"/>
      <c r="V157" s="871"/>
      <c r="W157" s="875"/>
      <c r="Y157" s="915"/>
      <c r="Z157" s="915"/>
    </row>
    <row r="158" spans="1:31" ht="13.5" thickTop="1">
      <c r="B158" s="975"/>
      <c r="C158" s="974"/>
      <c r="D158" s="974"/>
      <c r="E158" s="974"/>
      <c r="F158" s="974"/>
      <c r="G158" s="974"/>
      <c r="H158" s="974"/>
      <c r="I158" s="976"/>
      <c r="L158" s="1422" t="s">
        <v>48</v>
      </c>
      <c r="M158" s="1423"/>
      <c r="N158" s="1423"/>
      <c r="O158" s="1423"/>
      <c r="P158" s="1423"/>
      <c r="Q158" s="1423"/>
      <c r="R158" s="1423"/>
      <c r="S158" s="1423"/>
      <c r="T158" s="1423"/>
      <c r="U158" s="1423"/>
      <c r="V158" s="1423"/>
      <c r="W158" s="1424"/>
      <c r="Y158" s="915"/>
    </row>
    <row r="159" spans="1:31" ht="13.5" thickBot="1">
      <c r="B159" s="975"/>
      <c r="C159" s="974"/>
      <c r="D159" s="974"/>
      <c r="E159" s="974"/>
      <c r="F159" s="974"/>
      <c r="G159" s="974"/>
      <c r="H159" s="974"/>
      <c r="I159" s="976"/>
      <c r="L159" s="1425" t="s">
        <v>49</v>
      </c>
      <c r="M159" s="1426"/>
      <c r="N159" s="1426"/>
      <c r="O159" s="1426"/>
      <c r="P159" s="1426"/>
      <c r="Q159" s="1426"/>
      <c r="R159" s="1426"/>
      <c r="S159" s="1426"/>
      <c r="T159" s="1426"/>
      <c r="U159" s="1426"/>
      <c r="V159" s="1426"/>
      <c r="W159" s="1427"/>
    </row>
    <row r="160" spans="1:31" ht="14.25" thickTop="1" thickBot="1">
      <c r="B160" s="975"/>
      <c r="C160" s="974"/>
      <c r="D160" s="974"/>
      <c r="E160" s="974"/>
      <c r="F160" s="974"/>
      <c r="G160" s="974"/>
      <c r="H160" s="974"/>
      <c r="I160" s="976"/>
      <c r="L160" s="874"/>
      <c r="M160" s="871"/>
      <c r="N160" s="871"/>
      <c r="O160" s="871"/>
      <c r="P160" s="871"/>
      <c r="Q160" s="871"/>
      <c r="R160" s="871"/>
      <c r="S160" s="871"/>
      <c r="T160" s="871"/>
      <c r="U160" s="871"/>
      <c r="V160" s="871"/>
      <c r="W160" s="967" t="s">
        <v>40</v>
      </c>
    </row>
    <row r="161" spans="2:23" ht="14.25" thickTop="1" thickBot="1">
      <c r="B161" s="975"/>
      <c r="C161" s="974"/>
      <c r="D161" s="974"/>
      <c r="E161" s="974"/>
      <c r="F161" s="974"/>
      <c r="G161" s="974"/>
      <c r="H161" s="974"/>
      <c r="I161" s="976"/>
      <c r="L161" s="876"/>
      <c r="M161" s="1431" t="s">
        <v>90</v>
      </c>
      <c r="N161" s="1432"/>
      <c r="O161" s="1432"/>
      <c r="P161" s="1432"/>
      <c r="Q161" s="1433"/>
      <c r="R161" s="1431" t="s">
        <v>91</v>
      </c>
      <c r="S161" s="1432"/>
      <c r="T161" s="1432"/>
      <c r="U161" s="1432"/>
      <c r="V161" s="1433"/>
      <c r="W161" s="877" t="s">
        <v>4</v>
      </c>
    </row>
    <row r="162" spans="2:23" ht="13.5" thickTop="1">
      <c r="B162" s="975"/>
      <c r="C162" s="974"/>
      <c r="D162" s="974"/>
      <c r="E162" s="974"/>
      <c r="F162" s="974"/>
      <c r="G162" s="974"/>
      <c r="H162" s="974"/>
      <c r="I162" s="976"/>
      <c r="L162" s="878" t="s">
        <v>5</v>
      </c>
      <c r="M162" s="879"/>
      <c r="N162" s="883"/>
      <c r="O162" s="1007"/>
      <c r="P162" s="885"/>
      <c r="Q162" s="1008"/>
      <c r="R162" s="879"/>
      <c r="S162" s="883"/>
      <c r="T162" s="1007"/>
      <c r="U162" s="885"/>
      <c r="V162" s="1008"/>
      <c r="W162" s="882" t="s">
        <v>6</v>
      </c>
    </row>
    <row r="163" spans="2:23" ht="13.5" thickBot="1">
      <c r="B163" s="975"/>
      <c r="C163" s="974"/>
      <c r="D163" s="974"/>
      <c r="E163" s="974"/>
      <c r="F163" s="974"/>
      <c r="G163" s="974"/>
      <c r="H163" s="974"/>
      <c r="I163" s="976"/>
      <c r="L163" s="886"/>
      <c r="M163" s="891" t="s">
        <v>41</v>
      </c>
      <c r="N163" s="892" t="s">
        <v>42</v>
      </c>
      <c r="O163" s="1009" t="s">
        <v>43</v>
      </c>
      <c r="P163" s="894" t="s">
        <v>13</v>
      </c>
      <c r="Q163" s="1010" t="s">
        <v>9</v>
      </c>
      <c r="R163" s="891" t="s">
        <v>41</v>
      </c>
      <c r="S163" s="892" t="s">
        <v>42</v>
      </c>
      <c r="T163" s="1009" t="s">
        <v>43</v>
      </c>
      <c r="U163" s="894" t="s">
        <v>13</v>
      </c>
      <c r="V163" s="1010" t="s">
        <v>9</v>
      </c>
      <c r="W163" s="890"/>
    </row>
    <row r="164" spans="2:23" ht="3.75" customHeight="1" thickTop="1">
      <c r="B164" s="975"/>
      <c r="C164" s="974"/>
      <c r="D164" s="974"/>
      <c r="E164" s="974"/>
      <c r="F164" s="974"/>
      <c r="G164" s="974"/>
      <c r="H164" s="974"/>
      <c r="I164" s="976"/>
      <c r="L164" s="878"/>
      <c r="M164" s="899"/>
      <c r="N164" s="900"/>
      <c r="O164" s="1011"/>
      <c r="P164" s="902"/>
      <c r="Q164" s="1012"/>
      <c r="R164" s="899"/>
      <c r="S164" s="900"/>
      <c r="T164" s="1011"/>
      <c r="U164" s="902"/>
      <c r="V164" s="1012"/>
      <c r="W164" s="904"/>
    </row>
    <row r="165" spans="2:23" ht="12.75">
      <c r="B165" s="975"/>
      <c r="C165" s="974"/>
      <c r="D165" s="974"/>
      <c r="E165" s="974"/>
      <c r="F165" s="974"/>
      <c r="G165" s="974"/>
      <c r="H165" s="974"/>
      <c r="I165" s="976"/>
      <c r="L165" s="878" t="s">
        <v>14</v>
      </c>
      <c r="M165" s="1013">
        <v>65</v>
      </c>
      <c r="N165" s="1014">
        <v>54</v>
      </c>
      <c r="O165" s="1015">
        <f>M165+N165</f>
        <v>119</v>
      </c>
      <c r="P165" s="1016">
        <v>2</v>
      </c>
      <c r="Q165" s="1017">
        <f>O165+P165</f>
        <v>121</v>
      </c>
      <c r="R165" s="1013">
        <v>22</v>
      </c>
      <c r="S165" s="1014">
        <v>31</v>
      </c>
      <c r="T165" s="1018">
        <f>+R165+S165</f>
        <v>53</v>
      </c>
      <c r="U165" s="1016">
        <v>0</v>
      </c>
      <c r="V165" s="1017">
        <f>T165+U165</f>
        <v>53</v>
      </c>
      <c r="W165" s="909">
        <f t="shared" ref="W165:W173" si="299">IF(Q165=0,0,((V165/Q165)-1)*100)</f>
        <v>-56.198347107438018</v>
      </c>
    </row>
    <row r="166" spans="2:23" ht="12.75">
      <c r="B166" s="975"/>
      <c r="C166" s="974"/>
      <c r="D166" s="974"/>
      <c r="E166" s="974"/>
      <c r="F166" s="974"/>
      <c r="G166" s="974"/>
      <c r="H166" s="974"/>
      <c r="I166" s="976"/>
      <c r="L166" s="878" t="s">
        <v>15</v>
      </c>
      <c r="M166" s="1013">
        <v>66</v>
      </c>
      <c r="N166" s="1014">
        <v>41</v>
      </c>
      <c r="O166" s="1015">
        <f>M166+N166</f>
        <v>107</v>
      </c>
      <c r="P166" s="1016">
        <v>2</v>
      </c>
      <c r="Q166" s="1017">
        <f>O166+P166</f>
        <v>109</v>
      </c>
      <c r="R166" s="1013">
        <v>6</v>
      </c>
      <c r="S166" s="1014">
        <v>18</v>
      </c>
      <c r="T166" s="1018">
        <f>+R166+S166</f>
        <v>24</v>
      </c>
      <c r="U166" s="1016">
        <v>0</v>
      </c>
      <c r="V166" s="1017">
        <f>T166+U166</f>
        <v>24</v>
      </c>
      <c r="W166" s="909">
        <f t="shared" si="299"/>
        <v>-77.981651376146786</v>
      </c>
    </row>
    <row r="167" spans="2:23" ht="13.5" thickBot="1">
      <c r="B167" s="975"/>
      <c r="C167" s="974"/>
      <c r="D167" s="974"/>
      <c r="E167" s="974"/>
      <c r="F167" s="974"/>
      <c r="G167" s="974"/>
      <c r="H167" s="974"/>
      <c r="I167" s="976"/>
      <c r="L167" s="886" t="s">
        <v>16</v>
      </c>
      <c r="M167" s="1013">
        <v>77</v>
      </c>
      <c r="N167" s="1014">
        <v>33</v>
      </c>
      <c r="O167" s="1015">
        <f>M167+N167</f>
        <v>110</v>
      </c>
      <c r="P167" s="1019">
        <v>0</v>
      </c>
      <c r="Q167" s="1017">
        <f>O167+P167</f>
        <v>110</v>
      </c>
      <c r="R167" s="1013">
        <v>9</v>
      </c>
      <c r="S167" s="1014">
        <v>81</v>
      </c>
      <c r="T167" s="1018">
        <f>+R167+S167</f>
        <v>90</v>
      </c>
      <c r="U167" s="1019">
        <v>0</v>
      </c>
      <c r="V167" s="1017">
        <f>T167+U167</f>
        <v>90</v>
      </c>
      <c r="W167" s="909">
        <f t="shared" si="299"/>
        <v>-18.181818181818176</v>
      </c>
    </row>
    <row r="168" spans="2:23" ht="14.25" thickTop="1" thickBot="1">
      <c r="B168" s="975"/>
      <c r="C168" s="974"/>
      <c r="D168" s="974"/>
      <c r="E168" s="974"/>
      <c r="F168" s="974"/>
      <c r="G168" s="974"/>
      <c r="H168" s="974"/>
      <c r="I168" s="976"/>
      <c r="L168" s="1020" t="s">
        <v>17</v>
      </c>
      <c r="M168" s="1021">
        <f t="shared" ref="M168:Q168" si="300">+M165+M166+M167</f>
        <v>208</v>
      </c>
      <c r="N168" s="1022">
        <f t="shared" si="300"/>
        <v>128</v>
      </c>
      <c r="O168" s="1021">
        <f t="shared" si="300"/>
        <v>336</v>
      </c>
      <c r="P168" s="1021">
        <f t="shared" si="300"/>
        <v>4</v>
      </c>
      <c r="Q168" s="1023">
        <f t="shared" si="300"/>
        <v>340</v>
      </c>
      <c r="R168" s="1021">
        <f t="shared" ref="R168:V168" si="301">+R165+R166+R167</f>
        <v>37</v>
      </c>
      <c r="S168" s="1022">
        <f t="shared" si="301"/>
        <v>130</v>
      </c>
      <c r="T168" s="1021">
        <f t="shared" si="301"/>
        <v>167</v>
      </c>
      <c r="U168" s="1021">
        <f t="shared" si="301"/>
        <v>0</v>
      </c>
      <c r="V168" s="1023">
        <f t="shared" si="301"/>
        <v>167</v>
      </c>
      <c r="W168" s="1024">
        <f t="shared" si="299"/>
        <v>-50.882352941176464</v>
      </c>
    </row>
    <row r="169" spans="2:23" ht="13.5" thickTop="1">
      <c r="B169" s="975"/>
      <c r="C169" s="974"/>
      <c r="D169" s="974"/>
      <c r="E169" s="974"/>
      <c r="F169" s="974"/>
      <c r="G169" s="974"/>
      <c r="H169" s="974"/>
      <c r="I169" s="976"/>
      <c r="L169" s="878" t="s">
        <v>18</v>
      </c>
      <c r="M169" s="1025">
        <v>72</v>
      </c>
      <c r="N169" s="1026">
        <v>26</v>
      </c>
      <c r="O169" s="1027">
        <f>M169+N169</f>
        <v>98</v>
      </c>
      <c r="P169" s="912">
        <v>4</v>
      </c>
      <c r="Q169" s="1017">
        <f>O169+P169</f>
        <v>102</v>
      </c>
      <c r="R169" s="1025">
        <v>10</v>
      </c>
      <c r="S169" s="1026">
        <v>121</v>
      </c>
      <c r="T169" s="1027">
        <f>R169+S169</f>
        <v>131</v>
      </c>
      <c r="U169" s="912">
        <v>0</v>
      </c>
      <c r="V169" s="1017">
        <f>T169+U169</f>
        <v>131</v>
      </c>
      <c r="W169" s="909">
        <f t="shared" si="299"/>
        <v>28.431372549019617</v>
      </c>
    </row>
    <row r="170" spans="2:23" ht="12.75">
      <c r="B170" s="975"/>
      <c r="C170" s="974"/>
      <c r="D170" s="974"/>
      <c r="E170" s="974"/>
      <c r="F170" s="974"/>
      <c r="G170" s="974"/>
      <c r="H170" s="974"/>
      <c r="I170" s="976"/>
      <c r="L170" s="878" t="s">
        <v>19</v>
      </c>
      <c r="M170" s="906">
        <v>62</v>
      </c>
      <c r="N170" s="910">
        <v>26</v>
      </c>
      <c r="O170" s="1015">
        <f>M170+N170</f>
        <v>88</v>
      </c>
      <c r="P170" s="912">
        <v>0</v>
      </c>
      <c r="Q170" s="1017">
        <f>O170+P170</f>
        <v>88</v>
      </c>
      <c r="R170" s="906">
        <v>12</v>
      </c>
      <c r="S170" s="910">
        <v>111</v>
      </c>
      <c r="T170" s="1015">
        <f>R170+S170</f>
        <v>123</v>
      </c>
      <c r="U170" s="912">
        <v>10</v>
      </c>
      <c r="V170" s="1017">
        <f>T170+U170</f>
        <v>133</v>
      </c>
      <c r="W170" s="909">
        <f>IF(Q170=0,0,((V170/Q170)-1)*100)</f>
        <v>51.136363636363647</v>
      </c>
    </row>
    <row r="171" spans="2:23" ht="13.5" thickBot="1">
      <c r="B171" s="975"/>
      <c r="C171" s="974"/>
      <c r="D171" s="974"/>
      <c r="E171" s="974"/>
      <c r="F171" s="974"/>
      <c r="G171" s="974"/>
      <c r="H171" s="974"/>
      <c r="I171" s="976"/>
      <c r="L171" s="878" t="s">
        <v>20</v>
      </c>
      <c r="M171" s="906">
        <v>77</v>
      </c>
      <c r="N171" s="910">
        <v>30</v>
      </c>
      <c r="O171" s="1015">
        <f>M171+N171</f>
        <v>107</v>
      </c>
      <c r="P171" s="912">
        <v>0</v>
      </c>
      <c r="Q171" s="1017">
        <f>O171+P171</f>
        <v>107</v>
      </c>
      <c r="R171" s="906">
        <v>11</v>
      </c>
      <c r="S171" s="910">
        <v>157</v>
      </c>
      <c r="T171" s="1015">
        <f>R171+S171</f>
        <v>168</v>
      </c>
      <c r="U171" s="912">
        <v>0</v>
      </c>
      <c r="V171" s="1017">
        <f>T171+U171</f>
        <v>168</v>
      </c>
      <c r="W171" s="909">
        <f>IF(Q171=0,0,((V171/Q171)-1)*100)</f>
        <v>57.009345794392516</v>
      </c>
    </row>
    <row r="172" spans="2:23" ht="14.25" thickTop="1" thickBot="1">
      <c r="B172" s="975"/>
      <c r="C172" s="974"/>
      <c r="D172" s="974"/>
      <c r="E172" s="974"/>
      <c r="F172" s="974"/>
      <c r="G172" s="974"/>
      <c r="H172" s="974"/>
      <c r="I172" s="976"/>
      <c r="L172" s="1020" t="s">
        <v>87</v>
      </c>
      <c r="M172" s="1021">
        <f>+M169+M170+M171</f>
        <v>211</v>
      </c>
      <c r="N172" s="1021">
        <f t="shared" ref="N172:V172" si="302">+N169+N170+N171</f>
        <v>82</v>
      </c>
      <c r="O172" s="1021">
        <f t="shared" si="302"/>
        <v>293</v>
      </c>
      <c r="P172" s="1021">
        <f t="shared" si="302"/>
        <v>4</v>
      </c>
      <c r="Q172" s="1021">
        <f t="shared" si="302"/>
        <v>297</v>
      </c>
      <c r="R172" s="1021">
        <f t="shared" si="302"/>
        <v>33</v>
      </c>
      <c r="S172" s="1021">
        <f t="shared" si="302"/>
        <v>389</v>
      </c>
      <c r="T172" s="1021">
        <f t="shared" si="302"/>
        <v>422</v>
      </c>
      <c r="U172" s="1021">
        <f t="shared" si="302"/>
        <v>10</v>
      </c>
      <c r="V172" s="1021">
        <f t="shared" si="302"/>
        <v>432</v>
      </c>
      <c r="W172" s="1024">
        <f>IF(Q172=0,0,((V172/Q172)-1)*100)</f>
        <v>45.45454545454546</v>
      </c>
    </row>
    <row r="173" spans="2:23" ht="13.5" thickTop="1">
      <c r="B173" s="975"/>
      <c r="C173" s="974"/>
      <c r="D173" s="974"/>
      <c r="E173" s="974"/>
      <c r="F173" s="974"/>
      <c r="G173" s="974"/>
      <c r="H173" s="974"/>
      <c r="I173" s="976"/>
      <c r="L173" s="878" t="s">
        <v>21</v>
      </c>
      <c r="M173" s="906">
        <v>81</v>
      </c>
      <c r="N173" s="910">
        <v>29</v>
      </c>
      <c r="O173" s="1015">
        <f>M173+N173</f>
        <v>110</v>
      </c>
      <c r="P173" s="912">
        <v>0</v>
      </c>
      <c r="Q173" s="1017">
        <f>O173+P173</f>
        <v>110</v>
      </c>
      <c r="R173" s="906">
        <v>8</v>
      </c>
      <c r="S173" s="910">
        <v>143</v>
      </c>
      <c r="T173" s="1015">
        <f>R173+S173</f>
        <v>151</v>
      </c>
      <c r="U173" s="912">
        <v>0</v>
      </c>
      <c r="V173" s="1017">
        <f>T173+U173</f>
        <v>151</v>
      </c>
      <c r="W173" s="909">
        <f t="shared" si="299"/>
        <v>37.27272727272728</v>
      </c>
    </row>
    <row r="174" spans="2:23" ht="12.75">
      <c r="B174" s="975"/>
      <c r="C174" s="974"/>
      <c r="D174" s="974"/>
      <c r="E174" s="974"/>
      <c r="F174" s="974"/>
      <c r="G174" s="974"/>
      <c r="H174" s="974"/>
      <c r="I174" s="976"/>
      <c r="L174" s="878" t="s">
        <v>88</v>
      </c>
      <c r="M174" s="906">
        <v>42</v>
      </c>
      <c r="N174" s="910">
        <v>26</v>
      </c>
      <c r="O174" s="1015">
        <f>+M174+N174</f>
        <v>68</v>
      </c>
      <c r="P174" s="912">
        <v>0</v>
      </c>
      <c r="Q174" s="1017">
        <f>+O174+P174</f>
        <v>68</v>
      </c>
      <c r="R174" s="906">
        <v>10</v>
      </c>
      <c r="S174" s="910">
        <v>111</v>
      </c>
      <c r="T174" s="1015">
        <f>+R174+S174</f>
        <v>121</v>
      </c>
      <c r="U174" s="912">
        <v>0</v>
      </c>
      <c r="V174" s="1017">
        <f>+T174+U174</f>
        <v>121</v>
      </c>
      <c r="W174" s="909">
        <f t="shared" ref="W174" si="303">IF(Q174=0,0,((V174/Q174)-1)*100)</f>
        <v>77.941176470588232</v>
      </c>
    </row>
    <row r="175" spans="2:23" ht="13.5" thickBot="1">
      <c r="B175" s="975"/>
      <c r="C175" s="974"/>
      <c r="D175" s="974"/>
      <c r="E175" s="974"/>
      <c r="F175" s="974"/>
      <c r="G175" s="974"/>
      <c r="H175" s="974"/>
      <c r="I175" s="976"/>
      <c r="L175" s="878" t="s">
        <v>22</v>
      </c>
      <c r="M175" s="906">
        <v>38</v>
      </c>
      <c r="N175" s="910">
        <v>28</v>
      </c>
      <c r="O175" s="1028">
        <f>+M175+N175</f>
        <v>66</v>
      </c>
      <c r="P175" s="918">
        <v>0</v>
      </c>
      <c r="Q175" s="1017">
        <f>+O175+P175</f>
        <v>66</v>
      </c>
      <c r="R175" s="906">
        <v>8</v>
      </c>
      <c r="S175" s="910">
        <v>48</v>
      </c>
      <c r="T175" s="1028">
        <f>+R175+S175</f>
        <v>56</v>
      </c>
      <c r="U175" s="918">
        <v>0</v>
      </c>
      <c r="V175" s="1017">
        <f>+T175+U175</f>
        <v>56</v>
      </c>
      <c r="W175" s="909">
        <f>IF(Q175=0,0,((V175/Q175)-1)*100)</f>
        <v>-15.151515151515149</v>
      </c>
    </row>
    <row r="176" spans="2:23" ht="14.25" thickTop="1" thickBot="1">
      <c r="B176" s="975"/>
      <c r="C176" s="974"/>
      <c r="D176" s="974"/>
      <c r="E176" s="974"/>
      <c r="F176" s="974"/>
      <c r="G176" s="974"/>
      <c r="H176" s="974"/>
      <c r="I176" s="976"/>
      <c r="L176" s="1029" t="s">
        <v>60</v>
      </c>
      <c r="M176" s="1030">
        <f>+M173+M174+M175</f>
        <v>161</v>
      </c>
      <c r="N176" s="1030">
        <f t="shared" ref="N176" si="304">+N173+N174+N175</f>
        <v>83</v>
      </c>
      <c r="O176" s="1031">
        <f t="shared" ref="O176" si="305">+O173+O174+O175</f>
        <v>244</v>
      </c>
      <c r="P176" s="1031">
        <f t="shared" ref="P176" si="306">+P173+P174+P175</f>
        <v>0</v>
      </c>
      <c r="Q176" s="1031">
        <f t="shared" ref="Q176" si="307">+Q173+Q174+Q175</f>
        <v>244</v>
      </c>
      <c r="R176" s="1030">
        <f t="shared" ref="R176" si="308">+R173+R174+R175</f>
        <v>26</v>
      </c>
      <c r="S176" s="1030">
        <f t="shared" ref="S176" si="309">+S173+S174+S175</f>
        <v>302</v>
      </c>
      <c r="T176" s="1031">
        <f t="shared" ref="T176" si="310">+T173+T174+T175</f>
        <v>328</v>
      </c>
      <c r="U176" s="1031">
        <f t="shared" ref="U176" si="311">+U173+U174+U175</f>
        <v>0</v>
      </c>
      <c r="V176" s="1031">
        <f t="shared" ref="V176" si="312">+V173+V174+V175</f>
        <v>328</v>
      </c>
      <c r="W176" s="1032">
        <f>IF(Q176=0,0,((V176/Q176)-1)*100)</f>
        <v>34.426229508196712</v>
      </c>
    </row>
    <row r="177" spans="1:27" s="982" customFormat="1" ht="12.75" customHeight="1" thickTop="1">
      <c r="A177" s="993"/>
      <c r="B177" s="994"/>
      <c r="C177" s="995"/>
      <c r="D177" s="995"/>
      <c r="E177" s="995"/>
      <c r="F177" s="995"/>
      <c r="G177" s="995"/>
      <c r="H177" s="995"/>
      <c r="I177" s="1033"/>
      <c r="J177" s="993"/>
      <c r="K177" s="871"/>
      <c r="L177" s="1034" t="s">
        <v>24</v>
      </c>
      <c r="M177" s="1013">
        <v>46</v>
      </c>
      <c r="N177" s="1014">
        <v>26</v>
      </c>
      <c r="O177" s="1018">
        <f>+M177+N177</f>
        <v>72</v>
      </c>
      <c r="P177" s="1035">
        <v>0</v>
      </c>
      <c r="Q177" s="1036">
        <f>+O177+P177</f>
        <v>72</v>
      </c>
      <c r="R177" s="1013">
        <v>8</v>
      </c>
      <c r="S177" s="1014">
        <v>94</v>
      </c>
      <c r="T177" s="1018">
        <f>+R177+S177</f>
        <v>102</v>
      </c>
      <c r="U177" s="1035">
        <v>0</v>
      </c>
      <c r="V177" s="1036">
        <f>+T177+U177</f>
        <v>102</v>
      </c>
      <c r="W177" s="1037">
        <f>IF(Q177=0,0,((V177/Q177)-1)*100)</f>
        <v>41.666666666666671</v>
      </c>
      <c r="X177" s="996"/>
      <c r="AA177" s="981"/>
    </row>
    <row r="178" spans="1:27" s="982" customFormat="1" ht="12.75" customHeight="1">
      <c r="A178" s="993"/>
      <c r="B178" s="997"/>
      <c r="C178" s="998"/>
      <c r="D178" s="998"/>
      <c r="E178" s="998"/>
      <c r="F178" s="998"/>
      <c r="G178" s="998"/>
      <c r="H178" s="998"/>
      <c r="I178" s="1006"/>
      <c r="J178" s="993"/>
      <c r="K178" s="871"/>
      <c r="L178" s="1034" t="s">
        <v>25</v>
      </c>
      <c r="M178" s="1013">
        <v>38</v>
      </c>
      <c r="N178" s="1014">
        <v>24</v>
      </c>
      <c r="O178" s="1018">
        <f>+M178+N178</f>
        <v>62</v>
      </c>
      <c r="P178" s="1016">
        <v>0</v>
      </c>
      <c r="Q178" s="1018">
        <f>+O178+P178</f>
        <v>62</v>
      </c>
      <c r="R178" s="1013">
        <v>12</v>
      </c>
      <c r="S178" s="1014">
        <v>100</v>
      </c>
      <c r="T178" s="1018">
        <f>+R178+S178</f>
        <v>112</v>
      </c>
      <c r="U178" s="1016">
        <v>0</v>
      </c>
      <c r="V178" s="1018">
        <f>+T178+U178</f>
        <v>112</v>
      </c>
      <c r="W178" s="1037">
        <f t="shared" ref="W178" si="313">IF(Q178=0,0,((V178/Q178)-1)*100)</f>
        <v>80.645161290322577</v>
      </c>
      <c r="X178" s="996"/>
      <c r="AA178" s="981"/>
    </row>
    <row r="179" spans="1:27" s="982" customFormat="1" ht="12.75" customHeight="1" thickBot="1">
      <c r="A179" s="993"/>
      <c r="B179" s="997"/>
      <c r="C179" s="998"/>
      <c r="D179" s="998"/>
      <c r="E179" s="998"/>
      <c r="F179" s="998"/>
      <c r="G179" s="998"/>
      <c r="H179" s="998"/>
      <c r="I179" s="1006"/>
      <c r="J179" s="993"/>
      <c r="K179" s="871"/>
      <c r="L179" s="1034" t="s">
        <v>26</v>
      </c>
      <c r="M179" s="1013">
        <v>25</v>
      </c>
      <c r="N179" s="1014">
        <v>23</v>
      </c>
      <c r="O179" s="1018">
        <f>+M179+N179</f>
        <v>48</v>
      </c>
      <c r="P179" s="1019">
        <v>0</v>
      </c>
      <c r="Q179" s="1036">
        <f>O179+P179</f>
        <v>48</v>
      </c>
      <c r="R179" s="1013">
        <v>14</v>
      </c>
      <c r="S179" s="1014">
        <v>114</v>
      </c>
      <c r="T179" s="1018">
        <f>+R179+S179</f>
        <v>128</v>
      </c>
      <c r="U179" s="1019">
        <v>0</v>
      </c>
      <c r="V179" s="1036">
        <f>T179+U179</f>
        <v>128</v>
      </c>
      <c r="W179" s="1037">
        <f>IF(Q179=0,0,((V179/Q179)-1)*100)</f>
        <v>166.66666666666666</v>
      </c>
      <c r="X179" s="996"/>
      <c r="AA179" s="981"/>
    </row>
    <row r="180" spans="1:27" ht="14.25" thickTop="1" thickBot="1">
      <c r="B180" s="975"/>
      <c r="C180" s="974"/>
      <c r="D180" s="974"/>
      <c r="E180" s="974"/>
      <c r="F180" s="974"/>
      <c r="G180" s="974"/>
      <c r="H180" s="974"/>
      <c r="I180" s="976"/>
      <c r="L180" s="1020" t="s">
        <v>27</v>
      </c>
      <c r="M180" s="1021">
        <f>+M177+M178+M179</f>
        <v>109</v>
      </c>
      <c r="N180" s="1022">
        <f t="shared" ref="N180:V180" si="314">+N177+N178+N179</f>
        <v>73</v>
      </c>
      <c r="O180" s="1021">
        <f t="shared" si="314"/>
        <v>182</v>
      </c>
      <c r="P180" s="1021">
        <f t="shared" si="314"/>
        <v>0</v>
      </c>
      <c r="Q180" s="1038">
        <f t="shared" si="314"/>
        <v>182</v>
      </c>
      <c r="R180" s="1021">
        <f t="shared" si="314"/>
        <v>34</v>
      </c>
      <c r="S180" s="1022">
        <f t="shared" si="314"/>
        <v>308</v>
      </c>
      <c r="T180" s="1021">
        <f t="shared" si="314"/>
        <v>342</v>
      </c>
      <c r="U180" s="1021">
        <f t="shared" si="314"/>
        <v>0</v>
      </c>
      <c r="V180" s="1038">
        <f t="shared" si="314"/>
        <v>342</v>
      </c>
      <c r="W180" s="1024">
        <f>IF(Q180=0,0,((V180/Q180)-1)*100)</f>
        <v>87.912087912087912</v>
      </c>
    </row>
    <row r="181" spans="1:27" s="871" customFormat="1" ht="14.25" thickTop="1" thickBot="1">
      <c r="B181" s="975"/>
      <c r="C181" s="974"/>
      <c r="D181" s="974"/>
      <c r="E181" s="974"/>
      <c r="F181" s="974"/>
      <c r="G181" s="974"/>
      <c r="H181" s="974"/>
      <c r="I181" s="976"/>
      <c r="L181" s="1020" t="s">
        <v>92</v>
      </c>
      <c r="M181" s="1021">
        <f>+M172+M176+M177+M178+M179</f>
        <v>481</v>
      </c>
      <c r="N181" s="1021">
        <f t="shared" ref="N181:V181" si="315">+N172+N176+N177+N178+N179</f>
        <v>238</v>
      </c>
      <c r="O181" s="1021">
        <f t="shared" si="315"/>
        <v>719</v>
      </c>
      <c r="P181" s="1021">
        <f t="shared" si="315"/>
        <v>4</v>
      </c>
      <c r="Q181" s="1021">
        <f t="shared" si="315"/>
        <v>723</v>
      </c>
      <c r="R181" s="1021">
        <f t="shared" si="315"/>
        <v>93</v>
      </c>
      <c r="S181" s="1021">
        <f t="shared" si="315"/>
        <v>999</v>
      </c>
      <c r="T181" s="1021">
        <f t="shared" si="315"/>
        <v>1092</v>
      </c>
      <c r="U181" s="1021">
        <f t="shared" si="315"/>
        <v>10</v>
      </c>
      <c r="V181" s="1021">
        <f t="shared" si="315"/>
        <v>1102</v>
      </c>
      <c r="W181" s="1024">
        <f>IF(Q181=0,0,((V181/Q181)-1)*100)</f>
        <v>52.420470262793906</v>
      </c>
      <c r="X181" s="875"/>
      <c r="AA181" s="958"/>
    </row>
    <row r="182" spans="1:27" ht="14.25" thickTop="1" thickBot="1">
      <c r="B182" s="975"/>
      <c r="C182" s="974"/>
      <c r="D182" s="974"/>
      <c r="E182" s="974"/>
      <c r="F182" s="974"/>
      <c r="G182" s="974"/>
      <c r="H182" s="974"/>
      <c r="I182" s="976"/>
      <c r="L182" s="1020" t="s">
        <v>89</v>
      </c>
      <c r="M182" s="1021">
        <f>+M168+M172+M176+M180</f>
        <v>689</v>
      </c>
      <c r="N182" s="1022">
        <f t="shared" ref="N182:V182" si="316">+N168+N172+N176+N180</f>
        <v>366</v>
      </c>
      <c r="O182" s="1021">
        <f t="shared" si="316"/>
        <v>1055</v>
      </c>
      <c r="P182" s="1021">
        <f t="shared" si="316"/>
        <v>8</v>
      </c>
      <c r="Q182" s="1023">
        <f t="shared" si="316"/>
        <v>1063</v>
      </c>
      <c r="R182" s="1021">
        <f t="shared" si="316"/>
        <v>130</v>
      </c>
      <c r="S182" s="1022">
        <f t="shared" si="316"/>
        <v>1129</v>
      </c>
      <c r="T182" s="1021">
        <f t="shared" si="316"/>
        <v>1259</v>
      </c>
      <c r="U182" s="1021">
        <f t="shared" si="316"/>
        <v>10</v>
      </c>
      <c r="V182" s="1023">
        <f t="shared" si="316"/>
        <v>1269</v>
      </c>
      <c r="W182" s="1024">
        <f>IF(Q182=0,0,((V182/Q182)-1)*100)</f>
        <v>19.379115710253991</v>
      </c>
    </row>
    <row r="183" spans="1:27" ht="14.25" thickTop="1" thickBot="1">
      <c r="B183" s="975"/>
      <c r="C183" s="974"/>
      <c r="D183" s="974"/>
      <c r="E183" s="974"/>
      <c r="F183" s="974"/>
      <c r="G183" s="974"/>
      <c r="H183" s="974"/>
      <c r="I183" s="976"/>
      <c r="L183" s="959" t="s">
        <v>59</v>
      </c>
      <c r="M183" s="871"/>
      <c r="N183" s="871"/>
      <c r="O183" s="871"/>
      <c r="P183" s="871"/>
      <c r="Q183" s="871"/>
      <c r="R183" s="871"/>
      <c r="S183" s="871"/>
      <c r="T183" s="871"/>
      <c r="U183" s="871"/>
      <c r="V183" s="871"/>
      <c r="W183" s="875"/>
    </row>
    <row r="184" spans="1:27" ht="13.5" thickTop="1">
      <c r="B184" s="975"/>
      <c r="C184" s="974"/>
      <c r="D184" s="974"/>
      <c r="E184" s="974"/>
      <c r="F184" s="974"/>
      <c r="G184" s="974"/>
      <c r="H184" s="974"/>
      <c r="I184" s="976"/>
      <c r="L184" s="1422" t="s">
        <v>50</v>
      </c>
      <c r="M184" s="1423"/>
      <c r="N184" s="1423"/>
      <c r="O184" s="1423"/>
      <c r="P184" s="1423"/>
      <c r="Q184" s="1423"/>
      <c r="R184" s="1423"/>
      <c r="S184" s="1423"/>
      <c r="T184" s="1423"/>
      <c r="U184" s="1423"/>
      <c r="V184" s="1423"/>
      <c r="W184" s="1424"/>
    </row>
    <row r="185" spans="1:27" ht="13.5" thickBot="1">
      <c r="B185" s="975"/>
      <c r="C185" s="974"/>
      <c r="D185" s="974"/>
      <c r="E185" s="974"/>
      <c r="F185" s="974"/>
      <c r="G185" s="974"/>
      <c r="H185" s="974"/>
      <c r="I185" s="976"/>
      <c r="L185" s="1425" t="s">
        <v>51</v>
      </c>
      <c r="M185" s="1426"/>
      <c r="N185" s="1426"/>
      <c r="O185" s="1426"/>
      <c r="P185" s="1426"/>
      <c r="Q185" s="1426"/>
      <c r="R185" s="1426"/>
      <c r="S185" s="1426"/>
      <c r="T185" s="1426"/>
      <c r="U185" s="1426"/>
      <c r="V185" s="1426"/>
      <c r="W185" s="1427"/>
    </row>
    <row r="186" spans="1:27" ht="14.25" thickTop="1" thickBot="1">
      <c r="B186" s="975"/>
      <c r="C186" s="974"/>
      <c r="D186" s="974"/>
      <c r="E186" s="974"/>
      <c r="F186" s="974"/>
      <c r="G186" s="974"/>
      <c r="H186" s="974"/>
      <c r="I186" s="976"/>
      <c r="L186" s="874"/>
      <c r="M186" s="871"/>
      <c r="N186" s="871"/>
      <c r="O186" s="871"/>
      <c r="P186" s="871"/>
      <c r="Q186" s="871"/>
      <c r="R186" s="871"/>
      <c r="S186" s="871"/>
      <c r="T186" s="871"/>
      <c r="U186" s="871"/>
      <c r="V186" s="871"/>
      <c r="W186" s="967" t="s">
        <v>40</v>
      </c>
    </row>
    <row r="187" spans="1:27" ht="14.25" thickTop="1" thickBot="1">
      <c r="B187" s="975"/>
      <c r="C187" s="974"/>
      <c r="D187" s="974"/>
      <c r="E187" s="974"/>
      <c r="F187" s="974"/>
      <c r="G187" s="974"/>
      <c r="H187" s="974"/>
      <c r="I187" s="976"/>
      <c r="L187" s="876"/>
      <c r="M187" s="1431" t="s">
        <v>90</v>
      </c>
      <c r="N187" s="1432"/>
      <c r="O187" s="1432"/>
      <c r="P187" s="1432"/>
      <c r="Q187" s="1433"/>
      <c r="R187" s="1431" t="s">
        <v>91</v>
      </c>
      <c r="S187" s="1432"/>
      <c r="T187" s="1432"/>
      <c r="U187" s="1432"/>
      <c r="V187" s="1433"/>
      <c r="W187" s="877" t="s">
        <v>4</v>
      </c>
    </row>
    <row r="188" spans="1:27" ht="13.5" thickTop="1">
      <c r="B188" s="975"/>
      <c r="C188" s="974"/>
      <c r="D188" s="974"/>
      <c r="E188" s="974"/>
      <c r="F188" s="974"/>
      <c r="G188" s="974"/>
      <c r="H188" s="974"/>
      <c r="I188" s="976"/>
      <c r="L188" s="878" t="s">
        <v>5</v>
      </c>
      <c r="M188" s="879"/>
      <c r="N188" s="883"/>
      <c r="O188" s="1007"/>
      <c r="P188" s="885"/>
      <c r="Q188" s="1008"/>
      <c r="R188" s="879"/>
      <c r="S188" s="883"/>
      <c r="T188" s="1007"/>
      <c r="U188" s="885"/>
      <c r="V188" s="1008"/>
      <c r="W188" s="882" t="s">
        <v>6</v>
      </c>
    </row>
    <row r="189" spans="1:27" ht="13.5" thickBot="1">
      <c r="B189" s="975"/>
      <c r="C189" s="974"/>
      <c r="D189" s="974"/>
      <c r="E189" s="974"/>
      <c r="F189" s="974"/>
      <c r="G189" s="974"/>
      <c r="H189" s="974"/>
      <c r="I189" s="976"/>
      <c r="L189" s="886"/>
      <c r="M189" s="891" t="s">
        <v>41</v>
      </c>
      <c r="N189" s="892" t="s">
        <v>42</v>
      </c>
      <c r="O189" s="1009" t="s">
        <v>43</v>
      </c>
      <c r="P189" s="894" t="s">
        <v>13</v>
      </c>
      <c r="Q189" s="1010" t="s">
        <v>9</v>
      </c>
      <c r="R189" s="891" t="s">
        <v>41</v>
      </c>
      <c r="S189" s="892" t="s">
        <v>42</v>
      </c>
      <c r="T189" s="1009" t="s">
        <v>43</v>
      </c>
      <c r="U189" s="894" t="s">
        <v>13</v>
      </c>
      <c r="V189" s="1010" t="s">
        <v>9</v>
      </c>
      <c r="W189" s="890"/>
    </row>
    <row r="190" spans="1:27" ht="4.5" customHeight="1" thickTop="1">
      <c r="B190" s="975"/>
      <c r="C190" s="974"/>
      <c r="D190" s="974"/>
      <c r="E190" s="974"/>
      <c r="F190" s="974"/>
      <c r="G190" s="974"/>
      <c r="H190" s="974"/>
      <c r="I190" s="976"/>
      <c r="L190" s="878"/>
      <c r="M190" s="899"/>
      <c r="N190" s="900"/>
      <c r="O190" s="1011"/>
      <c r="P190" s="902"/>
      <c r="Q190" s="1012"/>
      <c r="R190" s="899"/>
      <c r="S190" s="900"/>
      <c r="T190" s="1011"/>
      <c r="U190" s="902"/>
      <c r="V190" s="1012"/>
      <c r="W190" s="904"/>
    </row>
    <row r="191" spans="1:27" ht="12.75">
      <c r="B191" s="975"/>
      <c r="C191" s="974"/>
      <c r="D191" s="974"/>
      <c r="E191" s="974"/>
      <c r="F191" s="974"/>
      <c r="G191" s="974"/>
      <c r="H191" s="974"/>
      <c r="I191" s="976"/>
      <c r="L191" s="878" t="s">
        <v>14</v>
      </c>
      <c r="M191" s="1013">
        <v>0</v>
      </c>
      <c r="N191" s="1014">
        <v>0</v>
      </c>
      <c r="O191" s="1015">
        <f>M191+N191</f>
        <v>0</v>
      </c>
      <c r="P191" s="1016">
        <v>0</v>
      </c>
      <c r="Q191" s="1017">
        <f>O191+P191</f>
        <v>0</v>
      </c>
      <c r="R191" s="1013">
        <v>0</v>
      </c>
      <c r="S191" s="1014">
        <v>0</v>
      </c>
      <c r="T191" s="1018">
        <f>+R191+S191</f>
        <v>0</v>
      </c>
      <c r="U191" s="1016">
        <v>0</v>
      </c>
      <c r="V191" s="1017">
        <f>T191+U191</f>
        <v>0</v>
      </c>
      <c r="W191" s="912">
        <f t="shared" ref="W191:W199" si="317">IF(Q191=0,0,((V191/Q191)-1)*100)</f>
        <v>0</v>
      </c>
      <c r="Y191" s="915"/>
    </row>
    <row r="192" spans="1:27" ht="12.75">
      <c r="B192" s="975"/>
      <c r="C192" s="974"/>
      <c r="D192" s="974"/>
      <c r="E192" s="974"/>
      <c r="F192" s="974"/>
      <c r="G192" s="974"/>
      <c r="H192" s="974"/>
      <c r="I192" s="976"/>
      <c r="L192" s="878" t="s">
        <v>15</v>
      </c>
      <c r="M192" s="1013">
        <v>0</v>
      </c>
      <c r="N192" s="1014">
        <v>0</v>
      </c>
      <c r="O192" s="1015">
        <f>M192+N192</f>
        <v>0</v>
      </c>
      <c r="P192" s="1016">
        <v>0</v>
      </c>
      <c r="Q192" s="1017">
        <f>O192+P192</f>
        <v>0</v>
      </c>
      <c r="R192" s="1013">
        <v>0</v>
      </c>
      <c r="S192" s="1014">
        <v>0</v>
      </c>
      <c r="T192" s="1018">
        <f>+R192+S192</f>
        <v>0</v>
      </c>
      <c r="U192" s="1016">
        <v>0</v>
      </c>
      <c r="V192" s="1017">
        <f>T192+U192</f>
        <v>0</v>
      </c>
      <c r="W192" s="912">
        <f t="shared" si="317"/>
        <v>0</v>
      </c>
      <c r="Y192" s="915"/>
    </row>
    <row r="193" spans="1:27" ht="13.5" thickBot="1">
      <c r="B193" s="975"/>
      <c r="C193" s="974"/>
      <c r="D193" s="974"/>
      <c r="E193" s="974"/>
      <c r="F193" s="974"/>
      <c r="G193" s="974"/>
      <c r="H193" s="974"/>
      <c r="I193" s="976"/>
      <c r="L193" s="886" t="s">
        <v>16</v>
      </c>
      <c r="M193" s="1013">
        <v>0</v>
      </c>
      <c r="N193" s="1014">
        <v>0</v>
      </c>
      <c r="O193" s="1015">
        <f>M193+N193</f>
        <v>0</v>
      </c>
      <c r="P193" s="1019">
        <v>0</v>
      </c>
      <c r="Q193" s="1017">
        <f>O193+P193</f>
        <v>0</v>
      </c>
      <c r="R193" s="1013">
        <v>0</v>
      </c>
      <c r="S193" s="1014">
        <v>0</v>
      </c>
      <c r="T193" s="1018">
        <f>+R193+S193</f>
        <v>0</v>
      </c>
      <c r="U193" s="1019">
        <v>0</v>
      </c>
      <c r="V193" s="1017">
        <f>T193+U193</f>
        <v>0</v>
      </c>
      <c r="W193" s="912">
        <f t="shared" si="317"/>
        <v>0</v>
      </c>
      <c r="Y193" s="915"/>
    </row>
    <row r="194" spans="1:27" ht="14.25" thickTop="1" thickBot="1">
      <c r="B194" s="975"/>
      <c r="C194" s="974"/>
      <c r="D194" s="974"/>
      <c r="E194" s="974"/>
      <c r="F194" s="974"/>
      <c r="G194" s="974"/>
      <c r="H194" s="974"/>
      <c r="I194" s="976"/>
      <c r="L194" s="1020" t="s">
        <v>17</v>
      </c>
      <c r="M194" s="1021">
        <f t="shared" ref="M194:Q194" si="318">+M191+M192+M193</f>
        <v>0</v>
      </c>
      <c r="N194" s="1022">
        <f t="shared" si="318"/>
        <v>0</v>
      </c>
      <c r="O194" s="1021">
        <f t="shared" si="318"/>
        <v>0</v>
      </c>
      <c r="P194" s="1021">
        <f t="shared" si="318"/>
        <v>0</v>
      </c>
      <c r="Q194" s="1023">
        <f t="shared" si="318"/>
        <v>0</v>
      </c>
      <c r="R194" s="1021">
        <f t="shared" ref="R194:V194" si="319">+R191+R192+R193</f>
        <v>0</v>
      </c>
      <c r="S194" s="1022">
        <f t="shared" si="319"/>
        <v>0</v>
      </c>
      <c r="T194" s="1021">
        <f t="shared" si="319"/>
        <v>0</v>
      </c>
      <c r="U194" s="1021">
        <f t="shared" si="319"/>
        <v>0</v>
      </c>
      <c r="V194" s="1023">
        <f t="shared" si="319"/>
        <v>0</v>
      </c>
      <c r="W194" s="1039">
        <f t="shared" si="317"/>
        <v>0</v>
      </c>
      <c r="Y194" s="915"/>
    </row>
    <row r="195" spans="1:27" ht="13.5" thickTop="1">
      <c r="B195" s="975"/>
      <c r="C195" s="974"/>
      <c r="D195" s="974"/>
      <c r="E195" s="974"/>
      <c r="F195" s="974"/>
      <c r="G195" s="974"/>
      <c r="H195" s="974"/>
      <c r="I195" s="976"/>
      <c r="L195" s="878" t="s">
        <v>18</v>
      </c>
      <c r="M195" s="1025">
        <v>0</v>
      </c>
      <c r="N195" s="1026">
        <v>0</v>
      </c>
      <c r="O195" s="1027">
        <f>M195+N195</f>
        <v>0</v>
      </c>
      <c r="P195" s="912">
        <v>0</v>
      </c>
      <c r="Q195" s="1017">
        <f>O195+P195</f>
        <v>0</v>
      </c>
      <c r="R195" s="1025">
        <v>0</v>
      </c>
      <c r="S195" s="1026">
        <v>0</v>
      </c>
      <c r="T195" s="1027">
        <f>R195+S195</f>
        <v>0</v>
      </c>
      <c r="U195" s="912">
        <v>0</v>
      </c>
      <c r="V195" s="1017">
        <f>T195+U195</f>
        <v>0</v>
      </c>
      <c r="W195" s="912">
        <f t="shared" si="317"/>
        <v>0</v>
      </c>
      <c r="Y195" s="915"/>
    </row>
    <row r="196" spans="1:27" ht="12.75">
      <c r="B196" s="975"/>
      <c r="C196" s="974"/>
      <c r="D196" s="974"/>
      <c r="E196" s="974"/>
      <c r="F196" s="974"/>
      <c r="G196" s="974"/>
      <c r="H196" s="974"/>
      <c r="I196" s="976"/>
      <c r="L196" s="878" t="s">
        <v>19</v>
      </c>
      <c r="M196" s="906">
        <v>1</v>
      </c>
      <c r="N196" s="910">
        <v>0</v>
      </c>
      <c r="O196" s="1015">
        <f>M196+N196</f>
        <v>1</v>
      </c>
      <c r="P196" s="912">
        <v>0</v>
      </c>
      <c r="Q196" s="1017">
        <f>O196+P196</f>
        <v>1</v>
      </c>
      <c r="R196" s="906">
        <v>0</v>
      </c>
      <c r="S196" s="910">
        <v>0</v>
      </c>
      <c r="T196" s="1015">
        <f>R196+S196</f>
        <v>0</v>
      </c>
      <c r="U196" s="912">
        <v>0</v>
      </c>
      <c r="V196" s="1017">
        <f>T196+U196</f>
        <v>0</v>
      </c>
      <c r="W196" s="909">
        <f>IF(Q196=0,0,((V196/Q196)-1)*100)</f>
        <v>-100</v>
      </c>
      <c r="Y196" s="915"/>
    </row>
    <row r="197" spans="1:27" ht="13.5" thickBot="1">
      <c r="B197" s="975"/>
      <c r="C197" s="974"/>
      <c r="D197" s="974"/>
      <c r="E197" s="974"/>
      <c r="F197" s="974"/>
      <c r="G197" s="974"/>
      <c r="H197" s="974"/>
      <c r="I197" s="976"/>
      <c r="L197" s="878" t="s">
        <v>20</v>
      </c>
      <c r="M197" s="906">
        <v>0</v>
      </c>
      <c r="N197" s="910">
        <v>0</v>
      </c>
      <c r="O197" s="1015">
        <f>M197+N197</f>
        <v>0</v>
      </c>
      <c r="P197" s="912">
        <v>0</v>
      </c>
      <c r="Q197" s="1017">
        <f>O197+P197</f>
        <v>0</v>
      </c>
      <c r="R197" s="906">
        <v>0</v>
      </c>
      <c r="S197" s="910">
        <v>0</v>
      </c>
      <c r="T197" s="1015">
        <f>R197+S197</f>
        <v>0</v>
      </c>
      <c r="U197" s="912">
        <v>0</v>
      </c>
      <c r="V197" s="1017">
        <f>T197+U197</f>
        <v>0</v>
      </c>
      <c r="W197" s="912">
        <f>IF(Q197=0,0,((V197/Q197)-1)*100)</f>
        <v>0</v>
      </c>
      <c r="Y197" s="915"/>
    </row>
    <row r="198" spans="1:27" ht="14.25" thickTop="1" thickBot="1">
      <c r="B198" s="975"/>
      <c r="C198" s="974"/>
      <c r="D198" s="974"/>
      <c r="E198" s="974"/>
      <c r="F198" s="974"/>
      <c r="G198" s="974"/>
      <c r="H198" s="974"/>
      <c r="I198" s="976"/>
      <c r="L198" s="1020" t="s">
        <v>87</v>
      </c>
      <c r="M198" s="1021">
        <f>+M195+M196+M197</f>
        <v>1</v>
      </c>
      <c r="N198" s="1021">
        <f t="shared" ref="N198" si="320">+N195+N196+N197</f>
        <v>0</v>
      </c>
      <c r="O198" s="1021">
        <f t="shared" ref="O198" si="321">+O195+O196+O197</f>
        <v>1</v>
      </c>
      <c r="P198" s="1021">
        <f t="shared" ref="P198" si="322">+P195+P196+P197</f>
        <v>0</v>
      </c>
      <c r="Q198" s="1021">
        <f t="shared" ref="Q198" si="323">+Q195+Q196+Q197</f>
        <v>1</v>
      </c>
      <c r="R198" s="1021">
        <f t="shared" ref="R198" si="324">+R195+R196+R197</f>
        <v>0</v>
      </c>
      <c r="S198" s="1021">
        <f t="shared" ref="S198" si="325">+S195+S196+S197</f>
        <v>0</v>
      </c>
      <c r="T198" s="1021">
        <f t="shared" ref="T198" si="326">+T195+T196+T197</f>
        <v>0</v>
      </c>
      <c r="U198" s="1021">
        <f t="shared" ref="U198" si="327">+U195+U196+U197</f>
        <v>0</v>
      </c>
      <c r="V198" s="1021">
        <f t="shared" ref="V198" si="328">+V195+V196+V197</f>
        <v>0</v>
      </c>
      <c r="W198" s="1024">
        <f>IF(Q198=0,0,((V198/Q198)-1)*100)</f>
        <v>-100</v>
      </c>
    </row>
    <row r="199" spans="1:27" ht="13.5" thickTop="1">
      <c r="B199" s="975"/>
      <c r="C199" s="974"/>
      <c r="D199" s="974"/>
      <c r="E199" s="974"/>
      <c r="F199" s="974"/>
      <c r="G199" s="974"/>
      <c r="H199" s="974"/>
      <c r="I199" s="976"/>
      <c r="L199" s="878" t="s">
        <v>21</v>
      </c>
      <c r="M199" s="906">
        <v>0</v>
      </c>
      <c r="N199" s="910">
        <v>0</v>
      </c>
      <c r="O199" s="1015">
        <f>M199+N199</f>
        <v>0</v>
      </c>
      <c r="P199" s="912">
        <v>0</v>
      </c>
      <c r="Q199" s="1017">
        <f>O199+P199</f>
        <v>0</v>
      </c>
      <c r="R199" s="906">
        <v>0</v>
      </c>
      <c r="S199" s="910">
        <v>0</v>
      </c>
      <c r="T199" s="1015">
        <f>R199+S199</f>
        <v>0</v>
      </c>
      <c r="U199" s="912">
        <v>0</v>
      </c>
      <c r="V199" s="1017">
        <f>T199+U199</f>
        <v>0</v>
      </c>
      <c r="W199" s="912">
        <f t="shared" si="317"/>
        <v>0</v>
      </c>
      <c r="Y199" s="915"/>
    </row>
    <row r="200" spans="1:27" ht="12.75">
      <c r="B200" s="975"/>
      <c r="C200" s="974"/>
      <c r="D200" s="974"/>
      <c r="E200" s="974"/>
      <c r="F200" s="974"/>
      <c r="G200" s="974"/>
      <c r="H200" s="974"/>
      <c r="I200" s="976"/>
      <c r="L200" s="878" t="s">
        <v>88</v>
      </c>
      <c r="M200" s="906">
        <v>0</v>
      </c>
      <c r="N200" s="910">
        <v>0</v>
      </c>
      <c r="O200" s="1015">
        <f>+M200+N200</f>
        <v>0</v>
      </c>
      <c r="P200" s="912">
        <v>0</v>
      </c>
      <c r="Q200" s="1017">
        <f>+O200+P200</f>
        <v>0</v>
      </c>
      <c r="R200" s="906">
        <v>0</v>
      </c>
      <c r="S200" s="910">
        <v>0</v>
      </c>
      <c r="T200" s="1015">
        <f>+R200+S200</f>
        <v>0</v>
      </c>
      <c r="U200" s="912">
        <v>0</v>
      </c>
      <c r="V200" s="1017">
        <f>+T200+U200</f>
        <v>0</v>
      </c>
      <c r="W200" s="912">
        <f t="shared" ref="W200" si="329">IF(Q200=0,0,((V200/Q200)-1)*100)</f>
        <v>0</v>
      </c>
      <c r="Y200" s="915"/>
    </row>
    <row r="201" spans="1:27" ht="13.5" thickBot="1">
      <c r="B201" s="975"/>
      <c r="C201" s="974"/>
      <c r="D201" s="974"/>
      <c r="E201" s="974"/>
      <c r="F201" s="974"/>
      <c r="G201" s="974"/>
      <c r="H201" s="974"/>
      <c r="I201" s="976"/>
      <c r="L201" s="878" t="s">
        <v>22</v>
      </c>
      <c r="M201" s="906">
        <v>0</v>
      </c>
      <c r="N201" s="910">
        <v>0</v>
      </c>
      <c r="O201" s="1028">
        <f>+M201+N201</f>
        <v>0</v>
      </c>
      <c r="P201" s="918">
        <v>0</v>
      </c>
      <c r="Q201" s="1017">
        <f>+O201+P201</f>
        <v>0</v>
      </c>
      <c r="R201" s="906">
        <v>0</v>
      </c>
      <c r="S201" s="910">
        <v>0</v>
      </c>
      <c r="T201" s="1028">
        <f>+R201+S201</f>
        <v>0</v>
      </c>
      <c r="U201" s="918">
        <v>0</v>
      </c>
      <c r="V201" s="1017">
        <f>+T201+U201</f>
        <v>0</v>
      </c>
      <c r="W201" s="912">
        <f>IF(Q201=0,0,((V201/Q201)-1)*100)</f>
        <v>0</v>
      </c>
      <c r="Y201" s="915"/>
    </row>
    <row r="202" spans="1:27" ht="14.25" thickTop="1" thickBot="1">
      <c r="B202" s="975"/>
      <c r="C202" s="974"/>
      <c r="D202" s="974"/>
      <c r="E202" s="974"/>
      <c r="F202" s="974"/>
      <c r="G202" s="974"/>
      <c r="H202" s="974"/>
      <c r="I202" s="976"/>
      <c r="L202" s="1029" t="s">
        <v>60</v>
      </c>
      <c r="M202" s="1030">
        <f>+M199+M200+M201</f>
        <v>0</v>
      </c>
      <c r="N202" s="1030">
        <f t="shared" ref="N202" si="330">+N199+N200+N201</f>
        <v>0</v>
      </c>
      <c r="O202" s="1031">
        <f t="shared" ref="O202" si="331">+O199+O200+O201</f>
        <v>0</v>
      </c>
      <c r="P202" s="1031">
        <f t="shared" ref="P202" si="332">+P199+P200+P201</f>
        <v>0</v>
      </c>
      <c r="Q202" s="1031">
        <f t="shared" ref="Q202" si="333">+Q199+Q200+Q201</f>
        <v>0</v>
      </c>
      <c r="R202" s="1030">
        <f t="shared" ref="R202" si="334">+R199+R200+R201</f>
        <v>0</v>
      </c>
      <c r="S202" s="1030">
        <f t="shared" ref="S202" si="335">+S199+S200+S201</f>
        <v>0</v>
      </c>
      <c r="T202" s="1031">
        <f t="shared" ref="T202" si="336">+T199+T200+T201</f>
        <v>0</v>
      </c>
      <c r="U202" s="1031">
        <f t="shared" ref="U202" si="337">+U199+U200+U201</f>
        <v>0</v>
      </c>
      <c r="V202" s="1031">
        <f t="shared" ref="V202" si="338">+V199+V200+V201</f>
        <v>0</v>
      </c>
      <c r="W202" s="1040">
        <f>IF(Q202=0,0,((V202/Q202)-1)*100)</f>
        <v>0</v>
      </c>
    </row>
    <row r="203" spans="1:27" s="982" customFormat="1" ht="12.75" customHeight="1" thickTop="1">
      <c r="A203" s="993"/>
      <c r="B203" s="994"/>
      <c r="C203" s="995"/>
      <c r="D203" s="995"/>
      <c r="E203" s="995"/>
      <c r="F203" s="995"/>
      <c r="G203" s="995"/>
      <c r="H203" s="995"/>
      <c r="I203" s="1033"/>
      <c r="J203" s="993"/>
      <c r="K203" s="993"/>
      <c r="L203" s="1034" t="s">
        <v>24</v>
      </c>
      <c r="M203" s="1013">
        <v>0</v>
      </c>
      <c r="N203" s="1014">
        <v>0</v>
      </c>
      <c r="O203" s="1018">
        <f>+M203+N203</f>
        <v>0</v>
      </c>
      <c r="P203" s="1035">
        <v>0</v>
      </c>
      <c r="Q203" s="1036">
        <f>+O203+P203</f>
        <v>0</v>
      </c>
      <c r="R203" s="1013">
        <v>0</v>
      </c>
      <c r="S203" s="1014">
        <v>0</v>
      </c>
      <c r="T203" s="1018">
        <f>+R203+S203</f>
        <v>0</v>
      </c>
      <c r="U203" s="1035">
        <v>0</v>
      </c>
      <c r="V203" s="1036">
        <f>+T203+U203</f>
        <v>0</v>
      </c>
      <c r="W203" s="1016">
        <f>IF(Q203=0,0,((V203/Q203)-1)*100)</f>
        <v>0</v>
      </c>
      <c r="X203" s="996"/>
      <c r="Y203" s="915"/>
      <c r="AA203" s="981"/>
    </row>
    <row r="204" spans="1:27" s="982" customFormat="1" ht="12.75" customHeight="1">
      <c r="A204" s="993"/>
      <c r="B204" s="997"/>
      <c r="C204" s="998"/>
      <c r="D204" s="998"/>
      <c r="E204" s="998"/>
      <c r="F204" s="998"/>
      <c r="G204" s="998"/>
      <c r="H204" s="998"/>
      <c r="I204" s="1006"/>
      <c r="J204" s="993"/>
      <c r="K204" s="993"/>
      <c r="L204" s="1034" t="s">
        <v>25</v>
      </c>
      <c r="M204" s="1013">
        <v>0</v>
      </c>
      <c r="N204" s="1014">
        <v>0</v>
      </c>
      <c r="O204" s="1018">
        <f>+M204+N204</f>
        <v>0</v>
      </c>
      <c r="P204" s="1016">
        <v>0</v>
      </c>
      <c r="Q204" s="1018">
        <f>+O204+P204</f>
        <v>0</v>
      </c>
      <c r="R204" s="1013">
        <v>0</v>
      </c>
      <c r="S204" s="1014">
        <v>0</v>
      </c>
      <c r="T204" s="1018">
        <f>+R204+S204</f>
        <v>0</v>
      </c>
      <c r="U204" s="1016">
        <v>0</v>
      </c>
      <c r="V204" s="1018">
        <f>+T204+U204</f>
        <v>0</v>
      </c>
      <c r="W204" s="1016">
        <f t="shared" ref="W204" si="339">IF(Q204=0,0,((V204/Q204)-1)*100)</f>
        <v>0</v>
      </c>
      <c r="X204" s="996"/>
      <c r="Y204" s="915"/>
      <c r="AA204" s="981"/>
    </row>
    <row r="205" spans="1:27" s="982" customFormat="1" ht="12.75" customHeight="1" thickBot="1">
      <c r="A205" s="993"/>
      <c r="B205" s="997"/>
      <c r="C205" s="998"/>
      <c r="D205" s="998"/>
      <c r="E205" s="998"/>
      <c r="F205" s="998"/>
      <c r="G205" s="998"/>
      <c r="H205" s="998"/>
      <c r="I205" s="1006"/>
      <c r="J205" s="993"/>
      <c r="K205" s="993"/>
      <c r="L205" s="1034" t="s">
        <v>26</v>
      </c>
      <c r="M205" s="1013">
        <v>0</v>
      </c>
      <c r="N205" s="1014">
        <v>0</v>
      </c>
      <c r="O205" s="1018">
        <f>+M205+N205</f>
        <v>0</v>
      </c>
      <c r="P205" s="1019">
        <v>0</v>
      </c>
      <c r="Q205" s="1036">
        <f>O205+P205</f>
        <v>0</v>
      </c>
      <c r="R205" s="1013">
        <v>0</v>
      </c>
      <c r="S205" s="1014">
        <v>0</v>
      </c>
      <c r="T205" s="1018">
        <f>+R205+S205</f>
        <v>0</v>
      </c>
      <c r="U205" s="1019">
        <v>0</v>
      </c>
      <c r="V205" s="1036">
        <f>T205+U205</f>
        <v>0</v>
      </c>
      <c r="W205" s="1352">
        <f t="shared" ref="W205" si="340">IF(Q205=0,0,((V205/Q205)-1)*100)</f>
        <v>0</v>
      </c>
      <c r="X205" s="996"/>
      <c r="Y205" s="915"/>
      <c r="AA205" s="981"/>
    </row>
    <row r="206" spans="1:27" ht="14.25" thickTop="1" thickBot="1">
      <c r="B206" s="975"/>
      <c r="C206" s="974"/>
      <c r="D206" s="974"/>
      <c r="E206" s="974"/>
      <c r="F206" s="974"/>
      <c r="G206" s="974"/>
      <c r="H206" s="974"/>
      <c r="I206" s="976"/>
      <c r="L206" s="1020" t="s">
        <v>27</v>
      </c>
      <c r="M206" s="1021">
        <f>+M203+M204+M205</f>
        <v>0</v>
      </c>
      <c r="N206" s="1022">
        <f t="shared" ref="N206" si="341">+N203+N204+N205</f>
        <v>0</v>
      </c>
      <c r="O206" s="1021">
        <f t="shared" ref="O206" si="342">+O203+O204+O205</f>
        <v>0</v>
      </c>
      <c r="P206" s="1021">
        <f t="shared" ref="P206" si="343">+P203+P204+P205</f>
        <v>0</v>
      </c>
      <c r="Q206" s="1038">
        <f t="shared" ref="Q206" si="344">+Q203+Q204+Q205</f>
        <v>0</v>
      </c>
      <c r="R206" s="1021">
        <f t="shared" ref="R206" si="345">+R203+R204+R205</f>
        <v>0</v>
      </c>
      <c r="S206" s="1022">
        <f t="shared" ref="S206" si="346">+S203+S204+S205</f>
        <v>0</v>
      </c>
      <c r="T206" s="1021">
        <f t="shared" ref="T206" si="347">+T203+T204+T205</f>
        <v>0</v>
      </c>
      <c r="U206" s="1021">
        <f t="shared" ref="U206" si="348">+U203+U204+U205</f>
        <v>0</v>
      </c>
      <c r="V206" s="1038">
        <f t="shared" ref="V206" si="349">+V203+V204+V205</f>
        <v>0</v>
      </c>
      <c r="W206" s="1353">
        <f>IF(Q206=0,0,((V206/Q206)-1)*100)</f>
        <v>0</v>
      </c>
    </row>
    <row r="207" spans="1:27" s="871" customFormat="1" ht="14.25" thickTop="1" thickBot="1">
      <c r="B207" s="975"/>
      <c r="C207" s="974"/>
      <c r="D207" s="974"/>
      <c r="E207" s="974"/>
      <c r="F207" s="974"/>
      <c r="G207" s="974"/>
      <c r="H207" s="974"/>
      <c r="I207" s="976"/>
      <c r="L207" s="1020" t="s">
        <v>92</v>
      </c>
      <c r="M207" s="1021">
        <f>+M198+M202+M203+M204+M205</f>
        <v>1</v>
      </c>
      <c r="N207" s="1021">
        <f t="shared" ref="N207:V207" si="350">+N198+N202+N203+N204+N205</f>
        <v>0</v>
      </c>
      <c r="O207" s="1021">
        <f t="shared" si="350"/>
        <v>1</v>
      </c>
      <c r="P207" s="1021">
        <f t="shared" si="350"/>
        <v>0</v>
      </c>
      <c r="Q207" s="1021">
        <f t="shared" si="350"/>
        <v>1</v>
      </c>
      <c r="R207" s="1021">
        <f t="shared" si="350"/>
        <v>0</v>
      </c>
      <c r="S207" s="1021">
        <f t="shared" si="350"/>
        <v>0</v>
      </c>
      <c r="T207" s="1021">
        <f t="shared" si="350"/>
        <v>0</v>
      </c>
      <c r="U207" s="1021">
        <f t="shared" si="350"/>
        <v>0</v>
      </c>
      <c r="V207" s="1021">
        <f t="shared" si="350"/>
        <v>0</v>
      </c>
      <c r="W207" s="1024">
        <f>IF(Q207=0,0,((V207/Q207)-1)*100)</f>
        <v>-100</v>
      </c>
      <c r="X207" s="875"/>
      <c r="AA207" s="958"/>
    </row>
    <row r="208" spans="1:27" ht="14.25" thickTop="1" thickBot="1">
      <c r="B208" s="975"/>
      <c r="C208" s="974"/>
      <c r="D208" s="974"/>
      <c r="E208" s="974"/>
      <c r="F208" s="974"/>
      <c r="G208" s="974"/>
      <c r="H208" s="974"/>
      <c r="I208" s="976"/>
      <c r="L208" s="1020" t="s">
        <v>89</v>
      </c>
      <c r="M208" s="1021">
        <f>+M194+M198+M202+M206</f>
        <v>1</v>
      </c>
      <c r="N208" s="1022">
        <f t="shared" ref="N208:V208" si="351">+N194+N198+N202+N206</f>
        <v>0</v>
      </c>
      <c r="O208" s="1021">
        <f t="shared" si="351"/>
        <v>1</v>
      </c>
      <c r="P208" s="1021">
        <f t="shared" si="351"/>
        <v>0</v>
      </c>
      <c r="Q208" s="1023">
        <f t="shared" si="351"/>
        <v>1</v>
      </c>
      <c r="R208" s="1021">
        <f t="shared" si="351"/>
        <v>0</v>
      </c>
      <c r="S208" s="1022">
        <f t="shared" si="351"/>
        <v>0</v>
      </c>
      <c r="T208" s="1021">
        <f t="shared" si="351"/>
        <v>0</v>
      </c>
      <c r="U208" s="1021">
        <f t="shared" si="351"/>
        <v>0</v>
      </c>
      <c r="V208" s="1023">
        <f t="shared" si="351"/>
        <v>0</v>
      </c>
      <c r="W208" s="1024">
        <f>IF(Q208=0,0,((V208/Q208)-1)*100)</f>
        <v>-100</v>
      </c>
    </row>
    <row r="209" spans="2:23" ht="14.25" thickTop="1" thickBot="1">
      <c r="B209" s="975"/>
      <c r="C209" s="974"/>
      <c r="D209" s="974"/>
      <c r="E209" s="974"/>
      <c r="F209" s="974"/>
      <c r="G209" s="974"/>
      <c r="H209" s="974"/>
      <c r="I209" s="976"/>
      <c r="L209" s="959" t="s">
        <v>59</v>
      </c>
      <c r="M209" s="871"/>
      <c r="N209" s="871"/>
      <c r="O209" s="871"/>
      <c r="P209" s="871"/>
      <c r="Q209" s="871"/>
      <c r="R209" s="871"/>
      <c r="S209" s="871"/>
      <c r="T209" s="871"/>
      <c r="U209" s="871"/>
      <c r="V209" s="871"/>
      <c r="W209" s="875"/>
    </row>
    <row r="210" spans="2:23" ht="13.5" thickTop="1">
      <c r="B210" s="975"/>
      <c r="C210" s="974"/>
      <c r="D210" s="974"/>
      <c r="E210" s="974"/>
      <c r="F210" s="974"/>
      <c r="G210" s="974"/>
      <c r="H210" s="974"/>
      <c r="I210" s="976"/>
      <c r="L210" s="1422" t="s">
        <v>52</v>
      </c>
      <c r="M210" s="1423"/>
      <c r="N210" s="1423"/>
      <c r="O210" s="1423"/>
      <c r="P210" s="1423"/>
      <c r="Q210" s="1423"/>
      <c r="R210" s="1423"/>
      <c r="S210" s="1423"/>
      <c r="T210" s="1423"/>
      <c r="U210" s="1423"/>
      <c r="V210" s="1423"/>
      <c r="W210" s="1424"/>
    </row>
    <row r="211" spans="2:23" ht="13.5" thickBot="1">
      <c r="B211" s="975"/>
      <c r="C211" s="974"/>
      <c r="D211" s="974"/>
      <c r="E211" s="974"/>
      <c r="F211" s="974"/>
      <c r="G211" s="974"/>
      <c r="H211" s="974"/>
      <c r="I211" s="976"/>
      <c r="L211" s="1425" t="s">
        <v>53</v>
      </c>
      <c r="M211" s="1426"/>
      <c r="N211" s="1426"/>
      <c r="O211" s="1426"/>
      <c r="P211" s="1426"/>
      <c r="Q211" s="1426"/>
      <c r="R211" s="1426"/>
      <c r="S211" s="1426"/>
      <c r="T211" s="1426"/>
      <c r="U211" s="1426"/>
      <c r="V211" s="1426"/>
      <c r="W211" s="1427"/>
    </row>
    <row r="212" spans="2:23" ht="14.25" thickTop="1" thickBot="1">
      <c r="B212" s="975"/>
      <c r="C212" s="974"/>
      <c r="D212" s="974"/>
      <c r="E212" s="974"/>
      <c r="F212" s="974"/>
      <c r="G212" s="974"/>
      <c r="H212" s="974"/>
      <c r="I212" s="976"/>
      <c r="L212" s="874"/>
      <c r="M212" s="871"/>
      <c r="N212" s="871"/>
      <c r="O212" s="871"/>
      <c r="P212" s="871"/>
      <c r="Q212" s="871"/>
      <c r="R212" s="871"/>
      <c r="S212" s="871"/>
      <c r="T212" s="871"/>
      <c r="U212" s="871"/>
      <c r="V212" s="871"/>
      <c r="W212" s="967" t="s">
        <v>40</v>
      </c>
    </row>
    <row r="213" spans="2:23" ht="14.25" thickTop="1" thickBot="1">
      <c r="B213" s="975"/>
      <c r="C213" s="974"/>
      <c r="D213" s="974"/>
      <c r="E213" s="974"/>
      <c r="F213" s="974"/>
      <c r="G213" s="974"/>
      <c r="H213" s="974"/>
      <c r="I213" s="976"/>
      <c r="L213" s="876"/>
      <c r="M213" s="1431" t="s">
        <v>90</v>
      </c>
      <c r="N213" s="1432"/>
      <c r="O213" s="1432"/>
      <c r="P213" s="1432"/>
      <c r="Q213" s="1433"/>
      <c r="R213" s="1431" t="s">
        <v>91</v>
      </c>
      <c r="S213" s="1432"/>
      <c r="T213" s="1432"/>
      <c r="U213" s="1432"/>
      <c r="V213" s="1433"/>
      <c r="W213" s="877" t="s">
        <v>4</v>
      </c>
    </row>
    <row r="214" spans="2:23" ht="13.5" thickTop="1">
      <c r="B214" s="975"/>
      <c r="C214" s="974"/>
      <c r="D214" s="974"/>
      <c r="E214" s="974"/>
      <c r="F214" s="974"/>
      <c r="G214" s="974"/>
      <c r="H214" s="974"/>
      <c r="I214" s="976"/>
      <c r="L214" s="878" t="s">
        <v>5</v>
      </c>
      <c r="M214" s="879"/>
      <c r="N214" s="883"/>
      <c r="O214" s="1007"/>
      <c r="P214" s="885"/>
      <c r="Q214" s="1008"/>
      <c r="R214" s="879"/>
      <c r="S214" s="883"/>
      <c r="T214" s="1007"/>
      <c r="U214" s="885"/>
      <c r="V214" s="1008"/>
      <c r="W214" s="882" t="s">
        <v>6</v>
      </c>
    </row>
    <row r="215" spans="2:23" ht="13.5" thickBot="1">
      <c r="B215" s="975"/>
      <c r="C215" s="974"/>
      <c r="D215" s="974"/>
      <c r="E215" s="974"/>
      <c r="F215" s="974"/>
      <c r="G215" s="974"/>
      <c r="H215" s="974"/>
      <c r="I215" s="976"/>
      <c r="L215" s="886"/>
      <c r="M215" s="891" t="s">
        <v>41</v>
      </c>
      <c r="N215" s="892" t="s">
        <v>42</v>
      </c>
      <c r="O215" s="1009" t="s">
        <v>43</v>
      </c>
      <c r="P215" s="894" t="s">
        <v>13</v>
      </c>
      <c r="Q215" s="1010" t="s">
        <v>9</v>
      </c>
      <c r="R215" s="891" t="s">
        <v>41</v>
      </c>
      <c r="S215" s="892" t="s">
        <v>42</v>
      </c>
      <c r="T215" s="1009" t="s">
        <v>43</v>
      </c>
      <c r="U215" s="894" t="s">
        <v>13</v>
      </c>
      <c r="V215" s="1010" t="s">
        <v>9</v>
      </c>
      <c r="W215" s="890"/>
    </row>
    <row r="216" spans="2:23" ht="5.25" customHeight="1" thickTop="1">
      <c r="B216" s="975"/>
      <c r="C216" s="974"/>
      <c r="D216" s="974"/>
      <c r="E216" s="974"/>
      <c r="F216" s="974"/>
      <c r="G216" s="974"/>
      <c r="H216" s="974"/>
      <c r="I216" s="976"/>
      <c r="L216" s="878"/>
      <c r="M216" s="899"/>
      <c r="N216" s="900"/>
      <c r="O216" s="1011"/>
      <c r="P216" s="902"/>
      <c r="Q216" s="1012"/>
      <c r="R216" s="899"/>
      <c r="S216" s="900"/>
      <c r="T216" s="1011"/>
      <c r="U216" s="902"/>
      <c r="V216" s="1012"/>
      <c r="W216" s="904"/>
    </row>
    <row r="217" spans="2:23" ht="12.75">
      <c r="B217" s="975"/>
      <c r="C217" s="974"/>
      <c r="D217" s="974"/>
      <c r="E217" s="974"/>
      <c r="F217" s="974"/>
      <c r="G217" s="974"/>
      <c r="H217" s="974"/>
      <c r="I217" s="976"/>
      <c r="L217" s="878" t="s">
        <v>14</v>
      </c>
      <c r="M217" s="906">
        <f t="shared" ref="M217:N219" si="352">+M165+M191</f>
        <v>65</v>
      </c>
      <c r="N217" s="910">
        <f t="shared" si="352"/>
        <v>54</v>
      </c>
      <c r="O217" s="1015">
        <f>+M217+N217</f>
        <v>119</v>
      </c>
      <c r="P217" s="912">
        <f>+P165+P191</f>
        <v>2</v>
      </c>
      <c r="Q217" s="1017">
        <f>+O217+P217</f>
        <v>121</v>
      </c>
      <c r="R217" s="906">
        <f t="shared" ref="R217:S219" si="353">+R165+R191</f>
        <v>22</v>
      </c>
      <c r="S217" s="910">
        <f t="shared" si="353"/>
        <v>31</v>
      </c>
      <c r="T217" s="1015">
        <f>+R217+S217</f>
        <v>53</v>
      </c>
      <c r="U217" s="912">
        <f>+U165+U191</f>
        <v>0</v>
      </c>
      <c r="V217" s="1017">
        <f>+T217+U217</f>
        <v>53</v>
      </c>
      <c r="W217" s="909">
        <f t="shared" ref="W217:W225" si="354">IF(Q217=0,0,((V217/Q217)-1)*100)</f>
        <v>-56.198347107438018</v>
      </c>
    </row>
    <row r="218" spans="2:23" ht="12.75">
      <c r="B218" s="975"/>
      <c r="C218" s="974"/>
      <c r="D218" s="974"/>
      <c r="E218" s="974"/>
      <c r="F218" s="974"/>
      <c r="G218" s="974"/>
      <c r="H218" s="974"/>
      <c r="I218" s="976"/>
      <c r="L218" s="878" t="s">
        <v>15</v>
      </c>
      <c r="M218" s="906">
        <f t="shared" si="352"/>
        <v>66</v>
      </c>
      <c r="N218" s="910">
        <f t="shared" si="352"/>
        <v>41</v>
      </c>
      <c r="O218" s="1015">
        <f t="shared" ref="O218:O219" si="355">+M218+N218</f>
        <v>107</v>
      </c>
      <c r="P218" s="912">
        <f>+P166+P192</f>
        <v>2</v>
      </c>
      <c r="Q218" s="1017">
        <f t="shared" ref="Q218:Q219" si="356">+O218+P218</f>
        <v>109</v>
      </c>
      <c r="R218" s="906">
        <f t="shared" si="353"/>
        <v>6</v>
      </c>
      <c r="S218" s="910">
        <f t="shared" si="353"/>
        <v>18</v>
      </c>
      <c r="T218" s="1015">
        <f t="shared" ref="T218:T219" si="357">+R218+S218</f>
        <v>24</v>
      </c>
      <c r="U218" s="912">
        <f>+U166+U192</f>
        <v>0</v>
      </c>
      <c r="V218" s="1017">
        <f t="shared" ref="V218:V219" si="358">+T218+U218</f>
        <v>24</v>
      </c>
      <c r="W218" s="909">
        <f t="shared" si="354"/>
        <v>-77.981651376146786</v>
      </c>
    </row>
    <row r="219" spans="2:23" ht="13.5" thickBot="1">
      <c r="B219" s="975"/>
      <c r="C219" s="974"/>
      <c r="D219" s="974"/>
      <c r="E219" s="974"/>
      <c r="F219" s="974"/>
      <c r="G219" s="974"/>
      <c r="H219" s="974"/>
      <c r="I219" s="976"/>
      <c r="L219" s="886" t="s">
        <v>16</v>
      </c>
      <c r="M219" s="906">
        <f t="shared" si="352"/>
        <v>77</v>
      </c>
      <c r="N219" s="910">
        <f t="shared" si="352"/>
        <v>33</v>
      </c>
      <c r="O219" s="1015">
        <f t="shared" si="355"/>
        <v>110</v>
      </c>
      <c r="P219" s="912">
        <f>+P167+P193</f>
        <v>0</v>
      </c>
      <c r="Q219" s="1017">
        <f t="shared" si="356"/>
        <v>110</v>
      </c>
      <c r="R219" s="906">
        <f t="shared" si="353"/>
        <v>9</v>
      </c>
      <c r="S219" s="910">
        <f t="shared" si="353"/>
        <v>81</v>
      </c>
      <c r="T219" s="1015">
        <f t="shared" si="357"/>
        <v>90</v>
      </c>
      <c r="U219" s="912">
        <f>+U167+U193</f>
        <v>0</v>
      </c>
      <c r="V219" s="1017">
        <f t="shared" si="358"/>
        <v>90</v>
      </c>
      <c r="W219" s="909">
        <f t="shared" si="354"/>
        <v>-18.181818181818176</v>
      </c>
    </row>
    <row r="220" spans="2:23" ht="14.25" thickTop="1" thickBot="1">
      <c r="B220" s="975"/>
      <c r="C220" s="974"/>
      <c r="D220" s="974"/>
      <c r="E220" s="974"/>
      <c r="F220" s="974"/>
      <c r="G220" s="974"/>
      <c r="H220" s="974"/>
      <c r="I220" s="976"/>
      <c r="L220" s="1020" t="s">
        <v>17</v>
      </c>
      <c r="M220" s="1021">
        <f t="shared" ref="M220:Q220" si="359">+M217+M218+M219</f>
        <v>208</v>
      </c>
      <c r="N220" s="1022">
        <f t="shared" si="359"/>
        <v>128</v>
      </c>
      <c r="O220" s="1021">
        <f t="shared" si="359"/>
        <v>336</v>
      </c>
      <c r="P220" s="1021">
        <f t="shared" si="359"/>
        <v>4</v>
      </c>
      <c r="Q220" s="1023">
        <f t="shared" si="359"/>
        <v>340</v>
      </c>
      <c r="R220" s="1021">
        <f t="shared" ref="R220:V220" si="360">+R217+R218+R219</f>
        <v>37</v>
      </c>
      <c r="S220" s="1022">
        <f t="shared" si="360"/>
        <v>130</v>
      </c>
      <c r="T220" s="1021">
        <f t="shared" si="360"/>
        <v>167</v>
      </c>
      <c r="U220" s="1021">
        <f t="shared" si="360"/>
        <v>0</v>
      </c>
      <c r="V220" s="1023">
        <f t="shared" si="360"/>
        <v>167</v>
      </c>
      <c r="W220" s="1024">
        <f t="shared" si="354"/>
        <v>-50.882352941176464</v>
      </c>
    </row>
    <row r="221" spans="2:23" ht="13.5" thickTop="1">
      <c r="B221" s="975"/>
      <c r="C221" s="974"/>
      <c r="D221" s="974"/>
      <c r="E221" s="974"/>
      <c r="F221" s="974"/>
      <c r="G221" s="974"/>
      <c r="H221" s="974"/>
      <c r="I221" s="976"/>
      <c r="L221" s="878" t="s">
        <v>18</v>
      </c>
      <c r="M221" s="1025">
        <f t="shared" ref="M221:N223" si="361">+M169+M195</f>
        <v>72</v>
      </c>
      <c r="N221" s="1026">
        <f t="shared" si="361"/>
        <v>26</v>
      </c>
      <c r="O221" s="1027">
        <f t="shared" ref="O221" si="362">+M221+N221</f>
        <v>98</v>
      </c>
      <c r="P221" s="912">
        <f>+P169+P195</f>
        <v>4</v>
      </c>
      <c r="Q221" s="1017">
        <f t="shared" ref="Q221" si="363">+O221+P221</f>
        <v>102</v>
      </c>
      <c r="R221" s="1025">
        <f t="shared" ref="R221:S223" si="364">+R169+R195</f>
        <v>10</v>
      </c>
      <c r="S221" s="1026">
        <f t="shared" si="364"/>
        <v>121</v>
      </c>
      <c r="T221" s="1027">
        <f t="shared" ref="T221" si="365">+R221+S221</f>
        <v>131</v>
      </c>
      <c r="U221" s="912">
        <f>+U169+U195</f>
        <v>0</v>
      </c>
      <c r="V221" s="1017">
        <f t="shared" ref="V221" si="366">+T221+U221</f>
        <v>131</v>
      </c>
      <c r="W221" s="909">
        <f t="shared" si="354"/>
        <v>28.431372549019617</v>
      </c>
    </row>
    <row r="222" spans="2:23" ht="12.75">
      <c r="B222" s="975"/>
      <c r="C222" s="974"/>
      <c r="D222" s="974"/>
      <c r="E222" s="974"/>
      <c r="F222" s="974"/>
      <c r="G222" s="974"/>
      <c r="H222" s="974"/>
      <c r="I222" s="976"/>
      <c r="L222" s="878" t="s">
        <v>19</v>
      </c>
      <c r="M222" s="906">
        <f t="shared" si="361"/>
        <v>63</v>
      </c>
      <c r="N222" s="910">
        <f t="shared" si="361"/>
        <v>26</v>
      </c>
      <c r="O222" s="1015">
        <f>+M222+N222</f>
        <v>89</v>
      </c>
      <c r="P222" s="912">
        <f>+P170+P196</f>
        <v>0</v>
      </c>
      <c r="Q222" s="1017">
        <f>+O222+P222</f>
        <v>89</v>
      </c>
      <c r="R222" s="906">
        <f t="shared" si="364"/>
        <v>12</v>
      </c>
      <c r="S222" s="910">
        <f t="shared" si="364"/>
        <v>111</v>
      </c>
      <c r="T222" s="1015">
        <f>+R222+S222</f>
        <v>123</v>
      </c>
      <c r="U222" s="912">
        <f>+U170+U196</f>
        <v>10</v>
      </c>
      <c r="V222" s="1017">
        <f>+T222+U222</f>
        <v>133</v>
      </c>
      <c r="W222" s="909">
        <f>IF(Q222=0,0,((V222/Q222)-1)*100)</f>
        <v>49.438202247191022</v>
      </c>
    </row>
    <row r="223" spans="2:23" ht="15" customHeight="1" thickBot="1">
      <c r="B223" s="975"/>
      <c r="C223" s="974"/>
      <c r="D223" s="974"/>
      <c r="E223" s="974"/>
      <c r="F223" s="974"/>
      <c r="G223" s="974"/>
      <c r="H223" s="974"/>
      <c r="I223" s="976"/>
      <c r="L223" s="878" t="s">
        <v>20</v>
      </c>
      <c r="M223" s="906">
        <f t="shared" si="361"/>
        <v>77</v>
      </c>
      <c r="N223" s="910">
        <f t="shared" si="361"/>
        <v>30</v>
      </c>
      <c r="O223" s="1015">
        <f>+M223+N223</f>
        <v>107</v>
      </c>
      <c r="P223" s="912">
        <f>+P171+P197</f>
        <v>0</v>
      </c>
      <c r="Q223" s="1017">
        <f>+O223+P223</f>
        <v>107</v>
      </c>
      <c r="R223" s="906">
        <f t="shared" si="364"/>
        <v>11</v>
      </c>
      <c r="S223" s="910">
        <f t="shared" si="364"/>
        <v>157</v>
      </c>
      <c r="T223" s="1015">
        <f>+R223+S223</f>
        <v>168</v>
      </c>
      <c r="U223" s="912">
        <f>+U171+U197</f>
        <v>0</v>
      </c>
      <c r="V223" s="1017">
        <f>+T223+U223</f>
        <v>168</v>
      </c>
      <c r="W223" s="909">
        <f>IF(Q223=0,0,((V223/Q223)-1)*100)</f>
        <v>57.009345794392516</v>
      </c>
    </row>
    <row r="224" spans="2:23" ht="14.25" thickTop="1" thickBot="1">
      <c r="B224" s="975"/>
      <c r="C224" s="974"/>
      <c r="D224" s="974"/>
      <c r="E224" s="974"/>
      <c r="F224" s="974"/>
      <c r="G224" s="974"/>
      <c r="H224" s="974"/>
      <c r="I224" s="976"/>
      <c r="L224" s="1020" t="s">
        <v>87</v>
      </c>
      <c r="M224" s="1021">
        <f>+M221+M222+M223</f>
        <v>212</v>
      </c>
      <c r="N224" s="1021">
        <f t="shared" ref="N224" si="367">+N221+N222+N223</f>
        <v>82</v>
      </c>
      <c r="O224" s="1021">
        <f t="shared" ref="O224" si="368">+O221+O222+O223</f>
        <v>294</v>
      </c>
      <c r="P224" s="1021">
        <f t="shared" ref="P224" si="369">+P221+P222+P223</f>
        <v>4</v>
      </c>
      <c r="Q224" s="1021">
        <f t="shared" ref="Q224" si="370">+Q221+Q222+Q223</f>
        <v>298</v>
      </c>
      <c r="R224" s="1021">
        <f t="shared" ref="R224" si="371">+R221+R222+R223</f>
        <v>33</v>
      </c>
      <c r="S224" s="1021">
        <f t="shared" ref="S224" si="372">+S221+S222+S223</f>
        <v>389</v>
      </c>
      <c r="T224" s="1021">
        <f t="shared" ref="T224" si="373">+T221+T222+T223</f>
        <v>422</v>
      </c>
      <c r="U224" s="1021">
        <f t="shared" ref="U224" si="374">+U221+U222+U223</f>
        <v>10</v>
      </c>
      <c r="V224" s="1021">
        <f t="shared" ref="V224" si="375">+V221+V222+V223</f>
        <v>432</v>
      </c>
      <c r="W224" s="1024">
        <f>IF(Q224=0,0,((V224/Q224)-1)*100)</f>
        <v>44.966442953020128</v>
      </c>
    </row>
    <row r="225" spans="1:27" ht="13.5" thickTop="1">
      <c r="B225" s="975"/>
      <c r="C225" s="974"/>
      <c r="D225" s="974"/>
      <c r="E225" s="974"/>
      <c r="F225" s="974"/>
      <c r="G225" s="974"/>
      <c r="H225" s="974"/>
      <c r="I225" s="976"/>
      <c r="L225" s="878" t="s">
        <v>21</v>
      </c>
      <c r="M225" s="906">
        <f t="shared" ref="M225:N227" si="376">+M173+M199</f>
        <v>81</v>
      </c>
      <c r="N225" s="910">
        <f t="shared" si="376"/>
        <v>29</v>
      </c>
      <c r="O225" s="1015">
        <f t="shared" ref="O225" si="377">+M225+N225</f>
        <v>110</v>
      </c>
      <c r="P225" s="912">
        <f>+P173+P199</f>
        <v>0</v>
      </c>
      <c r="Q225" s="1017">
        <f t="shared" ref="Q225" si="378">+O225+P225</f>
        <v>110</v>
      </c>
      <c r="R225" s="906">
        <f t="shared" ref="R225:S227" si="379">+R173+R199</f>
        <v>8</v>
      </c>
      <c r="S225" s="910">
        <f t="shared" si="379"/>
        <v>143</v>
      </c>
      <c r="T225" s="1015">
        <f t="shared" ref="T225" si="380">+R225+S225</f>
        <v>151</v>
      </c>
      <c r="U225" s="912">
        <f>+U173+U199</f>
        <v>0</v>
      </c>
      <c r="V225" s="1017">
        <f t="shared" ref="V225" si="381">+T225+U225</f>
        <v>151</v>
      </c>
      <c r="W225" s="909">
        <f t="shared" si="354"/>
        <v>37.27272727272728</v>
      </c>
    </row>
    <row r="226" spans="1:27" ht="12.75">
      <c r="B226" s="975"/>
      <c r="C226" s="974"/>
      <c r="D226" s="974"/>
      <c r="E226" s="974"/>
      <c r="F226" s="974"/>
      <c r="G226" s="974"/>
      <c r="H226" s="974"/>
      <c r="I226" s="976"/>
      <c r="L226" s="878" t="s">
        <v>88</v>
      </c>
      <c r="M226" s="906">
        <f t="shared" si="376"/>
        <v>42</v>
      </c>
      <c r="N226" s="910">
        <f t="shared" si="376"/>
        <v>26</v>
      </c>
      <c r="O226" s="1015">
        <f>+M226+N226</f>
        <v>68</v>
      </c>
      <c r="P226" s="912">
        <f>+P174+P200</f>
        <v>0</v>
      </c>
      <c r="Q226" s="1017">
        <f>+O226+P226</f>
        <v>68</v>
      </c>
      <c r="R226" s="906">
        <f t="shared" si="379"/>
        <v>10</v>
      </c>
      <c r="S226" s="910">
        <f t="shared" si="379"/>
        <v>111</v>
      </c>
      <c r="T226" s="1015">
        <f>+R226+S226</f>
        <v>121</v>
      </c>
      <c r="U226" s="912">
        <f>+U174+U200</f>
        <v>0</v>
      </c>
      <c r="V226" s="1017">
        <f>+T226+U226</f>
        <v>121</v>
      </c>
      <c r="W226" s="909">
        <f t="shared" ref="W226" si="382">IF(Q226=0,0,((V226/Q226)-1)*100)</f>
        <v>77.941176470588232</v>
      </c>
    </row>
    <row r="227" spans="1:27" ht="13.5" thickBot="1">
      <c r="B227" s="975"/>
      <c r="C227" s="974"/>
      <c r="D227" s="974"/>
      <c r="E227" s="974"/>
      <c r="F227" s="974"/>
      <c r="G227" s="974"/>
      <c r="H227" s="974"/>
      <c r="I227" s="976"/>
      <c r="L227" s="878" t="s">
        <v>22</v>
      </c>
      <c r="M227" s="906">
        <f t="shared" si="376"/>
        <v>38</v>
      </c>
      <c r="N227" s="910">
        <f t="shared" si="376"/>
        <v>28</v>
      </c>
      <c r="O227" s="1028">
        <f>+M227+N227</f>
        <v>66</v>
      </c>
      <c r="P227" s="918">
        <f>+P175+P201</f>
        <v>0</v>
      </c>
      <c r="Q227" s="1017">
        <f>+O227+P227</f>
        <v>66</v>
      </c>
      <c r="R227" s="906">
        <f t="shared" si="379"/>
        <v>8</v>
      </c>
      <c r="S227" s="910">
        <f t="shared" si="379"/>
        <v>48</v>
      </c>
      <c r="T227" s="1028">
        <f>+R227+S227</f>
        <v>56</v>
      </c>
      <c r="U227" s="918">
        <f>+U175+U201</f>
        <v>0</v>
      </c>
      <c r="V227" s="1017">
        <f>+T227+U227</f>
        <v>56</v>
      </c>
      <c r="W227" s="909">
        <f>IF(Q227=0,0,((V227/Q227)-1)*100)</f>
        <v>-15.151515151515149</v>
      </c>
    </row>
    <row r="228" spans="1:27" ht="14.25" thickTop="1" thickBot="1">
      <c r="B228" s="975"/>
      <c r="C228" s="974"/>
      <c r="D228" s="974"/>
      <c r="E228" s="974"/>
      <c r="F228" s="974"/>
      <c r="G228" s="974"/>
      <c r="H228" s="974"/>
      <c r="I228" s="976"/>
      <c r="L228" s="1029" t="s">
        <v>60</v>
      </c>
      <c r="M228" s="1030">
        <f>+M225+M226+M227</f>
        <v>161</v>
      </c>
      <c r="N228" s="1030">
        <f t="shared" ref="N228" si="383">+N225+N226+N227</f>
        <v>83</v>
      </c>
      <c r="O228" s="1031">
        <f t="shared" ref="O228" si="384">+O225+O226+O227</f>
        <v>244</v>
      </c>
      <c r="P228" s="1031">
        <f t="shared" ref="P228" si="385">+P225+P226+P227</f>
        <v>0</v>
      </c>
      <c r="Q228" s="1031">
        <f t="shared" ref="Q228" si="386">+Q225+Q226+Q227</f>
        <v>244</v>
      </c>
      <c r="R228" s="1030">
        <f t="shared" ref="R228" si="387">+R225+R226+R227</f>
        <v>26</v>
      </c>
      <c r="S228" s="1030">
        <f t="shared" ref="S228" si="388">+S225+S226+S227</f>
        <v>302</v>
      </c>
      <c r="T228" s="1031">
        <f t="shared" ref="T228" si="389">+T225+T226+T227</f>
        <v>328</v>
      </c>
      <c r="U228" s="1031">
        <f t="shared" ref="U228" si="390">+U225+U226+U227</f>
        <v>0</v>
      </c>
      <c r="V228" s="1031">
        <f t="shared" ref="V228" si="391">+V225+V226+V227</f>
        <v>328</v>
      </c>
      <c r="W228" s="1032">
        <f>IF(Q228=0,0,((V228/Q228)-1)*100)</f>
        <v>34.426229508196712</v>
      </c>
    </row>
    <row r="229" spans="1:27" s="982" customFormat="1" ht="12.75" customHeight="1" thickTop="1">
      <c r="A229" s="993"/>
      <c r="B229" s="994"/>
      <c r="C229" s="995"/>
      <c r="D229" s="995"/>
      <c r="E229" s="995"/>
      <c r="F229" s="995"/>
      <c r="G229" s="995"/>
      <c r="H229" s="995"/>
      <c r="I229" s="1033"/>
      <c r="J229" s="993"/>
      <c r="K229" s="993"/>
      <c r="L229" s="1034" t="s">
        <v>24</v>
      </c>
      <c r="M229" s="1013">
        <f t="shared" ref="M229:N231" si="392">+M177+M203</f>
        <v>46</v>
      </c>
      <c r="N229" s="1014">
        <f t="shared" si="392"/>
        <v>26</v>
      </c>
      <c r="O229" s="1018">
        <f>+M229+N229</f>
        <v>72</v>
      </c>
      <c r="P229" s="1035">
        <f>+P177+P203</f>
        <v>0</v>
      </c>
      <c r="Q229" s="1036">
        <f>+O229+P229</f>
        <v>72</v>
      </c>
      <c r="R229" s="1013">
        <f t="shared" ref="R229:S231" si="393">+R177+R203</f>
        <v>8</v>
      </c>
      <c r="S229" s="1014">
        <f t="shared" si="393"/>
        <v>94</v>
      </c>
      <c r="T229" s="1018">
        <f>+R229+S229</f>
        <v>102</v>
      </c>
      <c r="U229" s="1035">
        <f>+U177+U203</f>
        <v>0</v>
      </c>
      <c r="V229" s="1036">
        <f>+T229+U229</f>
        <v>102</v>
      </c>
      <c r="W229" s="1037">
        <f>IF(Q229=0,0,((V229/Q229)-1)*100)</f>
        <v>41.666666666666671</v>
      </c>
      <c r="X229" s="996"/>
      <c r="AA229" s="981"/>
    </row>
    <row r="230" spans="1:27" s="982" customFormat="1" ht="12.75" customHeight="1">
      <c r="A230" s="993"/>
      <c r="B230" s="997"/>
      <c r="C230" s="998"/>
      <c r="D230" s="998"/>
      <c r="E230" s="998"/>
      <c r="F230" s="998"/>
      <c r="G230" s="998"/>
      <c r="H230" s="998"/>
      <c r="I230" s="1006"/>
      <c r="J230" s="993"/>
      <c r="K230" s="993"/>
      <c r="L230" s="1034" t="s">
        <v>25</v>
      </c>
      <c r="M230" s="1013">
        <f t="shared" si="392"/>
        <v>38</v>
      </c>
      <c r="N230" s="1014">
        <f t="shared" si="392"/>
        <v>24</v>
      </c>
      <c r="O230" s="1018">
        <f>+M230+N230</f>
        <v>62</v>
      </c>
      <c r="P230" s="1016">
        <f>+P178+P204</f>
        <v>0</v>
      </c>
      <c r="Q230" s="1018">
        <f>+O230+P230</f>
        <v>62</v>
      </c>
      <c r="R230" s="1013">
        <f t="shared" si="393"/>
        <v>12</v>
      </c>
      <c r="S230" s="1014">
        <f t="shared" si="393"/>
        <v>100</v>
      </c>
      <c r="T230" s="1018">
        <f>+R230+S230</f>
        <v>112</v>
      </c>
      <c r="U230" s="1016">
        <f>+U178+U204</f>
        <v>0</v>
      </c>
      <c r="V230" s="1018">
        <f>+T230+U230</f>
        <v>112</v>
      </c>
      <c r="W230" s="1037">
        <f t="shared" ref="W230" si="394">IF(Q230=0,0,((V230/Q230)-1)*100)</f>
        <v>80.645161290322577</v>
      </c>
      <c r="X230" s="996"/>
      <c r="AA230" s="981"/>
    </row>
    <row r="231" spans="1:27" s="982" customFormat="1" ht="12.75" customHeight="1" thickBot="1">
      <c r="A231" s="993"/>
      <c r="B231" s="997"/>
      <c r="C231" s="998"/>
      <c r="D231" s="998"/>
      <c r="E231" s="998"/>
      <c r="F231" s="998"/>
      <c r="G231" s="998"/>
      <c r="H231" s="998"/>
      <c r="I231" s="1006"/>
      <c r="J231" s="993"/>
      <c r="K231" s="993"/>
      <c r="L231" s="1034" t="s">
        <v>26</v>
      </c>
      <c r="M231" s="1013">
        <f t="shared" si="392"/>
        <v>25</v>
      </c>
      <c r="N231" s="1014">
        <f t="shared" si="392"/>
        <v>23</v>
      </c>
      <c r="O231" s="1018">
        <f t="shared" ref="O231" si="395">+M231+N231</f>
        <v>48</v>
      </c>
      <c r="P231" s="1019">
        <f>+P179+P205</f>
        <v>0</v>
      </c>
      <c r="Q231" s="1036">
        <f t="shared" ref="Q231" si="396">+O231+P231</f>
        <v>48</v>
      </c>
      <c r="R231" s="1013">
        <f t="shared" si="393"/>
        <v>14</v>
      </c>
      <c r="S231" s="1014">
        <f t="shared" si="393"/>
        <v>114</v>
      </c>
      <c r="T231" s="1018">
        <f t="shared" ref="T231" si="397">+R231+S231</f>
        <v>128</v>
      </c>
      <c r="U231" s="1019">
        <f>+U179+U205</f>
        <v>0</v>
      </c>
      <c r="V231" s="1036">
        <f t="shared" ref="V231" si="398">+T231+U231</f>
        <v>128</v>
      </c>
      <c r="W231" s="1037">
        <f t="shared" ref="W231" si="399">IF(Q231=0,0,((V231/Q231)-1)*100)</f>
        <v>166.66666666666666</v>
      </c>
      <c r="X231" s="996"/>
      <c r="AA231" s="981"/>
    </row>
    <row r="232" spans="1:27" ht="14.25" thickTop="1" thickBot="1">
      <c r="B232" s="975"/>
      <c r="C232" s="974"/>
      <c r="D232" s="974"/>
      <c r="E232" s="974"/>
      <c r="F232" s="974"/>
      <c r="G232" s="974"/>
      <c r="H232" s="974"/>
      <c r="I232" s="976"/>
      <c r="L232" s="1020" t="s">
        <v>27</v>
      </c>
      <c r="M232" s="1021">
        <f>+M229+M230+M231</f>
        <v>109</v>
      </c>
      <c r="N232" s="1022">
        <f t="shared" ref="N232" si="400">+N229+N230+N231</f>
        <v>73</v>
      </c>
      <c r="O232" s="1021">
        <f t="shared" ref="O232" si="401">+O229+O230+O231</f>
        <v>182</v>
      </c>
      <c r="P232" s="1021">
        <f t="shared" ref="P232" si="402">+P229+P230+P231</f>
        <v>0</v>
      </c>
      <c r="Q232" s="1038">
        <f t="shared" ref="Q232" si="403">+Q229+Q230+Q231</f>
        <v>182</v>
      </c>
      <c r="R232" s="1021">
        <f t="shared" ref="R232" si="404">+R229+R230+R231</f>
        <v>34</v>
      </c>
      <c r="S232" s="1022">
        <f t="shared" ref="S232" si="405">+S229+S230+S231</f>
        <v>308</v>
      </c>
      <c r="T232" s="1021">
        <f t="shared" ref="T232" si="406">+T229+T230+T231</f>
        <v>342</v>
      </c>
      <c r="U232" s="1021">
        <f t="shared" ref="U232" si="407">+U229+U230+U231</f>
        <v>0</v>
      </c>
      <c r="V232" s="1038">
        <f t="shared" ref="V232" si="408">+V229+V230+V231</f>
        <v>342</v>
      </c>
      <c r="W232" s="1024">
        <f>IF(Q232=0,0,((V232/Q232)-1)*100)</f>
        <v>87.912087912087912</v>
      </c>
    </row>
    <row r="233" spans="1:27" s="871" customFormat="1" ht="14.25" thickTop="1" thickBot="1">
      <c r="B233" s="975"/>
      <c r="C233" s="974"/>
      <c r="D233" s="974"/>
      <c r="E233" s="974"/>
      <c r="F233" s="974"/>
      <c r="G233" s="974"/>
      <c r="H233" s="974"/>
      <c r="I233" s="976"/>
      <c r="L233" s="1020" t="s">
        <v>92</v>
      </c>
      <c r="M233" s="1021">
        <f>+M224+M228+M229+M230+M231</f>
        <v>482</v>
      </c>
      <c r="N233" s="1021">
        <f t="shared" ref="N233:V233" si="409">+N224+N228+N229+N230+N231</f>
        <v>238</v>
      </c>
      <c r="O233" s="1021">
        <f t="shared" si="409"/>
        <v>720</v>
      </c>
      <c r="P233" s="1021">
        <f t="shared" si="409"/>
        <v>4</v>
      </c>
      <c r="Q233" s="1021">
        <f t="shared" si="409"/>
        <v>724</v>
      </c>
      <c r="R233" s="1021">
        <f t="shared" si="409"/>
        <v>93</v>
      </c>
      <c r="S233" s="1021">
        <f t="shared" si="409"/>
        <v>999</v>
      </c>
      <c r="T233" s="1021">
        <f t="shared" si="409"/>
        <v>1092</v>
      </c>
      <c r="U233" s="1021">
        <f t="shared" si="409"/>
        <v>10</v>
      </c>
      <c r="V233" s="1021">
        <f t="shared" si="409"/>
        <v>1102</v>
      </c>
      <c r="W233" s="1024">
        <f>IF(Q233=0,0,((V233/Q233)-1)*100)</f>
        <v>52.209944751381208</v>
      </c>
      <c r="X233" s="875"/>
      <c r="AA233" s="958"/>
    </row>
    <row r="234" spans="1:27" ht="14.25" thickTop="1" thickBot="1">
      <c r="B234" s="975"/>
      <c r="C234" s="974"/>
      <c r="D234" s="974"/>
      <c r="E234" s="974"/>
      <c r="F234" s="974"/>
      <c r="G234" s="974"/>
      <c r="H234" s="974"/>
      <c r="I234" s="976"/>
      <c r="L234" s="1020" t="s">
        <v>89</v>
      </c>
      <c r="M234" s="1021">
        <f>+M220+M224+M228+M232</f>
        <v>690</v>
      </c>
      <c r="N234" s="1022">
        <f t="shared" ref="N234:V234" si="410">+N220+N224+N228+N232</f>
        <v>366</v>
      </c>
      <c r="O234" s="1021">
        <f t="shared" si="410"/>
        <v>1056</v>
      </c>
      <c r="P234" s="1021">
        <f t="shared" si="410"/>
        <v>8</v>
      </c>
      <c r="Q234" s="1023">
        <f t="shared" si="410"/>
        <v>1064</v>
      </c>
      <c r="R234" s="1021">
        <f t="shared" si="410"/>
        <v>130</v>
      </c>
      <c r="S234" s="1022">
        <f t="shared" si="410"/>
        <v>1129</v>
      </c>
      <c r="T234" s="1021">
        <f t="shared" si="410"/>
        <v>1259</v>
      </c>
      <c r="U234" s="1021">
        <f t="shared" si="410"/>
        <v>10</v>
      </c>
      <c r="V234" s="1023">
        <f t="shared" si="410"/>
        <v>1269</v>
      </c>
      <c r="W234" s="1024">
        <f>IF(Q234=0,0,((V234/Q234)-1)*100)</f>
        <v>19.266917293233089</v>
      </c>
    </row>
    <row r="235" spans="1:27" ht="13.5" thickTop="1">
      <c r="B235" s="874"/>
      <c r="C235" s="871"/>
      <c r="D235" s="871"/>
      <c r="E235" s="871"/>
      <c r="F235" s="871"/>
      <c r="G235" s="871"/>
      <c r="H235" s="871"/>
      <c r="I235" s="875"/>
      <c r="L235" s="959" t="s">
        <v>59</v>
      </c>
      <c r="M235" s="871"/>
      <c r="N235" s="871"/>
      <c r="O235" s="871"/>
      <c r="P235" s="871"/>
      <c r="Q235" s="871"/>
      <c r="R235" s="871"/>
      <c r="S235" s="871"/>
      <c r="T235" s="871"/>
      <c r="U235" s="871"/>
      <c r="V235" s="871"/>
      <c r="W235" s="875"/>
    </row>
  </sheetData>
  <sheetProtection password="CF53" sheet="1" objects="1" scenarios="1"/>
  <customSheetViews>
    <customSheetView guid="{ED529B84-E379-4C9B-A677-BE1D384436B0}">
      <selection activeCell="X126" sqref="X126"/>
      <rowBreaks count="2" manualBreakCount="2">
        <brk id="82" min="11" max="22" man="1"/>
        <brk id="163" min="11" max="22" man="1"/>
      </rowBreaks>
      <pageMargins left="0.74803149606299213" right="0.74803149606299213" top="0.98425196850393704" bottom="0.98425196850393704" header="0.51181102362204722" footer="0.51181102362204722"/>
      <printOptions horizontalCentered="1"/>
      <pageSetup paperSize="9" scale="63" fitToHeight="4" orientation="portrait" r:id="rId1"/>
      <headerFooter alignWithMargins="0">
        <oddHeader>&amp;LMonthly Air Transport Statistics : Suvarnabhumi Airport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32:K41 A32:A41 A58:A67 J58:K67 J110:K119 A110:A119 J136:K145 A136:A145 J43:K45 A43:A45 A69:A71 J69:K71 A1:A21 J1:K21 J47:K47 A47 A73 J73:K73 J121:K125 A121:A125 J147:K151 A147:A151 J199:K203 A199:A203 J225:K229 A225:A229 A26:A30 A23:A24 J26:K30 J23:K24 J53:K56 J49:K49 A53:A56 A49 A79:A99 A75 J79:K99 J75:K75 A104:A108 A101:A102 J104:K108 J101:K102 J131:K134 J127:K127 A131:A134 A127 J157:K177 J153:K153 A157:A177 A153 J182:K197 J179:K180 A182:A197 A179:A180 J209:K223 J205:K205 A209:A223 A205 J235:K1048576 J231:K231 A235:A1048576 A231">
    <cfRule type="containsText" dxfId="310" priority="123" operator="containsText" text="NOT OK">
      <formula>NOT(ISERROR(SEARCH("NOT OK",A1)))</formula>
    </cfRule>
  </conditionalFormatting>
  <conditionalFormatting sqref="J31:K31 A31">
    <cfRule type="containsText" dxfId="309" priority="120" operator="containsText" text="NOT OK">
      <formula>NOT(ISERROR(SEARCH("NOT OK",A31)))</formula>
    </cfRule>
  </conditionalFormatting>
  <conditionalFormatting sqref="J57:K57 A57">
    <cfRule type="containsText" dxfId="308" priority="119" operator="containsText" text="NOT OK">
      <formula>NOT(ISERROR(SEARCH("NOT OK",A57)))</formula>
    </cfRule>
  </conditionalFormatting>
  <conditionalFormatting sqref="J109:K109 A109">
    <cfRule type="containsText" dxfId="307" priority="118" operator="containsText" text="NOT OK">
      <formula>NOT(ISERROR(SEARCH("NOT OK",A109)))</formula>
    </cfRule>
  </conditionalFormatting>
  <conditionalFormatting sqref="J135:K135 A135">
    <cfRule type="containsText" dxfId="306" priority="117" operator="containsText" text="NOT OK">
      <formula>NOT(ISERROR(SEARCH("NOT OK",A135)))</formula>
    </cfRule>
  </conditionalFormatting>
  <conditionalFormatting sqref="A120 J120:K120">
    <cfRule type="containsText" dxfId="305" priority="84" operator="containsText" text="NOT OK">
      <formula>NOT(ISERROR(SEARCH("NOT OK",A120)))</formula>
    </cfRule>
  </conditionalFormatting>
  <conditionalFormatting sqref="A224 J224:K224">
    <cfRule type="containsText" dxfId="304" priority="78" operator="containsText" text="NOT OK">
      <formula>NOT(ISERROR(SEARCH("NOT OK",A224)))</formula>
    </cfRule>
  </conditionalFormatting>
  <conditionalFormatting sqref="A146 J146:K146">
    <cfRule type="containsText" dxfId="303" priority="82" operator="containsText" text="NOT OK">
      <formula>NOT(ISERROR(SEARCH("NOT OK",A146)))</formula>
    </cfRule>
  </conditionalFormatting>
  <conditionalFormatting sqref="A42 J42:K42">
    <cfRule type="containsText" dxfId="302" priority="76" operator="containsText" text="NOT OK">
      <formula>NOT(ISERROR(SEARCH("NOT OK",A42)))</formula>
    </cfRule>
  </conditionalFormatting>
  <conditionalFormatting sqref="A198 J198:K198">
    <cfRule type="containsText" dxfId="301" priority="80" operator="containsText" text="NOT OK">
      <formula>NOT(ISERROR(SEARCH("NOT OK",A198)))</formula>
    </cfRule>
  </conditionalFormatting>
  <conditionalFormatting sqref="A68 J68:K68">
    <cfRule type="containsText" dxfId="300" priority="74" operator="containsText" text="NOT OK">
      <formula>NOT(ISERROR(SEARCH("NOT OK",A68)))</formula>
    </cfRule>
  </conditionalFormatting>
  <conditionalFormatting sqref="J25:K25 A25">
    <cfRule type="containsText" dxfId="299" priority="66" operator="containsText" text="NOT OK">
      <formula>NOT(ISERROR(SEARCH("NOT OK",A25)))</formula>
    </cfRule>
  </conditionalFormatting>
  <conditionalFormatting sqref="J103:K103 A103">
    <cfRule type="containsText" dxfId="298" priority="63" operator="containsText" text="NOT OK">
      <formula>NOT(ISERROR(SEARCH("NOT OK",A103)))</formula>
    </cfRule>
  </conditionalFormatting>
  <conditionalFormatting sqref="J181:K181 A181">
    <cfRule type="containsText" dxfId="297" priority="60" operator="containsText" text="NOT OK">
      <formula>NOT(ISERROR(SEARCH("NOT OK",A181)))</formula>
    </cfRule>
  </conditionalFormatting>
  <conditionalFormatting sqref="A46:A47 J46:K47">
    <cfRule type="containsText" dxfId="296" priority="46" operator="containsText" text="NOT OK">
      <formula>NOT(ISERROR(SEARCH("NOT OK",A46)))</formula>
    </cfRule>
  </conditionalFormatting>
  <conditionalFormatting sqref="A72:A73 J72:K73">
    <cfRule type="containsText" dxfId="295" priority="43" operator="containsText" text="NOT OK">
      <formula>NOT(ISERROR(SEARCH("NOT OK",A72)))</formula>
    </cfRule>
  </conditionalFormatting>
  <conditionalFormatting sqref="J230:K231 A230:A231">
    <cfRule type="containsText" dxfId="294" priority="19" operator="containsText" text="NOT OK">
      <formula>NOT(ISERROR(SEARCH("NOT OK",A230)))</formula>
    </cfRule>
  </conditionalFormatting>
  <conditionalFormatting sqref="A22:A24 J22:K24">
    <cfRule type="containsText" dxfId="293" priority="27" operator="containsText" text="NOT OK">
      <formula>NOT(ISERROR(SEARCH("NOT OK",A22)))</formula>
    </cfRule>
  </conditionalFormatting>
  <conditionalFormatting sqref="J48:K49 A48:A49">
    <cfRule type="containsText" dxfId="292" priority="26" operator="containsText" text="NOT OK">
      <formula>NOT(ISERROR(SEARCH("NOT OK",A48)))</formula>
    </cfRule>
  </conditionalFormatting>
  <conditionalFormatting sqref="A74:A75 J74:K75">
    <cfRule type="containsText" dxfId="291" priority="25" operator="containsText" text="NOT OK">
      <formula>NOT(ISERROR(SEARCH("NOT OK",A74)))</formula>
    </cfRule>
  </conditionalFormatting>
  <conditionalFormatting sqref="A100:A102 J100:K102">
    <cfRule type="containsText" dxfId="290" priority="24" operator="containsText" text="NOT OK">
      <formula>NOT(ISERROR(SEARCH("NOT OK",A100)))</formula>
    </cfRule>
  </conditionalFormatting>
  <conditionalFormatting sqref="J126:K127 A126:A127">
    <cfRule type="containsText" dxfId="289" priority="23" operator="containsText" text="NOT OK">
      <formula>NOT(ISERROR(SEARCH("NOT OK",A126)))</formula>
    </cfRule>
  </conditionalFormatting>
  <conditionalFormatting sqref="J152:K153 A152:A153">
    <cfRule type="containsText" dxfId="288" priority="22" operator="containsText" text="NOT OK">
      <formula>NOT(ISERROR(SEARCH("NOT OK",A152)))</formula>
    </cfRule>
  </conditionalFormatting>
  <conditionalFormatting sqref="J178:K180 A178:A180">
    <cfRule type="containsText" dxfId="287" priority="21" operator="containsText" text="NOT OK">
      <formula>NOT(ISERROR(SEARCH("NOT OK",A178)))</formula>
    </cfRule>
  </conditionalFormatting>
  <conditionalFormatting sqref="J204:K205 A204:A205">
    <cfRule type="containsText" dxfId="286" priority="20" operator="containsText" text="NOT OK">
      <formula>NOT(ISERROR(SEARCH("NOT OK",A204)))</formula>
    </cfRule>
  </conditionalFormatting>
  <conditionalFormatting sqref="A52 A50 J52:K52 J50:K50">
    <cfRule type="containsText" dxfId="285" priority="18" operator="containsText" text="NOT OK">
      <formula>NOT(ISERROR(SEARCH("NOT OK",A50)))</formula>
    </cfRule>
  </conditionalFormatting>
  <conditionalFormatting sqref="J51:K51 A51">
    <cfRule type="containsText" dxfId="284" priority="17" operator="containsText" text="NOT OK">
      <formula>NOT(ISERROR(SEARCH("NOT OK",A51)))</formula>
    </cfRule>
  </conditionalFormatting>
  <conditionalFormatting sqref="A50 J50:K50">
    <cfRule type="containsText" dxfId="283" priority="16" operator="containsText" text="NOT OK">
      <formula>NOT(ISERROR(SEARCH("NOT OK",A50)))</formula>
    </cfRule>
  </conditionalFormatting>
  <conditionalFormatting sqref="A78 A76 J78:K78 J76:K76">
    <cfRule type="containsText" dxfId="282" priority="15" operator="containsText" text="NOT OK">
      <formula>NOT(ISERROR(SEARCH("NOT OK",A76)))</formula>
    </cfRule>
  </conditionalFormatting>
  <conditionalFormatting sqref="J77:K77 A77">
    <cfRule type="containsText" dxfId="281" priority="14" operator="containsText" text="NOT OK">
      <formula>NOT(ISERROR(SEARCH("NOT OK",A77)))</formula>
    </cfRule>
  </conditionalFormatting>
  <conditionalFormatting sqref="A76 J76:K76">
    <cfRule type="containsText" dxfId="280" priority="13" operator="containsText" text="NOT OK">
      <formula>NOT(ISERROR(SEARCH("NOT OK",A76)))</formula>
    </cfRule>
  </conditionalFormatting>
  <conditionalFormatting sqref="A130 A128 J130:K130 J128:K128">
    <cfRule type="containsText" dxfId="279" priority="12" operator="containsText" text="NOT OK">
      <formula>NOT(ISERROR(SEARCH("NOT OK",A128)))</formula>
    </cfRule>
  </conditionalFormatting>
  <conditionalFormatting sqref="J129:K129 A129">
    <cfRule type="containsText" dxfId="278" priority="11" operator="containsText" text="NOT OK">
      <formula>NOT(ISERROR(SEARCH("NOT OK",A129)))</formula>
    </cfRule>
  </conditionalFormatting>
  <conditionalFormatting sqref="A128 J128:K128">
    <cfRule type="containsText" dxfId="277" priority="10" operator="containsText" text="NOT OK">
      <formula>NOT(ISERROR(SEARCH("NOT OK",A128)))</formula>
    </cfRule>
  </conditionalFormatting>
  <conditionalFormatting sqref="A156 A154 J156:K156 J154:K154">
    <cfRule type="containsText" dxfId="276" priority="9" operator="containsText" text="NOT OK">
      <formula>NOT(ISERROR(SEARCH("NOT OK",A154)))</formula>
    </cfRule>
  </conditionalFormatting>
  <conditionalFormatting sqref="J155:K155 A155">
    <cfRule type="containsText" dxfId="275" priority="8" operator="containsText" text="NOT OK">
      <formula>NOT(ISERROR(SEARCH("NOT OK",A155)))</formula>
    </cfRule>
  </conditionalFormatting>
  <conditionalFormatting sqref="A154 J154:K154">
    <cfRule type="containsText" dxfId="274" priority="7" operator="containsText" text="NOT OK">
      <formula>NOT(ISERROR(SEARCH("NOT OK",A154)))</formula>
    </cfRule>
  </conditionalFormatting>
  <conditionalFormatting sqref="J208:K208 J206:K206 A208 A206">
    <cfRule type="containsText" dxfId="273" priority="6" operator="containsText" text="NOT OK">
      <formula>NOT(ISERROR(SEARCH("NOT OK",A206)))</formula>
    </cfRule>
  </conditionalFormatting>
  <conditionalFormatting sqref="J207:K207 A207">
    <cfRule type="containsText" dxfId="272" priority="5" operator="containsText" text="NOT OK">
      <formula>NOT(ISERROR(SEARCH("NOT OK",A207)))</formula>
    </cfRule>
  </conditionalFormatting>
  <conditionalFormatting sqref="J206:K206 A206">
    <cfRule type="containsText" dxfId="271" priority="4" operator="containsText" text="NOT OK">
      <formula>NOT(ISERROR(SEARCH("NOT OK",A206)))</formula>
    </cfRule>
  </conditionalFormatting>
  <conditionalFormatting sqref="J234:K234 J232:K232 A234 A232">
    <cfRule type="containsText" dxfId="270" priority="3" operator="containsText" text="NOT OK">
      <formula>NOT(ISERROR(SEARCH("NOT OK",A232)))</formula>
    </cfRule>
  </conditionalFormatting>
  <conditionalFormatting sqref="J233:K233 A233">
    <cfRule type="containsText" dxfId="269" priority="2" operator="containsText" text="NOT OK">
      <formula>NOT(ISERROR(SEARCH("NOT OK",A233)))</formula>
    </cfRule>
  </conditionalFormatting>
  <conditionalFormatting sqref="J232:K232 A232">
    <cfRule type="containsText" dxfId="268" priority="1" operator="containsText" text="NOT OK">
      <formula>NOT(ISERROR(SEARCH("NOT OK",A232)))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3" fitToHeight="4" orientation="portrait" r:id="rId2"/>
  <headerFooter alignWithMargins="0">
    <oddHeader>&amp;LMonthly Air Transport Statistics : Suvarnabhumi Airport</oddHeader>
    <oddFooter>&amp;LAir Transport Information Division, Corporate Strategy Department&amp;C&amp;D&amp;R&amp;T</oddFooter>
  </headerFooter>
  <rowBreaks count="2" manualBreakCount="2">
    <brk id="79" min="11" max="22" man="1"/>
    <brk id="157" min="11" max="22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A235"/>
  <sheetViews>
    <sheetView topLeftCell="I105" zoomScaleNormal="100" workbookViewId="0">
      <selection activeCell="Y76" sqref="Y76"/>
    </sheetView>
  </sheetViews>
  <sheetFormatPr defaultColWidth="9.140625" defaultRowHeight="12.75"/>
  <cols>
    <col min="1" max="1" width="9.140625" style="83"/>
    <col min="2" max="2" width="13" style="198" customWidth="1"/>
    <col min="3" max="3" width="10.85546875" style="198" customWidth="1"/>
    <col min="4" max="4" width="11.140625" style="198" customWidth="1"/>
    <col min="5" max="5" width="12.28515625" style="198" customWidth="1"/>
    <col min="6" max="6" width="10.85546875" style="198" customWidth="1"/>
    <col min="7" max="7" width="11.140625" style="198" customWidth="1"/>
    <col min="8" max="8" width="12.140625" style="198" customWidth="1"/>
    <col min="9" max="9" width="10.7109375" style="199" bestFit="1" customWidth="1"/>
    <col min="10" max="11" width="9.140625" style="83"/>
    <col min="12" max="12" width="12.140625" style="198" customWidth="1"/>
    <col min="13" max="14" width="12" style="198" customWidth="1"/>
    <col min="15" max="15" width="14.140625" style="198" bestFit="1" customWidth="1"/>
    <col min="16" max="16" width="12" style="198" customWidth="1"/>
    <col min="17" max="17" width="12.85546875" style="198" customWidth="1"/>
    <col min="18" max="19" width="12" style="198" customWidth="1"/>
    <col min="20" max="20" width="14.140625" style="198" bestFit="1" customWidth="1"/>
    <col min="21" max="21" width="12" style="198" customWidth="1"/>
    <col min="22" max="22" width="12.42578125" style="198" customWidth="1"/>
    <col min="23" max="23" width="12.28515625" style="199" bestFit="1" customWidth="1"/>
    <col min="24" max="24" width="12" style="199" bestFit="1" customWidth="1"/>
    <col min="25" max="26" width="7.85546875" style="198" bestFit="1" customWidth="1"/>
    <col min="27" max="27" width="11.140625" style="260" bestFit="1" customWidth="1"/>
    <col min="28" max="16384" width="9.140625" style="198"/>
  </cols>
  <sheetData>
    <row r="1" spans="1:23" ht="13.5" thickBot="1"/>
    <row r="2" spans="1:23" ht="13.5" thickTop="1">
      <c r="B2" s="1434" t="s">
        <v>0</v>
      </c>
      <c r="C2" s="1435"/>
      <c r="D2" s="1435"/>
      <c r="E2" s="1435"/>
      <c r="F2" s="1435"/>
      <c r="G2" s="1435"/>
      <c r="H2" s="1435"/>
      <c r="I2" s="1436"/>
      <c r="L2" s="1437" t="s">
        <v>1</v>
      </c>
      <c r="M2" s="1438"/>
      <c r="N2" s="1438"/>
      <c r="O2" s="1438"/>
      <c r="P2" s="1438"/>
      <c r="Q2" s="1438"/>
      <c r="R2" s="1438"/>
      <c r="S2" s="1438"/>
      <c r="T2" s="1438"/>
      <c r="U2" s="1438"/>
      <c r="V2" s="1438"/>
      <c r="W2" s="1439"/>
    </row>
    <row r="3" spans="1:23" ht="13.5" thickBot="1">
      <c r="B3" s="1440" t="s">
        <v>2</v>
      </c>
      <c r="C3" s="1441"/>
      <c r="D3" s="1441"/>
      <c r="E3" s="1441"/>
      <c r="F3" s="1441"/>
      <c r="G3" s="1441"/>
      <c r="H3" s="1441"/>
      <c r="I3" s="1442"/>
      <c r="L3" s="1443" t="s">
        <v>3</v>
      </c>
      <c r="M3" s="1444"/>
      <c r="N3" s="1444"/>
      <c r="O3" s="1444"/>
      <c r="P3" s="1444"/>
      <c r="Q3" s="1444"/>
      <c r="R3" s="1444"/>
      <c r="S3" s="1444"/>
      <c r="T3" s="1444"/>
      <c r="U3" s="1444"/>
      <c r="V3" s="1444"/>
      <c r="W3" s="1445"/>
    </row>
    <row r="4" spans="1:23" ht="14.25" thickTop="1" thickBot="1">
      <c r="B4" s="127"/>
      <c r="C4" s="83"/>
      <c r="D4" s="83"/>
      <c r="E4" s="83"/>
      <c r="F4" s="83"/>
      <c r="G4" s="83"/>
      <c r="H4" s="83"/>
      <c r="I4" s="84"/>
      <c r="L4" s="127"/>
      <c r="M4" s="83"/>
      <c r="N4" s="83"/>
      <c r="O4" s="83"/>
      <c r="P4" s="83"/>
      <c r="Q4" s="83"/>
      <c r="R4" s="83"/>
      <c r="S4" s="83"/>
      <c r="T4" s="83"/>
      <c r="U4" s="83"/>
      <c r="V4" s="83"/>
      <c r="W4" s="84"/>
    </row>
    <row r="5" spans="1:23" ht="14.25" thickTop="1" thickBot="1">
      <c r="B5" s="145"/>
      <c r="C5" s="1449" t="s">
        <v>90</v>
      </c>
      <c r="D5" s="1450"/>
      <c r="E5" s="1451"/>
      <c r="F5" s="1449" t="s">
        <v>91</v>
      </c>
      <c r="G5" s="1450"/>
      <c r="H5" s="1451"/>
      <c r="I5" s="146" t="s">
        <v>4</v>
      </c>
      <c r="L5" s="145"/>
      <c r="M5" s="1446" t="s">
        <v>90</v>
      </c>
      <c r="N5" s="1447"/>
      <c r="O5" s="1447"/>
      <c r="P5" s="1447"/>
      <c r="Q5" s="1448"/>
      <c r="R5" s="1446" t="s">
        <v>91</v>
      </c>
      <c r="S5" s="1447"/>
      <c r="T5" s="1447"/>
      <c r="U5" s="1447"/>
      <c r="V5" s="1448"/>
      <c r="W5" s="146" t="s">
        <v>4</v>
      </c>
    </row>
    <row r="6" spans="1:23" ht="13.5" thickTop="1">
      <c r="B6" s="147" t="s">
        <v>5</v>
      </c>
      <c r="C6" s="148"/>
      <c r="D6" s="149"/>
      <c r="E6" s="120"/>
      <c r="F6" s="148"/>
      <c r="G6" s="149"/>
      <c r="H6" s="120"/>
      <c r="I6" s="150" t="s">
        <v>6</v>
      </c>
      <c r="L6" s="147" t="s">
        <v>5</v>
      </c>
      <c r="M6" s="148"/>
      <c r="N6" s="151"/>
      <c r="O6" s="118"/>
      <c r="P6" s="152"/>
      <c r="Q6" s="118"/>
      <c r="R6" s="148"/>
      <c r="S6" s="151"/>
      <c r="T6" s="118"/>
      <c r="U6" s="152"/>
      <c r="V6" s="118"/>
      <c r="W6" s="150" t="s">
        <v>6</v>
      </c>
    </row>
    <row r="7" spans="1:23" ht="13.5" thickBot="1">
      <c r="B7" s="153"/>
      <c r="C7" s="154" t="s">
        <v>7</v>
      </c>
      <c r="D7" s="155" t="s">
        <v>8</v>
      </c>
      <c r="E7" s="667" t="s">
        <v>9</v>
      </c>
      <c r="F7" s="154" t="s">
        <v>7</v>
      </c>
      <c r="G7" s="155" t="s">
        <v>8</v>
      </c>
      <c r="H7" s="667" t="s">
        <v>9</v>
      </c>
      <c r="I7" s="156"/>
      <c r="L7" s="153"/>
      <c r="M7" s="157" t="s">
        <v>10</v>
      </c>
      <c r="N7" s="158" t="s">
        <v>11</v>
      </c>
      <c r="O7" s="119" t="s">
        <v>12</v>
      </c>
      <c r="P7" s="159" t="s">
        <v>13</v>
      </c>
      <c r="Q7" s="119" t="s">
        <v>9</v>
      </c>
      <c r="R7" s="157" t="s">
        <v>10</v>
      </c>
      <c r="S7" s="158" t="s">
        <v>11</v>
      </c>
      <c r="T7" s="119" t="s">
        <v>12</v>
      </c>
      <c r="U7" s="159" t="s">
        <v>13</v>
      </c>
      <c r="V7" s="119" t="s">
        <v>9</v>
      </c>
      <c r="W7" s="156"/>
    </row>
    <row r="8" spans="1:23" ht="6" customHeight="1" thickTop="1">
      <c r="B8" s="147"/>
      <c r="C8" s="160"/>
      <c r="D8" s="161"/>
      <c r="E8" s="86"/>
      <c r="F8" s="160"/>
      <c r="G8" s="161"/>
      <c r="H8" s="86"/>
      <c r="I8" s="162"/>
      <c r="L8" s="147"/>
      <c r="M8" s="163"/>
      <c r="N8" s="164"/>
      <c r="O8" s="830"/>
      <c r="P8" s="165"/>
      <c r="Q8" s="831"/>
      <c r="R8" s="163"/>
      <c r="S8" s="164"/>
      <c r="T8" s="830"/>
      <c r="U8" s="165"/>
      <c r="V8" s="831"/>
      <c r="W8" s="166"/>
    </row>
    <row r="9" spans="1:23">
      <c r="A9" s="191" t="str">
        <f>IF(ISERROR(F9/G9)," ",IF(F9/G9&gt;0.5,IF(F9/G9&lt;1.5," ","NOT OK"),"NOT OK"))</f>
        <v xml:space="preserve"> </v>
      </c>
      <c r="B9" s="147" t="s">
        <v>14</v>
      </c>
      <c r="C9" s="169">
        <v>3032</v>
      </c>
      <c r="D9" s="173">
        <v>3036</v>
      </c>
      <c r="E9" s="87">
        <f>C9+D9</f>
        <v>6068</v>
      </c>
      <c r="F9" s="169">
        <v>3153</v>
      </c>
      <c r="G9" s="173">
        <v>3141</v>
      </c>
      <c r="H9" s="87">
        <f>F9+G9</f>
        <v>6294</v>
      </c>
      <c r="I9" s="143">
        <f t="shared" ref="I9:I18" si="0">IF(E9=0,0,((H9/E9)-1)*100)</f>
        <v>3.7244561634805606</v>
      </c>
      <c r="L9" s="147" t="s">
        <v>14</v>
      </c>
      <c r="M9" s="169">
        <v>399230</v>
      </c>
      <c r="N9" s="170">
        <v>406263</v>
      </c>
      <c r="O9" s="832">
        <f>M9+N9</f>
        <v>805493</v>
      </c>
      <c r="P9" s="89">
        <v>9127</v>
      </c>
      <c r="Q9" s="833">
        <f>O9+P9</f>
        <v>814620</v>
      </c>
      <c r="R9" s="169">
        <v>430591</v>
      </c>
      <c r="S9" s="170">
        <v>450517</v>
      </c>
      <c r="T9" s="834">
        <f>R9+S9</f>
        <v>881108</v>
      </c>
      <c r="U9" s="89">
        <v>9130</v>
      </c>
      <c r="V9" s="833">
        <f>T9+U9</f>
        <v>890238</v>
      </c>
      <c r="W9" s="143">
        <f t="shared" ref="W9:W18" si="1">IF(Q9=0,0,((V9/Q9)-1)*100)</f>
        <v>9.28261029682551</v>
      </c>
    </row>
    <row r="10" spans="1:23">
      <c r="A10" s="191" t="str">
        <f t="shared" ref="A10:A70" si="2">IF(ISERROR(F10/G10)," ",IF(F10/G10&gt;0.5,IF(F10/G10&lt;1.5," ","NOT OK"),"NOT OK"))</f>
        <v xml:space="preserve"> </v>
      </c>
      <c r="B10" s="147" t="s">
        <v>15</v>
      </c>
      <c r="C10" s="169">
        <v>2916</v>
      </c>
      <c r="D10" s="173">
        <v>2919</v>
      </c>
      <c r="E10" s="87">
        <f>C10+D10</f>
        <v>5835</v>
      </c>
      <c r="F10" s="169">
        <v>3032</v>
      </c>
      <c r="G10" s="173">
        <v>3028</v>
      </c>
      <c r="H10" s="87">
        <f>F10+G10</f>
        <v>6060</v>
      </c>
      <c r="I10" s="143">
        <f t="shared" si="0"/>
        <v>3.8560411311054033</v>
      </c>
      <c r="K10" s="88"/>
      <c r="L10" s="147" t="s">
        <v>15</v>
      </c>
      <c r="M10" s="169">
        <v>431465</v>
      </c>
      <c r="N10" s="170">
        <v>420714</v>
      </c>
      <c r="O10" s="832">
        <f>M10+N10</f>
        <v>852179</v>
      </c>
      <c r="P10" s="89">
        <v>7901</v>
      </c>
      <c r="Q10" s="833">
        <f>O10+P10</f>
        <v>860080</v>
      </c>
      <c r="R10" s="169">
        <v>438756</v>
      </c>
      <c r="S10" s="170">
        <v>428812</v>
      </c>
      <c r="T10" s="834">
        <f>R10+S10</f>
        <v>867568</v>
      </c>
      <c r="U10" s="89">
        <v>8630</v>
      </c>
      <c r="V10" s="833">
        <f>T10+U10</f>
        <v>876198</v>
      </c>
      <c r="W10" s="143">
        <f t="shared" si="1"/>
        <v>1.8740117198400075</v>
      </c>
    </row>
    <row r="11" spans="1:23" ht="13.5" thickBot="1">
      <c r="A11" s="191" t="str">
        <f t="shared" si="2"/>
        <v xml:space="preserve"> </v>
      </c>
      <c r="B11" s="153" t="s">
        <v>16</v>
      </c>
      <c r="C11" s="169">
        <v>3175</v>
      </c>
      <c r="D11" s="178">
        <v>3160</v>
      </c>
      <c r="E11" s="87">
        <f>C11+D11</f>
        <v>6335</v>
      </c>
      <c r="F11" s="169">
        <v>3145</v>
      </c>
      <c r="G11" s="178">
        <v>3134</v>
      </c>
      <c r="H11" s="87">
        <f>F11+G11</f>
        <v>6279</v>
      </c>
      <c r="I11" s="143">
        <f t="shared" si="0"/>
        <v>-0.88397790055249059</v>
      </c>
      <c r="K11" s="88"/>
      <c r="L11" s="153" t="s">
        <v>16</v>
      </c>
      <c r="M11" s="169">
        <v>479770</v>
      </c>
      <c r="N11" s="170">
        <v>475594</v>
      </c>
      <c r="O11" s="832">
        <f>M11+N11</f>
        <v>955364</v>
      </c>
      <c r="P11" s="176">
        <v>6378</v>
      </c>
      <c r="Q11" s="833">
        <f>O11+P11</f>
        <v>961742</v>
      </c>
      <c r="R11" s="169">
        <v>499119</v>
      </c>
      <c r="S11" s="170">
        <v>487580</v>
      </c>
      <c r="T11" s="834">
        <f>R11+S11</f>
        <v>986699</v>
      </c>
      <c r="U11" s="176">
        <v>7266</v>
      </c>
      <c r="V11" s="833">
        <f>T11+U11</f>
        <v>993965</v>
      </c>
      <c r="W11" s="143">
        <f t="shared" si="1"/>
        <v>3.3504827698072948</v>
      </c>
    </row>
    <row r="12" spans="1:23" ht="14.25" thickTop="1" thickBot="1">
      <c r="A12" s="191" t="str">
        <f>IF(ISERROR(F12/G12)," ",IF(F12/G12&gt;0.5,IF(F12/G12&lt;1.5," ","NOT OK"),"NOT OK"))</f>
        <v xml:space="preserve"> </v>
      </c>
      <c r="B12" s="135" t="s">
        <v>17</v>
      </c>
      <c r="C12" s="90">
        <f t="shared" ref="C12:H12" si="3">+C9+C10+C11</f>
        <v>9123</v>
      </c>
      <c r="D12" s="91">
        <f t="shared" si="3"/>
        <v>9115</v>
      </c>
      <c r="E12" s="92">
        <f t="shared" si="3"/>
        <v>18238</v>
      </c>
      <c r="F12" s="90">
        <f t="shared" si="3"/>
        <v>9330</v>
      </c>
      <c r="G12" s="91">
        <f t="shared" si="3"/>
        <v>9303</v>
      </c>
      <c r="H12" s="92">
        <f t="shared" si="3"/>
        <v>18633</v>
      </c>
      <c r="I12" s="93">
        <f t="shared" si="0"/>
        <v>2.165807654348062</v>
      </c>
      <c r="L12" s="128" t="s">
        <v>17</v>
      </c>
      <c r="M12" s="826">
        <f t="shared" ref="M12:V12" si="4">+M9+M10+M11</f>
        <v>1310465</v>
      </c>
      <c r="N12" s="827">
        <f t="shared" si="4"/>
        <v>1302571</v>
      </c>
      <c r="O12" s="826">
        <f t="shared" si="4"/>
        <v>2613036</v>
      </c>
      <c r="P12" s="826">
        <f t="shared" si="4"/>
        <v>23406</v>
      </c>
      <c r="Q12" s="835">
        <f t="shared" si="4"/>
        <v>2636442</v>
      </c>
      <c r="R12" s="826">
        <f t="shared" si="4"/>
        <v>1368466</v>
      </c>
      <c r="S12" s="827">
        <f t="shared" si="4"/>
        <v>1366909</v>
      </c>
      <c r="T12" s="826">
        <f t="shared" si="4"/>
        <v>2735375</v>
      </c>
      <c r="U12" s="826">
        <f t="shared" si="4"/>
        <v>25026</v>
      </c>
      <c r="V12" s="835">
        <f t="shared" si="4"/>
        <v>2760401</v>
      </c>
      <c r="W12" s="836">
        <f t="shared" si="1"/>
        <v>4.7017533478832529</v>
      </c>
    </row>
    <row r="13" spans="1:23" ht="13.5" thickTop="1">
      <c r="A13" s="191" t="str">
        <f t="shared" si="2"/>
        <v xml:space="preserve"> </v>
      </c>
      <c r="B13" s="147" t="s">
        <v>18</v>
      </c>
      <c r="C13" s="167">
        <v>3277</v>
      </c>
      <c r="D13" s="168">
        <v>3281</v>
      </c>
      <c r="E13" s="87">
        <f>C13+D13</f>
        <v>6558</v>
      </c>
      <c r="F13" s="167">
        <v>3392</v>
      </c>
      <c r="G13" s="168">
        <v>3382</v>
      </c>
      <c r="H13" s="87">
        <f>F13+G13</f>
        <v>6774</v>
      </c>
      <c r="I13" s="143">
        <f t="shared" si="0"/>
        <v>3.2936870997255285</v>
      </c>
      <c r="L13" s="147" t="s">
        <v>18</v>
      </c>
      <c r="M13" s="169">
        <v>489726</v>
      </c>
      <c r="N13" s="170">
        <v>481261</v>
      </c>
      <c r="O13" s="832">
        <f>M13+N13</f>
        <v>970987</v>
      </c>
      <c r="P13" s="89">
        <v>5865</v>
      </c>
      <c r="Q13" s="833">
        <f>O13+P13</f>
        <v>976852</v>
      </c>
      <c r="R13" s="169">
        <v>551571</v>
      </c>
      <c r="S13" s="170">
        <v>524770</v>
      </c>
      <c r="T13" s="832">
        <f>R13+S13</f>
        <v>1076341</v>
      </c>
      <c r="U13" s="89">
        <v>6835</v>
      </c>
      <c r="V13" s="833">
        <f>T13+U13</f>
        <v>1083176</v>
      </c>
      <c r="W13" s="143">
        <f t="shared" si="1"/>
        <v>10.884350955927813</v>
      </c>
    </row>
    <row r="14" spans="1:23">
      <c r="A14" s="191" t="str">
        <f>IF(ISERROR(F14/G14)," ",IF(F14/G14&gt;0.5,IF(F14/G14&lt;1.5," ","NOT OK"),"NOT OK"))</f>
        <v xml:space="preserve"> </v>
      </c>
      <c r="B14" s="147" t="s">
        <v>19</v>
      </c>
      <c r="C14" s="169">
        <v>3178</v>
      </c>
      <c r="D14" s="173">
        <v>3190</v>
      </c>
      <c r="E14" s="94">
        <f>C14+D14</f>
        <v>6368</v>
      </c>
      <c r="F14" s="169">
        <v>3194</v>
      </c>
      <c r="G14" s="173">
        <v>3204</v>
      </c>
      <c r="H14" s="94">
        <f>F14+G14</f>
        <v>6398</v>
      </c>
      <c r="I14" s="143">
        <f>IF(E14=0,0,((H14/E14)-1)*100)</f>
        <v>0.47110552763818259</v>
      </c>
      <c r="L14" s="147" t="s">
        <v>19</v>
      </c>
      <c r="M14" s="169">
        <v>488189</v>
      </c>
      <c r="N14" s="170">
        <v>501435</v>
      </c>
      <c r="O14" s="832">
        <f>M14+N14</f>
        <v>989624</v>
      </c>
      <c r="P14" s="89">
        <v>8677</v>
      </c>
      <c r="Q14" s="833">
        <f>O14+P14</f>
        <v>998301</v>
      </c>
      <c r="R14" s="169">
        <v>513238</v>
      </c>
      <c r="S14" s="170">
        <v>542662</v>
      </c>
      <c r="T14" s="832">
        <f>R14+S14</f>
        <v>1055900</v>
      </c>
      <c r="U14" s="89">
        <v>10505</v>
      </c>
      <c r="V14" s="833">
        <f>T14+U14</f>
        <v>1066405</v>
      </c>
      <c r="W14" s="143">
        <f>IF(Q14=0,0,((V14/Q14)-1)*100)</f>
        <v>6.8219905619647747</v>
      </c>
    </row>
    <row r="15" spans="1:23" ht="13.5" thickBot="1">
      <c r="A15" s="192" t="str">
        <f>IF(ISERROR(F15/G15)," ",IF(F15/G15&gt;0.5,IF(F15/G15&lt;1.5," ","NOT OK"),"NOT OK"))</f>
        <v xml:space="preserve"> </v>
      </c>
      <c r="B15" s="147" t="s">
        <v>20</v>
      </c>
      <c r="C15" s="169">
        <v>3345</v>
      </c>
      <c r="D15" s="173">
        <v>3348</v>
      </c>
      <c r="E15" s="94">
        <f>C15+D15</f>
        <v>6693</v>
      </c>
      <c r="F15" s="169">
        <v>3525</v>
      </c>
      <c r="G15" s="173">
        <v>3525</v>
      </c>
      <c r="H15" s="94">
        <f>F15+G15</f>
        <v>7050</v>
      </c>
      <c r="I15" s="143">
        <f>IF(E15=0,0,((H15/E15)-1)*100)</f>
        <v>5.3339309726579964</v>
      </c>
      <c r="J15" s="95"/>
      <c r="L15" s="147" t="s">
        <v>20</v>
      </c>
      <c r="M15" s="169">
        <v>523877</v>
      </c>
      <c r="N15" s="170">
        <v>528517</v>
      </c>
      <c r="O15" s="832">
        <f>M15+N15</f>
        <v>1052394</v>
      </c>
      <c r="P15" s="89">
        <v>8242</v>
      </c>
      <c r="Q15" s="833">
        <f>O15+P15</f>
        <v>1060636</v>
      </c>
      <c r="R15" s="169">
        <v>578689</v>
      </c>
      <c r="S15" s="170">
        <v>588760</v>
      </c>
      <c r="T15" s="832">
        <f>R15+S15</f>
        <v>1167449</v>
      </c>
      <c r="U15" s="89">
        <v>7872</v>
      </c>
      <c r="V15" s="833">
        <f>T15+U15</f>
        <v>1175321</v>
      </c>
      <c r="W15" s="143">
        <f>IF(Q15=0,0,((V15/Q15)-1)*100)</f>
        <v>10.812851911494615</v>
      </c>
    </row>
    <row r="16" spans="1:23" ht="14.25" thickTop="1" thickBot="1">
      <c r="A16" s="191" t="str">
        <f>IF(ISERROR(F16/G16)," ",IF(F16/G16&gt;0.5,IF(F16/G16&lt;1.5," ","NOT OK"),"NOT OK"))</f>
        <v xml:space="preserve"> </v>
      </c>
      <c r="B16" s="135" t="s">
        <v>87</v>
      </c>
      <c r="C16" s="90">
        <f>+C13+C14+C15</f>
        <v>9800</v>
      </c>
      <c r="D16" s="90">
        <f t="shared" ref="D16:H16" si="5">+D13+D14+D15</f>
        <v>9819</v>
      </c>
      <c r="E16" s="90">
        <f t="shared" si="5"/>
        <v>19619</v>
      </c>
      <c r="F16" s="90">
        <f t="shared" si="5"/>
        <v>10111</v>
      </c>
      <c r="G16" s="90">
        <f t="shared" si="5"/>
        <v>10111</v>
      </c>
      <c r="H16" s="90">
        <f t="shared" si="5"/>
        <v>20222</v>
      </c>
      <c r="I16" s="93">
        <f>IF(E16=0,0,((H16/E16)-1)*100)</f>
        <v>3.0735511493960033</v>
      </c>
      <c r="L16" s="128" t="s">
        <v>87</v>
      </c>
      <c r="M16" s="826">
        <f>+M13+M14+M15</f>
        <v>1501792</v>
      </c>
      <c r="N16" s="826">
        <f t="shared" ref="N16:V16" si="6">+N13+N14+N15</f>
        <v>1511213</v>
      </c>
      <c r="O16" s="826">
        <f t="shared" si="6"/>
        <v>3013005</v>
      </c>
      <c r="P16" s="826">
        <f t="shared" si="6"/>
        <v>22784</v>
      </c>
      <c r="Q16" s="826">
        <f t="shared" si="6"/>
        <v>3035789</v>
      </c>
      <c r="R16" s="826">
        <f t="shared" si="6"/>
        <v>1643498</v>
      </c>
      <c r="S16" s="826">
        <f t="shared" si="6"/>
        <v>1656192</v>
      </c>
      <c r="T16" s="826">
        <f t="shared" si="6"/>
        <v>3299690</v>
      </c>
      <c r="U16" s="826">
        <f t="shared" si="6"/>
        <v>25212</v>
      </c>
      <c r="V16" s="826">
        <f t="shared" si="6"/>
        <v>3324902</v>
      </c>
      <c r="W16" s="836">
        <f>IF(Q16=0,0,((V16/Q16)-1)*100)</f>
        <v>9.5234879630962546</v>
      </c>
    </row>
    <row r="17" spans="1:27" ht="13.5" thickTop="1">
      <c r="A17" s="191" t="str">
        <f t="shared" si="2"/>
        <v xml:space="preserve"> </v>
      </c>
      <c r="B17" s="147" t="s">
        <v>21</v>
      </c>
      <c r="C17" s="174">
        <v>3222</v>
      </c>
      <c r="D17" s="175">
        <v>3227</v>
      </c>
      <c r="E17" s="94">
        <f>C17+D17</f>
        <v>6449</v>
      </c>
      <c r="F17" s="174">
        <v>3638</v>
      </c>
      <c r="G17" s="175">
        <v>3603</v>
      </c>
      <c r="H17" s="94">
        <f>F17+G17</f>
        <v>7241</v>
      </c>
      <c r="I17" s="143">
        <f t="shared" si="0"/>
        <v>12.280973794386728</v>
      </c>
      <c r="L17" s="147" t="s">
        <v>21</v>
      </c>
      <c r="M17" s="169">
        <v>515686</v>
      </c>
      <c r="N17" s="170">
        <v>510859</v>
      </c>
      <c r="O17" s="832">
        <f>M17+N17</f>
        <v>1026545</v>
      </c>
      <c r="P17" s="89">
        <v>8872</v>
      </c>
      <c r="Q17" s="833">
        <f>O17+P17</f>
        <v>1035417</v>
      </c>
      <c r="R17" s="169">
        <v>601466</v>
      </c>
      <c r="S17" s="170">
        <v>594692</v>
      </c>
      <c r="T17" s="832">
        <f>R17+S17</f>
        <v>1196158</v>
      </c>
      <c r="U17" s="89">
        <v>8479</v>
      </c>
      <c r="V17" s="833">
        <f>T17+U17</f>
        <v>1204637</v>
      </c>
      <c r="W17" s="143">
        <f t="shared" si="1"/>
        <v>16.343173813062762</v>
      </c>
    </row>
    <row r="18" spans="1:27">
      <c r="A18" s="191" t="str">
        <f t="shared" si="2"/>
        <v xml:space="preserve"> </v>
      </c>
      <c r="B18" s="147" t="s">
        <v>88</v>
      </c>
      <c r="C18" s="174">
        <v>3206</v>
      </c>
      <c r="D18" s="175">
        <v>3205</v>
      </c>
      <c r="E18" s="94">
        <f>C18+D18</f>
        <v>6411</v>
      </c>
      <c r="F18" s="174">
        <v>3662</v>
      </c>
      <c r="G18" s="175">
        <v>3612</v>
      </c>
      <c r="H18" s="94">
        <f>F18+G18</f>
        <v>7274</v>
      </c>
      <c r="I18" s="143">
        <f t="shared" si="0"/>
        <v>13.461238496334428</v>
      </c>
      <c r="L18" s="147" t="s">
        <v>88</v>
      </c>
      <c r="M18" s="169">
        <v>488164</v>
      </c>
      <c r="N18" s="170">
        <v>493346</v>
      </c>
      <c r="O18" s="832">
        <f>M18+N18</f>
        <v>981510</v>
      </c>
      <c r="P18" s="89">
        <v>7558</v>
      </c>
      <c r="Q18" s="833">
        <f>O18+P18</f>
        <v>989068</v>
      </c>
      <c r="R18" s="169">
        <v>576902</v>
      </c>
      <c r="S18" s="170">
        <v>575878</v>
      </c>
      <c r="T18" s="832">
        <f>R18+S18</f>
        <v>1152780</v>
      </c>
      <c r="U18" s="89">
        <v>9956</v>
      </c>
      <c r="V18" s="833">
        <f>T18+U18</f>
        <v>1162736</v>
      </c>
      <c r="W18" s="143">
        <f t="shared" si="1"/>
        <v>17.558752279924139</v>
      </c>
    </row>
    <row r="19" spans="1:27" ht="13.5" thickBot="1">
      <c r="A19" s="193" t="str">
        <f>IF(ISERROR(F19/G19)," ",IF(F19/G19&gt;0.5,IF(F19/G19&lt;1.5," ","NOT OK"),"NOT OK"))</f>
        <v xml:space="preserve"> </v>
      </c>
      <c r="B19" s="147" t="s">
        <v>22</v>
      </c>
      <c r="C19" s="174">
        <v>3015</v>
      </c>
      <c r="D19" s="175">
        <v>3029</v>
      </c>
      <c r="E19" s="94">
        <f>C19+D19</f>
        <v>6044</v>
      </c>
      <c r="F19" s="174">
        <v>3587</v>
      </c>
      <c r="G19" s="175">
        <v>3567</v>
      </c>
      <c r="H19" s="94">
        <f>F19+G19</f>
        <v>7154</v>
      </c>
      <c r="I19" s="143">
        <f>IF(E19=0,0,((H19/E19)-1)*100)</f>
        <v>18.36532097948378</v>
      </c>
      <c r="J19" s="96"/>
      <c r="L19" s="147" t="s">
        <v>22</v>
      </c>
      <c r="M19" s="169">
        <v>472008</v>
      </c>
      <c r="N19" s="170">
        <v>463512</v>
      </c>
      <c r="O19" s="834">
        <f>M19+N19</f>
        <v>935520</v>
      </c>
      <c r="P19" s="176">
        <v>7671</v>
      </c>
      <c r="Q19" s="833">
        <f>O19+P19</f>
        <v>943191</v>
      </c>
      <c r="R19" s="169">
        <v>577726</v>
      </c>
      <c r="S19" s="170">
        <v>565133</v>
      </c>
      <c r="T19" s="834">
        <f>R19+S19</f>
        <v>1142859</v>
      </c>
      <c r="U19" s="176">
        <v>2865</v>
      </c>
      <c r="V19" s="833">
        <f>T19+U19</f>
        <v>1145724</v>
      </c>
      <c r="W19" s="143">
        <f>IF(Q19=0,0,((V19/Q19)-1)*100)</f>
        <v>21.473169273243698</v>
      </c>
    </row>
    <row r="20" spans="1:27" ht="15.75" customHeight="1" thickTop="1" thickBot="1">
      <c r="A20" s="99" t="str">
        <f>IF(ISERROR(F20/G20)," ",IF(F20/G20&gt;0.5,IF(F20/G20&lt;1.5," ","NOT OK"),"NOT OK"))</f>
        <v xml:space="preserve"> </v>
      </c>
      <c r="B20" s="136" t="s">
        <v>60</v>
      </c>
      <c r="C20" s="97">
        <f>+C17+C18+C19</f>
        <v>9443</v>
      </c>
      <c r="D20" s="98">
        <f t="shared" ref="D20:H20" si="7">+D17+D18+D19</f>
        <v>9461</v>
      </c>
      <c r="E20" s="98">
        <f t="shared" si="7"/>
        <v>18904</v>
      </c>
      <c r="F20" s="97">
        <f t="shared" si="7"/>
        <v>10887</v>
      </c>
      <c r="G20" s="98">
        <f t="shared" si="7"/>
        <v>10782</v>
      </c>
      <c r="H20" s="98">
        <f t="shared" si="7"/>
        <v>21669</v>
      </c>
      <c r="I20" s="93">
        <f>IF(E20=0,0,((H20/E20)-1)*100)</f>
        <v>14.62653406686416</v>
      </c>
      <c r="J20" s="99"/>
      <c r="K20" s="100"/>
      <c r="L20" s="129" t="s">
        <v>60</v>
      </c>
      <c r="M20" s="828">
        <f>+M17+M18+M19</f>
        <v>1475858</v>
      </c>
      <c r="N20" s="828">
        <f t="shared" ref="N20:V20" si="8">+N17+N18+N19</f>
        <v>1467717</v>
      </c>
      <c r="O20" s="829">
        <f t="shared" si="8"/>
        <v>2943575</v>
      </c>
      <c r="P20" s="829">
        <f t="shared" si="8"/>
        <v>24101</v>
      </c>
      <c r="Q20" s="829">
        <f t="shared" si="8"/>
        <v>2967676</v>
      </c>
      <c r="R20" s="828">
        <f t="shared" si="8"/>
        <v>1756094</v>
      </c>
      <c r="S20" s="828">
        <f t="shared" si="8"/>
        <v>1735703</v>
      </c>
      <c r="T20" s="829">
        <f t="shared" si="8"/>
        <v>3491797</v>
      </c>
      <c r="U20" s="829">
        <f t="shared" si="8"/>
        <v>21300</v>
      </c>
      <c r="V20" s="829">
        <f t="shared" si="8"/>
        <v>3513097</v>
      </c>
      <c r="W20" s="837">
        <f>IF(Q20=0,0,((V20/Q20)-1)*100)</f>
        <v>18.378724631664632</v>
      </c>
    </row>
    <row r="21" spans="1:27" ht="13.5" thickTop="1">
      <c r="A21" s="191" t="str">
        <f>IF(ISERROR(F21/G21)," ",IF(F21/G21&gt;0.5,IF(F21/G21&lt;1.5," ","NOT OK"),"NOT OK"))</f>
        <v xml:space="preserve"> </v>
      </c>
      <c r="B21" s="147" t="s">
        <v>23</v>
      </c>
      <c r="C21" s="169">
        <v>3480</v>
      </c>
      <c r="D21" s="173">
        <v>3468</v>
      </c>
      <c r="E21" s="101">
        <f>C21+D21</f>
        <v>6948</v>
      </c>
      <c r="F21" s="169">
        <v>3890</v>
      </c>
      <c r="G21" s="173">
        <v>3874</v>
      </c>
      <c r="H21" s="101">
        <f>F21+G21</f>
        <v>7764</v>
      </c>
      <c r="I21" s="143">
        <f>IF(E21=0,0,((H21/E21)-1)*100)</f>
        <v>11.744386873920543</v>
      </c>
      <c r="L21" s="147" t="s">
        <v>24</v>
      </c>
      <c r="M21" s="169">
        <v>547710</v>
      </c>
      <c r="N21" s="170">
        <v>536004</v>
      </c>
      <c r="O21" s="834">
        <f>M21+N21</f>
        <v>1083714</v>
      </c>
      <c r="P21" s="177">
        <v>9200</v>
      </c>
      <c r="Q21" s="833">
        <f>O21+P21</f>
        <v>1092914</v>
      </c>
      <c r="R21" s="169">
        <v>632759</v>
      </c>
      <c r="S21" s="170">
        <v>632847</v>
      </c>
      <c r="T21" s="834">
        <f>R21+S21</f>
        <v>1265606</v>
      </c>
      <c r="U21" s="177">
        <v>2685</v>
      </c>
      <c r="V21" s="833">
        <f>T21+U21</f>
        <v>1268291</v>
      </c>
      <c r="W21" s="143">
        <f>IF(Q21=0,0,((V21/Q21)-1)*100)</f>
        <v>16.046733777772083</v>
      </c>
    </row>
    <row r="22" spans="1:27">
      <c r="A22" s="191" t="str">
        <f t="shared" ref="A22" si="9">IF(ISERROR(F22/G22)," ",IF(F22/G22&gt;0.5,IF(F22/G22&lt;1.5," ","NOT OK"),"NOT OK"))</f>
        <v xml:space="preserve"> </v>
      </c>
      <c r="B22" s="147" t="s">
        <v>25</v>
      </c>
      <c r="C22" s="169">
        <v>3556</v>
      </c>
      <c r="D22" s="173">
        <v>3555</v>
      </c>
      <c r="E22" s="102">
        <f>C22+D22</f>
        <v>7111</v>
      </c>
      <c r="F22" s="169">
        <v>3946</v>
      </c>
      <c r="G22" s="173">
        <v>3939</v>
      </c>
      <c r="H22" s="102">
        <f>F22+G22</f>
        <v>7885</v>
      </c>
      <c r="I22" s="143">
        <f t="shared" ref="I22" si="10">IF(E22=0,0,((H22/E22)-1)*100)</f>
        <v>10.884545071016728</v>
      </c>
      <c r="L22" s="147" t="s">
        <v>25</v>
      </c>
      <c r="M22" s="169">
        <v>549022</v>
      </c>
      <c r="N22" s="170">
        <v>556677</v>
      </c>
      <c r="O22" s="834">
        <f>M22+N22</f>
        <v>1105699</v>
      </c>
      <c r="P22" s="89">
        <v>10714</v>
      </c>
      <c r="Q22" s="833">
        <f>O22+P22</f>
        <v>1116413</v>
      </c>
      <c r="R22" s="169">
        <v>644630</v>
      </c>
      <c r="S22" s="170">
        <v>643973</v>
      </c>
      <c r="T22" s="834">
        <f>R22+S22</f>
        <v>1288603</v>
      </c>
      <c r="U22" s="89">
        <v>5254</v>
      </c>
      <c r="V22" s="833">
        <f>T22+U22</f>
        <v>1293857</v>
      </c>
      <c r="W22" s="143">
        <f t="shared" ref="W22" si="11">IF(Q22=0,0,((V22/Q22)-1)*100)</f>
        <v>15.894118036963034</v>
      </c>
    </row>
    <row r="23" spans="1:27" ht="13.5" thickBot="1">
      <c r="A23" s="191" t="str">
        <f>IF(ISERROR(F23/G23)," ",IF(F23/G23&gt;0.5,IF(F23/G23&lt;1.5," ","NOT OK"),"NOT OK"))</f>
        <v xml:space="preserve"> </v>
      </c>
      <c r="B23" s="147" t="s">
        <v>26</v>
      </c>
      <c r="C23" s="169">
        <v>3091</v>
      </c>
      <c r="D23" s="178">
        <v>3093</v>
      </c>
      <c r="E23" s="103">
        <f>C23+D23</f>
        <v>6184</v>
      </c>
      <c r="F23" s="169">
        <v>3548</v>
      </c>
      <c r="G23" s="178">
        <v>3542</v>
      </c>
      <c r="H23" s="103">
        <f>F23+G23</f>
        <v>7090</v>
      </c>
      <c r="I23" s="144">
        <f>IF(E23=0,0,((H23/E23)-1)*100)</f>
        <v>14.650711513583436</v>
      </c>
      <c r="J23" s="838"/>
      <c r="K23" s="838"/>
      <c r="L23" s="147" t="s">
        <v>26</v>
      </c>
      <c r="M23" s="169">
        <v>444523</v>
      </c>
      <c r="N23" s="170">
        <v>453667</v>
      </c>
      <c r="O23" s="834">
        <f>M23+N23</f>
        <v>898190</v>
      </c>
      <c r="P23" s="176">
        <v>8975</v>
      </c>
      <c r="Q23" s="833">
        <f>O23+P23</f>
        <v>907165</v>
      </c>
      <c r="R23" s="169">
        <v>550620</v>
      </c>
      <c r="S23" s="170">
        <v>562189</v>
      </c>
      <c r="T23" s="834">
        <f>R23+S23</f>
        <v>1112809</v>
      </c>
      <c r="U23" s="176">
        <v>4555</v>
      </c>
      <c r="V23" s="833">
        <f>T23+U23</f>
        <v>1117364</v>
      </c>
      <c r="W23" s="143">
        <f>IF(Q23=0,0,((V23/Q23)-1)*100)</f>
        <v>23.170977716291972</v>
      </c>
      <c r="Y23" s="839"/>
    </row>
    <row r="24" spans="1:27" ht="14.25" thickTop="1" thickBot="1">
      <c r="A24" s="191" t="str">
        <f>IF(ISERROR(F24/G24)," ",IF(F24/G24&gt;0.5,IF(F24/G24&lt;1.5," ","NOT OK"),"NOT OK"))</f>
        <v xml:space="preserve"> </v>
      </c>
      <c r="B24" s="135" t="s">
        <v>27</v>
      </c>
      <c r="C24" s="97">
        <f>+C21+C22+C23</f>
        <v>10127</v>
      </c>
      <c r="D24" s="104">
        <f t="shared" ref="D24:H24" si="12">+D21+D22+D23</f>
        <v>10116</v>
      </c>
      <c r="E24" s="97">
        <f t="shared" si="12"/>
        <v>20243</v>
      </c>
      <c r="F24" s="97">
        <f t="shared" si="12"/>
        <v>11384</v>
      </c>
      <c r="G24" s="104">
        <f t="shared" si="12"/>
        <v>11355</v>
      </c>
      <c r="H24" s="97">
        <f t="shared" si="12"/>
        <v>22739</v>
      </c>
      <c r="I24" s="93">
        <f t="shared" ref="I24" si="13">IF(E24=0,0,((H24/E24)-1)*100)</f>
        <v>12.330188213209503</v>
      </c>
      <c r="L24" s="128" t="s">
        <v>27</v>
      </c>
      <c r="M24" s="826">
        <f>+M21+M22+M23</f>
        <v>1541255</v>
      </c>
      <c r="N24" s="827">
        <f t="shared" ref="N24:V24" si="14">+N21+N22+N23</f>
        <v>1546348</v>
      </c>
      <c r="O24" s="826">
        <f t="shared" si="14"/>
        <v>3087603</v>
      </c>
      <c r="P24" s="826">
        <f t="shared" si="14"/>
        <v>28889</v>
      </c>
      <c r="Q24" s="826">
        <f t="shared" si="14"/>
        <v>3116492</v>
      </c>
      <c r="R24" s="826">
        <f t="shared" si="14"/>
        <v>1828009</v>
      </c>
      <c r="S24" s="827">
        <f t="shared" si="14"/>
        <v>1839009</v>
      </c>
      <c r="T24" s="826">
        <f t="shared" si="14"/>
        <v>3667018</v>
      </c>
      <c r="U24" s="826">
        <f t="shared" si="14"/>
        <v>12494</v>
      </c>
      <c r="V24" s="826">
        <f t="shared" si="14"/>
        <v>3679512</v>
      </c>
      <c r="W24" s="836">
        <f t="shared" ref="W24" si="15">IF(Q24=0,0,((V24/Q24)-1)*100)</f>
        <v>18.065825293310557</v>
      </c>
    </row>
    <row r="25" spans="1:27" s="83" customFormat="1" ht="14.25" thickTop="1" thickBot="1">
      <c r="A25" s="191" t="str">
        <f>IF(ISERROR(F25/G25)," ",IF(F25/G25&gt;0.5,IF(F25/G25&lt;1.5," ","NOT OK"),"NOT OK"))</f>
        <v xml:space="preserve"> </v>
      </c>
      <c r="B25" s="135" t="s">
        <v>92</v>
      </c>
      <c r="C25" s="90">
        <f>+C16+C20+C21+C22+C23</f>
        <v>29370</v>
      </c>
      <c r="D25" s="91">
        <f t="shared" ref="D25:H25" si="16">+D16+D20+D21+D22+D23</f>
        <v>29396</v>
      </c>
      <c r="E25" s="92">
        <f t="shared" si="16"/>
        <v>58766</v>
      </c>
      <c r="F25" s="90">
        <f t="shared" si="16"/>
        <v>32382</v>
      </c>
      <c r="G25" s="91">
        <f t="shared" si="16"/>
        <v>32248</v>
      </c>
      <c r="H25" s="92">
        <f t="shared" si="16"/>
        <v>64630</v>
      </c>
      <c r="I25" s="93">
        <f>IF(E25=0,0,((H25/E25)-1)*100)</f>
        <v>9.9785590307320593</v>
      </c>
      <c r="L25" s="128" t="s">
        <v>92</v>
      </c>
      <c r="M25" s="826">
        <f>+M16+M20+M21+M22+M23</f>
        <v>4518905</v>
      </c>
      <c r="N25" s="827">
        <f t="shared" ref="N25:V25" si="17">+N16+N20+N21+N22+N23</f>
        <v>4525278</v>
      </c>
      <c r="O25" s="826">
        <f t="shared" si="17"/>
        <v>9044183</v>
      </c>
      <c r="P25" s="826">
        <f t="shared" si="17"/>
        <v>75774</v>
      </c>
      <c r="Q25" s="826">
        <f t="shared" si="17"/>
        <v>9119957</v>
      </c>
      <c r="R25" s="826">
        <f t="shared" si="17"/>
        <v>5227601</v>
      </c>
      <c r="S25" s="827">
        <f t="shared" si="17"/>
        <v>5230904</v>
      </c>
      <c r="T25" s="826">
        <f t="shared" si="17"/>
        <v>10458505</v>
      </c>
      <c r="U25" s="826">
        <f t="shared" si="17"/>
        <v>59006</v>
      </c>
      <c r="V25" s="835">
        <f t="shared" si="17"/>
        <v>10517511</v>
      </c>
      <c r="W25" s="836">
        <f>IF(Q25=0,0,((V25/Q25)-1)*100)</f>
        <v>15.324129269469132</v>
      </c>
      <c r="X25" s="84"/>
      <c r="AA25" s="196"/>
    </row>
    <row r="26" spans="1:27" ht="14.25" thickTop="1" thickBot="1">
      <c r="A26" s="191" t="str">
        <f>IF(ISERROR(F26/G26)," ",IF(F26/G26&gt;0.5,IF(F26/G26&lt;1.5," ","NOT OK"),"NOT OK"))</f>
        <v xml:space="preserve"> </v>
      </c>
      <c r="B26" s="135" t="s">
        <v>89</v>
      </c>
      <c r="C26" s="90">
        <f>+C12+C16+C20+C24</f>
        <v>38493</v>
      </c>
      <c r="D26" s="91">
        <f t="shared" ref="D26:H26" si="18">+D12+D16+D20+D24</f>
        <v>38511</v>
      </c>
      <c r="E26" s="92">
        <f t="shared" si="18"/>
        <v>77004</v>
      </c>
      <c r="F26" s="90">
        <f t="shared" si="18"/>
        <v>41712</v>
      </c>
      <c r="G26" s="91">
        <f t="shared" si="18"/>
        <v>41551</v>
      </c>
      <c r="H26" s="92">
        <f t="shared" si="18"/>
        <v>83263</v>
      </c>
      <c r="I26" s="93">
        <f t="shared" ref="I26" si="19">IF(E26=0,0,((H26/E26)-1)*100)</f>
        <v>8.1281491870552216</v>
      </c>
      <c r="L26" s="128" t="s">
        <v>89</v>
      </c>
      <c r="M26" s="826">
        <f>+M12+M16+M20+M24</f>
        <v>5829370</v>
      </c>
      <c r="N26" s="827">
        <f t="shared" ref="N26:V26" si="20">+N12+N16+N20+N24</f>
        <v>5827849</v>
      </c>
      <c r="O26" s="826">
        <f t="shared" si="20"/>
        <v>11657219</v>
      </c>
      <c r="P26" s="826">
        <f t="shared" si="20"/>
        <v>99180</v>
      </c>
      <c r="Q26" s="835">
        <f t="shared" si="20"/>
        <v>11756399</v>
      </c>
      <c r="R26" s="826">
        <f t="shared" si="20"/>
        <v>6596067</v>
      </c>
      <c r="S26" s="827">
        <f t="shared" si="20"/>
        <v>6597813</v>
      </c>
      <c r="T26" s="826">
        <f t="shared" si="20"/>
        <v>13193880</v>
      </c>
      <c r="U26" s="826">
        <f t="shared" si="20"/>
        <v>84032</v>
      </c>
      <c r="V26" s="835">
        <f t="shared" si="20"/>
        <v>13277912</v>
      </c>
      <c r="W26" s="836">
        <f t="shared" ref="W26" si="21">IF(Q26=0,0,((V26/Q26)-1)*100)</f>
        <v>12.941998651117581</v>
      </c>
    </row>
    <row r="27" spans="1:27" ht="14.25" thickTop="1" thickBot="1">
      <c r="B27" s="130" t="s">
        <v>59</v>
      </c>
      <c r="C27" s="83"/>
      <c r="D27" s="83"/>
      <c r="E27" s="83"/>
      <c r="F27" s="83"/>
      <c r="G27" s="83"/>
      <c r="H27" s="83"/>
      <c r="I27" s="84"/>
      <c r="L27" s="130" t="s">
        <v>59</v>
      </c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27" ht="13.5" thickTop="1">
      <c r="B28" s="1434" t="s">
        <v>28</v>
      </c>
      <c r="C28" s="1435"/>
      <c r="D28" s="1435"/>
      <c r="E28" s="1435"/>
      <c r="F28" s="1435"/>
      <c r="G28" s="1435"/>
      <c r="H28" s="1435"/>
      <c r="I28" s="1436"/>
      <c r="L28" s="1437" t="s">
        <v>29</v>
      </c>
      <c r="M28" s="1438"/>
      <c r="N28" s="1438"/>
      <c r="O28" s="1438"/>
      <c r="P28" s="1438"/>
      <c r="Q28" s="1438"/>
      <c r="R28" s="1438"/>
      <c r="S28" s="1438"/>
      <c r="T28" s="1438"/>
      <c r="U28" s="1438"/>
      <c r="V28" s="1438"/>
      <c r="W28" s="1439"/>
    </row>
    <row r="29" spans="1:27" ht="13.5" thickBot="1">
      <c r="B29" s="1440" t="s">
        <v>30</v>
      </c>
      <c r="C29" s="1441"/>
      <c r="D29" s="1441"/>
      <c r="E29" s="1441"/>
      <c r="F29" s="1441"/>
      <c r="G29" s="1441"/>
      <c r="H29" s="1441"/>
      <c r="I29" s="1442"/>
      <c r="L29" s="1443" t="s">
        <v>31</v>
      </c>
      <c r="M29" s="1444"/>
      <c r="N29" s="1444"/>
      <c r="O29" s="1444"/>
      <c r="P29" s="1444"/>
      <c r="Q29" s="1444"/>
      <c r="R29" s="1444"/>
      <c r="S29" s="1444"/>
      <c r="T29" s="1444"/>
      <c r="U29" s="1444"/>
      <c r="V29" s="1444"/>
      <c r="W29" s="1445"/>
    </row>
    <row r="30" spans="1:27" ht="14.25" thickTop="1" thickBot="1">
      <c r="B30" s="127"/>
      <c r="C30" s="83"/>
      <c r="D30" s="83"/>
      <c r="E30" s="83"/>
      <c r="F30" s="83"/>
      <c r="G30" s="83"/>
      <c r="H30" s="83"/>
      <c r="I30" s="84"/>
      <c r="L30" s="127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4"/>
    </row>
    <row r="31" spans="1:27" ht="14.25" thickTop="1" thickBot="1">
      <c r="B31" s="145"/>
      <c r="C31" s="1449" t="s">
        <v>90</v>
      </c>
      <c r="D31" s="1450"/>
      <c r="E31" s="1451"/>
      <c r="F31" s="1449" t="s">
        <v>91</v>
      </c>
      <c r="G31" s="1450"/>
      <c r="H31" s="1451"/>
      <c r="I31" s="146" t="s">
        <v>4</v>
      </c>
      <c r="L31" s="145"/>
      <c r="M31" s="1446" t="s">
        <v>90</v>
      </c>
      <c r="N31" s="1447"/>
      <c r="O31" s="1447"/>
      <c r="P31" s="1447"/>
      <c r="Q31" s="1448"/>
      <c r="R31" s="1446" t="s">
        <v>91</v>
      </c>
      <c r="S31" s="1447"/>
      <c r="T31" s="1447"/>
      <c r="U31" s="1447"/>
      <c r="V31" s="1448"/>
      <c r="W31" s="146" t="s">
        <v>4</v>
      </c>
    </row>
    <row r="32" spans="1:27" ht="13.5" thickTop="1">
      <c r="B32" s="147" t="s">
        <v>5</v>
      </c>
      <c r="C32" s="148"/>
      <c r="D32" s="149"/>
      <c r="E32" s="120"/>
      <c r="F32" s="148"/>
      <c r="G32" s="149"/>
      <c r="H32" s="120"/>
      <c r="I32" s="150" t="s">
        <v>6</v>
      </c>
      <c r="L32" s="147" t="s">
        <v>5</v>
      </c>
      <c r="M32" s="148"/>
      <c r="N32" s="151"/>
      <c r="O32" s="118"/>
      <c r="P32" s="152"/>
      <c r="Q32" s="118"/>
      <c r="R32" s="148"/>
      <c r="S32" s="151"/>
      <c r="T32" s="118"/>
      <c r="U32" s="152"/>
      <c r="V32" s="118"/>
      <c r="W32" s="150" t="s">
        <v>6</v>
      </c>
    </row>
    <row r="33" spans="1:23" ht="13.5" thickBot="1">
      <c r="B33" s="153"/>
      <c r="C33" s="154" t="s">
        <v>7</v>
      </c>
      <c r="D33" s="155" t="s">
        <v>8</v>
      </c>
      <c r="E33" s="667" t="s">
        <v>9</v>
      </c>
      <c r="F33" s="154" t="s">
        <v>7</v>
      </c>
      <c r="G33" s="155" t="s">
        <v>8</v>
      </c>
      <c r="H33" s="667" t="s">
        <v>9</v>
      </c>
      <c r="I33" s="156"/>
      <c r="L33" s="153"/>
      <c r="M33" s="157" t="s">
        <v>10</v>
      </c>
      <c r="N33" s="158" t="s">
        <v>11</v>
      </c>
      <c r="O33" s="119" t="s">
        <v>12</v>
      </c>
      <c r="P33" s="159" t="s">
        <v>13</v>
      </c>
      <c r="Q33" s="119" t="s">
        <v>9</v>
      </c>
      <c r="R33" s="157" t="s">
        <v>10</v>
      </c>
      <c r="S33" s="158" t="s">
        <v>11</v>
      </c>
      <c r="T33" s="119" t="s">
        <v>12</v>
      </c>
      <c r="U33" s="159" t="s">
        <v>13</v>
      </c>
      <c r="V33" s="119" t="s">
        <v>9</v>
      </c>
      <c r="W33" s="156"/>
    </row>
    <row r="34" spans="1:23" ht="5.25" customHeight="1" thickTop="1">
      <c r="B34" s="147"/>
      <c r="C34" s="160"/>
      <c r="D34" s="161"/>
      <c r="E34" s="86"/>
      <c r="F34" s="160"/>
      <c r="G34" s="161"/>
      <c r="H34" s="86"/>
      <c r="I34" s="162"/>
      <c r="L34" s="147"/>
      <c r="M34" s="163"/>
      <c r="N34" s="164"/>
      <c r="O34" s="830"/>
      <c r="P34" s="165"/>
      <c r="Q34" s="831"/>
      <c r="R34" s="163"/>
      <c r="S34" s="164"/>
      <c r="T34" s="830"/>
      <c r="U34" s="165"/>
      <c r="V34" s="831"/>
      <c r="W34" s="166"/>
    </row>
    <row r="35" spans="1:23">
      <c r="A35" s="83" t="str">
        <f t="shared" si="2"/>
        <v xml:space="preserve"> </v>
      </c>
      <c r="B35" s="147" t="s">
        <v>14</v>
      </c>
      <c r="C35" s="169">
        <v>6985</v>
      </c>
      <c r="D35" s="173">
        <v>6989</v>
      </c>
      <c r="E35" s="87">
        <f>C35+D35</f>
        <v>13974</v>
      </c>
      <c r="F35" s="169">
        <v>7163</v>
      </c>
      <c r="G35" s="173">
        <v>7161</v>
      </c>
      <c r="H35" s="87">
        <f>F35+G35</f>
        <v>14324</v>
      </c>
      <c r="I35" s="143">
        <f t="shared" ref="I35:I44" si="22">IF(E35=0,0,((H35/E35)-1)*100)</f>
        <v>2.5046514956347465</v>
      </c>
      <c r="K35" s="88"/>
      <c r="L35" s="147" t="s">
        <v>14</v>
      </c>
      <c r="M35" s="169">
        <v>973833</v>
      </c>
      <c r="N35" s="170">
        <v>972513</v>
      </c>
      <c r="O35" s="832">
        <f>SUM(M35:N35)</f>
        <v>1946346</v>
      </c>
      <c r="P35" s="89">
        <v>392</v>
      </c>
      <c r="Q35" s="833">
        <f>O35+P35</f>
        <v>1946738</v>
      </c>
      <c r="R35" s="169">
        <v>1012122</v>
      </c>
      <c r="S35" s="170">
        <v>1000209</v>
      </c>
      <c r="T35" s="834">
        <f>R35+S35</f>
        <v>2012331</v>
      </c>
      <c r="U35" s="89">
        <v>300</v>
      </c>
      <c r="V35" s="833">
        <f>T35+U35</f>
        <v>2012631</v>
      </c>
      <c r="W35" s="143">
        <f t="shared" ref="W35:W44" si="23">IF(Q35=0,0,((V35/Q35)-1)*100)</f>
        <v>3.3847903518603895</v>
      </c>
    </row>
    <row r="36" spans="1:23">
      <c r="A36" s="83" t="str">
        <f t="shared" si="2"/>
        <v xml:space="preserve"> </v>
      </c>
      <c r="B36" s="147" t="s">
        <v>15</v>
      </c>
      <c r="C36" s="169">
        <v>6858</v>
      </c>
      <c r="D36" s="173">
        <v>6858</v>
      </c>
      <c r="E36" s="87">
        <f>C36+D36</f>
        <v>13716</v>
      </c>
      <c r="F36" s="169">
        <v>7511</v>
      </c>
      <c r="G36" s="173">
        <v>7512</v>
      </c>
      <c r="H36" s="87">
        <f>F36+G36</f>
        <v>15023</v>
      </c>
      <c r="I36" s="143">
        <f t="shared" si="22"/>
        <v>9.5290172061825551</v>
      </c>
      <c r="K36" s="88"/>
      <c r="L36" s="147" t="s">
        <v>15</v>
      </c>
      <c r="M36" s="169">
        <v>937584</v>
      </c>
      <c r="N36" s="170">
        <v>942076</v>
      </c>
      <c r="O36" s="832">
        <f>SUM(M36:N36)</f>
        <v>1879660</v>
      </c>
      <c r="P36" s="89">
        <v>68</v>
      </c>
      <c r="Q36" s="833">
        <f>O36+P36</f>
        <v>1879728</v>
      </c>
      <c r="R36" s="169">
        <v>976542</v>
      </c>
      <c r="S36" s="170">
        <v>984118</v>
      </c>
      <c r="T36" s="834">
        <f>R36+S36</f>
        <v>1960660</v>
      </c>
      <c r="U36" s="89">
        <v>431</v>
      </c>
      <c r="V36" s="833">
        <f>T36+U36</f>
        <v>1961091</v>
      </c>
      <c r="W36" s="143">
        <f t="shared" si="23"/>
        <v>4.3284453920992894</v>
      </c>
    </row>
    <row r="37" spans="1:23" ht="13.5" thickBot="1">
      <c r="A37" s="83" t="str">
        <f t="shared" si="2"/>
        <v xml:space="preserve"> </v>
      </c>
      <c r="B37" s="153" t="s">
        <v>16</v>
      </c>
      <c r="C37" s="169">
        <v>7034</v>
      </c>
      <c r="D37" s="178">
        <v>7045</v>
      </c>
      <c r="E37" s="87">
        <f>C37+D37</f>
        <v>14079</v>
      </c>
      <c r="F37" s="169">
        <v>7861</v>
      </c>
      <c r="G37" s="178">
        <v>7862</v>
      </c>
      <c r="H37" s="87">
        <f>F37+G37</f>
        <v>15723</v>
      </c>
      <c r="I37" s="143">
        <f t="shared" si="22"/>
        <v>11.676965693586183</v>
      </c>
      <c r="K37" s="88"/>
      <c r="L37" s="153" t="s">
        <v>16</v>
      </c>
      <c r="M37" s="169">
        <v>919673</v>
      </c>
      <c r="N37" s="170">
        <v>999000</v>
      </c>
      <c r="O37" s="832">
        <f>SUM(M37:N37)</f>
        <v>1918673</v>
      </c>
      <c r="P37" s="176">
        <v>493</v>
      </c>
      <c r="Q37" s="833">
        <f>O37+P37</f>
        <v>1919166</v>
      </c>
      <c r="R37" s="169">
        <v>1042290</v>
      </c>
      <c r="S37" s="170">
        <v>1119071</v>
      </c>
      <c r="T37" s="834">
        <f>R37+S37</f>
        <v>2161361</v>
      </c>
      <c r="U37" s="176">
        <v>492</v>
      </c>
      <c r="V37" s="833">
        <f>T37+U37</f>
        <v>2161853</v>
      </c>
      <c r="W37" s="143">
        <f t="shared" si="23"/>
        <v>12.64544078000549</v>
      </c>
    </row>
    <row r="38" spans="1:23" ht="14.25" thickTop="1" thickBot="1">
      <c r="A38" s="83" t="str">
        <f>IF(ISERROR(F38/G38)," ",IF(F38/G38&gt;0.5,IF(F38/G38&lt;1.5," ","NOT OK"),"NOT OK"))</f>
        <v xml:space="preserve"> </v>
      </c>
      <c r="B38" s="135" t="s">
        <v>17</v>
      </c>
      <c r="C38" s="90">
        <f t="shared" ref="C38:H38" si="24">+C35+C36+C37</f>
        <v>20877</v>
      </c>
      <c r="D38" s="91">
        <f t="shared" si="24"/>
        <v>20892</v>
      </c>
      <c r="E38" s="92">
        <f t="shared" si="24"/>
        <v>41769</v>
      </c>
      <c r="F38" s="90">
        <f t="shared" si="24"/>
        <v>22535</v>
      </c>
      <c r="G38" s="91">
        <f t="shared" si="24"/>
        <v>22535</v>
      </c>
      <c r="H38" s="92">
        <f t="shared" si="24"/>
        <v>45070</v>
      </c>
      <c r="I38" s="93">
        <f t="shared" si="22"/>
        <v>7.9029902559314413</v>
      </c>
      <c r="L38" s="128" t="s">
        <v>17</v>
      </c>
      <c r="M38" s="826">
        <f>+M35+M36+M37</f>
        <v>2831090</v>
      </c>
      <c r="N38" s="827">
        <f>+N35+N36+N37</f>
        <v>2913589</v>
      </c>
      <c r="O38" s="826">
        <f>+O35+O36+O37</f>
        <v>5744679</v>
      </c>
      <c r="P38" s="826">
        <f>+P35+P36+P37</f>
        <v>953</v>
      </c>
      <c r="Q38" s="835">
        <f>Q37+Q35+Q36</f>
        <v>5745632</v>
      </c>
      <c r="R38" s="826">
        <f>+R35+R36+R37</f>
        <v>3030954</v>
      </c>
      <c r="S38" s="827">
        <f>+S35+S36+S37</f>
        <v>3103398</v>
      </c>
      <c r="T38" s="826">
        <f>+T35+T36+T37</f>
        <v>6134352</v>
      </c>
      <c r="U38" s="826">
        <f>+U35+U36+U37</f>
        <v>1223</v>
      </c>
      <c r="V38" s="835">
        <f>V37+V35+V36</f>
        <v>6135575</v>
      </c>
      <c r="W38" s="836">
        <f t="shared" si="23"/>
        <v>6.7867729781510455</v>
      </c>
    </row>
    <row r="39" spans="1:23" ht="13.5" thickTop="1">
      <c r="A39" s="83" t="str">
        <f t="shared" si="2"/>
        <v xml:space="preserve"> </v>
      </c>
      <c r="B39" s="147" t="s">
        <v>18</v>
      </c>
      <c r="C39" s="167">
        <v>7028</v>
      </c>
      <c r="D39" s="168">
        <v>7024</v>
      </c>
      <c r="E39" s="87">
        <f>C39+D39</f>
        <v>14052</v>
      </c>
      <c r="F39" s="167">
        <v>7648</v>
      </c>
      <c r="G39" s="168">
        <v>7665</v>
      </c>
      <c r="H39" s="87">
        <f>F39+G39</f>
        <v>15313</v>
      </c>
      <c r="I39" s="143">
        <f t="shared" si="22"/>
        <v>8.9738115570737307</v>
      </c>
      <c r="L39" s="147" t="s">
        <v>18</v>
      </c>
      <c r="M39" s="169">
        <v>1039705</v>
      </c>
      <c r="N39" s="170">
        <v>976914</v>
      </c>
      <c r="O39" s="832">
        <f>M39+N39</f>
        <v>2016619</v>
      </c>
      <c r="P39" s="89">
        <v>220</v>
      </c>
      <c r="Q39" s="833">
        <f>O39+P39</f>
        <v>2016839</v>
      </c>
      <c r="R39" s="169">
        <v>1124449</v>
      </c>
      <c r="S39" s="170">
        <v>1079857</v>
      </c>
      <c r="T39" s="832">
        <f>R39+S39</f>
        <v>2204306</v>
      </c>
      <c r="U39" s="89">
        <v>590</v>
      </c>
      <c r="V39" s="833">
        <f>T39+U39</f>
        <v>2204896</v>
      </c>
      <c r="W39" s="143">
        <f t="shared" si="23"/>
        <v>9.3243436883162278</v>
      </c>
    </row>
    <row r="40" spans="1:23">
      <c r="A40" s="83" t="str">
        <f>IF(ISERROR(F40/G40)," ",IF(F40/G40&gt;0.5,IF(F40/G40&lt;1.5," ","NOT OK"),"NOT OK"))</f>
        <v xml:space="preserve"> </v>
      </c>
      <c r="B40" s="147" t="s">
        <v>19</v>
      </c>
      <c r="C40" s="169">
        <v>6515</v>
      </c>
      <c r="D40" s="173">
        <v>6508</v>
      </c>
      <c r="E40" s="94">
        <f>C40+D40</f>
        <v>13023</v>
      </c>
      <c r="F40" s="169">
        <v>6769</v>
      </c>
      <c r="G40" s="173">
        <v>6766</v>
      </c>
      <c r="H40" s="94">
        <f>F40+G40</f>
        <v>13535</v>
      </c>
      <c r="I40" s="143">
        <f>IF(E40=0,0,((H40/E40)-1)*100)</f>
        <v>3.9315057974353085</v>
      </c>
      <c r="L40" s="147" t="s">
        <v>19</v>
      </c>
      <c r="M40" s="169">
        <v>949578</v>
      </c>
      <c r="N40" s="170">
        <v>939586</v>
      </c>
      <c r="O40" s="832">
        <f>M40+N40</f>
        <v>1889164</v>
      </c>
      <c r="P40" s="89">
        <v>81</v>
      </c>
      <c r="Q40" s="833">
        <f>O40+P40</f>
        <v>1889245</v>
      </c>
      <c r="R40" s="169">
        <v>983042</v>
      </c>
      <c r="S40" s="170">
        <v>968325</v>
      </c>
      <c r="T40" s="832">
        <f>R40+S40</f>
        <v>1951367</v>
      </c>
      <c r="U40" s="89">
        <v>202</v>
      </c>
      <c r="V40" s="833">
        <f>T40+U40</f>
        <v>1951569</v>
      </c>
      <c r="W40" s="143">
        <f>IF(Q40=0,0,((V40/Q40)-1)*100)</f>
        <v>3.2988839457031682</v>
      </c>
    </row>
    <row r="41" spans="1:23" ht="13.5" thickBot="1">
      <c r="A41" s="83" t="str">
        <f>IF(ISERROR(F41/G41)," ",IF(F41/G41&gt;0.5,IF(F41/G41&lt;1.5," ","NOT OK"),"NOT OK"))</f>
        <v xml:space="preserve"> </v>
      </c>
      <c r="B41" s="147" t="s">
        <v>20</v>
      </c>
      <c r="C41" s="169">
        <v>6492</v>
      </c>
      <c r="D41" s="173">
        <v>6489</v>
      </c>
      <c r="E41" s="94">
        <f>C41+D41</f>
        <v>12981</v>
      </c>
      <c r="F41" s="169">
        <v>7424</v>
      </c>
      <c r="G41" s="173">
        <v>7425</v>
      </c>
      <c r="H41" s="94">
        <f>F41+G41</f>
        <v>14849</v>
      </c>
      <c r="I41" s="143">
        <f>IF(E41=0,0,((H41/E41)-1)*100)</f>
        <v>14.390262691626221</v>
      </c>
      <c r="L41" s="147" t="s">
        <v>20</v>
      </c>
      <c r="M41" s="169">
        <v>961422</v>
      </c>
      <c r="N41" s="170">
        <v>947944</v>
      </c>
      <c r="O41" s="832">
        <f>M41+N41</f>
        <v>1909366</v>
      </c>
      <c r="P41" s="89">
        <v>732</v>
      </c>
      <c r="Q41" s="833">
        <f>O41+P41</f>
        <v>1910098</v>
      </c>
      <c r="R41" s="169">
        <v>1079083</v>
      </c>
      <c r="S41" s="170">
        <v>1064871</v>
      </c>
      <c r="T41" s="832">
        <f>R41+S41</f>
        <v>2143954</v>
      </c>
      <c r="U41" s="89">
        <v>638</v>
      </c>
      <c r="V41" s="833">
        <f>T41+U41</f>
        <v>2144592</v>
      </c>
      <c r="W41" s="143">
        <f>IF(Q41=0,0,((V41/Q41)-1)*100)</f>
        <v>12.276542878951769</v>
      </c>
    </row>
    <row r="42" spans="1:23" ht="14.25" thickTop="1" thickBot="1">
      <c r="A42" s="191" t="str">
        <f>IF(ISERROR(F42/G42)," ",IF(F42/G42&gt;0.5,IF(F42/G42&lt;1.5," ","NOT OK"),"NOT OK"))</f>
        <v xml:space="preserve"> </v>
      </c>
      <c r="B42" s="135" t="s">
        <v>87</v>
      </c>
      <c r="C42" s="90">
        <f>+C39+C40+C41</f>
        <v>20035</v>
      </c>
      <c r="D42" s="90">
        <f t="shared" ref="D42:H42" si="25">+D39+D40+D41</f>
        <v>20021</v>
      </c>
      <c r="E42" s="90">
        <f t="shared" si="25"/>
        <v>40056</v>
      </c>
      <c r="F42" s="90">
        <f t="shared" si="25"/>
        <v>21841</v>
      </c>
      <c r="G42" s="90">
        <f t="shared" si="25"/>
        <v>21856</v>
      </c>
      <c r="H42" s="90">
        <f t="shared" si="25"/>
        <v>43697</v>
      </c>
      <c r="I42" s="93">
        <f>IF(E42=0,0,((H42/E42)-1)*100)</f>
        <v>9.0897743159576549</v>
      </c>
      <c r="L42" s="128" t="s">
        <v>87</v>
      </c>
      <c r="M42" s="826">
        <f>+M39+M40+M41</f>
        <v>2950705</v>
      </c>
      <c r="N42" s="826">
        <f t="shared" ref="N42:V42" si="26">+N39+N40+N41</f>
        <v>2864444</v>
      </c>
      <c r="O42" s="826">
        <f t="shared" si="26"/>
        <v>5815149</v>
      </c>
      <c r="P42" s="826">
        <f t="shared" si="26"/>
        <v>1033</v>
      </c>
      <c r="Q42" s="826">
        <f t="shared" si="26"/>
        <v>5816182</v>
      </c>
      <c r="R42" s="826">
        <f t="shared" si="26"/>
        <v>3186574</v>
      </c>
      <c r="S42" s="826">
        <f t="shared" si="26"/>
        <v>3113053</v>
      </c>
      <c r="T42" s="826">
        <f t="shared" si="26"/>
        <v>6299627</v>
      </c>
      <c r="U42" s="826">
        <f t="shared" si="26"/>
        <v>1430</v>
      </c>
      <c r="V42" s="826">
        <f t="shared" si="26"/>
        <v>6301057</v>
      </c>
      <c r="W42" s="836">
        <f>IF(Q42=0,0,((V42/Q42)-1)*100)</f>
        <v>8.3366545269731862</v>
      </c>
    </row>
    <row r="43" spans="1:23" ht="13.5" thickTop="1">
      <c r="A43" s="83" t="str">
        <f t="shared" si="2"/>
        <v xml:space="preserve"> </v>
      </c>
      <c r="B43" s="147" t="s">
        <v>32</v>
      </c>
      <c r="C43" s="174">
        <v>6719</v>
      </c>
      <c r="D43" s="175">
        <v>6710</v>
      </c>
      <c r="E43" s="94">
        <f>C43+D43</f>
        <v>13429</v>
      </c>
      <c r="F43" s="174">
        <v>6933</v>
      </c>
      <c r="G43" s="175">
        <v>6969</v>
      </c>
      <c r="H43" s="94">
        <f>F43+G43</f>
        <v>13902</v>
      </c>
      <c r="I43" s="143">
        <f t="shared" si="22"/>
        <v>3.522228013999551</v>
      </c>
      <c r="L43" s="147" t="s">
        <v>21</v>
      </c>
      <c r="M43" s="169">
        <v>970155</v>
      </c>
      <c r="N43" s="170">
        <v>960286</v>
      </c>
      <c r="O43" s="832">
        <f>M43+N43</f>
        <v>1930441</v>
      </c>
      <c r="P43" s="89">
        <v>337</v>
      </c>
      <c r="Q43" s="833">
        <f>O43+P43</f>
        <v>1930778</v>
      </c>
      <c r="R43" s="169">
        <v>1006722</v>
      </c>
      <c r="S43" s="170">
        <v>1006789</v>
      </c>
      <c r="T43" s="832">
        <f>R43+S43</f>
        <v>2013511</v>
      </c>
      <c r="U43" s="89">
        <v>727</v>
      </c>
      <c r="V43" s="833">
        <f>T43+U43</f>
        <v>2014238</v>
      </c>
      <c r="W43" s="143">
        <f t="shared" si="23"/>
        <v>4.3226098495010801</v>
      </c>
    </row>
    <row r="44" spans="1:23">
      <c r="A44" s="83" t="str">
        <f t="shared" si="2"/>
        <v xml:space="preserve"> </v>
      </c>
      <c r="B44" s="147" t="s">
        <v>88</v>
      </c>
      <c r="C44" s="174">
        <v>6966</v>
      </c>
      <c r="D44" s="175">
        <v>6955</v>
      </c>
      <c r="E44" s="94">
        <f>C44+D44</f>
        <v>13921</v>
      </c>
      <c r="F44" s="174">
        <v>6936</v>
      </c>
      <c r="G44" s="175">
        <v>6976</v>
      </c>
      <c r="H44" s="94">
        <f>F44+G44</f>
        <v>13912</v>
      </c>
      <c r="I44" s="143">
        <f t="shared" si="22"/>
        <v>-6.4650527979315253E-2</v>
      </c>
      <c r="L44" s="147" t="s">
        <v>88</v>
      </c>
      <c r="M44" s="169">
        <v>968350</v>
      </c>
      <c r="N44" s="170">
        <v>961617</v>
      </c>
      <c r="O44" s="832">
        <f>M44+N44</f>
        <v>1929967</v>
      </c>
      <c r="P44" s="89">
        <v>263</v>
      </c>
      <c r="Q44" s="833">
        <f>O44+P44</f>
        <v>1930230</v>
      </c>
      <c r="R44" s="169">
        <v>958400</v>
      </c>
      <c r="S44" s="170">
        <v>958914</v>
      </c>
      <c r="T44" s="832">
        <f>R44+S44</f>
        <v>1917314</v>
      </c>
      <c r="U44" s="89">
        <v>640</v>
      </c>
      <c r="V44" s="833">
        <f>T44+U44</f>
        <v>1917954</v>
      </c>
      <c r="W44" s="143">
        <f t="shared" si="23"/>
        <v>-0.63598638504219762</v>
      </c>
    </row>
    <row r="45" spans="1:23" ht="13.5" thickBot="1">
      <c r="A45" s="83" t="str">
        <f>IF(ISERROR(F45/G45)," ",IF(F45/G45&gt;0.5,IF(F45/G45&lt;1.5," ","NOT OK"),"NOT OK"))</f>
        <v xml:space="preserve"> </v>
      </c>
      <c r="B45" s="147" t="s">
        <v>22</v>
      </c>
      <c r="C45" s="174">
        <v>6681</v>
      </c>
      <c r="D45" s="175">
        <v>6681</v>
      </c>
      <c r="E45" s="94">
        <f>C45+D45</f>
        <v>13362</v>
      </c>
      <c r="F45" s="174">
        <v>6540</v>
      </c>
      <c r="G45" s="175">
        <v>6568</v>
      </c>
      <c r="H45" s="94">
        <f>F45+G45</f>
        <v>13108</v>
      </c>
      <c r="I45" s="143">
        <f>IF(E45=0,0,((H45/E45)-1)*100)</f>
        <v>-1.9009130369705085</v>
      </c>
      <c r="L45" s="147" t="s">
        <v>22</v>
      </c>
      <c r="M45" s="169">
        <v>884444</v>
      </c>
      <c r="N45" s="170">
        <v>888502</v>
      </c>
      <c r="O45" s="834">
        <f>M45+N45</f>
        <v>1772946</v>
      </c>
      <c r="P45" s="176">
        <v>209</v>
      </c>
      <c r="Q45" s="833">
        <f>O45+P45</f>
        <v>1773155</v>
      </c>
      <c r="R45" s="169">
        <v>899100</v>
      </c>
      <c r="S45" s="170">
        <v>905307</v>
      </c>
      <c r="T45" s="834">
        <f>R45+S45</f>
        <v>1804407</v>
      </c>
      <c r="U45" s="176">
        <v>474</v>
      </c>
      <c r="V45" s="833">
        <f>T45+U45</f>
        <v>1804881</v>
      </c>
      <c r="W45" s="143">
        <f>IF(Q45=0,0,((V45/Q45)-1)*100)</f>
        <v>1.7892400833542377</v>
      </c>
    </row>
    <row r="46" spans="1:23" ht="15.75" customHeight="1" thickTop="1" thickBot="1">
      <c r="A46" s="99" t="str">
        <f>IF(ISERROR(F46/G46)," ",IF(F46/G46&gt;0.5,IF(F46/G46&lt;1.5," ","NOT OK"),"NOT OK"))</f>
        <v xml:space="preserve"> </v>
      </c>
      <c r="B46" s="136" t="s">
        <v>60</v>
      </c>
      <c r="C46" s="97">
        <f>+C43+C44+C45</f>
        <v>20366</v>
      </c>
      <c r="D46" s="98">
        <f t="shared" ref="D46:H46" si="27">+D43+D44+D45</f>
        <v>20346</v>
      </c>
      <c r="E46" s="98">
        <f t="shared" si="27"/>
        <v>40712</v>
      </c>
      <c r="F46" s="97">
        <f t="shared" si="27"/>
        <v>20409</v>
      </c>
      <c r="G46" s="98">
        <f t="shared" si="27"/>
        <v>20513</v>
      </c>
      <c r="H46" s="98">
        <f t="shared" si="27"/>
        <v>40922</v>
      </c>
      <c r="I46" s="93">
        <f>IF(E46=0,0,((H46/E46)-1)*100)</f>
        <v>0.51581843191197407</v>
      </c>
      <c r="J46" s="99"/>
      <c r="K46" s="100"/>
      <c r="L46" s="129" t="s">
        <v>60</v>
      </c>
      <c r="M46" s="828">
        <f>+M43+M44+M45</f>
        <v>2822949</v>
      </c>
      <c r="N46" s="828">
        <f t="shared" ref="N46:V46" si="28">+N43+N44+N45</f>
        <v>2810405</v>
      </c>
      <c r="O46" s="829">
        <f t="shared" si="28"/>
        <v>5633354</v>
      </c>
      <c r="P46" s="829">
        <f t="shared" si="28"/>
        <v>809</v>
      </c>
      <c r="Q46" s="829">
        <f t="shared" si="28"/>
        <v>5634163</v>
      </c>
      <c r="R46" s="828">
        <f t="shared" si="28"/>
        <v>2864222</v>
      </c>
      <c r="S46" s="828">
        <f t="shared" si="28"/>
        <v>2871010</v>
      </c>
      <c r="T46" s="829">
        <f t="shared" si="28"/>
        <v>5735232</v>
      </c>
      <c r="U46" s="829">
        <f t="shared" si="28"/>
        <v>1841</v>
      </c>
      <c r="V46" s="829">
        <f t="shared" si="28"/>
        <v>5737073</v>
      </c>
      <c r="W46" s="837">
        <f>IF(Q46=0,0,((V46/Q46)-1)*100)</f>
        <v>1.826535725004752</v>
      </c>
    </row>
    <row r="47" spans="1:23" ht="13.5" thickTop="1">
      <c r="A47" s="83" t="str">
        <f>IF(ISERROR(F47/G47)," ",IF(F47/G47&gt;0.5,IF(F47/G47&lt;1.5," ","NOT OK"),"NOT OK"))</f>
        <v xml:space="preserve"> </v>
      </c>
      <c r="B47" s="147" t="s">
        <v>23</v>
      </c>
      <c r="C47" s="169">
        <v>6961</v>
      </c>
      <c r="D47" s="173">
        <v>6966</v>
      </c>
      <c r="E47" s="101">
        <f>C47+D47</f>
        <v>13927</v>
      </c>
      <c r="F47" s="169">
        <v>6806</v>
      </c>
      <c r="G47" s="173">
        <v>6824</v>
      </c>
      <c r="H47" s="101">
        <f>F47+G47</f>
        <v>13630</v>
      </c>
      <c r="I47" s="143">
        <f>IF(E47=0,0,((H47/E47)-1)*100)</f>
        <v>-2.1325482874991031</v>
      </c>
      <c r="L47" s="147" t="s">
        <v>24</v>
      </c>
      <c r="M47" s="169">
        <v>1001845</v>
      </c>
      <c r="N47" s="170">
        <v>1003300</v>
      </c>
      <c r="O47" s="834">
        <f>M47+N47</f>
        <v>2005145</v>
      </c>
      <c r="P47" s="177">
        <v>850</v>
      </c>
      <c r="Q47" s="833">
        <f>O47+P47</f>
        <v>2005995</v>
      </c>
      <c r="R47" s="169">
        <v>961944</v>
      </c>
      <c r="S47" s="170">
        <v>971246</v>
      </c>
      <c r="T47" s="834">
        <f>R47+S47</f>
        <v>1933190</v>
      </c>
      <c r="U47" s="177">
        <v>181</v>
      </c>
      <c r="V47" s="833">
        <f>T47+U47</f>
        <v>1933371</v>
      </c>
      <c r="W47" s="143">
        <f>IF(Q47=0,0,((V47/Q47)-1)*100)</f>
        <v>-3.620348006849472</v>
      </c>
    </row>
    <row r="48" spans="1:23">
      <c r="A48" s="83" t="str">
        <f t="shared" ref="A48" si="29">IF(ISERROR(F48/G48)," ",IF(F48/G48&gt;0.5,IF(F48/G48&lt;1.5," ","NOT OK"),"NOT OK"))</f>
        <v xml:space="preserve"> </v>
      </c>
      <c r="B48" s="147" t="s">
        <v>25</v>
      </c>
      <c r="C48" s="169">
        <v>6901</v>
      </c>
      <c r="D48" s="173">
        <v>6908</v>
      </c>
      <c r="E48" s="102">
        <f>C48+D48</f>
        <v>13809</v>
      </c>
      <c r="F48" s="169">
        <v>6952</v>
      </c>
      <c r="G48" s="173">
        <v>6952</v>
      </c>
      <c r="H48" s="102">
        <f>F48+G48</f>
        <v>13904</v>
      </c>
      <c r="I48" s="143">
        <f t="shared" ref="I48" si="30">IF(E48=0,0,((H48/E48)-1)*100)</f>
        <v>0.68795712940836751</v>
      </c>
      <c r="L48" s="147" t="s">
        <v>25</v>
      </c>
      <c r="M48" s="169">
        <v>994229</v>
      </c>
      <c r="N48" s="170">
        <v>967802</v>
      </c>
      <c r="O48" s="834">
        <f>M48+N48</f>
        <v>1962031</v>
      </c>
      <c r="P48" s="89">
        <v>895</v>
      </c>
      <c r="Q48" s="833">
        <f>O48+P48</f>
        <v>1962926</v>
      </c>
      <c r="R48" s="169">
        <v>1002196</v>
      </c>
      <c r="S48" s="170">
        <v>982008</v>
      </c>
      <c r="T48" s="834">
        <f>R48+S48</f>
        <v>1984204</v>
      </c>
      <c r="U48" s="89">
        <v>219</v>
      </c>
      <c r="V48" s="833">
        <f>T48+U48</f>
        <v>1984423</v>
      </c>
      <c r="W48" s="143">
        <f t="shared" ref="W48" si="31">IF(Q48=0,0,((V48/Q48)-1)*100)</f>
        <v>1.0951508105756513</v>
      </c>
    </row>
    <row r="49" spans="1:27" ht="13.5" thickBot="1">
      <c r="A49" s="83" t="str">
        <f>IF(ISERROR(F49/G49)," ",IF(F49/G49&gt;0.5,IF(F49/G49&lt;1.5," ","NOT OK"),"NOT OK"))</f>
        <v xml:space="preserve"> </v>
      </c>
      <c r="B49" s="147" t="s">
        <v>26</v>
      </c>
      <c r="C49" s="169">
        <v>6659</v>
      </c>
      <c r="D49" s="178">
        <v>6665</v>
      </c>
      <c r="E49" s="103">
        <f>C49+D49</f>
        <v>13324</v>
      </c>
      <c r="F49" s="169">
        <v>6528</v>
      </c>
      <c r="G49" s="178">
        <v>6530</v>
      </c>
      <c r="H49" s="103">
        <f>F49+G49</f>
        <v>13058</v>
      </c>
      <c r="I49" s="144">
        <f>IF(E49=0,0,((H49/E49)-1)*100)</f>
        <v>-1.9963974782347682</v>
      </c>
      <c r="L49" s="147" t="s">
        <v>26</v>
      </c>
      <c r="M49" s="169">
        <v>876983</v>
      </c>
      <c r="N49" s="170">
        <v>890917</v>
      </c>
      <c r="O49" s="834">
        <f>M49+N49</f>
        <v>1767900</v>
      </c>
      <c r="P49" s="176">
        <v>693</v>
      </c>
      <c r="Q49" s="833">
        <f>O49+P49</f>
        <v>1768593</v>
      </c>
      <c r="R49" s="169">
        <v>909120</v>
      </c>
      <c r="S49" s="170">
        <v>904575</v>
      </c>
      <c r="T49" s="834">
        <f>R49+S49</f>
        <v>1813695</v>
      </c>
      <c r="U49" s="176">
        <v>511</v>
      </c>
      <c r="V49" s="833">
        <f>T49+U49</f>
        <v>1814206</v>
      </c>
      <c r="W49" s="143">
        <f>IF(Q49=0,0,((V49/Q49)-1)*100)</f>
        <v>2.5790557804989511</v>
      </c>
      <c r="Y49" s="839"/>
    </row>
    <row r="50" spans="1:27" ht="14.25" thickTop="1" thickBot="1">
      <c r="A50" s="191" t="str">
        <f>IF(ISERROR(F50/G50)," ",IF(F50/G50&gt;0.5,IF(F50/G50&lt;1.5," ","NOT OK"),"NOT OK"))</f>
        <v xml:space="preserve"> </v>
      </c>
      <c r="B50" s="135" t="s">
        <v>27</v>
      </c>
      <c r="C50" s="97">
        <f>+C47+C48+C49</f>
        <v>20521</v>
      </c>
      <c r="D50" s="104">
        <f t="shared" ref="D50:H50" si="32">+D47+D48+D49</f>
        <v>20539</v>
      </c>
      <c r="E50" s="97">
        <f t="shared" si="32"/>
        <v>41060</v>
      </c>
      <c r="F50" s="97">
        <f t="shared" si="32"/>
        <v>20286</v>
      </c>
      <c r="G50" s="104">
        <f t="shared" si="32"/>
        <v>20306</v>
      </c>
      <c r="H50" s="97">
        <f t="shared" si="32"/>
        <v>40592</v>
      </c>
      <c r="I50" s="93">
        <f t="shared" ref="I50" si="33">IF(E50=0,0,((H50/E50)-1)*100)</f>
        <v>-1.1397954213346329</v>
      </c>
      <c r="L50" s="128" t="s">
        <v>27</v>
      </c>
      <c r="M50" s="826">
        <f>+M47+M48+M49</f>
        <v>2873057</v>
      </c>
      <c r="N50" s="827">
        <f t="shared" ref="N50:V50" si="34">+N47+N48+N49</f>
        <v>2862019</v>
      </c>
      <c r="O50" s="826">
        <f t="shared" si="34"/>
        <v>5735076</v>
      </c>
      <c r="P50" s="826">
        <f t="shared" si="34"/>
        <v>2438</v>
      </c>
      <c r="Q50" s="826">
        <f t="shared" si="34"/>
        <v>5737514</v>
      </c>
      <c r="R50" s="826">
        <f t="shared" si="34"/>
        <v>2873260</v>
      </c>
      <c r="S50" s="827">
        <f t="shared" si="34"/>
        <v>2857829</v>
      </c>
      <c r="T50" s="826">
        <f t="shared" si="34"/>
        <v>5731089</v>
      </c>
      <c r="U50" s="826">
        <f t="shared" si="34"/>
        <v>911</v>
      </c>
      <c r="V50" s="826">
        <f t="shared" si="34"/>
        <v>5732000</v>
      </c>
      <c r="W50" s="836">
        <f t="shared" ref="W50" si="35">IF(Q50=0,0,((V50/Q50)-1)*100)</f>
        <v>-9.6104340660430054E-2</v>
      </c>
    </row>
    <row r="51" spans="1:27" s="83" customFormat="1" ht="14.25" thickTop="1" thickBot="1">
      <c r="A51" s="191" t="str">
        <f>IF(ISERROR(F51/G51)," ",IF(F51/G51&gt;0.5,IF(F51/G51&lt;1.5," ","NOT OK"),"NOT OK"))</f>
        <v xml:space="preserve"> </v>
      </c>
      <c r="B51" s="135" t="s">
        <v>92</v>
      </c>
      <c r="C51" s="90">
        <f>+C42+C46+C47+C48+C49</f>
        <v>60922</v>
      </c>
      <c r="D51" s="91">
        <f t="shared" ref="D51:H51" si="36">+D42+D46+D47+D48+D49</f>
        <v>60906</v>
      </c>
      <c r="E51" s="92">
        <f t="shared" si="36"/>
        <v>121828</v>
      </c>
      <c r="F51" s="90">
        <f t="shared" si="36"/>
        <v>62536</v>
      </c>
      <c r="G51" s="91">
        <f t="shared" si="36"/>
        <v>62675</v>
      </c>
      <c r="H51" s="92">
        <f t="shared" si="36"/>
        <v>125211</v>
      </c>
      <c r="I51" s="93">
        <f>IF(E51=0,0,((H51/E51)-1)*100)</f>
        <v>2.7768657451489043</v>
      </c>
      <c r="L51" s="128" t="s">
        <v>92</v>
      </c>
      <c r="M51" s="826">
        <f>+M42+M46+M47+M48+M49</f>
        <v>8646711</v>
      </c>
      <c r="N51" s="827">
        <f t="shared" ref="N51:V51" si="37">+N42+N46+N47+N48+N49</f>
        <v>8536868</v>
      </c>
      <c r="O51" s="826">
        <f t="shared" si="37"/>
        <v>17183579</v>
      </c>
      <c r="P51" s="826">
        <f t="shared" si="37"/>
        <v>4280</v>
      </c>
      <c r="Q51" s="826">
        <f t="shared" si="37"/>
        <v>17187859</v>
      </c>
      <c r="R51" s="826">
        <f t="shared" si="37"/>
        <v>8924056</v>
      </c>
      <c r="S51" s="827">
        <f t="shared" si="37"/>
        <v>8841892</v>
      </c>
      <c r="T51" s="826">
        <f t="shared" si="37"/>
        <v>17765948</v>
      </c>
      <c r="U51" s="826">
        <f t="shared" si="37"/>
        <v>4182</v>
      </c>
      <c r="V51" s="835">
        <f t="shared" si="37"/>
        <v>17770130</v>
      </c>
      <c r="W51" s="836">
        <f>IF(Q51=0,0,((V51/Q51)-1)*100)</f>
        <v>3.3876877858958432</v>
      </c>
      <c r="X51" s="84"/>
      <c r="AA51" s="196"/>
    </row>
    <row r="52" spans="1:27" ht="14.25" thickTop="1" thickBot="1">
      <c r="A52" s="191" t="str">
        <f>IF(ISERROR(F52/G52)," ",IF(F52/G52&gt;0.5,IF(F52/G52&lt;1.5," ","NOT OK"),"NOT OK"))</f>
        <v xml:space="preserve"> </v>
      </c>
      <c r="B52" s="135" t="s">
        <v>89</v>
      </c>
      <c r="C52" s="90">
        <f>+C38+C42+C46+C50</f>
        <v>81799</v>
      </c>
      <c r="D52" s="91">
        <f t="shared" ref="D52:H52" si="38">+D38+D42+D46+D50</f>
        <v>81798</v>
      </c>
      <c r="E52" s="92">
        <f t="shared" si="38"/>
        <v>163597</v>
      </c>
      <c r="F52" s="90">
        <f t="shared" si="38"/>
        <v>85071</v>
      </c>
      <c r="G52" s="91">
        <f t="shared" si="38"/>
        <v>85210</v>
      </c>
      <c r="H52" s="92">
        <f t="shared" si="38"/>
        <v>170281</v>
      </c>
      <c r="I52" s="93">
        <f t="shared" ref="I52" si="39">IF(E52=0,0,((H52/E52)-1)*100)</f>
        <v>4.0856494923501074</v>
      </c>
      <c r="L52" s="128" t="s">
        <v>89</v>
      </c>
      <c r="M52" s="826">
        <f>+M38+M42+M46+M50</f>
        <v>11477801</v>
      </c>
      <c r="N52" s="827">
        <f t="shared" ref="N52:V52" si="40">+N38+N42+N46+N50</f>
        <v>11450457</v>
      </c>
      <c r="O52" s="826">
        <f t="shared" si="40"/>
        <v>22928258</v>
      </c>
      <c r="P52" s="826">
        <f t="shared" si="40"/>
        <v>5233</v>
      </c>
      <c r="Q52" s="835">
        <f t="shared" si="40"/>
        <v>22933491</v>
      </c>
      <c r="R52" s="826">
        <f t="shared" si="40"/>
        <v>11955010</v>
      </c>
      <c r="S52" s="827">
        <f t="shared" si="40"/>
        <v>11945290</v>
      </c>
      <c r="T52" s="826">
        <f t="shared" si="40"/>
        <v>23900300</v>
      </c>
      <c r="U52" s="826">
        <f t="shared" si="40"/>
        <v>5405</v>
      </c>
      <c r="V52" s="835">
        <f t="shared" si="40"/>
        <v>23905705</v>
      </c>
      <c r="W52" s="836">
        <f t="shared" ref="W52" si="41">IF(Q52=0,0,((V52/Q52)-1)*100)</f>
        <v>4.2392760875350488</v>
      </c>
    </row>
    <row r="53" spans="1:27" ht="14.25" thickTop="1" thickBot="1">
      <c r="B53" s="130" t="s">
        <v>59</v>
      </c>
      <c r="C53" s="83"/>
      <c r="D53" s="83"/>
      <c r="E53" s="83"/>
      <c r="F53" s="83"/>
      <c r="G53" s="83"/>
      <c r="H53" s="83"/>
      <c r="I53" s="84"/>
      <c r="L53" s="130" t="s">
        <v>59</v>
      </c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</row>
    <row r="54" spans="1:27" ht="13.5" thickTop="1">
      <c r="B54" s="1434" t="s">
        <v>33</v>
      </c>
      <c r="C54" s="1435"/>
      <c r="D54" s="1435"/>
      <c r="E54" s="1435"/>
      <c r="F54" s="1435"/>
      <c r="G54" s="1435"/>
      <c r="H54" s="1435"/>
      <c r="I54" s="1436"/>
      <c r="L54" s="1437" t="s">
        <v>34</v>
      </c>
      <c r="M54" s="1438"/>
      <c r="N54" s="1438"/>
      <c r="O54" s="1438"/>
      <c r="P54" s="1438"/>
      <c r="Q54" s="1438"/>
      <c r="R54" s="1438"/>
      <c r="S54" s="1438"/>
      <c r="T54" s="1438"/>
      <c r="U54" s="1438"/>
      <c r="V54" s="1438"/>
      <c r="W54" s="1439"/>
    </row>
    <row r="55" spans="1:27" ht="13.5" thickBot="1">
      <c r="B55" s="1440" t="s">
        <v>35</v>
      </c>
      <c r="C55" s="1441"/>
      <c r="D55" s="1441"/>
      <c r="E55" s="1441"/>
      <c r="F55" s="1441"/>
      <c r="G55" s="1441"/>
      <c r="H55" s="1441"/>
      <c r="I55" s="1442"/>
      <c r="L55" s="1443" t="s">
        <v>36</v>
      </c>
      <c r="M55" s="1444"/>
      <c r="N55" s="1444"/>
      <c r="O55" s="1444"/>
      <c r="P55" s="1444"/>
      <c r="Q55" s="1444"/>
      <c r="R55" s="1444"/>
      <c r="S55" s="1444"/>
      <c r="T55" s="1444"/>
      <c r="U55" s="1444"/>
      <c r="V55" s="1444"/>
      <c r="W55" s="1445"/>
    </row>
    <row r="56" spans="1:27" ht="14.25" thickTop="1" thickBot="1">
      <c r="B56" s="127"/>
      <c r="C56" s="83"/>
      <c r="D56" s="83"/>
      <c r="E56" s="83"/>
      <c r="F56" s="83"/>
      <c r="G56" s="83"/>
      <c r="H56" s="83"/>
      <c r="I56" s="84"/>
      <c r="L56" s="127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4"/>
    </row>
    <row r="57" spans="1:27" ht="14.25" thickTop="1" thickBot="1">
      <c r="B57" s="145"/>
      <c r="C57" s="1449" t="s">
        <v>90</v>
      </c>
      <c r="D57" s="1450"/>
      <c r="E57" s="1451"/>
      <c r="F57" s="1449" t="s">
        <v>91</v>
      </c>
      <c r="G57" s="1450"/>
      <c r="H57" s="1451"/>
      <c r="I57" s="146" t="s">
        <v>4</v>
      </c>
      <c r="L57" s="145"/>
      <c r="M57" s="1446" t="s">
        <v>90</v>
      </c>
      <c r="N57" s="1447"/>
      <c r="O57" s="1447"/>
      <c r="P57" s="1447"/>
      <c r="Q57" s="1448"/>
      <c r="R57" s="1446" t="s">
        <v>91</v>
      </c>
      <c r="S57" s="1447"/>
      <c r="T57" s="1447"/>
      <c r="U57" s="1447"/>
      <c r="V57" s="1448"/>
      <c r="W57" s="146" t="s">
        <v>4</v>
      </c>
    </row>
    <row r="58" spans="1:27" ht="13.5" thickTop="1">
      <c r="B58" s="147" t="s">
        <v>5</v>
      </c>
      <c r="C58" s="148"/>
      <c r="D58" s="149"/>
      <c r="E58" s="120"/>
      <c r="F58" s="148"/>
      <c r="G58" s="149"/>
      <c r="H58" s="120"/>
      <c r="I58" s="150" t="s">
        <v>6</v>
      </c>
      <c r="L58" s="147" t="s">
        <v>5</v>
      </c>
      <c r="M58" s="148"/>
      <c r="N58" s="151"/>
      <c r="O58" s="118"/>
      <c r="P58" s="152"/>
      <c r="Q58" s="118"/>
      <c r="R58" s="148"/>
      <c r="S58" s="151"/>
      <c r="T58" s="118"/>
      <c r="U58" s="152"/>
      <c r="V58" s="118"/>
      <c r="W58" s="150" t="s">
        <v>6</v>
      </c>
    </row>
    <row r="59" spans="1:27" ht="13.5" thickBot="1">
      <c r="B59" s="153" t="s">
        <v>37</v>
      </c>
      <c r="C59" s="154" t="s">
        <v>7</v>
      </c>
      <c r="D59" s="155" t="s">
        <v>8</v>
      </c>
      <c r="E59" s="667" t="s">
        <v>9</v>
      </c>
      <c r="F59" s="154" t="s">
        <v>7</v>
      </c>
      <c r="G59" s="155" t="s">
        <v>8</v>
      </c>
      <c r="H59" s="667" t="s">
        <v>9</v>
      </c>
      <c r="I59" s="156"/>
      <c r="L59" s="153"/>
      <c r="M59" s="157" t="s">
        <v>10</v>
      </c>
      <c r="N59" s="158" t="s">
        <v>11</v>
      </c>
      <c r="O59" s="119" t="s">
        <v>12</v>
      </c>
      <c r="P59" s="159" t="s">
        <v>13</v>
      </c>
      <c r="Q59" s="119" t="s">
        <v>9</v>
      </c>
      <c r="R59" s="157" t="s">
        <v>10</v>
      </c>
      <c r="S59" s="158" t="s">
        <v>11</v>
      </c>
      <c r="T59" s="119" t="s">
        <v>12</v>
      </c>
      <c r="U59" s="159" t="s">
        <v>13</v>
      </c>
      <c r="V59" s="119" t="s">
        <v>9</v>
      </c>
      <c r="W59" s="156"/>
    </row>
    <row r="60" spans="1:27" ht="5.25" customHeight="1" thickTop="1">
      <c r="B60" s="147"/>
      <c r="C60" s="160"/>
      <c r="D60" s="161"/>
      <c r="E60" s="86"/>
      <c r="F60" s="160"/>
      <c r="G60" s="161"/>
      <c r="H60" s="86"/>
      <c r="I60" s="162"/>
      <c r="L60" s="147"/>
      <c r="M60" s="163"/>
      <c r="N60" s="164"/>
      <c r="O60" s="830"/>
      <c r="P60" s="165"/>
      <c r="Q60" s="831"/>
      <c r="R60" s="163"/>
      <c r="S60" s="164"/>
      <c r="T60" s="830"/>
      <c r="U60" s="165"/>
      <c r="V60" s="831"/>
      <c r="W60" s="166"/>
    </row>
    <row r="61" spans="1:27">
      <c r="A61" s="83" t="str">
        <f t="shared" si="2"/>
        <v xml:space="preserve"> </v>
      </c>
      <c r="B61" s="147" t="s">
        <v>14</v>
      </c>
      <c r="C61" s="167">
        <f t="shared" ref="C61:D63" si="42">+C9+C35</f>
        <v>10017</v>
      </c>
      <c r="D61" s="168">
        <f t="shared" si="42"/>
        <v>10025</v>
      </c>
      <c r="E61" s="87">
        <f>+C61+D61</f>
        <v>20042</v>
      </c>
      <c r="F61" s="167">
        <f t="shared" ref="F61:G63" si="43">+F9+F35</f>
        <v>10316</v>
      </c>
      <c r="G61" s="168">
        <f t="shared" si="43"/>
        <v>10302</v>
      </c>
      <c r="H61" s="87">
        <f>+F61+G61</f>
        <v>20618</v>
      </c>
      <c r="I61" s="143">
        <f t="shared" ref="I61:I70" si="44">IF(E61=0,0,((H61/E61)-1)*100)</f>
        <v>2.8739646741842151</v>
      </c>
      <c r="K61" s="88"/>
      <c r="L61" s="147" t="s">
        <v>14</v>
      </c>
      <c r="M61" s="169">
        <f t="shared" ref="M61:N63" si="45">+M9+M35</f>
        <v>1373063</v>
      </c>
      <c r="N61" s="170">
        <f t="shared" si="45"/>
        <v>1378776</v>
      </c>
      <c r="O61" s="832">
        <f>+M61+N61</f>
        <v>2751839</v>
      </c>
      <c r="P61" s="89">
        <f>+P9+P35</f>
        <v>9519</v>
      </c>
      <c r="Q61" s="833">
        <f>+O61+P61</f>
        <v>2761358</v>
      </c>
      <c r="R61" s="169">
        <f t="shared" ref="R61:S63" si="46">+R9+R35</f>
        <v>1442713</v>
      </c>
      <c r="S61" s="170">
        <f t="shared" si="46"/>
        <v>1450726</v>
      </c>
      <c r="T61" s="832">
        <f>+R61+S61</f>
        <v>2893439</v>
      </c>
      <c r="U61" s="89">
        <f>+U9+U35</f>
        <v>9430</v>
      </c>
      <c r="V61" s="833">
        <f>+T61+U61</f>
        <v>2902869</v>
      </c>
      <c r="W61" s="143">
        <f t="shared" ref="W61:W70" si="47">IF(Q61=0,0,((V61/Q61)-1)*100)</f>
        <v>5.1246886495702526</v>
      </c>
    </row>
    <row r="62" spans="1:27">
      <c r="A62" s="83" t="str">
        <f t="shared" si="2"/>
        <v xml:space="preserve"> </v>
      </c>
      <c r="B62" s="147" t="s">
        <v>15</v>
      </c>
      <c r="C62" s="167">
        <f t="shared" si="42"/>
        <v>9774</v>
      </c>
      <c r="D62" s="168">
        <f t="shared" si="42"/>
        <v>9777</v>
      </c>
      <c r="E62" s="87">
        <f>+C62+D62</f>
        <v>19551</v>
      </c>
      <c r="F62" s="167">
        <f t="shared" si="43"/>
        <v>10543</v>
      </c>
      <c r="G62" s="168">
        <f t="shared" si="43"/>
        <v>10540</v>
      </c>
      <c r="H62" s="87">
        <f>+F62+G62</f>
        <v>21083</v>
      </c>
      <c r="I62" s="143">
        <f t="shared" si="44"/>
        <v>7.8359163214157812</v>
      </c>
      <c r="K62" s="88"/>
      <c r="L62" s="147" t="s">
        <v>15</v>
      </c>
      <c r="M62" s="169">
        <f t="shared" si="45"/>
        <v>1369049</v>
      </c>
      <c r="N62" s="170">
        <f t="shared" si="45"/>
        <v>1362790</v>
      </c>
      <c r="O62" s="832">
        <f t="shared" ref="O62:O63" si="48">+M62+N62</f>
        <v>2731839</v>
      </c>
      <c r="P62" s="89">
        <f>+P10+P36</f>
        <v>7969</v>
      </c>
      <c r="Q62" s="833">
        <f t="shared" ref="Q62:Q63" si="49">+O62+P62</f>
        <v>2739808</v>
      </c>
      <c r="R62" s="169">
        <f t="shared" si="46"/>
        <v>1415298</v>
      </c>
      <c r="S62" s="170">
        <f t="shared" si="46"/>
        <v>1412930</v>
      </c>
      <c r="T62" s="832">
        <f t="shared" ref="T62:T63" si="50">+R62+S62</f>
        <v>2828228</v>
      </c>
      <c r="U62" s="89">
        <f>+U10+U36</f>
        <v>9061</v>
      </c>
      <c r="V62" s="833">
        <f t="shared" ref="V62:V63" si="51">+T62+U62</f>
        <v>2837289</v>
      </c>
      <c r="W62" s="143">
        <f t="shared" si="47"/>
        <v>3.557950046134617</v>
      </c>
    </row>
    <row r="63" spans="1:27" ht="13.5" thickBot="1">
      <c r="A63" s="83" t="str">
        <f t="shared" si="2"/>
        <v xml:space="preserve"> </v>
      </c>
      <c r="B63" s="153" t="s">
        <v>16</v>
      </c>
      <c r="C63" s="171">
        <f t="shared" si="42"/>
        <v>10209</v>
      </c>
      <c r="D63" s="172">
        <f t="shared" si="42"/>
        <v>10205</v>
      </c>
      <c r="E63" s="87">
        <f>+C63+D63</f>
        <v>20414</v>
      </c>
      <c r="F63" s="171">
        <f t="shared" si="43"/>
        <v>11006</v>
      </c>
      <c r="G63" s="172">
        <f t="shared" si="43"/>
        <v>10996</v>
      </c>
      <c r="H63" s="87">
        <f>+F63+G63</f>
        <v>22002</v>
      </c>
      <c r="I63" s="143">
        <f t="shared" si="44"/>
        <v>7.7789752130890566</v>
      </c>
      <c r="K63" s="88"/>
      <c r="L63" s="153" t="s">
        <v>16</v>
      </c>
      <c r="M63" s="169">
        <f t="shared" si="45"/>
        <v>1399443</v>
      </c>
      <c r="N63" s="170">
        <f t="shared" si="45"/>
        <v>1474594</v>
      </c>
      <c r="O63" s="832">
        <f t="shared" si="48"/>
        <v>2874037</v>
      </c>
      <c r="P63" s="89">
        <f>+P11+P37</f>
        <v>6871</v>
      </c>
      <c r="Q63" s="833">
        <f t="shared" si="49"/>
        <v>2880908</v>
      </c>
      <c r="R63" s="169">
        <f t="shared" si="46"/>
        <v>1541409</v>
      </c>
      <c r="S63" s="170">
        <f t="shared" si="46"/>
        <v>1606651</v>
      </c>
      <c r="T63" s="832">
        <f t="shared" si="50"/>
        <v>3148060</v>
      </c>
      <c r="U63" s="89">
        <f>+U11+U37</f>
        <v>7758</v>
      </c>
      <c r="V63" s="833">
        <f t="shared" si="51"/>
        <v>3155818</v>
      </c>
      <c r="W63" s="143">
        <f t="shared" si="47"/>
        <v>9.54247757998521</v>
      </c>
    </row>
    <row r="64" spans="1:27" ht="14.25" thickTop="1" thickBot="1">
      <c r="A64" s="83" t="str">
        <f t="shared" si="2"/>
        <v xml:space="preserve"> </v>
      </c>
      <c r="B64" s="135" t="s">
        <v>17</v>
      </c>
      <c r="C64" s="90">
        <f>C63+C61+C62</f>
        <v>30000</v>
      </c>
      <c r="D64" s="91">
        <f>D63+D61+D62</f>
        <v>30007</v>
      </c>
      <c r="E64" s="92">
        <f>+E61+E62+E63</f>
        <v>60007</v>
      </c>
      <c r="F64" s="90">
        <f>F63+F61+F62</f>
        <v>31865</v>
      </c>
      <c r="G64" s="91">
        <f>G63+G61+G62</f>
        <v>31838</v>
      </c>
      <c r="H64" s="92">
        <f>+H61+H62+H63</f>
        <v>63703</v>
      </c>
      <c r="I64" s="93">
        <f>IF(E64=0,0,((H64/E64)-1)*100)</f>
        <v>6.1592814171679944</v>
      </c>
      <c r="L64" s="128" t="s">
        <v>17</v>
      </c>
      <c r="M64" s="826">
        <f t="shared" ref="M64:V64" si="52">+M61+M62+M63</f>
        <v>4141555</v>
      </c>
      <c r="N64" s="827">
        <f t="shared" si="52"/>
        <v>4216160</v>
      </c>
      <c r="O64" s="826">
        <f t="shared" si="52"/>
        <v>8357715</v>
      </c>
      <c r="P64" s="826">
        <f t="shared" si="52"/>
        <v>24359</v>
      </c>
      <c r="Q64" s="835">
        <f t="shared" si="52"/>
        <v>8382074</v>
      </c>
      <c r="R64" s="826">
        <f t="shared" si="52"/>
        <v>4399420</v>
      </c>
      <c r="S64" s="827">
        <f t="shared" si="52"/>
        <v>4470307</v>
      </c>
      <c r="T64" s="826">
        <f t="shared" si="52"/>
        <v>8869727</v>
      </c>
      <c r="U64" s="826">
        <f t="shared" si="52"/>
        <v>26249</v>
      </c>
      <c r="V64" s="835">
        <f t="shared" si="52"/>
        <v>8895976</v>
      </c>
      <c r="W64" s="836">
        <f>IF(Q64=0,0,((V64/Q64)-1)*100)</f>
        <v>6.1309647230506359</v>
      </c>
    </row>
    <row r="65" spans="1:27" ht="13.5" thickTop="1">
      <c r="A65" s="83" t="str">
        <f t="shared" si="2"/>
        <v xml:space="preserve"> </v>
      </c>
      <c r="B65" s="147" t="s">
        <v>18</v>
      </c>
      <c r="C65" s="167">
        <f t="shared" ref="C65:D67" si="53">+C13+C39</f>
        <v>10305</v>
      </c>
      <c r="D65" s="168">
        <f t="shared" si="53"/>
        <v>10305</v>
      </c>
      <c r="E65" s="87">
        <f>+C65+D65</f>
        <v>20610</v>
      </c>
      <c r="F65" s="167">
        <f t="shared" ref="F65:G67" si="54">+F13+F39</f>
        <v>11040</v>
      </c>
      <c r="G65" s="168">
        <f t="shared" si="54"/>
        <v>11047</v>
      </c>
      <c r="H65" s="87">
        <f>+F65+G65</f>
        <v>22087</v>
      </c>
      <c r="I65" s="143">
        <f t="shared" si="44"/>
        <v>7.1664240659873757</v>
      </c>
      <c r="L65" s="147" t="s">
        <v>18</v>
      </c>
      <c r="M65" s="169">
        <f t="shared" ref="M65:N67" si="55">+M13+M39</f>
        <v>1529431</v>
      </c>
      <c r="N65" s="170">
        <f t="shared" si="55"/>
        <v>1458175</v>
      </c>
      <c r="O65" s="832">
        <f t="shared" ref="O65" si="56">+M65+N65</f>
        <v>2987606</v>
      </c>
      <c r="P65" s="89">
        <f>+P13+P39</f>
        <v>6085</v>
      </c>
      <c r="Q65" s="833">
        <f t="shared" ref="Q65" si="57">+O65+P65</f>
        <v>2993691</v>
      </c>
      <c r="R65" s="169">
        <f t="shared" ref="R65:S67" si="58">+R13+R39</f>
        <v>1676020</v>
      </c>
      <c r="S65" s="170">
        <f t="shared" si="58"/>
        <v>1604627</v>
      </c>
      <c r="T65" s="832">
        <f t="shared" ref="T65" si="59">+R65+S65</f>
        <v>3280647</v>
      </c>
      <c r="U65" s="89">
        <f>+U13+U39</f>
        <v>7425</v>
      </c>
      <c r="V65" s="833">
        <f t="shared" ref="V65" si="60">+T65+U65</f>
        <v>3288072</v>
      </c>
      <c r="W65" s="143">
        <f t="shared" si="47"/>
        <v>9.8333795972931135</v>
      </c>
    </row>
    <row r="66" spans="1:27">
      <c r="A66" s="83" t="str">
        <f>IF(ISERROR(F66/G66)," ",IF(F66/G66&gt;0.5,IF(F66/G66&lt;1.5," ","NOT OK"),"NOT OK"))</f>
        <v xml:space="preserve"> </v>
      </c>
      <c r="B66" s="147" t="s">
        <v>19</v>
      </c>
      <c r="C66" s="169">
        <f t="shared" si="53"/>
        <v>9693</v>
      </c>
      <c r="D66" s="173">
        <f t="shared" si="53"/>
        <v>9698</v>
      </c>
      <c r="E66" s="94">
        <f>+C66+D66</f>
        <v>19391</v>
      </c>
      <c r="F66" s="169">
        <f t="shared" si="54"/>
        <v>9963</v>
      </c>
      <c r="G66" s="173">
        <f t="shared" si="54"/>
        <v>9970</v>
      </c>
      <c r="H66" s="94">
        <f>+F66+G66</f>
        <v>19933</v>
      </c>
      <c r="I66" s="143">
        <f>IF(E66=0,0,((H66/E66)-1)*100)</f>
        <v>2.7951111340312584</v>
      </c>
      <c r="L66" s="147" t="s">
        <v>19</v>
      </c>
      <c r="M66" s="169">
        <f t="shared" si="55"/>
        <v>1437767</v>
      </c>
      <c r="N66" s="170">
        <f t="shared" si="55"/>
        <v>1441021</v>
      </c>
      <c r="O66" s="832">
        <f>+M66+N66</f>
        <v>2878788</v>
      </c>
      <c r="P66" s="89">
        <f>+P14+P40</f>
        <v>8758</v>
      </c>
      <c r="Q66" s="833">
        <f>+O66+P66</f>
        <v>2887546</v>
      </c>
      <c r="R66" s="169">
        <f t="shared" si="58"/>
        <v>1496280</v>
      </c>
      <c r="S66" s="170">
        <f t="shared" si="58"/>
        <v>1510987</v>
      </c>
      <c r="T66" s="832">
        <f>+R66+S66</f>
        <v>3007267</v>
      </c>
      <c r="U66" s="89">
        <f>+U14+U40</f>
        <v>10707</v>
      </c>
      <c r="V66" s="833">
        <f>+T66+U66</f>
        <v>3017974</v>
      </c>
      <c r="W66" s="143">
        <f>IF(Q66=0,0,((V66/Q66)-1)*100)</f>
        <v>4.5169150552060389</v>
      </c>
    </row>
    <row r="67" spans="1:27" ht="13.5" thickBot="1">
      <c r="A67" s="83" t="str">
        <f>IF(ISERROR(F67/G67)," ",IF(F67/G67&gt;0.5,IF(F67/G67&lt;1.5," ","NOT OK"),"NOT OK"))</f>
        <v xml:space="preserve"> </v>
      </c>
      <c r="B67" s="147" t="s">
        <v>20</v>
      </c>
      <c r="C67" s="169">
        <f t="shared" si="53"/>
        <v>9837</v>
      </c>
      <c r="D67" s="173">
        <f t="shared" si="53"/>
        <v>9837</v>
      </c>
      <c r="E67" s="94">
        <f>+C67+D67</f>
        <v>19674</v>
      </c>
      <c r="F67" s="169">
        <f t="shared" si="54"/>
        <v>10949</v>
      </c>
      <c r="G67" s="173">
        <f t="shared" si="54"/>
        <v>10950</v>
      </c>
      <c r="H67" s="94">
        <f>+F67+G67</f>
        <v>21899</v>
      </c>
      <c r="I67" s="143">
        <f>IF(E67=0,0,((H67/E67)-1)*100)</f>
        <v>11.309342279150147</v>
      </c>
      <c r="L67" s="147" t="s">
        <v>20</v>
      </c>
      <c r="M67" s="169">
        <f t="shared" si="55"/>
        <v>1485299</v>
      </c>
      <c r="N67" s="170">
        <f t="shared" si="55"/>
        <v>1476461</v>
      </c>
      <c r="O67" s="832">
        <f>+M67+N67</f>
        <v>2961760</v>
      </c>
      <c r="P67" s="89">
        <f>+P15+P41</f>
        <v>8974</v>
      </c>
      <c r="Q67" s="833">
        <f>+O67+P67</f>
        <v>2970734</v>
      </c>
      <c r="R67" s="169">
        <f t="shared" si="58"/>
        <v>1657772</v>
      </c>
      <c r="S67" s="170">
        <f t="shared" si="58"/>
        <v>1653631</v>
      </c>
      <c r="T67" s="832">
        <f>+R67+S67</f>
        <v>3311403</v>
      </c>
      <c r="U67" s="89">
        <f>+U15+U41</f>
        <v>8510</v>
      </c>
      <c r="V67" s="833">
        <f>+T67+U67</f>
        <v>3319913</v>
      </c>
      <c r="W67" s="143">
        <f>IF(Q67=0,0,((V67/Q67)-1)*100)</f>
        <v>11.753963835200331</v>
      </c>
    </row>
    <row r="68" spans="1:27" ht="14.25" thickTop="1" thickBot="1">
      <c r="A68" s="191" t="str">
        <f>IF(ISERROR(F68/G68)," ",IF(F68/G68&gt;0.5,IF(F68/G68&lt;1.5," ","NOT OK"),"NOT OK"))</f>
        <v xml:space="preserve"> </v>
      </c>
      <c r="B68" s="135" t="s">
        <v>87</v>
      </c>
      <c r="C68" s="90">
        <f>+C65+C66+C67</f>
        <v>29835</v>
      </c>
      <c r="D68" s="90">
        <f t="shared" ref="D68:H68" si="61">+D65+D66+D67</f>
        <v>29840</v>
      </c>
      <c r="E68" s="90">
        <f t="shared" si="61"/>
        <v>59675</v>
      </c>
      <c r="F68" s="90">
        <f t="shared" si="61"/>
        <v>31952</v>
      </c>
      <c r="G68" s="90">
        <f t="shared" si="61"/>
        <v>31967</v>
      </c>
      <c r="H68" s="90">
        <f t="shared" si="61"/>
        <v>63919</v>
      </c>
      <c r="I68" s="93">
        <f>IF(E68=0,0,((H68/E68)-1)*100)</f>
        <v>7.1118558860494341</v>
      </c>
      <c r="L68" s="128" t="s">
        <v>87</v>
      </c>
      <c r="M68" s="826">
        <f>+M65+M66+M67</f>
        <v>4452497</v>
      </c>
      <c r="N68" s="826">
        <f t="shared" ref="N68:V68" si="62">+N65+N66+N67</f>
        <v>4375657</v>
      </c>
      <c r="O68" s="826">
        <f t="shared" si="62"/>
        <v>8828154</v>
      </c>
      <c r="P68" s="826">
        <f t="shared" si="62"/>
        <v>23817</v>
      </c>
      <c r="Q68" s="826">
        <f t="shared" si="62"/>
        <v>8851971</v>
      </c>
      <c r="R68" s="826">
        <f t="shared" si="62"/>
        <v>4830072</v>
      </c>
      <c r="S68" s="826">
        <f t="shared" si="62"/>
        <v>4769245</v>
      </c>
      <c r="T68" s="826">
        <f t="shared" si="62"/>
        <v>9599317</v>
      </c>
      <c r="U68" s="826">
        <f t="shared" si="62"/>
        <v>26642</v>
      </c>
      <c r="V68" s="826">
        <f t="shared" si="62"/>
        <v>9625959</v>
      </c>
      <c r="W68" s="836">
        <f>IF(Q68=0,0,((V68/Q68)-1)*100)</f>
        <v>8.7436797974146163</v>
      </c>
    </row>
    <row r="69" spans="1:27" ht="13.5" thickTop="1">
      <c r="A69" s="83" t="str">
        <f t="shared" si="2"/>
        <v xml:space="preserve"> </v>
      </c>
      <c r="B69" s="147" t="s">
        <v>21</v>
      </c>
      <c r="C69" s="174">
        <f t="shared" ref="C69:D71" si="63">+C17+C43</f>
        <v>9941</v>
      </c>
      <c r="D69" s="175">
        <f t="shared" si="63"/>
        <v>9937</v>
      </c>
      <c r="E69" s="94">
        <f>+C69+D69</f>
        <v>19878</v>
      </c>
      <c r="F69" s="174">
        <f t="shared" ref="F69:G71" si="64">+F17+F43</f>
        <v>10571</v>
      </c>
      <c r="G69" s="175">
        <f t="shared" si="64"/>
        <v>10572</v>
      </c>
      <c r="H69" s="94">
        <f>+F69+G69</f>
        <v>21143</v>
      </c>
      <c r="I69" s="143">
        <f t="shared" si="44"/>
        <v>6.3638192977160779</v>
      </c>
      <c r="L69" s="147" t="s">
        <v>21</v>
      </c>
      <c r="M69" s="169">
        <f t="shared" ref="M69:N71" si="65">+M17+M43</f>
        <v>1485841</v>
      </c>
      <c r="N69" s="170">
        <f t="shared" si="65"/>
        <v>1471145</v>
      </c>
      <c r="O69" s="832">
        <f t="shared" ref="O69" si="66">+M69+N69</f>
        <v>2956986</v>
      </c>
      <c r="P69" s="89">
        <f>+P17+P43</f>
        <v>9209</v>
      </c>
      <c r="Q69" s="833">
        <f t="shared" ref="Q69" si="67">+O69+P69</f>
        <v>2966195</v>
      </c>
      <c r="R69" s="169">
        <f t="shared" ref="R69:S71" si="68">+R17+R43</f>
        <v>1608188</v>
      </c>
      <c r="S69" s="170">
        <f t="shared" si="68"/>
        <v>1601481</v>
      </c>
      <c r="T69" s="832">
        <f t="shared" ref="T69" si="69">+R69+S69</f>
        <v>3209669</v>
      </c>
      <c r="U69" s="89">
        <f>+U17+U43</f>
        <v>9206</v>
      </c>
      <c r="V69" s="833">
        <f t="shared" ref="V69" si="70">+T69+U69</f>
        <v>3218875</v>
      </c>
      <c r="W69" s="143">
        <f t="shared" si="47"/>
        <v>8.5186577416521914</v>
      </c>
    </row>
    <row r="70" spans="1:27">
      <c r="A70" s="83" t="str">
        <f t="shared" si="2"/>
        <v xml:space="preserve"> </v>
      </c>
      <c r="B70" s="147" t="s">
        <v>88</v>
      </c>
      <c r="C70" s="174">
        <f t="shared" si="63"/>
        <v>10172</v>
      </c>
      <c r="D70" s="175">
        <f t="shared" si="63"/>
        <v>10160</v>
      </c>
      <c r="E70" s="94">
        <f>+C70+D70</f>
        <v>20332</v>
      </c>
      <c r="F70" s="174">
        <f t="shared" si="64"/>
        <v>10598</v>
      </c>
      <c r="G70" s="175">
        <f t="shared" si="64"/>
        <v>10588</v>
      </c>
      <c r="H70" s="94">
        <f>+F70+G70</f>
        <v>21186</v>
      </c>
      <c r="I70" s="143">
        <f t="shared" si="44"/>
        <v>4.2002754278969157</v>
      </c>
      <c r="L70" s="147" t="s">
        <v>88</v>
      </c>
      <c r="M70" s="169">
        <f t="shared" si="65"/>
        <v>1456514</v>
      </c>
      <c r="N70" s="170">
        <f t="shared" si="65"/>
        <v>1454963</v>
      </c>
      <c r="O70" s="832">
        <f>+M70+N70</f>
        <v>2911477</v>
      </c>
      <c r="P70" s="89">
        <f>+P18+P44</f>
        <v>7821</v>
      </c>
      <c r="Q70" s="833">
        <f>+O70+P70</f>
        <v>2919298</v>
      </c>
      <c r="R70" s="169">
        <f t="shared" si="68"/>
        <v>1535302</v>
      </c>
      <c r="S70" s="170">
        <f t="shared" si="68"/>
        <v>1534792</v>
      </c>
      <c r="T70" s="832">
        <f>+R70+S70</f>
        <v>3070094</v>
      </c>
      <c r="U70" s="89">
        <f>+U18+U44</f>
        <v>10596</v>
      </c>
      <c r="V70" s="833">
        <f>+T70+U70</f>
        <v>3080690</v>
      </c>
      <c r="W70" s="143">
        <f t="shared" si="47"/>
        <v>5.5284523882111358</v>
      </c>
    </row>
    <row r="71" spans="1:27" ht="13.5" thickBot="1">
      <c r="A71" s="83" t="str">
        <f>IF(ISERROR(F71/G71)," ",IF(F71/G71&gt;0.5,IF(F71/G71&lt;1.5," ","NOT OK"),"NOT OK"))</f>
        <v xml:space="preserve"> </v>
      </c>
      <c r="B71" s="147" t="s">
        <v>22</v>
      </c>
      <c r="C71" s="174">
        <f t="shared" si="63"/>
        <v>9696</v>
      </c>
      <c r="D71" s="175">
        <f t="shared" si="63"/>
        <v>9710</v>
      </c>
      <c r="E71" s="94">
        <f>+C71+D71</f>
        <v>19406</v>
      </c>
      <c r="F71" s="174">
        <f t="shared" si="64"/>
        <v>10127</v>
      </c>
      <c r="G71" s="175">
        <f t="shared" si="64"/>
        <v>10135</v>
      </c>
      <c r="H71" s="94">
        <f>+F71+G71</f>
        <v>20262</v>
      </c>
      <c r="I71" s="143">
        <f>IF(E71=0,0,((H71/E71)-1)*100)</f>
        <v>4.4110069050808942</v>
      </c>
      <c r="L71" s="147" t="s">
        <v>22</v>
      </c>
      <c r="M71" s="169">
        <f t="shared" si="65"/>
        <v>1356452</v>
      </c>
      <c r="N71" s="170">
        <f t="shared" si="65"/>
        <v>1352014</v>
      </c>
      <c r="O71" s="834">
        <f>+M71+N71</f>
        <v>2708466</v>
      </c>
      <c r="P71" s="176">
        <f>+P19+P45</f>
        <v>7880</v>
      </c>
      <c r="Q71" s="833">
        <f>+O71+P71</f>
        <v>2716346</v>
      </c>
      <c r="R71" s="169">
        <f t="shared" si="68"/>
        <v>1476826</v>
      </c>
      <c r="S71" s="170">
        <f t="shared" si="68"/>
        <v>1470440</v>
      </c>
      <c r="T71" s="834">
        <f>+R71+S71</f>
        <v>2947266</v>
      </c>
      <c r="U71" s="176">
        <f>+U19+U45</f>
        <v>3339</v>
      </c>
      <c r="V71" s="833">
        <f>+T71+U71</f>
        <v>2950605</v>
      </c>
      <c r="W71" s="143">
        <f>IF(Q71=0,0,((V71/Q71)-1)*100)</f>
        <v>8.6240486300346078</v>
      </c>
    </row>
    <row r="72" spans="1:27" ht="15.75" customHeight="1" thickTop="1" thickBot="1">
      <c r="A72" s="99" t="str">
        <f>IF(ISERROR(F72/G72)," ",IF(F72/G72&gt;0.5,IF(F72/G72&lt;1.5," ","NOT OK"),"NOT OK"))</f>
        <v xml:space="preserve"> </v>
      </c>
      <c r="B72" s="136" t="s">
        <v>60</v>
      </c>
      <c r="C72" s="97">
        <f>+C69+C70+C71</f>
        <v>29809</v>
      </c>
      <c r="D72" s="98">
        <f t="shared" ref="D72:H72" si="71">+D69+D70+D71</f>
        <v>29807</v>
      </c>
      <c r="E72" s="98">
        <f t="shared" si="71"/>
        <v>59616</v>
      </c>
      <c r="F72" s="97">
        <f t="shared" si="71"/>
        <v>31296</v>
      </c>
      <c r="G72" s="98">
        <f t="shared" si="71"/>
        <v>31295</v>
      </c>
      <c r="H72" s="98">
        <f t="shared" si="71"/>
        <v>62591</v>
      </c>
      <c r="I72" s="93">
        <f>IF(E72=0,0,((H72/E72)-1)*100)</f>
        <v>4.9902710681696272</v>
      </c>
      <c r="J72" s="99"/>
      <c r="K72" s="100"/>
      <c r="L72" s="129" t="s">
        <v>60</v>
      </c>
      <c r="M72" s="828">
        <f>+M69+M70+M71</f>
        <v>4298807</v>
      </c>
      <c r="N72" s="828">
        <f t="shared" ref="N72:V72" si="72">+N69+N70+N71</f>
        <v>4278122</v>
      </c>
      <c r="O72" s="829">
        <f t="shared" si="72"/>
        <v>8576929</v>
      </c>
      <c r="P72" s="829">
        <f t="shared" si="72"/>
        <v>24910</v>
      </c>
      <c r="Q72" s="829">
        <f t="shared" si="72"/>
        <v>8601839</v>
      </c>
      <c r="R72" s="828">
        <f t="shared" si="72"/>
        <v>4620316</v>
      </c>
      <c r="S72" s="828">
        <f t="shared" si="72"/>
        <v>4606713</v>
      </c>
      <c r="T72" s="829">
        <f t="shared" si="72"/>
        <v>9227029</v>
      </c>
      <c r="U72" s="829">
        <f t="shared" si="72"/>
        <v>23141</v>
      </c>
      <c r="V72" s="829">
        <f t="shared" si="72"/>
        <v>9250170</v>
      </c>
      <c r="W72" s="837">
        <f>IF(Q72=0,0,((V72/Q72)-1)*100)</f>
        <v>7.5371208412526647</v>
      </c>
    </row>
    <row r="73" spans="1:27" ht="13.5" thickTop="1">
      <c r="A73" s="83" t="str">
        <f>IF(ISERROR(F73/G73)," ",IF(F73/G73&gt;0.5,IF(F73/G73&lt;1.5," ","NOT OK"),"NOT OK"))</f>
        <v xml:space="preserve"> </v>
      </c>
      <c r="B73" s="147" t="s">
        <v>24</v>
      </c>
      <c r="C73" s="169">
        <f t="shared" ref="C73:D75" si="73">+C21+C47</f>
        <v>10441</v>
      </c>
      <c r="D73" s="173">
        <f t="shared" si="73"/>
        <v>10434</v>
      </c>
      <c r="E73" s="101">
        <f>+C73+D73</f>
        <v>20875</v>
      </c>
      <c r="F73" s="169">
        <f t="shared" ref="F73:G75" si="74">+F21+F47</f>
        <v>10696</v>
      </c>
      <c r="G73" s="173">
        <f t="shared" si="74"/>
        <v>10698</v>
      </c>
      <c r="H73" s="101">
        <f>+F73+G73</f>
        <v>21394</v>
      </c>
      <c r="I73" s="143">
        <f>IF(E73=0,0,((H73/E73)-1)*100)</f>
        <v>2.486227544910169</v>
      </c>
      <c r="L73" s="147" t="s">
        <v>24</v>
      </c>
      <c r="M73" s="169">
        <f t="shared" ref="M73:N75" si="75">+M21+M47</f>
        <v>1549555</v>
      </c>
      <c r="N73" s="170">
        <f t="shared" si="75"/>
        <v>1539304</v>
      </c>
      <c r="O73" s="834">
        <f>+M73+N73</f>
        <v>3088859</v>
      </c>
      <c r="P73" s="177">
        <f>+P21+P47</f>
        <v>10050</v>
      </c>
      <c r="Q73" s="833">
        <f>+O73+P73</f>
        <v>3098909</v>
      </c>
      <c r="R73" s="169">
        <f t="shared" ref="R73:S75" si="76">+R21+R47</f>
        <v>1594703</v>
      </c>
      <c r="S73" s="170">
        <f t="shared" si="76"/>
        <v>1604093</v>
      </c>
      <c r="T73" s="834">
        <f>+R73+S73</f>
        <v>3198796</v>
      </c>
      <c r="U73" s="177">
        <f>+U21+U47</f>
        <v>2866</v>
      </c>
      <c r="V73" s="833">
        <f>+T73+U73</f>
        <v>3201662</v>
      </c>
      <c r="W73" s="143">
        <f>IF(Q73=0,0,((V73/Q73)-1)*100)</f>
        <v>3.315779843809552</v>
      </c>
    </row>
    <row r="74" spans="1:27">
      <c r="A74" s="83" t="str">
        <f t="shared" ref="A74:A75" si="77">IF(ISERROR(F74/G74)," ",IF(F74/G74&gt;0.5,IF(F74/G74&lt;1.5," ","NOT OK"),"NOT OK"))</f>
        <v xml:space="preserve"> </v>
      </c>
      <c r="B74" s="147" t="s">
        <v>25</v>
      </c>
      <c r="C74" s="169">
        <f t="shared" si="73"/>
        <v>10457</v>
      </c>
      <c r="D74" s="173">
        <f t="shared" si="73"/>
        <v>10463</v>
      </c>
      <c r="E74" s="102">
        <f>+C74+D74</f>
        <v>20920</v>
      </c>
      <c r="F74" s="169">
        <f t="shared" si="74"/>
        <v>10898</v>
      </c>
      <c r="G74" s="173">
        <f t="shared" si="74"/>
        <v>10891</v>
      </c>
      <c r="H74" s="102">
        <f>+F74+G74</f>
        <v>21789</v>
      </c>
      <c r="I74" s="143">
        <f t="shared" ref="I74" si="78">IF(E74=0,0,((H74/E74)-1)*100)</f>
        <v>4.1539196940726608</v>
      </c>
      <c r="L74" s="147" t="s">
        <v>25</v>
      </c>
      <c r="M74" s="169">
        <f t="shared" si="75"/>
        <v>1543251</v>
      </c>
      <c r="N74" s="170">
        <f t="shared" si="75"/>
        <v>1524479</v>
      </c>
      <c r="O74" s="834">
        <f>+M74+N74</f>
        <v>3067730</v>
      </c>
      <c r="P74" s="89">
        <f>+P22+P48</f>
        <v>11609</v>
      </c>
      <c r="Q74" s="833">
        <f>+O74+P74</f>
        <v>3079339</v>
      </c>
      <c r="R74" s="169">
        <f t="shared" si="76"/>
        <v>1646826</v>
      </c>
      <c r="S74" s="170">
        <f t="shared" si="76"/>
        <v>1625981</v>
      </c>
      <c r="T74" s="834">
        <f>+R74+S74</f>
        <v>3272807</v>
      </c>
      <c r="U74" s="89">
        <f>+U22+U48</f>
        <v>5473</v>
      </c>
      <c r="V74" s="833">
        <f>+T74+U74</f>
        <v>3278280</v>
      </c>
      <c r="W74" s="143">
        <f t="shared" ref="W74" si="79">IF(Q74=0,0,((V74/Q74)-1)*100)</f>
        <v>6.4605098691634888</v>
      </c>
    </row>
    <row r="75" spans="1:27" ht="13.5" thickBot="1">
      <c r="A75" s="83" t="str">
        <f t="shared" si="77"/>
        <v xml:space="preserve"> </v>
      </c>
      <c r="B75" s="147" t="s">
        <v>26</v>
      </c>
      <c r="C75" s="169">
        <f t="shared" si="73"/>
        <v>9750</v>
      </c>
      <c r="D75" s="178">
        <f t="shared" si="73"/>
        <v>9758</v>
      </c>
      <c r="E75" s="103">
        <f>+C75+D75</f>
        <v>19508</v>
      </c>
      <c r="F75" s="169">
        <f t="shared" si="74"/>
        <v>10076</v>
      </c>
      <c r="G75" s="178">
        <f t="shared" si="74"/>
        <v>10072</v>
      </c>
      <c r="H75" s="103">
        <f>+F75+G75</f>
        <v>20148</v>
      </c>
      <c r="I75" s="144">
        <f>IF(E75=0,0,((H75/E75)-1)*100)</f>
        <v>3.2807053516506146</v>
      </c>
      <c r="L75" s="147" t="s">
        <v>26</v>
      </c>
      <c r="M75" s="169">
        <f t="shared" si="75"/>
        <v>1321506</v>
      </c>
      <c r="N75" s="170">
        <f t="shared" si="75"/>
        <v>1344584</v>
      </c>
      <c r="O75" s="834">
        <f t="shared" ref="O75" si="80">+M75+N75</f>
        <v>2666090</v>
      </c>
      <c r="P75" s="176">
        <f>+P23+P49</f>
        <v>9668</v>
      </c>
      <c r="Q75" s="833">
        <f t="shared" ref="Q75" si="81">+O75+P75</f>
        <v>2675758</v>
      </c>
      <c r="R75" s="169">
        <f t="shared" si="76"/>
        <v>1459740</v>
      </c>
      <c r="S75" s="170">
        <f t="shared" si="76"/>
        <v>1466764</v>
      </c>
      <c r="T75" s="834">
        <f t="shared" ref="T75" si="82">+R75+S75</f>
        <v>2926504</v>
      </c>
      <c r="U75" s="176">
        <f>+U23+U49</f>
        <v>5066</v>
      </c>
      <c r="V75" s="833">
        <f t="shared" ref="V75" si="83">+T75+U75</f>
        <v>2931570</v>
      </c>
      <c r="W75" s="143">
        <f>IF(Q75=0,0,((V75/Q75)-1)*100)</f>
        <v>9.5603563550963777</v>
      </c>
      <c r="Y75" s="839"/>
    </row>
    <row r="76" spans="1:27" ht="14.25" thickTop="1" thickBot="1">
      <c r="A76" s="191" t="str">
        <f>IF(ISERROR(F76/G76)," ",IF(F76/G76&gt;0.5,IF(F76/G76&lt;1.5," ","NOT OK"),"NOT OK"))</f>
        <v xml:space="preserve"> </v>
      </c>
      <c r="B76" s="135" t="s">
        <v>27</v>
      </c>
      <c r="C76" s="97">
        <f>+C73+C74+C75</f>
        <v>30648</v>
      </c>
      <c r="D76" s="104">
        <f t="shared" ref="D76:H76" si="84">+D73+D74+D75</f>
        <v>30655</v>
      </c>
      <c r="E76" s="97">
        <f t="shared" si="84"/>
        <v>61303</v>
      </c>
      <c r="F76" s="97">
        <f t="shared" si="84"/>
        <v>31670</v>
      </c>
      <c r="G76" s="104">
        <f t="shared" si="84"/>
        <v>31661</v>
      </c>
      <c r="H76" s="97">
        <f t="shared" si="84"/>
        <v>63331</v>
      </c>
      <c r="I76" s="93">
        <f t="shared" ref="I76" si="85">IF(E76=0,0,((H76/E76)-1)*100)</f>
        <v>3.3081578389312138</v>
      </c>
      <c r="L76" s="128" t="s">
        <v>27</v>
      </c>
      <c r="M76" s="826">
        <f>+M73+M74+M75</f>
        <v>4414312</v>
      </c>
      <c r="N76" s="827">
        <f t="shared" ref="N76:V76" si="86">+N73+N74+N75</f>
        <v>4408367</v>
      </c>
      <c r="O76" s="826">
        <f t="shared" si="86"/>
        <v>8822679</v>
      </c>
      <c r="P76" s="826">
        <f t="shared" si="86"/>
        <v>31327</v>
      </c>
      <c r="Q76" s="826">
        <f t="shared" si="86"/>
        <v>8854006</v>
      </c>
      <c r="R76" s="826">
        <f t="shared" si="86"/>
        <v>4701269</v>
      </c>
      <c r="S76" s="827">
        <f t="shared" si="86"/>
        <v>4696838</v>
      </c>
      <c r="T76" s="826">
        <f t="shared" si="86"/>
        <v>9398107</v>
      </c>
      <c r="U76" s="826">
        <f t="shared" si="86"/>
        <v>13405</v>
      </c>
      <c r="V76" s="826">
        <f t="shared" si="86"/>
        <v>9411512</v>
      </c>
      <c r="W76" s="836">
        <f t="shared" ref="W76" si="87">IF(Q76=0,0,((V76/Q76)-1)*100)</f>
        <v>6.2966526112586685</v>
      </c>
    </row>
    <row r="77" spans="1:27" s="83" customFormat="1" ht="14.25" thickTop="1" thickBot="1">
      <c r="A77" s="191" t="str">
        <f>IF(ISERROR(F77/G77)," ",IF(F77/G77&gt;0.5,IF(F77/G77&lt;1.5," ","NOT OK"),"NOT OK"))</f>
        <v xml:space="preserve"> </v>
      </c>
      <c r="B77" s="135" t="s">
        <v>92</v>
      </c>
      <c r="C77" s="90">
        <f>+C68+C72+C73+C74+C75</f>
        <v>90292</v>
      </c>
      <c r="D77" s="91">
        <f t="shared" ref="D77:H77" si="88">+D68+D72+D73+D74+D75</f>
        <v>90302</v>
      </c>
      <c r="E77" s="92">
        <f t="shared" si="88"/>
        <v>180594</v>
      </c>
      <c r="F77" s="90">
        <f t="shared" si="88"/>
        <v>94918</v>
      </c>
      <c r="G77" s="91">
        <f t="shared" si="88"/>
        <v>94923</v>
      </c>
      <c r="H77" s="92">
        <f t="shared" si="88"/>
        <v>189841</v>
      </c>
      <c r="I77" s="93">
        <f>IF(E77=0,0,((H77/E77)-1)*100)</f>
        <v>5.1203251492297541</v>
      </c>
      <c r="L77" s="128" t="s">
        <v>92</v>
      </c>
      <c r="M77" s="826">
        <f>+M68+M72+M73+M74+M75</f>
        <v>13165616</v>
      </c>
      <c r="N77" s="827">
        <f t="shared" ref="N77:V77" si="89">+N68+N72+N73+N74+N75</f>
        <v>13062146</v>
      </c>
      <c r="O77" s="826">
        <f t="shared" si="89"/>
        <v>26227762</v>
      </c>
      <c r="P77" s="826">
        <f t="shared" si="89"/>
        <v>80054</v>
      </c>
      <c r="Q77" s="826">
        <f t="shared" si="89"/>
        <v>26307816</v>
      </c>
      <c r="R77" s="826">
        <f t="shared" si="89"/>
        <v>14151657</v>
      </c>
      <c r="S77" s="827">
        <f t="shared" si="89"/>
        <v>14072796</v>
      </c>
      <c r="T77" s="826">
        <f t="shared" si="89"/>
        <v>28224453</v>
      </c>
      <c r="U77" s="826">
        <f t="shared" si="89"/>
        <v>63188</v>
      </c>
      <c r="V77" s="835">
        <f t="shared" si="89"/>
        <v>28287641</v>
      </c>
      <c r="W77" s="836">
        <f>IF(Q77=0,0,((V77/Q77)-1)*100)</f>
        <v>7.5256152012010524</v>
      </c>
      <c r="X77" s="84"/>
      <c r="AA77" s="196"/>
    </row>
    <row r="78" spans="1:27" ht="14.25" thickTop="1" thickBot="1">
      <c r="A78" s="191" t="str">
        <f>IF(ISERROR(F78/G78)," ",IF(F78/G78&gt;0.5,IF(F78/G78&lt;1.5," ","NOT OK"),"NOT OK"))</f>
        <v xml:space="preserve"> </v>
      </c>
      <c r="B78" s="135" t="s">
        <v>89</v>
      </c>
      <c r="C78" s="90">
        <f>+C64+C68+C72+C76</f>
        <v>120292</v>
      </c>
      <c r="D78" s="91">
        <f t="shared" ref="D78:H78" si="90">+D64+D68+D72+D76</f>
        <v>120309</v>
      </c>
      <c r="E78" s="92">
        <f t="shared" si="90"/>
        <v>240601</v>
      </c>
      <c r="F78" s="90">
        <f t="shared" si="90"/>
        <v>126783</v>
      </c>
      <c r="G78" s="91">
        <f t="shared" si="90"/>
        <v>126761</v>
      </c>
      <c r="H78" s="92">
        <f t="shared" si="90"/>
        <v>253544</v>
      </c>
      <c r="I78" s="93">
        <f t="shared" ref="I78" si="91">IF(E78=0,0,((H78/E78)-1)*100)</f>
        <v>5.3794456382143085</v>
      </c>
      <c r="L78" s="128" t="s">
        <v>89</v>
      </c>
      <c r="M78" s="826">
        <f>+M64+M68+M72+M76</f>
        <v>17307171</v>
      </c>
      <c r="N78" s="827">
        <f t="shared" ref="N78:V78" si="92">+N64+N68+N72+N76</f>
        <v>17278306</v>
      </c>
      <c r="O78" s="826">
        <f t="shared" si="92"/>
        <v>34585477</v>
      </c>
      <c r="P78" s="826">
        <f t="shared" si="92"/>
        <v>104413</v>
      </c>
      <c r="Q78" s="835">
        <f t="shared" si="92"/>
        <v>34689890</v>
      </c>
      <c r="R78" s="826">
        <f t="shared" si="92"/>
        <v>18551077</v>
      </c>
      <c r="S78" s="827">
        <f t="shared" si="92"/>
        <v>18543103</v>
      </c>
      <c r="T78" s="826">
        <f t="shared" si="92"/>
        <v>37094180</v>
      </c>
      <c r="U78" s="826">
        <f t="shared" si="92"/>
        <v>89437</v>
      </c>
      <c r="V78" s="835">
        <f t="shared" si="92"/>
        <v>37183617</v>
      </c>
      <c r="W78" s="836">
        <f t="shared" ref="W78" si="93">IF(Q78=0,0,((V78/Q78)-1)*100)</f>
        <v>7.188627579966389</v>
      </c>
    </row>
    <row r="79" spans="1:27" ht="14.25" thickTop="1" thickBot="1">
      <c r="B79" s="130" t="s">
        <v>59</v>
      </c>
      <c r="C79" s="83"/>
      <c r="D79" s="83"/>
      <c r="E79" s="83"/>
      <c r="F79" s="83"/>
      <c r="G79" s="83"/>
      <c r="H79" s="83"/>
      <c r="I79" s="84"/>
      <c r="L79" s="130" t="s">
        <v>59</v>
      </c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4"/>
    </row>
    <row r="80" spans="1:27" ht="13.5" thickTop="1">
      <c r="B80" s="127"/>
      <c r="C80" s="83"/>
      <c r="D80" s="83"/>
      <c r="E80" s="83"/>
      <c r="F80" s="83"/>
      <c r="G80" s="83"/>
      <c r="H80" s="83"/>
      <c r="I80" s="84"/>
      <c r="L80" s="1452" t="s">
        <v>38</v>
      </c>
      <c r="M80" s="1453"/>
      <c r="N80" s="1453"/>
      <c r="O80" s="1453"/>
      <c r="P80" s="1453"/>
      <c r="Q80" s="1453"/>
      <c r="R80" s="1453"/>
      <c r="S80" s="1453"/>
      <c r="T80" s="1453"/>
      <c r="U80" s="1453"/>
      <c r="V80" s="1453"/>
      <c r="W80" s="1454"/>
    </row>
    <row r="81" spans="1:26" ht="13.5" thickBot="1">
      <c r="B81" s="127"/>
      <c r="C81" s="83"/>
      <c r="D81" s="83"/>
      <c r="E81" s="83"/>
      <c r="F81" s="83"/>
      <c r="G81" s="83"/>
      <c r="H81" s="83"/>
      <c r="I81" s="84"/>
      <c r="L81" s="1455" t="s">
        <v>39</v>
      </c>
      <c r="M81" s="1456"/>
      <c r="N81" s="1456"/>
      <c r="O81" s="1456"/>
      <c r="P81" s="1456"/>
      <c r="Q81" s="1456"/>
      <c r="R81" s="1456"/>
      <c r="S81" s="1456"/>
      <c r="T81" s="1456"/>
      <c r="U81" s="1456"/>
      <c r="V81" s="1456"/>
      <c r="W81" s="1457"/>
    </row>
    <row r="82" spans="1:26" ht="14.25" thickTop="1" thickBot="1">
      <c r="B82" s="127"/>
      <c r="C82" s="83"/>
      <c r="D82" s="83"/>
      <c r="E82" s="83"/>
      <c r="F82" s="83"/>
      <c r="G82" s="83"/>
      <c r="H82" s="83"/>
      <c r="I82" s="84"/>
      <c r="L82" s="127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105" t="s">
        <v>40</v>
      </c>
    </row>
    <row r="83" spans="1:26" ht="14.25" thickTop="1" thickBot="1">
      <c r="B83" s="127"/>
      <c r="C83" s="83"/>
      <c r="D83" s="83"/>
      <c r="E83" s="83"/>
      <c r="F83" s="83"/>
      <c r="G83" s="83"/>
      <c r="H83" s="83"/>
      <c r="I83" s="84"/>
      <c r="L83" s="145"/>
      <c r="M83" s="1464" t="s">
        <v>90</v>
      </c>
      <c r="N83" s="1465"/>
      <c r="O83" s="1465"/>
      <c r="P83" s="1465"/>
      <c r="Q83" s="1466"/>
      <c r="R83" s="1464" t="s">
        <v>91</v>
      </c>
      <c r="S83" s="1465"/>
      <c r="T83" s="1465"/>
      <c r="U83" s="1465"/>
      <c r="V83" s="1466"/>
      <c r="W83" s="146" t="s">
        <v>4</v>
      </c>
    </row>
    <row r="84" spans="1:26" ht="13.5" thickTop="1">
      <c r="B84" s="127"/>
      <c r="C84" s="83"/>
      <c r="D84" s="83"/>
      <c r="E84" s="83"/>
      <c r="F84" s="83"/>
      <c r="G84" s="83"/>
      <c r="H84" s="83"/>
      <c r="I84" s="84"/>
      <c r="L84" s="147" t="s">
        <v>5</v>
      </c>
      <c r="M84" s="148"/>
      <c r="N84" s="151"/>
      <c r="O84" s="121"/>
      <c r="P84" s="152"/>
      <c r="Q84" s="122"/>
      <c r="R84" s="148"/>
      <c r="S84" s="151"/>
      <c r="T84" s="121"/>
      <c r="U84" s="152"/>
      <c r="V84" s="122"/>
      <c r="W84" s="150" t="s">
        <v>6</v>
      </c>
    </row>
    <row r="85" spans="1:26" ht="13.5" thickBot="1">
      <c r="B85" s="127"/>
      <c r="C85" s="83"/>
      <c r="D85" s="83"/>
      <c r="E85" s="83"/>
      <c r="F85" s="83"/>
      <c r="G85" s="83"/>
      <c r="H85" s="83"/>
      <c r="I85" s="84"/>
      <c r="L85" s="153"/>
      <c r="M85" s="157" t="s">
        <v>41</v>
      </c>
      <c r="N85" s="158" t="s">
        <v>42</v>
      </c>
      <c r="O85" s="123" t="s">
        <v>43</v>
      </c>
      <c r="P85" s="159" t="s">
        <v>13</v>
      </c>
      <c r="Q85" s="668" t="s">
        <v>9</v>
      </c>
      <c r="R85" s="157" t="s">
        <v>41</v>
      </c>
      <c r="S85" s="158" t="s">
        <v>42</v>
      </c>
      <c r="T85" s="123" t="s">
        <v>43</v>
      </c>
      <c r="U85" s="159" t="s">
        <v>13</v>
      </c>
      <c r="V85" s="668" t="s">
        <v>9</v>
      </c>
      <c r="W85" s="156"/>
    </row>
    <row r="86" spans="1:26" ht="4.5" customHeight="1" thickTop="1">
      <c r="B86" s="127"/>
      <c r="C86" s="83"/>
      <c r="D86" s="83"/>
      <c r="E86" s="83"/>
      <c r="F86" s="83"/>
      <c r="G86" s="83"/>
      <c r="H86" s="83"/>
      <c r="I86" s="84"/>
      <c r="L86" s="147"/>
      <c r="M86" s="163"/>
      <c r="N86" s="164"/>
      <c r="O86" s="840"/>
      <c r="P86" s="165"/>
      <c r="Q86" s="841"/>
      <c r="R86" s="163"/>
      <c r="S86" s="164"/>
      <c r="T86" s="840"/>
      <c r="U86" s="165"/>
      <c r="V86" s="841"/>
      <c r="W86" s="166"/>
    </row>
    <row r="87" spans="1:26">
      <c r="A87" s="106"/>
      <c r="B87" s="137"/>
      <c r="C87" s="106"/>
      <c r="D87" s="106"/>
      <c r="E87" s="106"/>
      <c r="F87" s="106"/>
      <c r="G87" s="106"/>
      <c r="H87" s="106"/>
      <c r="I87" s="107"/>
      <c r="J87" s="106"/>
      <c r="L87" s="147" t="s">
        <v>14</v>
      </c>
      <c r="M87" s="169">
        <v>349</v>
      </c>
      <c r="N87" s="170">
        <v>1936</v>
      </c>
      <c r="O87" s="842">
        <f>M87+N87</f>
        <v>2285</v>
      </c>
      <c r="P87" s="89">
        <v>18</v>
      </c>
      <c r="Q87" s="843">
        <f>+P87+O87</f>
        <v>2303</v>
      </c>
      <c r="R87" s="169">
        <v>688</v>
      </c>
      <c r="S87" s="170">
        <v>3116</v>
      </c>
      <c r="T87" s="844">
        <f>R87+S87</f>
        <v>3804</v>
      </c>
      <c r="U87" s="89">
        <v>8</v>
      </c>
      <c r="V87" s="843">
        <f>+U87+T87</f>
        <v>3812</v>
      </c>
      <c r="W87" s="143">
        <f t="shared" ref="W87:W96" si="94">IF(Q87=0,0,((V87/Q87)-1)*100)</f>
        <v>65.52323056882328</v>
      </c>
      <c r="Y87" s="296"/>
      <c r="Z87" s="296"/>
    </row>
    <row r="88" spans="1:26">
      <c r="A88" s="106"/>
      <c r="B88" s="137"/>
      <c r="C88" s="106"/>
      <c r="D88" s="106"/>
      <c r="E88" s="106"/>
      <c r="F88" s="106"/>
      <c r="G88" s="106"/>
      <c r="H88" s="106"/>
      <c r="I88" s="107"/>
      <c r="J88" s="106"/>
      <c r="L88" s="147" t="s">
        <v>15</v>
      </c>
      <c r="M88" s="169">
        <v>464</v>
      </c>
      <c r="N88" s="170">
        <v>2020</v>
      </c>
      <c r="O88" s="842">
        <f>M88+N88</f>
        <v>2484</v>
      </c>
      <c r="P88" s="89">
        <v>33</v>
      </c>
      <c r="Q88" s="843">
        <f>+P88+O88</f>
        <v>2517</v>
      </c>
      <c r="R88" s="169">
        <v>698</v>
      </c>
      <c r="S88" s="170">
        <v>3028</v>
      </c>
      <c r="T88" s="844">
        <f>R88+S88</f>
        <v>3726</v>
      </c>
      <c r="U88" s="89">
        <v>14</v>
      </c>
      <c r="V88" s="843">
        <f>+U88+T88</f>
        <v>3740</v>
      </c>
      <c r="W88" s="143">
        <f t="shared" si="94"/>
        <v>48.589590782677796</v>
      </c>
      <c r="Y88" s="296"/>
      <c r="Z88" s="296"/>
    </row>
    <row r="89" spans="1:26" ht="13.5" thickBot="1">
      <c r="A89" s="106"/>
      <c r="B89" s="137"/>
      <c r="C89" s="106"/>
      <c r="D89" s="106"/>
      <c r="E89" s="106"/>
      <c r="F89" s="106"/>
      <c r="G89" s="106"/>
      <c r="H89" s="106"/>
      <c r="I89" s="107"/>
      <c r="J89" s="106"/>
      <c r="L89" s="153" t="s">
        <v>16</v>
      </c>
      <c r="M89" s="169">
        <v>531</v>
      </c>
      <c r="N89" s="170">
        <v>2198</v>
      </c>
      <c r="O89" s="842">
        <f>M89+N89</f>
        <v>2729</v>
      </c>
      <c r="P89" s="89">
        <v>9</v>
      </c>
      <c r="Q89" s="843">
        <f>+P89+O89</f>
        <v>2738</v>
      </c>
      <c r="R89" s="169">
        <v>685</v>
      </c>
      <c r="S89" s="170">
        <v>3039</v>
      </c>
      <c r="T89" s="844">
        <f>R89+S89</f>
        <v>3724</v>
      </c>
      <c r="U89" s="89">
        <v>2</v>
      </c>
      <c r="V89" s="843">
        <f>+U89+T89</f>
        <v>3726</v>
      </c>
      <c r="W89" s="143">
        <f t="shared" si="94"/>
        <v>36.084733382030684</v>
      </c>
      <c r="Y89" s="296"/>
      <c r="Z89" s="296"/>
    </row>
    <row r="90" spans="1:26" ht="14.25" thickTop="1" thickBot="1">
      <c r="A90" s="106"/>
      <c r="B90" s="137"/>
      <c r="C90" s="106"/>
      <c r="D90" s="106"/>
      <c r="E90" s="106"/>
      <c r="F90" s="106"/>
      <c r="G90" s="106"/>
      <c r="H90" s="106"/>
      <c r="I90" s="107"/>
      <c r="J90" s="106"/>
      <c r="L90" s="131" t="s">
        <v>17</v>
      </c>
      <c r="M90" s="845">
        <f t="shared" ref="M90:V90" si="95">+M87+M88+M89</f>
        <v>1344</v>
      </c>
      <c r="N90" s="846">
        <f t="shared" si="95"/>
        <v>6154</v>
      </c>
      <c r="O90" s="845">
        <f t="shared" si="95"/>
        <v>7498</v>
      </c>
      <c r="P90" s="845">
        <f t="shared" si="95"/>
        <v>60</v>
      </c>
      <c r="Q90" s="847">
        <f t="shared" si="95"/>
        <v>7558</v>
      </c>
      <c r="R90" s="845">
        <f t="shared" si="95"/>
        <v>2071</v>
      </c>
      <c r="S90" s="846">
        <f t="shared" si="95"/>
        <v>9183</v>
      </c>
      <c r="T90" s="845">
        <f t="shared" si="95"/>
        <v>11254</v>
      </c>
      <c r="U90" s="845">
        <f t="shared" si="95"/>
        <v>24</v>
      </c>
      <c r="V90" s="847">
        <f t="shared" si="95"/>
        <v>11278</v>
      </c>
      <c r="W90" s="848">
        <f t="shared" si="94"/>
        <v>49.21937020375762</v>
      </c>
      <c r="Y90" s="296"/>
      <c r="Z90" s="296"/>
    </row>
    <row r="91" spans="1:26" ht="13.5" thickTop="1">
      <c r="A91" s="106"/>
      <c r="B91" s="137"/>
      <c r="C91" s="106"/>
      <c r="D91" s="106"/>
      <c r="E91" s="106"/>
      <c r="F91" s="106"/>
      <c r="G91" s="106"/>
      <c r="H91" s="106"/>
      <c r="I91" s="107"/>
      <c r="J91" s="106"/>
      <c r="L91" s="147" t="s">
        <v>18</v>
      </c>
      <c r="M91" s="169">
        <v>529</v>
      </c>
      <c r="N91" s="170">
        <v>2194</v>
      </c>
      <c r="O91" s="842">
        <f>M91+N91</f>
        <v>2723</v>
      </c>
      <c r="P91" s="89">
        <v>3</v>
      </c>
      <c r="Q91" s="843">
        <f>+P91+O91</f>
        <v>2726</v>
      </c>
      <c r="R91" s="169">
        <v>716</v>
      </c>
      <c r="S91" s="170">
        <v>2657</v>
      </c>
      <c r="T91" s="842">
        <f>R91+S91</f>
        <v>3373</v>
      </c>
      <c r="U91" s="89">
        <v>0</v>
      </c>
      <c r="V91" s="843">
        <f t="shared" ref="V91:V96" si="96">+U91+T91</f>
        <v>3373</v>
      </c>
      <c r="W91" s="143">
        <f t="shared" si="94"/>
        <v>23.734409391049162</v>
      </c>
      <c r="Y91" s="296"/>
      <c r="Z91" s="296"/>
    </row>
    <row r="92" spans="1:26">
      <c r="A92" s="106"/>
      <c r="B92" s="137"/>
      <c r="C92" s="106"/>
      <c r="D92" s="106"/>
      <c r="E92" s="106"/>
      <c r="F92" s="106"/>
      <c r="G92" s="106"/>
      <c r="H92" s="106"/>
      <c r="I92" s="107"/>
      <c r="J92" s="106"/>
      <c r="L92" s="147" t="s">
        <v>19</v>
      </c>
      <c r="M92" s="169">
        <v>412</v>
      </c>
      <c r="N92" s="170">
        <v>1924</v>
      </c>
      <c r="O92" s="842">
        <f>M92+N92</f>
        <v>2336</v>
      </c>
      <c r="P92" s="89">
        <v>9</v>
      </c>
      <c r="Q92" s="843">
        <f>+P92+O92</f>
        <v>2345</v>
      </c>
      <c r="R92" s="169">
        <v>551</v>
      </c>
      <c r="S92" s="170">
        <v>2567</v>
      </c>
      <c r="T92" s="842">
        <f>R92+S92</f>
        <v>3118</v>
      </c>
      <c r="U92" s="89">
        <v>14</v>
      </c>
      <c r="V92" s="843">
        <f>+U92+T92</f>
        <v>3132</v>
      </c>
      <c r="W92" s="143">
        <f>IF(Q92=0,0,((V92/Q92)-1)*100)</f>
        <v>33.560767590618347</v>
      </c>
      <c r="Y92" s="296"/>
      <c r="Z92" s="296"/>
    </row>
    <row r="93" spans="1:26" ht="13.5" thickBot="1">
      <c r="A93" s="106"/>
      <c r="B93" s="137"/>
      <c r="C93" s="106"/>
      <c r="D93" s="106"/>
      <c r="E93" s="106"/>
      <c r="F93" s="106"/>
      <c r="G93" s="106"/>
      <c r="H93" s="106"/>
      <c r="I93" s="107"/>
      <c r="J93" s="106"/>
      <c r="L93" s="147" t="s">
        <v>20</v>
      </c>
      <c r="M93" s="169">
        <v>1035</v>
      </c>
      <c r="N93" s="170">
        <v>2757</v>
      </c>
      <c r="O93" s="842">
        <f>M93+N93</f>
        <v>3792</v>
      </c>
      <c r="P93" s="89">
        <v>0</v>
      </c>
      <c r="Q93" s="843">
        <f>+P93+O93</f>
        <v>3792</v>
      </c>
      <c r="R93" s="169">
        <v>805</v>
      </c>
      <c r="S93" s="170">
        <v>3327</v>
      </c>
      <c r="T93" s="842">
        <f>R93+S93</f>
        <v>4132</v>
      </c>
      <c r="U93" s="89">
        <v>21</v>
      </c>
      <c r="V93" s="843">
        <f>+U93+T93</f>
        <v>4153</v>
      </c>
      <c r="W93" s="143">
        <f>IF(Q93=0,0,((V93/Q93)-1)*100)</f>
        <v>9.5200421940928379</v>
      </c>
      <c r="Y93" s="296"/>
      <c r="Z93" s="296"/>
    </row>
    <row r="94" spans="1:26" ht="14.25" thickTop="1" thickBot="1">
      <c r="A94" s="106"/>
      <c r="B94" s="137"/>
      <c r="C94" s="106"/>
      <c r="D94" s="106"/>
      <c r="E94" s="106"/>
      <c r="F94" s="106"/>
      <c r="G94" s="106"/>
      <c r="H94" s="106"/>
      <c r="I94" s="107"/>
      <c r="J94" s="106"/>
      <c r="L94" s="131" t="s">
        <v>87</v>
      </c>
      <c r="M94" s="845">
        <f>+M91+M92+M93</f>
        <v>1976</v>
      </c>
      <c r="N94" s="846">
        <f t="shared" ref="N94:V94" si="97">+N91+N92+N93</f>
        <v>6875</v>
      </c>
      <c r="O94" s="845">
        <f t="shared" si="97"/>
        <v>8851</v>
      </c>
      <c r="P94" s="845">
        <f t="shared" si="97"/>
        <v>12</v>
      </c>
      <c r="Q94" s="847">
        <f t="shared" si="97"/>
        <v>8863</v>
      </c>
      <c r="R94" s="845">
        <f t="shared" si="97"/>
        <v>2072</v>
      </c>
      <c r="S94" s="846">
        <f t="shared" si="97"/>
        <v>8551</v>
      </c>
      <c r="T94" s="845">
        <f t="shared" si="97"/>
        <v>10623</v>
      </c>
      <c r="U94" s="845">
        <f t="shared" si="97"/>
        <v>35</v>
      </c>
      <c r="V94" s="847">
        <f t="shared" si="97"/>
        <v>10658</v>
      </c>
      <c r="W94" s="848">
        <f t="shared" ref="W94" si="98">IF(Q94=0,0,((V94/Q94)-1)*100)</f>
        <v>20.252736093873413</v>
      </c>
      <c r="Y94" s="296"/>
      <c r="Z94" s="296"/>
    </row>
    <row r="95" spans="1:26" ht="13.5" thickTop="1">
      <c r="A95" s="106"/>
      <c r="B95" s="137"/>
      <c r="C95" s="106"/>
      <c r="D95" s="106"/>
      <c r="E95" s="106"/>
      <c r="F95" s="106"/>
      <c r="G95" s="106"/>
      <c r="H95" s="106"/>
      <c r="I95" s="107"/>
      <c r="J95" s="106"/>
      <c r="L95" s="147" t="s">
        <v>21</v>
      </c>
      <c r="M95" s="169">
        <v>785</v>
      </c>
      <c r="N95" s="170">
        <v>2701</v>
      </c>
      <c r="O95" s="842">
        <f>M95+N95</f>
        <v>3486</v>
      </c>
      <c r="P95" s="89">
        <v>17</v>
      </c>
      <c r="Q95" s="843">
        <f>+P95+O95</f>
        <v>3503</v>
      </c>
      <c r="R95" s="169">
        <v>1050</v>
      </c>
      <c r="S95" s="170">
        <v>3270</v>
      </c>
      <c r="T95" s="842">
        <f>R95+S95</f>
        <v>4320</v>
      </c>
      <c r="U95" s="89">
        <v>0</v>
      </c>
      <c r="V95" s="843">
        <f t="shared" si="96"/>
        <v>4320</v>
      </c>
      <c r="W95" s="143">
        <f t="shared" si="94"/>
        <v>23.322866114758778</v>
      </c>
      <c r="Y95" s="296"/>
      <c r="Z95" s="296"/>
    </row>
    <row r="96" spans="1:26">
      <c r="A96" s="106"/>
      <c r="B96" s="137"/>
      <c r="C96" s="106"/>
      <c r="D96" s="106"/>
      <c r="E96" s="106"/>
      <c r="F96" s="106"/>
      <c r="G96" s="106"/>
      <c r="H96" s="106"/>
      <c r="I96" s="107"/>
      <c r="J96" s="106"/>
      <c r="L96" s="147" t="s">
        <v>88</v>
      </c>
      <c r="M96" s="169">
        <v>677</v>
      </c>
      <c r="N96" s="170">
        <v>2778</v>
      </c>
      <c r="O96" s="842">
        <f>M96+N96</f>
        <v>3455</v>
      </c>
      <c r="P96" s="89">
        <v>16</v>
      </c>
      <c r="Q96" s="843">
        <f>O96+P96</f>
        <v>3471</v>
      </c>
      <c r="R96" s="169">
        <v>1128</v>
      </c>
      <c r="S96" s="170">
        <v>3601</v>
      </c>
      <c r="T96" s="842">
        <f>R96+S96</f>
        <v>4729</v>
      </c>
      <c r="U96" s="89">
        <v>1</v>
      </c>
      <c r="V96" s="843">
        <f t="shared" si="96"/>
        <v>4730</v>
      </c>
      <c r="W96" s="143">
        <f t="shared" si="94"/>
        <v>36.271967732641897</v>
      </c>
      <c r="Y96" s="296"/>
      <c r="Z96" s="296"/>
    </row>
    <row r="97" spans="1:27" ht="13.5" thickBot="1">
      <c r="A97" s="106"/>
      <c r="B97" s="137"/>
      <c r="C97" s="106"/>
      <c r="D97" s="106"/>
      <c r="E97" s="106"/>
      <c r="F97" s="106"/>
      <c r="G97" s="106"/>
      <c r="H97" s="106"/>
      <c r="I97" s="107"/>
      <c r="J97" s="106"/>
      <c r="L97" s="147" t="s">
        <v>22</v>
      </c>
      <c r="M97" s="169">
        <v>925</v>
      </c>
      <c r="N97" s="170">
        <v>2462</v>
      </c>
      <c r="O97" s="844">
        <f>M97+N97</f>
        <v>3387</v>
      </c>
      <c r="P97" s="176">
        <v>9</v>
      </c>
      <c r="Q97" s="843">
        <f>O97+P97</f>
        <v>3396</v>
      </c>
      <c r="R97" s="169">
        <v>903</v>
      </c>
      <c r="S97" s="170">
        <v>3244</v>
      </c>
      <c r="T97" s="844">
        <f>R97+S97</f>
        <v>4147</v>
      </c>
      <c r="U97" s="176">
        <v>0</v>
      </c>
      <c r="V97" s="843">
        <f>+U97+T97</f>
        <v>4147</v>
      </c>
      <c r="W97" s="143">
        <f>IF(Q97=0,0,((V97/Q97)-1)*100)</f>
        <v>22.114252061248528</v>
      </c>
      <c r="Y97" s="296"/>
      <c r="Z97" s="296"/>
    </row>
    <row r="98" spans="1:27" ht="14.25" thickTop="1" thickBot="1">
      <c r="A98" s="106"/>
      <c r="B98" s="137"/>
      <c r="C98" s="106"/>
      <c r="D98" s="106"/>
      <c r="E98" s="106"/>
      <c r="F98" s="106"/>
      <c r="G98" s="106"/>
      <c r="H98" s="106"/>
      <c r="I98" s="107"/>
      <c r="J98" s="106"/>
      <c r="L98" s="132" t="s">
        <v>60</v>
      </c>
      <c r="M98" s="849">
        <f>+M95+M96+M97</f>
        <v>2387</v>
      </c>
      <c r="N98" s="849">
        <f t="shared" ref="N98:V98" si="99">+N95+N96+N97</f>
        <v>7941</v>
      </c>
      <c r="O98" s="850">
        <f t="shared" si="99"/>
        <v>10328</v>
      </c>
      <c r="P98" s="850">
        <f t="shared" si="99"/>
        <v>42</v>
      </c>
      <c r="Q98" s="850">
        <f t="shared" si="99"/>
        <v>10370</v>
      </c>
      <c r="R98" s="849">
        <f t="shared" si="99"/>
        <v>3081</v>
      </c>
      <c r="S98" s="849">
        <f t="shared" si="99"/>
        <v>10115</v>
      </c>
      <c r="T98" s="850">
        <f t="shared" si="99"/>
        <v>13196</v>
      </c>
      <c r="U98" s="850">
        <f t="shared" si="99"/>
        <v>1</v>
      </c>
      <c r="V98" s="850">
        <f t="shared" si="99"/>
        <v>13197</v>
      </c>
      <c r="W98" s="851">
        <f>IF(Q98=0,0,((V98/Q98)-1)*100)</f>
        <v>27.261330761812918</v>
      </c>
      <c r="Y98" s="296"/>
      <c r="Z98" s="296"/>
    </row>
    <row r="99" spans="1:27" ht="13.5" thickTop="1">
      <c r="A99" s="106"/>
      <c r="B99" s="137"/>
      <c r="C99" s="106"/>
      <c r="D99" s="106"/>
      <c r="E99" s="106"/>
      <c r="F99" s="106"/>
      <c r="G99" s="106"/>
      <c r="H99" s="106"/>
      <c r="I99" s="107"/>
      <c r="J99" s="106"/>
      <c r="L99" s="147" t="s">
        <v>24</v>
      </c>
      <c r="M99" s="169">
        <v>976</v>
      </c>
      <c r="N99" s="170">
        <v>2524</v>
      </c>
      <c r="O99" s="844">
        <f>M99+N99</f>
        <v>3500</v>
      </c>
      <c r="P99" s="177">
        <v>12</v>
      </c>
      <c r="Q99" s="843">
        <f>O99+P99</f>
        <v>3512</v>
      </c>
      <c r="R99" s="169">
        <v>1063</v>
      </c>
      <c r="S99" s="170">
        <v>3157</v>
      </c>
      <c r="T99" s="844">
        <f>R99+S99</f>
        <v>4220</v>
      </c>
      <c r="U99" s="177">
        <v>0</v>
      </c>
      <c r="V99" s="843">
        <f>+U99+T99</f>
        <v>4220</v>
      </c>
      <c r="W99" s="143">
        <f>IF(Q99=0,0,((V99/Q99)-1)*100)</f>
        <v>20.159453302961271</v>
      </c>
    </row>
    <row r="100" spans="1:27">
      <c r="A100" s="106"/>
      <c r="B100" s="137"/>
      <c r="C100" s="106"/>
      <c r="D100" s="106"/>
      <c r="E100" s="106"/>
      <c r="F100" s="106"/>
      <c r="G100" s="106"/>
      <c r="H100" s="106"/>
      <c r="I100" s="107"/>
      <c r="J100" s="106"/>
      <c r="L100" s="147" t="s">
        <v>25</v>
      </c>
      <c r="M100" s="169">
        <v>1014</v>
      </c>
      <c r="N100" s="170">
        <v>2891</v>
      </c>
      <c r="O100" s="844">
        <f>M100+N100</f>
        <v>3905</v>
      </c>
      <c r="P100" s="89">
        <v>15</v>
      </c>
      <c r="Q100" s="843">
        <f>O100+P100</f>
        <v>3920</v>
      </c>
      <c r="R100" s="169">
        <v>1056</v>
      </c>
      <c r="S100" s="170">
        <v>3232</v>
      </c>
      <c r="T100" s="844">
        <f>R100+S100</f>
        <v>4288</v>
      </c>
      <c r="U100" s="89">
        <v>6</v>
      </c>
      <c r="V100" s="843">
        <f t="shared" ref="V100" si="100">+U100+T100</f>
        <v>4294</v>
      </c>
      <c r="W100" s="143">
        <f t="shared" ref="W100" si="101">IF(Q100=0,0,((V100/Q100)-1)*100)</f>
        <v>9.5408163265306101</v>
      </c>
    </row>
    <row r="101" spans="1:27" ht="13.5" thickBot="1">
      <c r="A101" s="85"/>
      <c r="B101" s="137"/>
      <c r="C101" s="106"/>
      <c r="D101" s="106"/>
      <c r="E101" s="106"/>
      <c r="F101" s="106"/>
      <c r="G101" s="106"/>
      <c r="H101" s="106"/>
      <c r="I101" s="107"/>
      <c r="J101" s="85"/>
      <c r="L101" s="147" t="s">
        <v>26</v>
      </c>
      <c r="M101" s="169">
        <v>1176</v>
      </c>
      <c r="N101" s="170">
        <v>3010</v>
      </c>
      <c r="O101" s="844">
        <f>M101+N101</f>
        <v>4186</v>
      </c>
      <c r="P101" s="89">
        <v>4</v>
      </c>
      <c r="Q101" s="843">
        <f>P101+O101</f>
        <v>4190</v>
      </c>
      <c r="R101" s="169">
        <v>994</v>
      </c>
      <c r="S101" s="170">
        <v>3271</v>
      </c>
      <c r="T101" s="844">
        <f>R101+S101</f>
        <v>4265</v>
      </c>
      <c r="U101" s="89">
        <v>0</v>
      </c>
      <c r="V101" s="843">
        <f>+U101+T101</f>
        <v>4265</v>
      </c>
      <c r="W101" s="143">
        <f>IF(Q101=0,0,((V101/Q101)-1)*100)</f>
        <v>1.7899761336515496</v>
      </c>
    </row>
    <row r="102" spans="1:27" ht="14.25" thickTop="1" thickBot="1">
      <c r="A102" s="106"/>
      <c r="B102" s="137"/>
      <c r="C102" s="106"/>
      <c r="D102" s="106"/>
      <c r="E102" s="106"/>
      <c r="F102" s="106"/>
      <c r="G102" s="106"/>
      <c r="H102" s="106"/>
      <c r="I102" s="107"/>
      <c r="J102" s="106"/>
      <c r="L102" s="131" t="s">
        <v>27</v>
      </c>
      <c r="M102" s="845">
        <f>+M99+M100+M101</f>
        <v>3166</v>
      </c>
      <c r="N102" s="846">
        <f t="shared" ref="N102:V102" si="102">+N99+N100+N101</f>
        <v>8425</v>
      </c>
      <c r="O102" s="845">
        <f t="shared" si="102"/>
        <v>11591</v>
      </c>
      <c r="P102" s="845">
        <f t="shared" si="102"/>
        <v>31</v>
      </c>
      <c r="Q102" s="845">
        <f t="shared" si="102"/>
        <v>11622</v>
      </c>
      <c r="R102" s="845">
        <f t="shared" si="102"/>
        <v>3113</v>
      </c>
      <c r="S102" s="846">
        <f t="shared" si="102"/>
        <v>9660</v>
      </c>
      <c r="T102" s="845">
        <f t="shared" si="102"/>
        <v>12773</v>
      </c>
      <c r="U102" s="845">
        <f t="shared" si="102"/>
        <v>6</v>
      </c>
      <c r="V102" s="845">
        <f t="shared" si="102"/>
        <v>12779</v>
      </c>
      <c r="W102" s="848">
        <f t="shared" ref="W102" si="103">IF(Q102=0,0,((V102/Q102)-1)*100)</f>
        <v>9.9552572706935081</v>
      </c>
    </row>
    <row r="103" spans="1:27" s="83" customFormat="1" ht="14.25" thickTop="1" thickBot="1">
      <c r="A103" s="106"/>
      <c r="B103" s="137"/>
      <c r="C103" s="106"/>
      <c r="D103" s="106"/>
      <c r="E103" s="106"/>
      <c r="F103" s="106"/>
      <c r="G103" s="106"/>
      <c r="H103" s="106"/>
      <c r="I103" s="107"/>
      <c r="J103" s="106"/>
      <c r="L103" s="131" t="s">
        <v>92</v>
      </c>
      <c r="M103" s="845">
        <f>+M94+M98+M99+M100+M101</f>
        <v>7529</v>
      </c>
      <c r="N103" s="846">
        <f t="shared" ref="N103:V103" si="104">+N94+N98+N99+N100+N101</f>
        <v>23241</v>
      </c>
      <c r="O103" s="845">
        <f t="shared" si="104"/>
        <v>30770</v>
      </c>
      <c r="P103" s="845">
        <f t="shared" si="104"/>
        <v>85</v>
      </c>
      <c r="Q103" s="845">
        <f t="shared" si="104"/>
        <v>30855</v>
      </c>
      <c r="R103" s="845">
        <f t="shared" si="104"/>
        <v>8266</v>
      </c>
      <c r="S103" s="846">
        <f t="shared" si="104"/>
        <v>28326</v>
      </c>
      <c r="T103" s="845">
        <f t="shared" si="104"/>
        <v>36592</v>
      </c>
      <c r="U103" s="845">
        <f t="shared" si="104"/>
        <v>42</v>
      </c>
      <c r="V103" s="847">
        <f t="shared" si="104"/>
        <v>36634</v>
      </c>
      <c r="W103" s="848">
        <f>IF(Q103=0,0,((V103/Q103)-1)*100)</f>
        <v>18.729541403338203</v>
      </c>
      <c r="X103" s="199"/>
      <c r="Y103" s="296"/>
      <c r="Z103" s="296"/>
      <c r="AA103" s="260"/>
    </row>
    <row r="104" spans="1:27" ht="14.25" thickTop="1" thickBot="1">
      <c r="A104" s="106"/>
      <c r="B104" s="137"/>
      <c r="C104" s="106"/>
      <c r="D104" s="106"/>
      <c r="E104" s="106"/>
      <c r="F104" s="106"/>
      <c r="G104" s="106"/>
      <c r="H104" s="106"/>
      <c r="I104" s="107"/>
      <c r="J104" s="106"/>
      <c r="L104" s="131" t="s">
        <v>89</v>
      </c>
      <c r="M104" s="845">
        <f>+M90+M94+M98+M102</f>
        <v>8873</v>
      </c>
      <c r="N104" s="846">
        <f t="shared" ref="N104:V104" si="105">+N90+N94+N98+N102</f>
        <v>29395</v>
      </c>
      <c r="O104" s="845">
        <f t="shared" si="105"/>
        <v>38268</v>
      </c>
      <c r="P104" s="845">
        <f t="shared" si="105"/>
        <v>145</v>
      </c>
      <c r="Q104" s="847">
        <f t="shared" si="105"/>
        <v>38413</v>
      </c>
      <c r="R104" s="845">
        <f t="shared" si="105"/>
        <v>10337</v>
      </c>
      <c r="S104" s="846">
        <f t="shared" si="105"/>
        <v>37509</v>
      </c>
      <c r="T104" s="845">
        <f t="shared" si="105"/>
        <v>47846</v>
      </c>
      <c r="U104" s="845">
        <f t="shared" si="105"/>
        <v>66</v>
      </c>
      <c r="V104" s="847">
        <f t="shared" si="105"/>
        <v>47912</v>
      </c>
      <c r="W104" s="848">
        <f>IF(Q104=0,0,((V104/Q104)-1)*100)</f>
        <v>24.728607502668364</v>
      </c>
      <c r="Y104" s="296"/>
      <c r="Z104" s="296"/>
    </row>
    <row r="105" spans="1:27" ht="14.25" thickTop="1" thickBot="1">
      <c r="A105" s="106"/>
      <c r="B105" s="137"/>
      <c r="C105" s="106"/>
      <c r="D105" s="106"/>
      <c r="E105" s="106"/>
      <c r="F105" s="106"/>
      <c r="G105" s="106"/>
      <c r="H105" s="106"/>
      <c r="I105" s="107"/>
      <c r="J105" s="106"/>
      <c r="L105" s="130" t="s">
        <v>59</v>
      </c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4"/>
    </row>
    <row r="106" spans="1:27" ht="13.5" thickTop="1">
      <c r="B106" s="137"/>
      <c r="C106" s="106"/>
      <c r="D106" s="106"/>
      <c r="E106" s="106"/>
      <c r="F106" s="106"/>
      <c r="G106" s="106"/>
      <c r="H106" s="106"/>
      <c r="I106" s="107"/>
      <c r="L106" s="1452" t="s">
        <v>44</v>
      </c>
      <c r="M106" s="1453"/>
      <c r="N106" s="1453"/>
      <c r="O106" s="1453"/>
      <c r="P106" s="1453"/>
      <c r="Q106" s="1453"/>
      <c r="R106" s="1453"/>
      <c r="S106" s="1453"/>
      <c r="T106" s="1453"/>
      <c r="U106" s="1453"/>
      <c r="V106" s="1453"/>
      <c r="W106" s="1454"/>
    </row>
    <row r="107" spans="1:27" ht="13.5" thickBot="1">
      <c r="B107" s="137"/>
      <c r="C107" s="106"/>
      <c r="D107" s="106"/>
      <c r="E107" s="106"/>
      <c r="F107" s="106"/>
      <c r="G107" s="106"/>
      <c r="H107" s="106"/>
      <c r="I107" s="107"/>
      <c r="L107" s="1455" t="s">
        <v>45</v>
      </c>
      <c r="M107" s="1456"/>
      <c r="N107" s="1456"/>
      <c r="O107" s="1456"/>
      <c r="P107" s="1456"/>
      <c r="Q107" s="1456"/>
      <c r="R107" s="1456"/>
      <c r="S107" s="1456"/>
      <c r="T107" s="1456"/>
      <c r="U107" s="1456"/>
      <c r="V107" s="1456"/>
      <c r="W107" s="1457"/>
    </row>
    <row r="108" spans="1:27" ht="14.25" thickTop="1" thickBot="1">
      <c r="B108" s="137"/>
      <c r="C108" s="106"/>
      <c r="D108" s="106"/>
      <c r="E108" s="106"/>
      <c r="F108" s="106"/>
      <c r="G108" s="106"/>
      <c r="H108" s="106"/>
      <c r="I108" s="107"/>
      <c r="L108" s="127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105" t="s">
        <v>40</v>
      </c>
    </row>
    <row r="109" spans="1:27" ht="14.25" thickTop="1" thickBot="1">
      <c r="B109" s="127"/>
      <c r="C109" s="83"/>
      <c r="D109" s="83"/>
      <c r="E109" s="83"/>
      <c r="F109" s="83"/>
      <c r="G109" s="83"/>
      <c r="H109" s="83"/>
      <c r="I109" s="84"/>
      <c r="L109" s="145"/>
      <c r="M109" s="1464" t="s">
        <v>90</v>
      </c>
      <c r="N109" s="1465"/>
      <c r="O109" s="1465"/>
      <c r="P109" s="1465"/>
      <c r="Q109" s="1466"/>
      <c r="R109" s="1464" t="s">
        <v>91</v>
      </c>
      <c r="S109" s="1465"/>
      <c r="T109" s="1465"/>
      <c r="U109" s="1465"/>
      <c r="V109" s="1466"/>
      <c r="W109" s="146" t="s">
        <v>4</v>
      </c>
    </row>
    <row r="110" spans="1:27" ht="13.5" thickTop="1">
      <c r="B110" s="137"/>
      <c r="C110" s="106"/>
      <c r="D110" s="106"/>
      <c r="E110" s="106"/>
      <c r="F110" s="106"/>
      <c r="G110" s="106"/>
      <c r="H110" s="106"/>
      <c r="I110" s="107"/>
      <c r="L110" s="147" t="s">
        <v>5</v>
      </c>
      <c r="M110" s="148"/>
      <c r="N110" s="151"/>
      <c r="O110" s="121"/>
      <c r="P110" s="152"/>
      <c r="Q110" s="122"/>
      <c r="R110" s="148"/>
      <c r="S110" s="151"/>
      <c r="T110" s="121"/>
      <c r="U110" s="152"/>
      <c r="V110" s="122"/>
      <c r="W110" s="150" t="s">
        <v>6</v>
      </c>
    </row>
    <row r="111" spans="1:27" ht="13.5" thickBot="1">
      <c r="B111" s="137"/>
      <c r="C111" s="106"/>
      <c r="D111" s="106"/>
      <c r="E111" s="106"/>
      <c r="F111" s="106"/>
      <c r="G111" s="106"/>
      <c r="H111" s="106"/>
      <c r="I111" s="107"/>
      <c r="L111" s="153"/>
      <c r="M111" s="157" t="s">
        <v>41</v>
      </c>
      <c r="N111" s="158" t="s">
        <v>42</v>
      </c>
      <c r="O111" s="123" t="s">
        <v>43</v>
      </c>
      <c r="P111" s="159" t="s">
        <v>13</v>
      </c>
      <c r="Q111" s="668" t="s">
        <v>9</v>
      </c>
      <c r="R111" s="157" t="s">
        <v>41</v>
      </c>
      <c r="S111" s="158" t="s">
        <v>42</v>
      </c>
      <c r="T111" s="123" t="s">
        <v>43</v>
      </c>
      <c r="U111" s="159" t="s">
        <v>13</v>
      </c>
      <c r="V111" s="668" t="s">
        <v>9</v>
      </c>
      <c r="W111" s="156"/>
    </row>
    <row r="112" spans="1:27" ht="4.5" customHeight="1" thickTop="1">
      <c r="B112" s="137"/>
      <c r="C112" s="106"/>
      <c r="D112" s="106"/>
      <c r="E112" s="106"/>
      <c r="F112" s="106"/>
      <c r="G112" s="106"/>
      <c r="H112" s="106"/>
      <c r="I112" s="107"/>
      <c r="L112" s="147"/>
      <c r="M112" s="163"/>
      <c r="N112" s="164"/>
      <c r="O112" s="840"/>
      <c r="P112" s="165"/>
      <c r="Q112" s="841"/>
      <c r="R112" s="163"/>
      <c r="S112" s="164"/>
      <c r="T112" s="840"/>
      <c r="U112" s="165"/>
      <c r="V112" s="841"/>
      <c r="W112" s="166"/>
    </row>
    <row r="113" spans="1:27">
      <c r="B113" s="137"/>
      <c r="C113" s="106"/>
      <c r="D113" s="106"/>
      <c r="E113" s="106"/>
      <c r="F113" s="106"/>
      <c r="G113" s="106"/>
      <c r="H113" s="106"/>
      <c r="I113" s="107"/>
      <c r="L113" s="147" t="s">
        <v>14</v>
      </c>
      <c r="M113" s="169">
        <v>325</v>
      </c>
      <c r="N113" s="170">
        <v>1019</v>
      </c>
      <c r="O113" s="842">
        <f>M113+N113</f>
        <v>1344</v>
      </c>
      <c r="P113" s="89">
        <v>3</v>
      </c>
      <c r="Q113" s="843">
        <f>O113+P113</f>
        <v>1347</v>
      </c>
      <c r="R113" s="169">
        <v>274</v>
      </c>
      <c r="S113" s="170">
        <v>560</v>
      </c>
      <c r="T113" s="844">
        <f>R113+S113</f>
        <v>834</v>
      </c>
      <c r="U113" s="89">
        <v>1</v>
      </c>
      <c r="V113" s="843">
        <f>T113+U113</f>
        <v>835</v>
      </c>
      <c r="W113" s="143">
        <f t="shared" ref="W113:W126" si="106">IF(Q113=0,0,((V113/Q113)-1)*100)</f>
        <v>-38.01039346696362</v>
      </c>
    </row>
    <row r="114" spans="1:27">
      <c r="B114" s="137"/>
      <c r="C114" s="106"/>
      <c r="D114" s="106"/>
      <c r="E114" s="106"/>
      <c r="F114" s="106"/>
      <c r="G114" s="106"/>
      <c r="H114" s="106"/>
      <c r="I114" s="107"/>
      <c r="L114" s="147" t="s">
        <v>15</v>
      </c>
      <c r="M114" s="169">
        <v>319</v>
      </c>
      <c r="N114" s="170">
        <v>1009</v>
      </c>
      <c r="O114" s="842">
        <f>M114+N114</f>
        <v>1328</v>
      </c>
      <c r="P114" s="89">
        <v>0</v>
      </c>
      <c r="Q114" s="843">
        <f>O114+P114</f>
        <v>1328</v>
      </c>
      <c r="R114" s="169">
        <v>277</v>
      </c>
      <c r="S114" s="170">
        <v>623</v>
      </c>
      <c r="T114" s="844">
        <f>R114+S114</f>
        <v>900</v>
      </c>
      <c r="U114" s="89">
        <v>0</v>
      </c>
      <c r="V114" s="843">
        <f>T114+U114</f>
        <v>900</v>
      </c>
      <c r="W114" s="143">
        <f t="shared" si="106"/>
        <v>-32.228915662650607</v>
      </c>
      <c r="Y114" s="296"/>
    </row>
    <row r="115" spans="1:27" ht="13.5" thickBot="1">
      <c r="B115" s="137"/>
      <c r="C115" s="106"/>
      <c r="D115" s="106"/>
      <c r="E115" s="106"/>
      <c r="F115" s="106"/>
      <c r="G115" s="106"/>
      <c r="H115" s="106"/>
      <c r="I115" s="107"/>
      <c r="L115" s="153" t="s">
        <v>16</v>
      </c>
      <c r="M115" s="169">
        <v>379</v>
      </c>
      <c r="N115" s="170">
        <v>1070</v>
      </c>
      <c r="O115" s="842">
        <f>M115+N115</f>
        <v>1449</v>
      </c>
      <c r="P115" s="89">
        <v>0</v>
      </c>
      <c r="Q115" s="843">
        <f>O115+P115</f>
        <v>1449</v>
      </c>
      <c r="R115" s="169">
        <v>331</v>
      </c>
      <c r="S115" s="170">
        <v>643</v>
      </c>
      <c r="T115" s="844">
        <f>R115+S115</f>
        <v>974</v>
      </c>
      <c r="U115" s="89">
        <v>1</v>
      </c>
      <c r="V115" s="843">
        <f>T115+U115</f>
        <v>975</v>
      </c>
      <c r="W115" s="143">
        <f t="shared" si="106"/>
        <v>-32.712215320910978</v>
      </c>
      <c r="Y115" s="296"/>
    </row>
    <row r="116" spans="1:27" ht="14.25" thickTop="1" thickBot="1">
      <c r="B116" s="137"/>
      <c r="C116" s="106"/>
      <c r="D116" s="106"/>
      <c r="E116" s="106"/>
      <c r="F116" s="106"/>
      <c r="G116" s="106"/>
      <c r="H116" s="106"/>
      <c r="I116" s="107"/>
      <c r="L116" s="131" t="s">
        <v>17</v>
      </c>
      <c r="M116" s="845">
        <f>+M113+M114+M115</f>
        <v>1023</v>
      </c>
      <c r="N116" s="846">
        <f>+N113+N114+N115</f>
        <v>3098</v>
      </c>
      <c r="O116" s="845">
        <f>+O113+O114+O115</f>
        <v>4121</v>
      </c>
      <c r="P116" s="845">
        <f>+P113+P114+P115</f>
        <v>3</v>
      </c>
      <c r="Q116" s="847">
        <f>Q115+Q113+Q114</f>
        <v>4124</v>
      </c>
      <c r="R116" s="845">
        <f>+R113+R114+R115</f>
        <v>882</v>
      </c>
      <c r="S116" s="846">
        <f>+S113+S114+S115</f>
        <v>1826</v>
      </c>
      <c r="T116" s="845">
        <f>+T113+T114+T115</f>
        <v>2708</v>
      </c>
      <c r="U116" s="845">
        <f>+U113+U114+U115</f>
        <v>2</v>
      </c>
      <c r="V116" s="847">
        <f>V115+V113+V114</f>
        <v>2710</v>
      </c>
      <c r="W116" s="848">
        <f t="shared" si="106"/>
        <v>-34.287099903006791</v>
      </c>
      <c r="Y116" s="296"/>
      <c r="Z116" s="296"/>
    </row>
    <row r="117" spans="1:27" ht="13.5" thickTop="1">
      <c r="B117" s="137"/>
      <c r="C117" s="106"/>
      <c r="D117" s="106"/>
      <c r="E117" s="106"/>
      <c r="F117" s="106"/>
      <c r="G117" s="106"/>
      <c r="H117" s="106"/>
      <c r="I117" s="107"/>
      <c r="L117" s="147" t="s">
        <v>18</v>
      </c>
      <c r="M117" s="169">
        <v>351</v>
      </c>
      <c r="N117" s="170">
        <v>994</v>
      </c>
      <c r="O117" s="842">
        <f>M117+N117</f>
        <v>1345</v>
      </c>
      <c r="P117" s="89">
        <v>0</v>
      </c>
      <c r="Q117" s="843">
        <f>O117+P117</f>
        <v>1345</v>
      </c>
      <c r="R117" s="169">
        <v>381</v>
      </c>
      <c r="S117" s="170">
        <v>733</v>
      </c>
      <c r="T117" s="842">
        <f>R117+S117</f>
        <v>1114</v>
      </c>
      <c r="U117" s="89">
        <v>0</v>
      </c>
      <c r="V117" s="843">
        <f>T117+U117</f>
        <v>1114</v>
      </c>
      <c r="W117" s="143">
        <f t="shared" si="106"/>
        <v>-17.174721189591079</v>
      </c>
      <c r="Y117" s="296"/>
      <c r="Z117" s="296"/>
    </row>
    <row r="118" spans="1:27">
      <c r="B118" s="137"/>
      <c r="C118" s="106"/>
      <c r="D118" s="106"/>
      <c r="E118" s="106"/>
      <c r="F118" s="106"/>
      <c r="G118" s="106"/>
      <c r="H118" s="106"/>
      <c r="I118" s="107"/>
      <c r="L118" s="147" t="s">
        <v>19</v>
      </c>
      <c r="M118" s="169">
        <v>438</v>
      </c>
      <c r="N118" s="170">
        <v>1056</v>
      </c>
      <c r="O118" s="842">
        <f>M118+N118</f>
        <v>1494</v>
      </c>
      <c r="P118" s="89">
        <v>0</v>
      </c>
      <c r="Q118" s="843">
        <f>O118+P118</f>
        <v>1494</v>
      </c>
      <c r="R118" s="169">
        <v>370</v>
      </c>
      <c r="S118" s="170">
        <v>627</v>
      </c>
      <c r="T118" s="842">
        <f>R118+S118</f>
        <v>997</v>
      </c>
      <c r="U118" s="89">
        <v>0</v>
      </c>
      <c r="V118" s="843">
        <f>T118+U118</f>
        <v>997</v>
      </c>
      <c r="W118" s="143">
        <f>IF(Q118=0,0,((V118/Q118)-1)*100)</f>
        <v>-33.266398929049537</v>
      </c>
      <c r="Y118" s="296"/>
      <c r="Z118" s="296"/>
    </row>
    <row r="119" spans="1:27" ht="13.5" thickBot="1">
      <c r="B119" s="137"/>
      <c r="C119" s="106"/>
      <c r="D119" s="106"/>
      <c r="E119" s="106"/>
      <c r="F119" s="106"/>
      <c r="G119" s="106"/>
      <c r="H119" s="106"/>
      <c r="I119" s="107"/>
      <c r="L119" s="147" t="s">
        <v>20</v>
      </c>
      <c r="M119" s="169">
        <v>336</v>
      </c>
      <c r="N119" s="170">
        <v>898</v>
      </c>
      <c r="O119" s="842">
        <f>M119+N119</f>
        <v>1234</v>
      </c>
      <c r="P119" s="89">
        <v>0</v>
      </c>
      <c r="Q119" s="843">
        <f>O119+P119</f>
        <v>1234</v>
      </c>
      <c r="R119" s="169">
        <v>367</v>
      </c>
      <c r="S119" s="170">
        <v>641</v>
      </c>
      <c r="T119" s="842">
        <f>R119+S119</f>
        <v>1008</v>
      </c>
      <c r="U119" s="89">
        <v>0</v>
      </c>
      <c r="V119" s="843">
        <f>T119+U119</f>
        <v>1008</v>
      </c>
      <c r="W119" s="143">
        <f>IF(Q119=0,0,((V119/Q119)-1)*100)</f>
        <v>-18.314424635332248</v>
      </c>
      <c r="Y119" s="296"/>
      <c r="Z119" s="296"/>
    </row>
    <row r="120" spans="1:27" ht="14.25" thickTop="1" thickBot="1">
      <c r="A120" s="106"/>
      <c r="B120" s="137"/>
      <c r="C120" s="106"/>
      <c r="D120" s="106"/>
      <c r="E120" s="106"/>
      <c r="F120" s="106"/>
      <c r="G120" s="106"/>
      <c r="H120" s="106"/>
      <c r="I120" s="107"/>
      <c r="J120" s="106"/>
      <c r="L120" s="131" t="s">
        <v>87</v>
      </c>
      <c r="M120" s="845">
        <f>+M117+M118+M119</f>
        <v>1125</v>
      </c>
      <c r="N120" s="846">
        <f t="shared" ref="N120:V120" si="107">+N117+N118+N119</f>
        <v>2948</v>
      </c>
      <c r="O120" s="845">
        <f t="shared" si="107"/>
        <v>4073</v>
      </c>
      <c r="P120" s="845">
        <f t="shared" si="107"/>
        <v>0</v>
      </c>
      <c r="Q120" s="847">
        <f t="shared" si="107"/>
        <v>4073</v>
      </c>
      <c r="R120" s="845">
        <f t="shared" si="107"/>
        <v>1118</v>
      </c>
      <c r="S120" s="846">
        <f t="shared" si="107"/>
        <v>2001</v>
      </c>
      <c r="T120" s="845">
        <f t="shared" si="107"/>
        <v>3119</v>
      </c>
      <c r="U120" s="845">
        <f t="shared" si="107"/>
        <v>0</v>
      </c>
      <c r="V120" s="847">
        <f t="shared" si="107"/>
        <v>3119</v>
      </c>
      <c r="W120" s="848">
        <f t="shared" ref="W120" si="108">IF(Q120=0,0,((V120/Q120)-1)*100)</f>
        <v>-23.422538669285544</v>
      </c>
      <c r="Y120" s="296"/>
      <c r="Z120" s="296"/>
    </row>
    <row r="121" spans="1:27" ht="13.5" thickTop="1">
      <c r="B121" s="137"/>
      <c r="C121" s="106"/>
      <c r="D121" s="106"/>
      <c r="E121" s="106"/>
      <c r="F121" s="106"/>
      <c r="G121" s="106"/>
      <c r="H121" s="106"/>
      <c r="I121" s="107"/>
      <c r="L121" s="147" t="s">
        <v>21</v>
      </c>
      <c r="M121" s="169">
        <v>268</v>
      </c>
      <c r="N121" s="170">
        <v>809</v>
      </c>
      <c r="O121" s="842">
        <f>M121+N121</f>
        <v>1077</v>
      </c>
      <c r="P121" s="89">
        <v>0</v>
      </c>
      <c r="Q121" s="843">
        <f>O121+P121</f>
        <v>1077</v>
      </c>
      <c r="R121" s="169">
        <v>293</v>
      </c>
      <c r="S121" s="170">
        <v>546</v>
      </c>
      <c r="T121" s="842">
        <f>R121+S121</f>
        <v>839</v>
      </c>
      <c r="U121" s="89">
        <v>0</v>
      </c>
      <c r="V121" s="843">
        <f>T121+U121</f>
        <v>839</v>
      </c>
      <c r="W121" s="143">
        <f t="shared" si="106"/>
        <v>-22.09842154131848</v>
      </c>
      <c r="Y121" s="296"/>
      <c r="Z121" s="296"/>
    </row>
    <row r="122" spans="1:27">
      <c r="B122" s="137"/>
      <c r="C122" s="106"/>
      <c r="D122" s="106"/>
      <c r="E122" s="106"/>
      <c r="F122" s="106"/>
      <c r="G122" s="106"/>
      <c r="H122" s="106"/>
      <c r="I122" s="107"/>
      <c r="L122" s="147" t="s">
        <v>88</v>
      </c>
      <c r="M122" s="169">
        <v>264</v>
      </c>
      <c r="N122" s="170">
        <v>740</v>
      </c>
      <c r="O122" s="842">
        <f>M122+N122</f>
        <v>1004</v>
      </c>
      <c r="P122" s="89">
        <v>0</v>
      </c>
      <c r="Q122" s="843">
        <f>O122+P122</f>
        <v>1004</v>
      </c>
      <c r="R122" s="169">
        <v>294</v>
      </c>
      <c r="S122" s="170">
        <v>559</v>
      </c>
      <c r="T122" s="842">
        <f>R122+S122</f>
        <v>853</v>
      </c>
      <c r="U122" s="89">
        <v>1</v>
      </c>
      <c r="V122" s="843">
        <f>T122+U122</f>
        <v>854</v>
      </c>
      <c r="W122" s="143">
        <f t="shared" si="106"/>
        <v>-14.940239043824699</v>
      </c>
      <c r="Y122" s="296"/>
      <c r="Z122" s="296"/>
    </row>
    <row r="123" spans="1:27" ht="13.5" thickBot="1">
      <c r="B123" s="137"/>
      <c r="C123" s="106"/>
      <c r="D123" s="106"/>
      <c r="E123" s="106"/>
      <c r="F123" s="106"/>
      <c r="G123" s="106"/>
      <c r="H123" s="106"/>
      <c r="I123" s="107"/>
      <c r="L123" s="147" t="s">
        <v>22</v>
      </c>
      <c r="M123" s="169">
        <v>272</v>
      </c>
      <c r="N123" s="170">
        <v>748</v>
      </c>
      <c r="O123" s="844">
        <f>M123+N123</f>
        <v>1020</v>
      </c>
      <c r="P123" s="176">
        <v>0</v>
      </c>
      <c r="Q123" s="843">
        <f>O123+P123</f>
        <v>1020</v>
      </c>
      <c r="R123" s="169">
        <v>260</v>
      </c>
      <c r="S123" s="170">
        <v>523</v>
      </c>
      <c r="T123" s="844">
        <f>R123+S123</f>
        <v>783</v>
      </c>
      <c r="U123" s="176">
        <v>0</v>
      </c>
      <c r="V123" s="843">
        <f>T123+U123</f>
        <v>783</v>
      </c>
      <c r="W123" s="143">
        <f t="shared" si="106"/>
        <v>-23.235294117647054</v>
      </c>
      <c r="Y123" s="296"/>
      <c r="Z123" s="296"/>
    </row>
    <row r="124" spans="1:27" ht="14.25" thickTop="1" thickBot="1">
      <c r="A124" s="106"/>
      <c r="B124" s="137"/>
      <c r="C124" s="106"/>
      <c r="D124" s="106"/>
      <c r="E124" s="106"/>
      <c r="F124" s="106"/>
      <c r="G124" s="106"/>
      <c r="H124" s="106"/>
      <c r="I124" s="107"/>
      <c r="J124" s="106"/>
      <c r="L124" s="132" t="s">
        <v>60</v>
      </c>
      <c r="M124" s="849">
        <f>+M121+M122+M123</f>
        <v>804</v>
      </c>
      <c r="N124" s="849">
        <f t="shared" ref="N124:V124" si="109">+N121+N122+N123</f>
        <v>2297</v>
      </c>
      <c r="O124" s="850">
        <f t="shared" si="109"/>
        <v>3101</v>
      </c>
      <c r="P124" s="850">
        <f t="shared" si="109"/>
        <v>0</v>
      </c>
      <c r="Q124" s="850">
        <f t="shared" si="109"/>
        <v>3101</v>
      </c>
      <c r="R124" s="849">
        <f t="shared" si="109"/>
        <v>847</v>
      </c>
      <c r="S124" s="849">
        <f t="shared" si="109"/>
        <v>1628</v>
      </c>
      <c r="T124" s="850">
        <f t="shared" si="109"/>
        <v>2475</v>
      </c>
      <c r="U124" s="850">
        <f t="shared" si="109"/>
        <v>1</v>
      </c>
      <c r="V124" s="850">
        <f t="shared" si="109"/>
        <v>2476</v>
      </c>
      <c r="W124" s="851">
        <f t="shared" si="106"/>
        <v>-20.154788777813604</v>
      </c>
      <c r="Y124" s="296"/>
      <c r="Z124" s="296"/>
    </row>
    <row r="125" spans="1:27" s="853" customFormat="1" ht="12.75" customHeight="1" thickTop="1">
      <c r="A125" s="109"/>
      <c r="B125" s="138"/>
      <c r="C125" s="110"/>
      <c r="D125" s="110"/>
      <c r="E125" s="110"/>
      <c r="F125" s="110"/>
      <c r="G125" s="110"/>
      <c r="H125" s="110"/>
      <c r="I125" s="107"/>
      <c r="J125" s="109"/>
      <c r="K125" s="109"/>
      <c r="L125" s="147" t="s">
        <v>24</v>
      </c>
      <c r="M125" s="169">
        <v>319</v>
      </c>
      <c r="N125" s="170">
        <v>763</v>
      </c>
      <c r="O125" s="844">
        <f>M125+N125</f>
        <v>1082</v>
      </c>
      <c r="P125" s="177">
        <v>0</v>
      </c>
      <c r="Q125" s="843">
        <f>O125+P125</f>
        <v>1082</v>
      </c>
      <c r="R125" s="169">
        <v>271</v>
      </c>
      <c r="S125" s="170">
        <v>511</v>
      </c>
      <c r="T125" s="844">
        <f>R125+S125</f>
        <v>782</v>
      </c>
      <c r="U125" s="177">
        <v>0</v>
      </c>
      <c r="V125" s="843">
        <f>T125+U125</f>
        <v>782</v>
      </c>
      <c r="W125" s="143">
        <f t="shared" si="106"/>
        <v>-27.726432532347502</v>
      </c>
      <c r="X125" s="852"/>
      <c r="Y125" s="296"/>
      <c r="AA125" s="854"/>
    </row>
    <row r="126" spans="1:27" s="853" customFormat="1" ht="12.75" customHeight="1">
      <c r="A126" s="109"/>
      <c r="B126" s="139"/>
      <c r="C126" s="112"/>
      <c r="D126" s="112"/>
      <c r="E126" s="112"/>
      <c r="F126" s="112"/>
      <c r="G126" s="112"/>
      <c r="H126" s="112"/>
      <c r="I126" s="107"/>
      <c r="J126" s="109"/>
      <c r="K126" s="109"/>
      <c r="L126" s="147" t="s">
        <v>25</v>
      </c>
      <c r="M126" s="169">
        <v>306</v>
      </c>
      <c r="N126" s="170">
        <v>722</v>
      </c>
      <c r="O126" s="844">
        <f>M126+N126</f>
        <v>1028</v>
      </c>
      <c r="P126" s="89">
        <v>7</v>
      </c>
      <c r="Q126" s="843">
        <f>O126+P126</f>
        <v>1035</v>
      </c>
      <c r="R126" s="169">
        <v>257</v>
      </c>
      <c r="S126" s="170">
        <v>615</v>
      </c>
      <c r="T126" s="844">
        <f>R126+S126</f>
        <v>872</v>
      </c>
      <c r="U126" s="89">
        <v>0</v>
      </c>
      <c r="V126" s="843">
        <f>T126+U126</f>
        <v>872</v>
      </c>
      <c r="W126" s="143">
        <f t="shared" si="106"/>
        <v>-15.748792270531398</v>
      </c>
      <c r="X126" s="852"/>
      <c r="Y126" s="296"/>
      <c r="AA126" s="854"/>
    </row>
    <row r="127" spans="1:27" s="853" customFormat="1" ht="12.75" customHeight="1" thickBot="1">
      <c r="A127" s="109"/>
      <c r="B127" s="139"/>
      <c r="C127" s="112"/>
      <c r="D127" s="112"/>
      <c r="E127" s="112"/>
      <c r="F127" s="112"/>
      <c r="G127" s="112"/>
      <c r="H127" s="112"/>
      <c r="I127" s="107"/>
      <c r="J127" s="109"/>
      <c r="K127" s="109"/>
      <c r="L127" s="147" t="s">
        <v>26</v>
      </c>
      <c r="M127" s="169">
        <v>288</v>
      </c>
      <c r="N127" s="170">
        <v>697</v>
      </c>
      <c r="O127" s="844">
        <f>M127+N127</f>
        <v>985</v>
      </c>
      <c r="P127" s="89">
        <v>0</v>
      </c>
      <c r="Q127" s="843">
        <f>O127+P127</f>
        <v>985</v>
      </c>
      <c r="R127" s="169">
        <v>264</v>
      </c>
      <c r="S127" s="170">
        <v>632</v>
      </c>
      <c r="T127" s="844">
        <f>R127+S127</f>
        <v>896</v>
      </c>
      <c r="U127" s="89">
        <v>0</v>
      </c>
      <c r="V127" s="843">
        <f>T127+U127</f>
        <v>896</v>
      </c>
      <c r="W127" s="143">
        <f>IF(Q127=0,0,((V127/Q127)-1)*100)</f>
        <v>-9.0355329949238552</v>
      </c>
      <c r="X127" s="852"/>
      <c r="Y127" s="296"/>
      <c r="AA127" s="854"/>
    </row>
    <row r="128" spans="1:27" ht="14.25" thickTop="1" thickBot="1">
      <c r="A128" s="106"/>
      <c r="B128" s="137"/>
      <c r="C128" s="106"/>
      <c r="D128" s="106"/>
      <c r="E128" s="106"/>
      <c r="F128" s="106"/>
      <c r="G128" s="106"/>
      <c r="H128" s="106"/>
      <c r="I128" s="107"/>
      <c r="J128" s="106"/>
      <c r="L128" s="131" t="s">
        <v>27</v>
      </c>
      <c r="M128" s="845">
        <f>+M125+M126+M127</f>
        <v>913</v>
      </c>
      <c r="N128" s="846">
        <f t="shared" ref="N128:V128" si="110">+N125+N126+N127</f>
        <v>2182</v>
      </c>
      <c r="O128" s="845">
        <f t="shared" si="110"/>
        <v>3095</v>
      </c>
      <c r="P128" s="845">
        <f t="shared" si="110"/>
        <v>7</v>
      </c>
      <c r="Q128" s="845">
        <f t="shared" si="110"/>
        <v>3102</v>
      </c>
      <c r="R128" s="845">
        <f t="shared" si="110"/>
        <v>792</v>
      </c>
      <c r="S128" s="846">
        <f t="shared" si="110"/>
        <v>1758</v>
      </c>
      <c r="T128" s="845">
        <f t="shared" si="110"/>
        <v>2550</v>
      </c>
      <c r="U128" s="845">
        <f t="shared" si="110"/>
        <v>0</v>
      </c>
      <c r="V128" s="845">
        <f t="shared" si="110"/>
        <v>2550</v>
      </c>
      <c r="W128" s="848">
        <f t="shared" ref="W128" si="111">IF(Q128=0,0,((V128/Q128)-1)*100)</f>
        <v>-17.794970986460346</v>
      </c>
      <c r="X128" s="852"/>
      <c r="Y128" s="296"/>
      <c r="Z128" s="853"/>
      <c r="AA128" s="854"/>
    </row>
    <row r="129" spans="1:27" s="83" customFormat="1" ht="14.25" thickTop="1" thickBot="1">
      <c r="A129" s="106"/>
      <c r="B129" s="137"/>
      <c r="C129" s="106"/>
      <c r="D129" s="106"/>
      <c r="E129" s="106"/>
      <c r="F129" s="106"/>
      <c r="G129" s="106"/>
      <c r="H129" s="106"/>
      <c r="I129" s="107"/>
      <c r="J129" s="106"/>
      <c r="L129" s="131" t="s">
        <v>92</v>
      </c>
      <c r="M129" s="845">
        <f>+M120+M124+M125+M126+M127</f>
        <v>2842</v>
      </c>
      <c r="N129" s="846">
        <f t="shared" ref="N129:V129" si="112">+N120+N124+N125+N126+N127</f>
        <v>7427</v>
      </c>
      <c r="O129" s="845">
        <f t="shared" si="112"/>
        <v>10269</v>
      </c>
      <c r="P129" s="845">
        <f t="shared" si="112"/>
        <v>7</v>
      </c>
      <c r="Q129" s="845">
        <f t="shared" si="112"/>
        <v>10276</v>
      </c>
      <c r="R129" s="845">
        <f t="shared" si="112"/>
        <v>2757</v>
      </c>
      <c r="S129" s="846">
        <f t="shared" si="112"/>
        <v>5387</v>
      </c>
      <c r="T129" s="845">
        <f t="shared" si="112"/>
        <v>8144</v>
      </c>
      <c r="U129" s="845">
        <f t="shared" si="112"/>
        <v>1</v>
      </c>
      <c r="V129" s="847">
        <f t="shared" si="112"/>
        <v>8145</v>
      </c>
      <c r="W129" s="848">
        <f>IF(Q129=0,0,((V129/Q129)-1)*100)</f>
        <v>-20.737641105488514</v>
      </c>
      <c r="X129" s="199"/>
      <c r="Y129" s="296"/>
      <c r="Z129" s="296"/>
      <c r="AA129" s="260"/>
    </row>
    <row r="130" spans="1:27" ht="14.25" thickTop="1" thickBot="1">
      <c r="A130" s="106"/>
      <c r="B130" s="137"/>
      <c r="C130" s="106"/>
      <c r="D130" s="106"/>
      <c r="E130" s="106"/>
      <c r="F130" s="106"/>
      <c r="G130" s="106"/>
      <c r="H130" s="106"/>
      <c r="I130" s="107"/>
      <c r="J130" s="106"/>
      <c r="L130" s="131" t="s">
        <v>89</v>
      </c>
      <c r="M130" s="845">
        <f>+M116+M120+M124+M128</f>
        <v>3865</v>
      </c>
      <c r="N130" s="846">
        <f t="shared" ref="N130:V130" si="113">+N116+N120+N124+N128</f>
        <v>10525</v>
      </c>
      <c r="O130" s="845">
        <f t="shared" si="113"/>
        <v>14390</v>
      </c>
      <c r="P130" s="845">
        <f t="shared" si="113"/>
        <v>10</v>
      </c>
      <c r="Q130" s="847">
        <f t="shared" si="113"/>
        <v>14400</v>
      </c>
      <c r="R130" s="845">
        <f t="shared" si="113"/>
        <v>3639</v>
      </c>
      <c r="S130" s="846">
        <f t="shared" si="113"/>
        <v>7213</v>
      </c>
      <c r="T130" s="845">
        <f t="shared" si="113"/>
        <v>10852</v>
      </c>
      <c r="U130" s="845">
        <f t="shared" si="113"/>
        <v>3</v>
      </c>
      <c r="V130" s="847">
        <f t="shared" si="113"/>
        <v>10855</v>
      </c>
      <c r="W130" s="848">
        <f>IF(Q130=0,0,((V130/Q130)-1)*100)</f>
        <v>-24.61805555555555</v>
      </c>
      <c r="Y130" s="296"/>
      <c r="Z130" s="296"/>
    </row>
    <row r="131" spans="1:27" ht="14.25" thickTop="1" thickBot="1">
      <c r="B131" s="137"/>
      <c r="C131" s="106"/>
      <c r="D131" s="106"/>
      <c r="E131" s="106"/>
      <c r="F131" s="106"/>
      <c r="G131" s="106"/>
      <c r="H131" s="106"/>
      <c r="I131" s="107"/>
      <c r="L131" s="130" t="s">
        <v>59</v>
      </c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114"/>
    </row>
    <row r="132" spans="1:27" ht="13.5" thickTop="1">
      <c r="B132" s="137"/>
      <c r="C132" s="106"/>
      <c r="D132" s="106"/>
      <c r="E132" s="106"/>
      <c r="F132" s="106"/>
      <c r="G132" s="106"/>
      <c r="H132" s="106"/>
      <c r="I132" s="107"/>
      <c r="L132" s="1452" t="s">
        <v>46</v>
      </c>
      <c r="M132" s="1453"/>
      <c r="N132" s="1453"/>
      <c r="O132" s="1453"/>
      <c r="P132" s="1453"/>
      <c r="Q132" s="1453"/>
      <c r="R132" s="1453"/>
      <c r="S132" s="1453"/>
      <c r="T132" s="1453"/>
      <c r="U132" s="1453"/>
      <c r="V132" s="1453"/>
      <c r="W132" s="1454"/>
    </row>
    <row r="133" spans="1:27" ht="18" thickBot="1">
      <c r="B133" s="137"/>
      <c r="C133" s="106"/>
      <c r="D133" s="106"/>
      <c r="E133" s="106"/>
      <c r="F133" s="106"/>
      <c r="G133" s="106"/>
      <c r="H133" s="106"/>
      <c r="I133" s="107"/>
      <c r="L133" s="1455" t="s">
        <v>47</v>
      </c>
      <c r="M133" s="1456"/>
      <c r="N133" s="1456"/>
      <c r="O133" s="1456"/>
      <c r="P133" s="1456"/>
      <c r="Q133" s="1456"/>
      <c r="R133" s="1456"/>
      <c r="S133" s="1456"/>
      <c r="T133" s="1456"/>
      <c r="U133" s="1456"/>
      <c r="V133" s="1456"/>
      <c r="W133" s="1457"/>
      <c r="Z133" s="194"/>
    </row>
    <row r="134" spans="1:27" ht="18.75" thickTop="1" thickBot="1">
      <c r="B134" s="137"/>
      <c r="C134" s="106"/>
      <c r="D134" s="106"/>
      <c r="E134" s="106"/>
      <c r="F134" s="106"/>
      <c r="G134" s="106"/>
      <c r="H134" s="106"/>
      <c r="I134" s="107"/>
      <c r="L134" s="127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105" t="s">
        <v>40</v>
      </c>
      <c r="Z134" s="195"/>
    </row>
    <row r="135" spans="1:27" ht="14.25" thickTop="1" thickBot="1">
      <c r="B135" s="127"/>
      <c r="C135" s="83"/>
      <c r="D135" s="83"/>
      <c r="E135" s="83"/>
      <c r="F135" s="83"/>
      <c r="G135" s="83"/>
      <c r="H135" s="83"/>
      <c r="I135" s="84"/>
      <c r="L135" s="145"/>
      <c r="M135" s="1464" t="s">
        <v>90</v>
      </c>
      <c r="N135" s="1465"/>
      <c r="O135" s="1465"/>
      <c r="P135" s="1465"/>
      <c r="Q135" s="1466"/>
      <c r="R135" s="1464" t="s">
        <v>91</v>
      </c>
      <c r="S135" s="1465"/>
      <c r="T135" s="1465"/>
      <c r="U135" s="1465"/>
      <c r="V135" s="1466"/>
      <c r="W135" s="146" t="s">
        <v>4</v>
      </c>
    </row>
    <row r="136" spans="1:27" ht="18" thickTop="1">
      <c r="B136" s="137"/>
      <c r="C136" s="106"/>
      <c r="D136" s="106"/>
      <c r="E136" s="106"/>
      <c r="F136" s="106"/>
      <c r="G136" s="106"/>
      <c r="H136" s="106"/>
      <c r="I136" s="107"/>
      <c r="L136" s="147" t="s">
        <v>5</v>
      </c>
      <c r="M136" s="148"/>
      <c r="N136" s="151"/>
      <c r="O136" s="121"/>
      <c r="P136" s="152"/>
      <c r="Q136" s="122"/>
      <c r="R136" s="148"/>
      <c r="S136" s="151"/>
      <c r="T136" s="121"/>
      <c r="U136" s="152"/>
      <c r="V136" s="122"/>
      <c r="W136" s="150" t="s">
        <v>6</v>
      </c>
      <c r="Z136" s="195"/>
    </row>
    <row r="137" spans="1:27" ht="13.5" thickBot="1">
      <c r="B137" s="137"/>
      <c r="C137" s="106"/>
      <c r="D137" s="106"/>
      <c r="E137" s="106"/>
      <c r="F137" s="106"/>
      <c r="G137" s="106"/>
      <c r="H137" s="106"/>
      <c r="I137" s="107"/>
      <c r="L137" s="153"/>
      <c r="M137" s="157" t="s">
        <v>41</v>
      </c>
      <c r="N137" s="158" t="s">
        <v>42</v>
      </c>
      <c r="O137" s="123" t="s">
        <v>43</v>
      </c>
      <c r="P137" s="159" t="s">
        <v>13</v>
      </c>
      <c r="Q137" s="668" t="s">
        <v>9</v>
      </c>
      <c r="R137" s="157" t="s">
        <v>41</v>
      </c>
      <c r="S137" s="158" t="s">
        <v>42</v>
      </c>
      <c r="T137" s="123" t="s">
        <v>43</v>
      </c>
      <c r="U137" s="159" t="s">
        <v>13</v>
      </c>
      <c r="V137" s="668" t="s">
        <v>9</v>
      </c>
      <c r="W137" s="156"/>
    </row>
    <row r="138" spans="1:27" ht="4.5" customHeight="1" thickTop="1">
      <c r="B138" s="137"/>
      <c r="C138" s="106"/>
      <c r="D138" s="106"/>
      <c r="E138" s="106"/>
      <c r="F138" s="106"/>
      <c r="G138" s="106"/>
      <c r="H138" s="106"/>
      <c r="I138" s="107"/>
      <c r="L138" s="147"/>
      <c r="M138" s="163"/>
      <c r="N138" s="164"/>
      <c r="O138" s="840"/>
      <c r="P138" s="165"/>
      <c r="Q138" s="841"/>
      <c r="R138" s="163"/>
      <c r="S138" s="164"/>
      <c r="T138" s="840"/>
      <c r="U138" s="165"/>
      <c r="V138" s="841"/>
      <c r="W138" s="166"/>
    </row>
    <row r="139" spans="1:27">
      <c r="B139" s="137"/>
      <c r="C139" s="106"/>
      <c r="D139" s="106"/>
      <c r="E139" s="106"/>
      <c r="F139" s="106"/>
      <c r="G139" s="106"/>
      <c r="H139" s="106"/>
      <c r="I139" s="107"/>
      <c r="L139" s="147" t="s">
        <v>14</v>
      </c>
      <c r="M139" s="169">
        <f t="shared" ref="M139:N141" si="114">+M87+M113</f>
        <v>674</v>
      </c>
      <c r="N139" s="170">
        <f t="shared" si="114"/>
        <v>2955</v>
      </c>
      <c r="O139" s="842">
        <f>+M139+N139</f>
        <v>3629</v>
      </c>
      <c r="P139" s="89">
        <f>+P87+P113</f>
        <v>21</v>
      </c>
      <c r="Q139" s="843">
        <f>+O139+P139</f>
        <v>3650</v>
      </c>
      <c r="R139" s="169">
        <f t="shared" ref="R139:S141" si="115">+R87+R113</f>
        <v>962</v>
      </c>
      <c r="S139" s="170">
        <f t="shared" si="115"/>
        <v>3676</v>
      </c>
      <c r="T139" s="842">
        <f>+R139+S139</f>
        <v>4638</v>
      </c>
      <c r="U139" s="89">
        <f>+U87+U113</f>
        <v>9</v>
      </c>
      <c r="V139" s="843">
        <f>+T139+U139</f>
        <v>4647</v>
      </c>
      <c r="W139" s="143">
        <f t="shared" ref="W139:W148" si="116">IF(Q139=0,0,((V139/Q139)-1)*100)</f>
        <v>27.315068493150683</v>
      </c>
      <c r="Y139" s="296"/>
      <c r="Z139" s="296"/>
    </row>
    <row r="140" spans="1:27">
      <c r="B140" s="137"/>
      <c r="C140" s="106"/>
      <c r="D140" s="106"/>
      <c r="E140" s="106"/>
      <c r="F140" s="106"/>
      <c r="G140" s="106"/>
      <c r="H140" s="106"/>
      <c r="I140" s="107"/>
      <c r="L140" s="147" t="s">
        <v>15</v>
      </c>
      <c r="M140" s="169">
        <f t="shared" si="114"/>
        <v>783</v>
      </c>
      <c r="N140" s="170">
        <f t="shared" si="114"/>
        <v>3029</v>
      </c>
      <c r="O140" s="842">
        <f t="shared" ref="O140:O141" si="117">+M140+N140</f>
        <v>3812</v>
      </c>
      <c r="P140" s="89">
        <f>+P88+P114</f>
        <v>33</v>
      </c>
      <c r="Q140" s="843">
        <f t="shared" ref="Q140:Q141" si="118">+O140+P140</f>
        <v>3845</v>
      </c>
      <c r="R140" s="169">
        <f t="shared" si="115"/>
        <v>975</v>
      </c>
      <c r="S140" s="170">
        <f t="shared" si="115"/>
        <v>3651</v>
      </c>
      <c r="T140" s="842">
        <f t="shared" ref="T140:T141" si="119">+R140+S140</f>
        <v>4626</v>
      </c>
      <c r="U140" s="89">
        <f>+U88+U114</f>
        <v>14</v>
      </c>
      <c r="V140" s="843">
        <f t="shared" ref="V140:V141" si="120">+T140+U140</f>
        <v>4640</v>
      </c>
      <c r="W140" s="143">
        <f t="shared" si="116"/>
        <v>20.67620286085825</v>
      </c>
      <c r="Y140" s="296"/>
      <c r="Z140" s="296"/>
    </row>
    <row r="141" spans="1:27" ht="13.5" thickBot="1">
      <c r="B141" s="137"/>
      <c r="C141" s="106"/>
      <c r="D141" s="106"/>
      <c r="E141" s="106"/>
      <c r="F141" s="106"/>
      <c r="G141" s="106"/>
      <c r="H141" s="106"/>
      <c r="I141" s="107"/>
      <c r="L141" s="153" t="s">
        <v>16</v>
      </c>
      <c r="M141" s="169">
        <f t="shared" si="114"/>
        <v>910</v>
      </c>
      <c r="N141" s="170">
        <f t="shared" si="114"/>
        <v>3268</v>
      </c>
      <c r="O141" s="842">
        <f t="shared" si="117"/>
        <v>4178</v>
      </c>
      <c r="P141" s="89">
        <f>+P89+P115</f>
        <v>9</v>
      </c>
      <c r="Q141" s="843">
        <f t="shared" si="118"/>
        <v>4187</v>
      </c>
      <c r="R141" s="169">
        <f t="shared" si="115"/>
        <v>1016</v>
      </c>
      <c r="S141" s="170">
        <f t="shared" si="115"/>
        <v>3682</v>
      </c>
      <c r="T141" s="842">
        <f t="shared" si="119"/>
        <v>4698</v>
      </c>
      <c r="U141" s="89">
        <f>+U89+U115</f>
        <v>3</v>
      </c>
      <c r="V141" s="843">
        <f t="shared" si="120"/>
        <v>4701</v>
      </c>
      <c r="W141" s="143">
        <f t="shared" si="116"/>
        <v>12.276092667781224</v>
      </c>
      <c r="Y141" s="296"/>
      <c r="Z141" s="296"/>
    </row>
    <row r="142" spans="1:27" ht="14.25" thickTop="1" thickBot="1">
      <c r="B142" s="137"/>
      <c r="C142" s="106"/>
      <c r="D142" s="106"/>
      <c r="E142" s="106"/>
      <c r="F142" s="106"/>
      <c r="G142" s="106"/>
      <c r="H142" s="106"/>
      <c r="I142" s="107"/>
      <c r="L142" s="131" t="s">
        <v>17</v>
      </c>
      <c r="M142" s="845">
        <f t="shared" ref="M142:V142" si="121">+M139+M140+M141</f>
        <v>2367</v>
      </c>
      <c r="N142" s="846">
        <f t="shared" si="121"/>
        <v>9252</v>
      </c>
      <c r="O142" s="845">
        <f t="shared" si="121"/>
        <v>11619</v>
      </c>
      <c r="P142" s="845">
        <f t="shared" si="121"/>
        <v>63</v>
      </c>
      <c r="Q142" s="847">
        <f t="shared" si="121"/>
        <v>11682</v>
      </c>
      <c r="R142" s="845">
        <f t="shared" si="121"/>
        <v>2953</v>
      </c>
      <c r="S142" s="846">
        <f t="shared" si="121"/>
        <v>11009</v>
      </c>
      <c r="T142" s="845">
        <f t="shared" si="121"/>
        <v>13962</v>
      </c>
      <c r="U142" s="845">
        <f t="shared" si="121"/>
        <v>26</v>
      </c>
      <c r="V142" s="847">
        <f t="shared" si="121"/>
        <v>13988</v>
      </c>
      <c r="W142" s="848">
        <f t="shared" si="116"/>
        <v>19.739770587228222</v>
      </c>
      <c r="Y142" s="296"/>
      <c r="Z142" s="296"/>
    </row>
    <row r="143" spans="1:27" ht="13.5" thickTop="1">
      <c r="B143" s="137"/>
      <c r="C143" s="106"/>
      <c r="D143" s="106"/>
      <c r="E143" s="106"/>
      <c r="F143" s="106"/>
      <c r="G143" s="106"/>
      <c r="H143" s="106"/>
      <c r="I143" s="107"/>
      <c r="L143" s="147" t="s">
        <v>18</v>
      </c>
      <c r="M143" s="169">
        <f t="shared" ref="M143:N145" si="122">+M91+M117</f>
        <v>880</v>
      </c>
      <c r="N143" s="170">
        <f t="shared" si="122"/>
        <v>3188</v>
      </c>
      <c r="O143" s="842">
        <f t="shared" ref="O143" si="123">+M143+N143</f>
        <v>4068</v>
      </c>
      <c r="P143" s="89">
        <f>+P91+P117</f>
        <v>3</v>
      </c>
      <c r="Q143" s="843">
        <f t="shared" ref="Q143" si="124">+O143+P143</f>
        <v>4071</v>
      </c>
      <c r="R143" s="169">
        <f t="shared" ref="R143:S145" si="125">+R91+R117</f>
        <v>1097</v>
      </c>
      <c r="S143" s="170">
        <f t="shared" si="125"/>
        <v>3390</v>
      </c>
      <c r="T143" s="842">
        <f t="shared" ref="T143" si="126">+R143+S143</f>
        <v>4487</v>
      </c>
      <c r="U143" s="89">
        <f>+U91+U117</f>
        <v>0</v>
      </c>
      <c r="V143" s="843">
        <f t="shared" ref="V143" si="127">+T143+U143</f>
        <v>4487</v>
      </c>
      <c r="W143" s="143">
        <f t="shared" si="116"/>
        <v>10.218619503807425</v>
      </c>
      <c r="Y143" s="296"/>
      <c r="Z143" s="296"/>
    </row>
    <row r="144" spans="1:27">
      <c r="B144" s="137"/>
      <c r="C144" s="106"/>
      <c r="D144" s="106"/>
      <c r="E144" s="106"/>
      <c r="F144" s="106"/>
      <c r="G144" s="106"/>
      <c r="H144" s="106"/>
      <c r="I144" s="107"/>
      <c r="L144" s="147" t="s">
        <v>19</v>
      </c>
      <c r="M144" s="169">
        <f t="shared" si="122"/>
        <v>850</v>
      </c>
      <c r="N144" s="170">
        <f t="shared" si="122"/>
        <v>2980</v>
      </c>
      <c r="O144" s="842">
        <f>+M144+N144</f>
        <v>3830</v>
      </c>
      <c r="P144" s="89">
        <f>+P92+P118</f>
        <v>9</v>
      </c>
      <c r="Q144" s="843">
        <f>+O144+P144</f>
        <v>3839</v>
      </c>
      <c r="R144" s="169">
        <f t="shared" si="125"/>
        <v>921</v>
      </c>
      <c r="S144" s="170">
        <f t="shared" si="125"/>
        <v>3194</v>
      </c>
      <c r="T144" s="842">
        <f>+R144+S144</f>
        <v>4115</v>
      </c>
      <c r="U144" s="89">
        <f>+U92+U118</f>
        <v>14</v>
      </c>
      <c r="V144" s="843">
        <f>+T144+U144</f>
        <v>4129</v>
      </c>
      <c r="W144" s="143">
        <f>IF(Q144=0,0,((V144/Q144)-1)*100)</f>
        <v>7.5540505339932285</v>
      </c>
      <c r="Y144" s="296"/>
      <c r="Z144" s="296"/>
    </row>
    <row r="145" spans="1:27" ht="13.5" thickBot="1">
      <c r="B145" s="137"/>
      <c r="C145" s="106"/>
      <c r="D145" s="106"/>
      <c r="E145" s="106"/>
      <c r="F145" s="106"/>
      <c r="G145" s="106"/>
      <c r="H145" s="106"/>
      <c r="I145" s="107"/>
      <c r="L145" s="147" t="s">
        <v>20</v>
      </c>
      <c r="M145" s="169">
        <f t="shared" si="122"/>
        <v>1371</v>
      </c>
      <c r="N145" s="170">
        <f t="shared" si="122"/>
        <v>3655</v>
      </c>
      <c r="O145" s="842">
        <f>+M145+N145</f>
        <v>5026</v>
      </c>
      <c r="P145" s="89">
        <f>+P93+P119</f>
        <v>0</v>
      </c>
      <c r="Q145" s="843">
        <f>+O145+P145</f>
        <v>5026</v>
      </c>
      <c r="R145" s="169">
        <f t="shared" si="125"/>
        <v>1172</v>
      </c>
      <c r="S145" s="170">
        <f t="shared" si="125"/>
        <v>3968</v>
      </c>
      <c r="T145" s="842">
        <f>+R145+S145</f>
        <v>5140</v>
      </c>
      <c r="U145" s="89">
        <f>+U93+U119</f>
        <v>21</v>
      </c>
      <c r="V145" s="843">
        <f>+T145+U145</f>
        <v>5161</v>
      </c>
      <c r="W145" s="143">
        <f>IF(Q145=0,0,((V145/Q145)-1)*100)</f>
        <v>2.6860326303223214</v>
      </c>
      <c r="Y145" s="296"/>
      <c r="Z145" s="296"/>
    </row>
    <row r="146" spans="1:27" ht="14.25" thickTop="1" thickBot="1">
      <c r="A146" s="106"/>
      <c r="B146" s="137"/>
      <c r="C146" s="106"/>
      <c r="D146" s="106"/>
      <c r="E146" s="106"/>
      <c r="F146" s="106"/>
      <c r="G146" s="106"/>
      <c r="H146" s="106"/>
      <c r="I146" s="107"/>
      <c r="J146" s="106"/>
      <c r="L146" s="131" t="s">
        <v>87</v>
      </c>
      <c r="M146" s="845">
        <f>+M143+M144+M145</f>
        <v>3101</v>
      </c>
      <c r="N146" s="846">
        <f t="shared" ref="N146:V146" si="128">+N143+N144+N145</f>
        <v>9823</v>
      </c>
      <c r="O146" s="845">
        <f t="shared" si="128"/>
        <v>12924</v>
      </c>
      <c r="P146" s="845">
        <f t="shared" si="128"/>
        <v>12</v>
      </c>
      <c r="Q146" s="847">
        <f t="shared" si="128"/>
        <v>12936</v>
      </c>
      <c r="R146" s="845">
        <f t="shared" si="128"/>
        <v>3190</v>
      </c>
      <c r="S146" s="846">
        <f t="shared" si="128"/>
        <v>10552</v>
      </c>
      <c r="T146" s="845">
        <f t="shared" si="128"/>
        <v>13742</v>
      </c>
      <c r="U146" s="845">
        <f t="shared" si="128"/>
        <v>35</v>
      </c>
      <c r="V146" s="847">
        <f t="shared" si="128"/>
        <v>13777</v>
      </c>
      <c r="W146" s="848">
        <f t="shared" ref="W146" si="129">IF(Q146=0,0,((V146/Q146)-1)*100)</f>
        <v>6.5012368583797109</v>
      </c>
      <c r="Y146" s="296"/>
      <c r="Z146" s="296"/>
    </row>
    <row r="147" spans="1:27" ht="13.5" thickTop="1">
      <c r="B147" s="137"/>
      <c r="C147" s="106"/>
      <c r="D147" s="106"/>
      <c r="E147" s="106"/>
      <c r="F147" s="106"/>
      <c r="G147" s="106"/>
      <c r="H147" s="106"/>
      <c r="I147" s="107"/>
      <c r="L147" s="147" t="s">
        <v>21</v>
      </c>
      <c r="M147" s="169">
        <f t="shared" ref="M147:N149" si="130">+M95+M121</f>
        <v>1053</v>
      </c>
      <c r="N147" s="170">
        <f t="shared" si="130"/>
        <v>3510</v>
      </c>
      <c r="O147" s="842">
        <f t="shared" ref="O147" si="131">+M147+N147</f>
        <v>4563</v>
      </c>
      <c r="P147" s="89">
        <f>+P95+P121</f>
        <v>17</v>
      </c>
      <c r="Q147" s="843">
        <f t="shared" ref="Q147" si="132">+O147+P147</f>
        <v>4580</v>
      </c>
      <c r="R147" s="169">
        <f t="shared" ref="R147:S149" si="133">+R95+R121</f>
        <v>1343</v>
      </c>
      <c r="S147" s="170">
        <f t="shared" si="133"/>
        <v>3816</v>
      </c>
      <c r="T147" s="842">
        <f t="shared" ref="T147" si="134">+R147+S147</f>
        <v>5159</v>
      </c>
      <c r="U147" s="89">
        <f>+U95+U121</f>
        <v>0</v>
      </c>
      <c r="V147" s="843">
        <f t="shared" ref="V147" si="135">+T147+U147</f>
        <v>5159</v>
      </c>
      <c r="W147" s="143">
        <f t="shared" si="116"/>
        <v>12.641921397379917</v>
      </c>
      <c r="Y147" s="296"/>
      <c r="Z147" s="296"/>
    </row>
    <row r="148" spans="1:27">
      <c r="B148" s="137"/>
      <c r="C148" s="106"/>
      <c r="D148" s="106"/>
      <c r="E148" s="106"/>
      <c r="F148" s="106"/>
      <c r="G148" s="106"/>
      <c r="H148" s="106"/>
      <c r="I148" s="107"/>
      <c r="L148" s="147" t="s">
        <v>88</v>
      </c>
      <c r="M148" s="169">
        <f t="shared" si="130"/>
        <v>941</v>
      </c>
      <c r="N148" s="170">
        <f t="shared" si="130"/>
        <v>3518</v>
      </c>
      <c r="O148" s="842">
        <f>+M148+N148</f>
        <v>4459</v>
      </c>
      <c r="P148" s="89">
        <f>+P96+P122</f>
        <v>16</v>
      </c>
      <c r="Q148" s="843">
        <f>+O148+P148</f>
        <v>4475</v>
      </c>
      <c r="R148" s="169">
        <f t="shared" si="133"/>
        <v>1422</v>
      </c>
      <c r="S148" s="170">
        <f t="shared" si="133"/>
        <v>4160</v>
      </c>
      <c r="T148" s="842">
        <f>+R148+S148</f>
        <v>5582</v>
      </c>
      <c r="U148" s="89">
        <v>1</v>
      </c>
      <c r="V148" s="843">
        <f>+T148+U148</f>
        <v>5583</v>
      </c>
      <c r="W148" s="143">
        <f t="shared" si="116"/>
        <v>24.759776536312849</v>
      </c>
      <c r="Y148" s="296"/>
      <c r="Z148" s="296"/>
    </row>
    <row r="149" spans="1:27" ht="13.5" thickBot="1">
      <c r="B149" s="137"/>
      <c r="C149" s="106"/>
      <c r="D149" s="106"/>
      <c r="E149" s="106"/>
      <c r="F149" s="106"/>
      <c r="G149" s="106"/>
      <c r="H149" s="106"/>
      <c r="I149" s="107"/>
      <c r="L149" s="147" t="s">
        <v>22</v>
      </c>
      <c r="M149" s="169">
        <f t="shared" si="130"/>
        <v>1197</v>
      </c>
      <c r="N149" s="170">
        <f t="shared" si="130"/>
        <v>3210</v>
      </c>
      <c r="O149" s="844">
        <f>+M149+N149</f>
        <v>4407</v>
      </c>
      <c r="P149" s="176">
        <f>+P97+P123</f>
        <v>9</v>
      </c>
      <c r="Q149" s="843">
        <f>+O149+P149</f>
        <v>4416</v>
      </c>
      <c r="R149" s="169">
        <f t="shared" si="133"/>
        <v>1163</v>
      </c>
      <c r="S149" s="170">
        <f t="shared" si="133"/>
        <v>3767</v>
      </c>
      <c r="T149" s="844">
        <f>+R149+S149</f>
        <v>4930</v>
      </c>
      <c r="U149" s="176">
        <f>+U97+U123</f>
        <v>0</v>
      </c>
      <c r="V149" s="843">
        <f>+T149+U149</f>
        <v>4930</v>
      </c>
      <c r="W149" s="143">
        <f>IF(Q149=0,0,((V149/Q149)-1)*100)</f>
        <v>11.639492753623193</v>
      </c>
      <c r="Y149" s="296"/>
      <c r="Z149" s="296"/>
    </row>
    <row r="150" spans="1:27" ht="14.25" thickTop="1" thickBot="1">
      <c r="A150" s="106"/>
      <c r="B150" s="137"/>
      <c r="C150" s="106"/>
      <c r="D150" s="106"/>
      <c r="E150" s="106"/>
      <c r="F150" s="106"/>
      <c r="G150" s="106"/>
      <c r="H150" s="106"/>
      <c r="I150" s="107"/>
      <c r="J150" s="106"/>
      <c r="L150" s="132" t="s">
        <v>60</v>
      </c>
      <c r="M150" s="849">
        <f>+M147+M148+M149</f>
        <v>3191</v>
      </c>
      <c r="N150" s="849">
        <f t="shared" ref="N150:V150" si="136">+N147+N148+N149</f>
        <v>10238</v>
      </c>
      <c r="O150" s="850">
        <f t="shared" si="136"/>
        <v>13429</v>
      </c>
      <c r="P150" s="850">
        <f t="shared" si="136"/>
        <v>42</v>
      </c>
      <c r="Q150" s="850">
        <f t="shared" si="136"/>
        <v>13471</v>
      </c>
      <c r="R150" s="849">
        <f t="shared" si="136"/>
        <v>3928</v>
      </c>
      <c r="S150" s="849">
        <f t="shared" si="136"/>
        <v>11743</v>
      </c>
      <c r="T150" s="850">
        <f t="shared" si="136"/>
        <v>15671</v>
      </c>
      <c r="U150" s="850">
        <f t="shared" si="136"/>
        <v>1</v>
      </c>
      <c r="V150" s="850">
        <f t="shared" si="136"/>
        <v>15672</v>
      </c>
      <c r="W150" s="851">
        <f>IF(Q150=0,0,((V150/Q150)-1)*100)</f>
        <v>16.33880187068517</v>
      </c>
      <c r="Y150" s="296"/>
      <c r="Z150" s="296"/>
    </row>
    <row r="151" spans="1:27" ht="13.5" thickTop="1">
      <c r="A151" s="106"/>
      <c r="B151" s="137"/>
      <c r="C151" s="106"/>
      <c r="D151" s="106"/>
      <c r="E151" s="106"/>
      <c r="F151" s="106"/>
      <c r="G151" s="106"/>
      <c r="H151" s="106"/>
      <c r="I151" s="107"/>
      <c r="J151" s="106"/>
      <c r="L151" s="147" t="s">
        <v>24</v>
      </c>
      <c r="M151" s="169">
        <f t="shared" ref="M151:N153" si="137">+M99+M125</f>
        <v>1295</v>
      </c>
      <c r="N151" s="170">
        <f t="shared" si="137"/>
        <v>3287</v>
      </c>
      <c r="O151" s="844">
        <f>+M151+N151</f>
        <v>4582</v>
      </c>
      <c r="P151" s="177">
        <f>+P99+P125</f>
        <v>12</v>
      </c>
      <c r="Q151" s="843">
        <f>+O151+P151</f>
        <v>4594</v>
      </c>
      <c r="R151" s="169">
        <f t="shared" ref="R151:S153" si="138">+R99+R125</f>
        <v>1334</v>
      </c>
      <c r="S151" s="170">
        <f t="shared" si="138"/>
        <v>3668</v>
      </c>
      <c r="T151" s="844">
        <f>+R151+S151</f>
        <v>5002</v>
      </c>
      <c r="U151" s="177">
        <f>+U99+U125</f>
        <v>0</v>
      </c>
      <c r="V151" s="843">
        <f>+T151+U151</f>
        <v>5002</v>
      </c>
      <c r="W151" s="143">
        <f>IF(Q151=0,0,((V151/Q151)-1)*100)</f>
        <v>8.881149325206783</v>
      </c>
      <c r="Y151" s="296"/>
    </row>
    <row r="152" spans="1:27">
      <c r="A152" s="106"/>
      <c r="B152" s="108"/>
      <c r="C152" s="115"/>
      <c r="D152" s="115"/>
      <c r="E152" s="116"/>
      <c r="F152" s="115"/>
      <c r="G152" s="115"/>
      <c r="H152" s="116"/>
      <c r="I152" s="117"/>
      <c r="J152" s="106"/>
      <c r="L152" s="147" t="s">
        <v>25</v>
      </c>
      <c r="M152" s="169">
        <f t="shared" si="137"/>
        <v>1320</v>
      </c>
      <c r="N152" s="170">
        <f t="shared" si="137"/>
        <v>3613</v>
      </c>
      <c r="O152" s="844">
        <f>+M152+N152</f>
        <v>4933</v>
      </c>
      <c r="P152" s="89">
        <f>+P100+P126</f>
        <v>22</v>
      </c>
      <c r="Q152" s="843">
        <f>+O152+P152</f>
        <v>4955</v>
      </c>
      <c r="R152" s="169">
        <f t="shared" si="138"/>
        <v>1313</v>
      </c>
      <c r="S152" s="170">
        <f t="shared" si="138"/>
        <v>3847</v>
      </c>
      <c r="T152" s="844">
        <f>+R152+S152</f>
        <v>5160</v>
      </c>
      <c r="U152" s="89">
        <f>+U100+U126</f>
        <v>6</v>
      </c>
      <c r="V152" s="843">
        <f>+T152+U152</f>
        <v>5166</v>
      </c>
      <c r="W152" s="143">
        <f t="shared" ref="W152" si="139">IF(Q152=0,0,((V152/Q152)-1)*100)</f>
        <v>4.2583249243188792</v>
      </c>
    </row>
    <row r="153" spans="1:27" s="853" customFormat="1" ht="12.75" customHeight="1" thickBot="1">
      <c r="A153" s="109"/>
      <c r="B153" s="139"/>
      <c r="C153" s="112"/>
      <c r="D153" s="112"/>
      <c r="E153" s="112"/>
      <c r="F153" s="112"/>
      <c r="G153" s="112"/>
      <c r="H153" s="112"/>
      <c r="I153" s="113"/>
      <c r="J153" s="109"/>
      <c r="K153" s="109"/>
      <c r="L153" s="147" t="s">
        <v>26</v>
      </c>
      <c r="M153" s="169">
        <f t="shared" si="137"/>
        <v>1464</v>
      </c>
      <c r="N153" s="170">
        <f t="shared" si="137"/>
        <v>3707</v>
      </c>
      <c r="O153" s="844">
        <f t="shared" ref="O153" si="140">+M153+N153</f>
        <v>5171</v>
      </c>
      <c r="P153" s="89">
        <f>+P101+P127</f>
        <v>4</v>
      </c>
      <c r="Q153" s="843">
        <f t="shared" ref="Q153" si="141">+O153+P153</f>
        <v>5175</v>
      </c>
      <c r="R153" s="169">
        <f t="shared" si="138"/>
        <v>1258</v>
      </c>
      <c r="S153" s="170">
        <f t="shared" si="138"/>
        <v>3903</v>
      </c>
      <c r="T153" s="844">
        <f t="shared" ref="T153" si="142">+R153+S153</f>
        <v>5161</v>
      </c>
      <c r="U153" s="89">
        <f>+U101+U127</f>
        <v>0</v>
      </c>
      <c r="V153" s="843">
        <f t="shared" ref="V153" si="143">+T153+U153</f>
        <v>5161</v>
      </c>
      <c r="W153" s="143">
        <f>IF(Q153=0,0,((V153/Q153)-1)*100)</f>
        <v>-0.27053140096617856</v>
      </c>
      <c r="X153" s="852"/>
      <c r="Y153" s="296"/>
      <c r="AA153" s="854"/>
    </row>
    <row r="154" spans="1:27" ht="14.25" thickTop="1" thickBot="1">
      <c r="A154" s="106"/>
      <c r="B154" s="137"/>
      <c r="C154" s="106"/>
      <c r="D154" s="106"/>
      <c r="E154" s="106"/>
      <c r="F154" s="106"/>
      <c r="G154" s="106"/>
      <c r="H154" s="106"/>
      <c r="I154" s="107"/>
      <c r="J154" s="106"/>
      <c r="L154" s="131" t="s">
        <v>27</v>
      </c>
      <c r="M154" s="845">
        <f>+M151+M152+M153</f>
        <v>4079</v>
      </c>
      <c r="N154" s="846">
        <f t="shared" ref="N154:V154" si="144">+N151+N152+N153</f>
        <v>10607</v>
      </c>
      <c r="O154" s="845">
        <f t="shared" si="144"/>
        <v>14686</v>
      </c>
      <c r="P154" s="845">
        <f t="shared" si="144"/>
        <v>38</v>
      </c>
      <c r="Q154" s="845">
        <f t="shared" si="144"/>
        <v>14724</v>
      </c>
      <c r="R154" s="845">
        <f t="shared" si="144"/>
        <v>3905</v>
      </c>
      <c r="S154" s="846">
        <f t="shared" si="144"/>
        <v>11418</v>
      </c>
      <c r="T154" s="845">
        <f t="shared" si="144"/>
        <v>15323</v>
      </c>
      <c r="U154" s="845">
        <f t="shared" si="144"/>
        <v>6</v>
      </c>
      <c r="V154" s="845">
        <f t="shared" si="144"/>
        <v>15329</v>
      </c>
      <c r="W154" s="848">
        <f t="shared" ref="W154" si="145">IF(Q154=0,0,((V154/Q154)-1)*100)</f>
        <v>4.1089377886443845</v>
      </c>
      <c r="X154" s="852"/>
      <c r="Y154" s="296"/>
      <c r="Z154" s="853"/>
      <c r="AA154" s="854"/>
    </row>
    <row r="155" spans="1:27" s="83" customFormat="1" ht="14.25" thickTop="1" thickBot="1">
      <c r="A155" s="106"/>
      <c r="B155" s="137"/>
      <c r="C155" s="106"/>
      <c r="D155" s="106"/>
      <c r="E155" s="106"/>
      <c r="F155" s="106"/>
      <c r="G155" s="106"/>
      <c r="H155" s="106"/>
      <c r="I155" s="107"/>
      <c r="J155" s="106"/>
      <c r="L155" s="131" t="s">
        <v>92</v>
      </c>
      <c r="M155" s="845">
        <f>+M146+M150+M151+M152+M153</f>
        <v>10371</v>
      </c>
      <c r="N155" s="846">
        <f t="shared" ref="N155:V155" si="146">+N146+N150+N151+N152+N153</f>
        <v>30668</v>
      </c>
      <c r="O155" s="845">
        <f t="shared" si="146"/>
        <v>41039</v>
      </c>
      <c r="P155" s="845">
        <f t="shared" si="146"/>
        <v>92</v>
      </c>
      <c r="Q155" s="845">
        <f t="shared" si="146"/>
        <v>41131</v>
      </c>
      <c r="R155" s="845">
        <f t="shared" si="146"/>
        <v>11023</v>
      </c>
      <c r="S155" s="846">
        <f t="shared" si="146"/>
        <v>33713</v>
      </c>
      <c r="T155" s="845">
        <f t="shared" si="146"/>
        <v>44736</v>
      </c>
      <c r="U155" s="845">
        <f t="shared" si="146"/>
        <v>42</v>
      </c>
      <c r="V155" s="847">
        <f t="shared" si="146"/>
        <v>44778</v>
      </c>
      <c r="W155" s="848">
        <f>IF(Q155=0,0,((V155/Q155)-1)*100)</f>
        <v>8.8667914711531459</v>
      </c>
      <c r="X155" s="199"/>
      <c r="Y155" s="296"/>
      <c r="Z155" s="296"/>
      <c r="AA155" s="260"/>
    </row>
    <row r="156" spans="1:27" ht="14.25" thickTop="1" thickBot="1">
      <c r="A156" s="106"/>
      <c r="B156" s="137"/>
      <c r="C156" s="106"/>
      <c r="D156" s="106"/>
      <c r="E156" s="106"/>
      <c r="F156" s="106"/>
      <c r="G156" s="106"/>
      <c r="H156" s="106"/>
      <c r="I156" s="107"/>
      <c r="J156" s="106"/>
      <c r="L156" s="131" t="s">
        <v>89</v>
      </c>
      <c r="M156" s="845">
        <f>+M142+M146+M150+M154</f>
        <v>12738</v>
      </c>
      <c r="N156" s="846">
        <f t="shared" ref="N156:V156" si="147">+N142+N146+N150+N154</f>
        <v>39920</v>
      </c>
      <c r="O156" s="845">
        <f t="shared" si="147"/>
        <v>52658</v>
      </c>
      <c r="P156" s="845">
        <f t="shared" si="147"/>
        <v>155</v>
      </c>
      <c r="Q156" s="847">
        <f t="shared" si="147"/>
        <v>52813</v>
      </c>
      <c r="R156" s="845">
        <f t="shared" si="147"/>
        <v>13976</v>
      </c>
      <c r="S156" s="846">
        <f t="shared" si="147"/>
        <v>44722</v>
      </c>
      <c r="T156" s="845">
        <f t="shared" si="147"/>
        <v>58698</v>
      </c>
      <c r="U156" s="845">
        <f t="shared" si="147"/>
        <v>68</v>
      </c>
      <c r="V156" s="847">
        <f t="shared" si="147"/>
        <v>58766</v>
      </c>
      <c r="W156" s="848">
        <f>IF(Q156=0,0,((V156/Q156)-1)*100)</f>
        <v>11.271845947020619</v>
      </c>
      <c r="Y156" s="296"/>
      <c r="Z156" s="296"/>
    </row>
    <row r="157" spans="1:27" ht="14.25" thickTop="1" thickBot="1">
      <c r="B157" s="137"/>
      <c r="C157" s="106"/>
      <c r="D157" s="106"/>
      <c r="E157" s="106"/>
      <c r="F157" s="106"/>
      <c r="G157" s="106"/>
      <c r="H157" s="106"/>
      <c r="I157" s="107"/>
      <c r="L157" s="130" t="s">
        <v>59</v>
      </c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4"/>
      <c r="Y157" s="296"/>
      <c r="Z157" s="296"/>
    </row>
    <row r="158" spans="1:27" ht="13.5" thickTop="1">
      <c r="B158" s="137"/>
      <c r="C158" s="106"/>
      <c r="D158" s="106"/>
      <c r="E158" s="106"/>
      <c r="F158" s="106"/>
      <c r="G158" s="106"/>
      <c r="H158" s="106"/>
      <c r="I158" s="107"/>
      <c r="L158" s="1458" t="s">
        <v>48</v>
      </c>
      <c r="M158" s="1459"/>
      <c r="N158" s="1459"/>
      <c r="O158" s="1459"/>
      <c r="P158" s="1459"/>
      <c r="Q158" s="1459"/>
      <c r="R158" s="1459"/>
      <c r="S158" s="1459"/>
      <c r="T158" s="1459"/>
      <c r="U158" s="1459"/>
      <c r="V158" s="1459"/>
      <c r="W158" s="1460"/>
      <c r="Z158" s="296"/>
    </row>
    <row r="159" spans="1:27" ht="13.5" thickBot="1">
      <c r="B159" s="137"/>
      <c r="C159" s="106"/>
      <c r="D159" s="106"/>
      <c r="E159" s="106"/>
      <c r="F159" s="106"/>
      <c r="G159" s="106"/>
      <c r="H159" s="106"/>
      <c r="I159" s="107"/>
      <c r="L159" s="1461" t="s">
        <v>49</v>
      </c>
      <c r="M159" s="1462"/>
      <c r="N159" s="1462"/>
      <c r="O159" s="1462"/>
      <c r="P159" s="1462"/>
      <c r="Q159" s="1462"/>
      <c r="R159" s="1462"/>
      <c r="S159" s="1462"/>
      <c r="T159" s="1462"/>
      <c r="U159" s="1462"/>
      <c r="V159" s="1462"/>
      <c r="W159" s="1463"/>
    </row>
    <row r="160" spans="1:27" ht="14.25" thickTop="1" thickBot="1">
      <c r="B160" s="137"/>
      <c r="C160" s="106"/>
      <c r="D160" s="106"/>
      <c r="E160" s="106"/>
      <c r="F160" s="106"/>
      <c r="G160" s="106"/>
      <c r="H160" s="106"/>
      <c r="I160" s="107"/>
      <c r="L160" s="127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105" t="s">
        <v>40</v>
      </c>
    </row>
    <row r="161" spans="2:23" ht="14.25" thickTop="1" thickBot="1">
      <c r="B161" s="137"/>
      <c r="C161" s="106"/>
      <c r="D161" s="106"/>
      <c r="E161" s="106"/>
      <c r="F161" s="106"/>
      <c r="G161" s="106"/>
      <c r="H161" s="106"/>
      <c r="I161" s="107"/>
      <c r="L161" s="145"/>
      <c r="M161" s="1467" t="s">
        <v>90</v>
      </c>
      <c r="N161" s="1468"/>
      <c r="O161" s="1468"/>
      <c r="P161" s="1468"/>
      <c r="Q161" s="1469"/>
      <c r="R161" s="1467" t="s">
        <v>91</v>
      </c>
      <c r="S161" s="1468"/>
      <c r="T161" s="1468"/>
      <c r="U161" s="1468"/>
      <c r="V161" s="1469"/>
      <c r="W161" s="146" t="s">
        <v>4</v>
      </c>
    </row>
    <row r="162" spans="2:23" ht="13.5" thickTop="1">
      <c r="B162" s="137"/>
      <c r="C162" s="106"/>
      <c r="D162" s="106"/>
      <c r="E162" s="106"/>
      <c r="F162" s="106"/>
      <c r="G162" s="106"/>
      <c r="H162" s="106"/>
      <c r="I162" s="107"/>
      <c r="L162" s="147" t="s">
        <v>5</v>
      </c>
      <c r="M162" s="148"/>
      <c r="N162" s="151"/>
      <c r="O162" s="124"/>
      <c r="P162" s="152"/>
      <c r="Q162" s="125"/>
      <c r="R162" s="148"/>
      <c r="S162" s="151"/>
      <c r="T162" s="124"/>
      <c r="U162" s="152"/>
      <c r="V162" s="125"/>
      <c r="W162" s="150" t="s">
        <v>6</v>
      </c>
    </row>
    <row r="163" spans="2:23" ht="13.5" thickBot="1">
      <c r="B163" s="137"/>
      <c r="C163" s="106"/>
      <c r="D163" s="106"/>
      <c r="E163" s="106"/>
      <c r="F163" s="106"/>
      <c r="G163" s="106"/>
      <c r="H163" s="106"/>
      <c r="I163" s="107"/>
      <c r="L163" s="153"/>
      <c r="M163" s="157" t="s">
        <v>41</v>
      </c>
      <c r="N163" s="158" t="s">
        <v>42</v>
      </c>
      <c r="O163" s="126" t="s">
        <v>43</v>
      </c>
      <c r="P163" s="159" t="s">
        <v>13</v>
      </c>
      <c r="Q163" s="669" t="s">
        <v>9</v>
      </c>
      <c r="R163" s="157" t="s">
        <v>41</v>
      </c>
      <c r="S163" s="158" t="s">
        <v>42</v>
      </c>
      <c r="T163" s="126" t="s">
        <v>43</v>
      </c>
      <c r="U163" s="159" t="s">
        <v>13</v>
      </c>
      <c r="V163" s="669" t="s">
        <v>9</v>
      </c>
      <c r="W163" s="156"/>
    </row>
    <row r="164" spans="2:23" ht="3.75" customHeight="1" thickTop="1">
      <c r="B164" s="137"/>
      <c r="C164" s="106"/>
      <c r="D164" s="106"/>
      <c r="E164" s="106"/>
      <c r="F164" s="106"/>
      <c r="G164" s="106"/>
      <c r="H164" s="106"/>
      <c r="I164" s="107"/>
      <c r="L164" s="147"/>
      <c r="M164" s="163"/>
      <c r="N164" s="164"/>
      <c r="O164" s="855"/>
      <c r="P164" s="165"/>
      <c r="Q164" s="856"/>
      <c r="R164" s="163"/>
      <c r="S164" s="164"/>
      <c r="T164" s="855"/>
      <c r="U164" s="165"/>
      <c r="V164" s="856"/>
      <c r="W164" s="166"/>
    </row>
    <row r="165" spans="2:23">
      <c r="B165" s="137"/>
      <c r="C165" s="106"/>
      <c r="D165" s="106"/>
      <c r="E165" s="106"/>
      <c r="F165" s="106"/>
      <c r="G165" s="106"/>
      <c r="H165" s="106"/>
      <c r="I165" s="107"/>
      <c r="L165" s="147" t="s">
        <v>14</v>
      </c>
      <c r="M165" s="182">
        <v>0</v>
      </c>
      <c r="N165" s="183">
        <v>2</v>
      </c>
      <c r="O165" s="857">
        <f>M165+N165</f>
        <v>2</v>
      </c>
      <c r="P165" s="186">
        <v>0</v>
      </c>
      <c r="Q165" s="858">
        <f>+P165+O165</f>
        <v>2</v>
      </c>
      <c r="R165" s="182">
        <v>0</v>
      </c>
      <c r="S165" s="183">
        <v>1</v>
      </c>
      <c r="T165" s="859">
        <f>R165+S165</f>
        <v>1</v>
      </c>
      <c r="U165" s="186">
        <v>0</v>
      </c>
      <c r="V165" s="858">
        <f>+U165+T165</f>
        <v>1</v>
      </c>
      <c r="W165" s="143">
        <f t="shared" ref="W165:W174" si="148">IF(Q165=0,0,((V165/Q165)-1)*100)</f>
        <v>-50</v>
      </c>
    </row>
    <row r="166" spans="2:23">
      <c r="B166" s="137"/>
      <c r="C166" s="106"/>
      <c r="D166" s="106"/>
      <c r="E166" s="106"/>
      <c r="F166" s="106"/>
      <c r="G166" s="106"/>
      <c r="H166" s="106"/>
      <c r="I166" s="107"/>
      <c r="L166" s="147" t="s">
        <v>15</v>
      </c>
      <c r="M166" s="182">
        <v>0</v>
      </c>
      <c r="N166" s="183">
        <v>1</v>
      </c>
      <c r="O166" s="857">
        <f>M166+N166</f>
        <v>1</v>
      </c>
      <c r="P166" s="186">
        <v>0</v>
      </c>
      <c r="Q166" s="858">
        <f>+P166+O166</f>
        <v>1</v>
      </c>
      <c r="R166" s="182">
        <v>0</v>
      </c>
      <c r="S166" s="183">
        <v>14</v>
      </c>
      <c r="T166" s="859">
        <f>R166+S166</f>
        <v>14</v>
      </c>
      <c r="U166" s="186">
        <v>0</v>
      </c>
      <c r="V166" s="858">
        <f>+U166+T166</f>
        <v>14</v>
      </c>
      <c r="W166" s="143">
        <f t="shared" si="148"/>
        <v>1300</v>
      </c>
    </row>
    <row r="167" spans="2:23" ht="13.5" thickBot="1">
      <c r="B167" s="137"/>
      <c r="C167" s="106"/>
      <c r="D167" s="106"/>
      <c r="E167" s="106"/>
      <c r="F167" s="106"/>
      <c r="G167" s="106"/>
      <c r="H167" s="106"/>
      <c r="I167" s="107"/>
      <c r="L167" s="153" t="s">
        <v>16</v>
      </c>
      <c r="M167" s="182">
        <v>0</v>
      </c>
      <c r="N167" s="183">
        <v>1</v>
      </c>
      <c r="O167" s="857">
        <f>M167+N167</f>
        <v>1</v>
      </c>
      <c r="P167" s="187">
        <v>0</v>
      </c>
      <c r="Q167" s="858">
        <f>+P167+O167</f>
        <v>1</v>
      </c>
      <c r="R167" s="182">
        <v>0</v>
      </c>
      <c r="S167" s="183">
        <v>0</v>
      </c>
      <c r="T167" s="859">
        <f>R167+S167</f>
        <v>0</v>
      </c>
      <c r="U167" s="187">
        <v>0</v>
      </c>
      <c r="V167" s="858">
        <f>+U167+T167</f>
        <v>0</v>
      </c>
      <c r="W167" s="143">
        <f t="shared" si="148"/>
        <v>-100</v>
      </c>
    </row>
    <row r="168" spans="2:23" ht="14.25" thickTop="1" thickBot="1">
      <c r="B168" s="137"/>
      <c r="C168" s="106"/>
      <c r="D168" s="106"/>
      <c r="E168" s="106"/>
      <c r="F168" s="106"/>
      <c r="G168" s="106"/>
      <c r="H168" s="106"/>
      <c r="I168" s="107"/>
      <c r="L168" s="133" t="s">
        <v>17</v>
      </c>
      <c r="M168" s="860">
        <f>+M165+M166+M167</f>
        <v>0</v>
      </c>
      <c r="N168" s="861">
        <f>+N165+N166+N167</f>
        <v>4</v>
      </c>
      <c r="O168" s="860">
        <f>+O165+O166+O167</f>
        <v>4</v>
      </c>
      <c r="P168" s="860">
        <f>+P165+P166+P167</f>
        <v>0</v>
      </c>
      <c r="Q168" s="862">
        <f>Q167+Q165+Q166</f>
        <v>4</v>
      </c>
      <c r="R168" s="860">
        <f>+R165+R166+R167</f>
        <v>0</v>
      </c>
      <c r="S168" s="861">
        <f>+S165+S166+S167</f>
        <v>15</v>
      </c>
      <c r="T168" s="860">
        <f>+T165+T166+T167</f>
        <v>15</v>
      </c>
      <c r="U168" s="860">
        <f>+U165+U166+U167</f>
        <v>0</v>
      </c>
      <c r="V168" s="862">
        <f>V167+V165+V166</f>
        <v>15</v>
      </c>
      <c r="W168" s="863">
        <f t="shared" si="148"/>
        <v>275</v>
      </c>
    </row>
    <row r="169" spans="2:23" ht="13.5" thickTop="1">
      <c r="B169" s="137"/>
      <c r="C169" s="106"/>
      <c r="D169" s="106"/>
      <c r="E169" s="106"/>
      <c r="F169" s="106"/>
      <c r="G169" s="106"/>
      <c r="H169" s="106"/>
      <c r="I169" s="107"/>
      <c r="L169" s="147" t="s">
        <v>18</v>
      </c>
      <c r="M169" s="179">
        <v>0</v>
      </c>
      <c r="N169" s="180">
        <v>3</v>
      </c>
      <c r="O169" s="864">
        <f>M169+N169</f>
        <v>3</v>
      </c>
      <c r="P169" s="89">
        <v>0</v>
      </c>
      <c r="Q169" s="858">
        <f>+P169+O169</f>
        <v>3</v>
      </c>
      <c r="R169" s="179">
        <v>0</v>
      </c>
      <c r="S169" s="180">
        <v>1</v>
      </c>
      <c r="T169" s="864">
        <f>R169+S169</f>
        <v>1</v>
      </c>
      <c r="U169" s="89">
        <v>0</v>
      </c>
      <c r="V169" s="858">
        <f>+U169+T169</f>
        <v>1</v>
      </c>
      <c r="W169" s="143">
        <f t="shared" si="148"/>
        <v>-66.666666666666671</v>
      </c>
    </row>
    <row r="170" spans="2:23">
      <c r="B170" s="137"/>
      <c r="C170" s="106"/>
      <c r="D170" s="106"/>
      <c r="E170" s="106"/>
      <c r="F170" s="106"/>
      <c r="G170" s="106"/>
      <c r="H170" s="106"/>
      <c r="I170" s="107"/>
      <c r="L170" s="147" t="s">
        <v>19</v>
      </c>
      <c r="M170" s="169">
        <v>0</v>
      </c>
      <c r="N170" s="170">
        <v>2</v>
      </c>
      <c r="O170" s="857">
        <f>M170+N170</f>
        <v>2</v>
      </c>
      <c r="P170" s="89">
        <v>0</v>
      </c>
      <c r="Q170" s="858">
        <f>+P170+O170</f>
        <v>2</v>
      </c>
      <c r="R170" s="169">
        <v>0</v>
      </c>
      <c r="S170" s="170">
        <v>1</v>
      </c>
      <c r="T170" s="857">
        <f>R170+S170</f>
        <v>1</v>
      </c>
      <c r="U170" s="89">
        <v>0</v>
      </c>
      <c r="V170" s="858">
        <f>+U170+T170</f>
        <v>1</v>
      </c>
      <c r="W170" s="143">
        <f>IF(Q170=0,0,((V170/Q170)-1)*100)</f>
        <v>-50</v>
      </c>
    </row>
    <row r="171" spans="2:23" ht="13.5" thickBot="1">
      <c r="B171" s="137"/>
      <c r="C171" s="106"/>
      <c r="D171" s="106"/>
      <c r="E171" s="106"/>
      <c r="F171" s="106"/>
      <c r="G171" s="106"/>
      <c r="H171" s="106"/>
      <c r="I171" s="107"/>
      <c r="L171" s="147" t="s">
        <v>20</v>
      </c>
      <c r="M171" s="169">
        <v>0</v>
      </c>
      <c r="N171" s="170">
        <v>7</v>
      </c>
      <c r="O171" s="857">
        <f>M171+N171</f>
        <v>7</v>
      </c>
      <c r="P171" s="89">
        <v>0</v>
      </c>
      <c r="Q171" s="858">
        <f>+P171+O171</f>
        <v>7</v>
      </c>
      <c r="R171" s="169">
        <v>0</v>
      </c>
      <c r="S171" s="170">
        <v>4</v>
      </c>
      <c r="T171" s="857">
        <f>R171+S171</f>
        <v>4</v>
      </c>
      <c r="U171" s="89">
        <v>0</v>
      </c>
      <c r="V171" s="858">
        <f>+U171+T171</f>
        <v>4</v>
      </c>
      <c r="W171" s="143">
        <f>IF(Q171=0,0,((V171/Q171)-1)*100)</f>
        <v>-42.857142857142861</v>
      </c>
    </row>
    <row r="172" spans="2:23" ht="14.25" thickTop="1" thickBot="1">
      <c r="B172" s="137"/>
      <c r="C172" s="106"/>
      <c r="D172" s="106"/>
      <c r="E172" s="106"/>
      <c r="F172" s="106"/>
      <c r="G172" s="106"/>
      <c r="H172" s="106"/>
      <c r="I172" s="107"/>
      <c r="L172" s="133" t="s">
        <v>87</v>
      </c>
      <c r="M172" s="860">
        <f>+M169+M170+M171</f>
        <v>0</v>
      </c>
      <c r="N172" s="860">
        <f t="shared" ref="N172:V172" si="149">+N169+N170+N171</f>
        <v>12</v>
      </c>
      <c r="O172" s="860">
        <f t="shared" si="149"/>
        <v>12</v>
      </c>
      <c r="P172" s="860">
        <f t="shared" si="149"/>
        <v>0</v>
      </c>
      <c r="Q172" s="860">
        <f t="shared" si="149"/>
        <v>12</v>
      </c>
      <c r="R172" s="860">
        <f t="shared" si="149"/>
        <v>0</v>
      </c>
      <c r="S172" s="860">
        <f t="shared" si="149"/>
        <v>6</v>
      </c>
      <c r="T172" s="860">
        <f t="shared" si="149"/>
        <v>6</v>
      </c>
      <c r="U172" s="860">
        <f t="shared" si="149"/>
        <v>0</v>
      </c>
      <c r="V172" s="860">
        <f t="shared" si="149"/>
        <v>6</v>
      </c>
      <c r="W172" s="863">
        <f>IF(Q172=0,0,((V172/Q172)-1)*100)</f>
        <v>-50</v>
      </c>
    </row>
    <row r="173" spans="2:23" ht="13.5" thickTop="1">
      <c r="B173" s="137"/>
      <c r="C173" s="106"/>
      <c r="D173" s="106"/>
      <c r="E173" s="106"/>
      <c r="F173" s="106"/>
      <c r="G173" s="106"/>
      <c r="H173" s="106"/>
      <c r="I173" s="107"/>
      <c r="L173" s="147" t="s">
        <v>21</v>
      </c>
      <c r="M173" s="169">
        <v>0</v>
      </c>
      <c r="N173" s="170">
        <v>1</v>
      </c>
      <c r="O173" s="857">
        <f>M173+N173</f>
        <v>1</v>
      </c>
      <c r="P173" s="89">
        <v>0</v>
      </c>
      <c r="Q173" s="858">
        <f>+P173+O173</f>
        <v>1</v>
      </c>
      <c r="R173" s="169">
        <v>0</v>
      </c>
      <c r="S173" s="170">
        <v>0</v>
      </c>
      <c r="T173" s="857">
        <f>R173+S173</f>
        <v>0</v>
      </c>
      <c r="U173" s="89">
        <v>0</v>
      </c>
      <c r="V173" s="858">
        <f>+U173+T173</f>
        <v>0</v>
      </c>
      <c r="W173" s="143">
        <f t="shared" si="148"/>
        <v>-100</v>
      </c>
    </row>
    <row r="174" spans="2:23">
      <c r="B174" s="137"/>
      <c r="C174" s="106"/>
      <c r="D174" s="106"/>
      <c r="E174" s="106"/>
      <c r="F174" s="106"/>
      <c r="G174" s="106"/>
      <c r="H174" s="106"/>
      <c r="I174" s="107"/>
      <c r="L174" s="147" t="s">
        <v>88</v>
      </c>
      <c r="M174" s="169">
        <v>0</v>
      </c>
      <c r="N174" s="170">
        <v>1</v>
      </c>
      <c r="O174" s="857">
        <f>M174+N174</f>
        <v>1</v>
      </c>
      <c r="P174" s="89">
        <v>0</v>
      </c>
      <c r="Q174" s="858">
        <f>O174+P174</f>
        <v>1</v>
      </c>
      <c r="R174" s="169">
        <v>0</v>
      </c>
      <c r="S174" s="170">
        <v>1</v>
      </c>
      <c r="T174" s="857">
        <f>R174+S174</f>
        <v>1</v>
      </c>
      <c r="U174" s="89">
        <v>0</v>
      </c>
      <c r="V174" s="858">
        <f>T174+U174</f>
        <v>1</v>
      </c>
      <c r="W174" s="143">
        <f t="shared" si="148"/>
        <v>0</v>
      </c>
    </row>
    <row r="175" spans="2:23" ht="13.5" thickBot="1">
      <c r="B175" s="137"/>
      <c r="C175" s="106"/>
      <c r="D175" s="106"/>
      <c r="E175" s="106"/>
      <c r="F175" s="106"/>
      <c r="G175" s="106"/>
      <c r="H175" s="106"/>
      <c r="I175" s="107"/>
      <c r="L175" s="147" t="s">
        <v>22</v>
      </c>
      <c r="M175" s="169">
        <v>0</v>
      </c>
      <c r="N175" s="170">
        <v>5</v>
      </c>
      <c r="O175" s="865">
        <f>M175+N175</f>
        <v>5</v>
      </c>
      <c r="P175" s="176">
        <v>0</v>
      </c>
      <c r="Q175" s="858">
        <f>O175+P175</f>
        <v>5</v>
      </c>
      <c r="R175" s="169">
        <v>0</v>
      </c>
      <c r="S175" s="170">
        <v>0</v>
      </c>
      <c r="T175" s="865">
        <f>R175+S175</f>
        <v>0</v>
      </c>
      <c r="U175" s="176">
        <v>0</v>
      </c>
      <c r="V175" s="858">
        <f>T175+U175</f>
        <v>0</v>
      </c>
      <c r="W175" s="143">
        <f>IF(Q175=0,0,((V175/Q175)-1)*100)</f>
        <v>-100</v>
      </c>
    </row>
    <row r="176" spans="2:23" ht="14.25" thickTop="1" thickBot="1">
      <c r="B176" s="137"/>
      <c r="C176" s="106"/>
      <c r="D176" s="106"/>
      <c r="E176" s="106"/>
      <c r="F176" s="106"/>
      <c r="G176" s="106"/>
      <c r="H176" s="106"/>
      <c r="I176" s="107"/>
      <c r="L176" s="134" t="s">
        <v>60</v>
      </c>
      <c r="M176" s="866">
        <f>+M173+M174+M175</f>
        <v>0</v>
      </c>
      <c r="N176" s="866">
        <f t="shared" ref="N176:V176" si="150">+N173+N174+N175</f>
        <v>7</v>
      </c>
      <c r="O176" s="867">
        <f t="shared" si="150"/>
        <v>7</v>
      </c>
      <c r="P176" s="867">
        <f t="shared" si="150"/>
        <v>0</v>
      </c>
      <c r="Q176" s="867">
        <f t="shared" si="150"/>
        <v>7</v>
      </c>
      <c r="R176" s="866">
        <f t="shared" si="150"/>
        <v>0</v>
      </c>
      <c r="S176" s="866">
        <f t="shared" si="150"/>
        <v>1</v>
      </c>
      <c r="T176" s="867">
        <f t="shared" si="150"/>
        <v>1</v>
      </c>
      <c r="U176" s="867">
        <f t="shared" si="150"/>
        <v>0</v>
      </c>
      <c r="V176" s="867">
        <f t="shared" si="150"/>
        <v>1</v>
      </c>
      <c r="W176" s="868">
        <f>IF(Q176=0,0,((V176/Q176)-1)*100)</f>
        <v>-85.714285714285722</v>
      </c>
    </row>
    <row r="177" spans="1:27" s="853" customFormat="1" ht="12.75" customHeight="1" thickTop="1">
      <c r="A177" s="109"/>
      <c r="B177" s="138"/>
      <c r="C177" s="110"/>
      <c r="D177" s="110"/>
      <c r="E177" s="110"/>
      <c r="F177" s="110"/>
      <c r="G177" s="110"/>
      <c r="H177" s="110"/>
      <c r="I177" s="111"/>
      <c r="J177" s="109"/>
      <c r="K177" s="83"/>
      <c r="L177" s="181" t="s">
        <v>24</v>
      </c>
      <c r="M177" s="182">
        <v>7</v>
      </c>
      <c r="N177" s="183">
        <v>4</v>
      </c>
      <c r="O177" s="859">
        <f>M177+N177</f>
        <v>11</v>
      </c>
      <c r="P177" s="184">
        <v>0</v>
      </c>
      <c r="Q177" s="869">
        <f>O177+P177</f>
        <v>11</v>
      </c>
      <c r="R177" s="182">
        <v>0</v>
      </c>
      <c r="S177" s="183">
        <v>0</v>
      </c>
      <c r="T177" s="859">
        <f>R177+S177</f>
        <v>0</v>
      </c>
      <c r="U177" s="184">
        <v>0</v>
      </c>
      <c r="V177" s="869">
        <f>T177+U177</f>
        <v>0</v>
      </c>
      <c r="W177" s="185">
        <f>IF(Q177=0,0,((V177/Q177)-1)*100)</f>
        <v>-100</v>
      </c>
      <c r="X177" s="852"/>
      <c r="AA177" s="854"/>
    </row>
    <row r="178" spans="1:27" s="853" customFormat="1" ht="12.75" customHeight="1">
      <c r="A178" s="109"/>
      <c r="B178" s="139"/>
      <c r="C178" s="112"/>
      <c r="D178" s="112"/>
      <c r="E178" s="112"/>
      <c r="F178" s="112"/>
      <c r="G178" s="112"/>
      <c r="H178" s="112"/>
      <c r="I178" s="113"/>
      <c r="J178" s="109"/>
      <c r="K178" s="83"/>
      <c r="L178" s="181" t="s">
        <v>25</v>
      </c>
      <c r="M178" s="182">
        <v>0</v>
      </c>
      <c r="N178" s="183">
        <v>1</v>
      </c>
      <c r="O178" s="859">
        <f>M178+N178</f>
        <v>1</v>
      </c>
      <c r="P178" s="186">
        <v>1</v>
      </c>
      <c r="Q178" s="859">
        <f>O178+P178</f>
        <v>2</v>
      </c>
      <c r="R178" s="182">
        <v>0</v>
      </c>
      <c r="S178" s="183">
        <v>6</v>
      </c>
      <c r="T178" s="859">
        <f>R178+S178</f>
        <v>6</v>
      </c>
      <c r="U178" s="186">
        <v>0</v>
      </c>
      <c r="V178" s="859">
        <f>T178+U178</f>
        <v>6</v>
      </c>
      <c r="W178" s="185">
        <f t="shared" ref="W178" si="151">IF(Q178=0,0,((V178/Q178)-1)*100)</f>
        <v>200</v>
      </c>
      <c r="X178" s="852"/>
      <c r="AA178" s="854"/>
    </row>
    <row r="179" spans="1:27" s="853" customFormat="1" ht="12.75" customHeight="1" thickBot="1">
      <c r="A179" s="109"/>
      <c r="B179" s="139"/>
      <c r="C179" s="112"/>
      <c r="D179" s="112"/>
      <c r="E179" s="112"/>
      <c r="F179" s="112"/>
      <c r="G179" s="112"/>
      <c r="H179" s="112"/>
      <c r="I179" s="113"/>
      <c r="J179" s="109"/>
      <c r="K179" s="83"/>
      <c r="L179" s="181" t="s">
        <v>26</v>
      </c>
      <c r="M179" s="182">
        <v>1</v>
      </c>
      <c r="N179" s="183">
        <v>1</v>
      </c>
      <c r="O179" s="859">
        <f>M179+N179</f>
        <v>2</v>
      </c>
      <c r="P179" s="187">
        <v>0</v>
      </c>
      <c r="Q179" s="869">
        <f>O179+P179</f>
        <v>2</v>
      </c>
      <c r="R179" s="182">
        <v>0</v>
      </c>
      <c r="S179" s="183">
        <v>0</v>
      </c>
      <c r="T179" s="859">
        <f>R179+S179</f>
        <v>0</v>
      </c>
      <c r="U179" s="187">
        <v>0</v>
      </c>
      <c r="V179" s="869">
        <f>T179+U179</f>
        <v>0</v>
      </c>
      <c r="W179" s="185">
        <f>IF(Q179=0,0,((V179/Q179)-1)*100)</f>
        <v>-100</v>
      </c>
      <c r="X179" s="852"/>
      <c r="AA179" s="854"/>
    </row>
    <row r="180" spans="1:27" ht="14.25" thickTop="1" thickBot="1">
      <c r="B180" s="137"/>
      <c r="C180" s="106"/>
      <c r="D180" s="106"/>
      <c r="E180" s="106"/>
      <c r="F180" s="106"/>
      <c r="G180" s="106"/>
      <c r="H180" s="106"/>
      <c r="I180" s="107"/>
      <c r="L180" s="133" t="s">
        <v>27</v>
      </c>
      <c r="M180" s="860">
        <f>+M177+M178+M179</f>
        <v>8</v>
      </c>
      <c r="N180" s="861">
        <f t="shared" ref="N180:V180" si="152">+N177+N178+N179</f>
        <v>6</v>
      </c>
      <c r="O180" s="860">
        <f t="shared" si="152"/>
        <v>14</v>
      </c>
      <c r="P180" s="860">
        <f t="shared" si="152"/>
        <v>1</v>
      </c>
      <c r="Q180" s="870">
        <f t="shared" si="152"/>
        <v>15</v>
      </c>
      <c r="R180" s="860">
        <f t="shared" si="152"/>
        <v>0</v>
      </c>
      <c r="S180" s="861">
        <f t="shared" si="152"/>
        <v>6</v>
      </c>
      <c r="T180" s="860">
        <f t="shared" si="152"/>
        <v>6</v>
      </c>
      <c r="U180" s="860">
        <f t="shared" si="152"/>
        <v>0</v>
      </c>
      <c r="V180" s="870">
        <f t="shared" si="152"/>
        <v>6</v>
      </c>
      <c r="W180" s="863">
        <f>IF(Q180=0,0,((V180/Q180)-1)*100)</f>
        <v>-60</v>
      </c>
    </row>
    <row r="181" spans="1:27" s="83" customFormat="1" ht="14.25" thickTop="1" thickBot="1">
      <c r="B181" s="137"/>
      <c r="C181" s="106"/>
      <c r="D181" s="106"/>
      <c r="E181" s="106"/>
      <c r="F181" s="106"/>
      <c r="G181" s="106"/>
      <c r="H181" s="106"/>
      <c r="I181" s="107"/>
      <c r="L181" s="133" t="s">
        <v>92</v>
      </c>
      <c r="M181" s="860">
        <f>+M172+M176+M177+M178+M179</f>
        <v>8</v>
      </c>
      <c r="N181" s="860">
        <f t="shared" ref="N181:V181" si="153">+N172+N176+N177+N178+N179</f>
        <v>25</v>
      </c>
      <c r="O181" s="860">
        <f t="shared" si="153"/>
        <v>33</v>
      </c>
      <c r="P181" s="860">
        <f t="shared" si="153"/>
        <v>1</v>
      </c>
      <c r="Q181" s="860">
        <f t="shared" si="153"/>
        <v>34</v>
      </c>
      <c r="R181" s="860">
        <f t="shared" si="153"/>
        <v>0</v>
      </c>
      <c r="S181" s="860">
        <f t="shared" si="153"/>
        <v>13</v>
      </c>
      <c r="T181" s="860">
        <f t="shared" si="153"/>
        <v>13</v>
      </c>
      <c r="U181" s="860">
        <f t="shared" si="153"/>
        <v>0</v>
      </c>
      <c r="V181" s="860">
        <f t="shared" si="153"/>
        <v>13</v>
      </c>
      <c r="W181" s="863">
        <f>IF(Q181=0,0,((V181/Q181)-1)*100)</f>
        <v>-61.764705882352942</v>
      </c>
      <c r="X181" s="84"/>
      <c r="AA181" s="196"/>
    </row>
    <row r="182" spans="1:27" ht="14.25" thickTop="1" thickBot="1">
      <c r="B182" s="137"/>
      <c r="C182" s="106"/>
      <c r="D182" s="106"/>
      <c r="E182" s="106"/>
      <c r="F182" s="106"/>
      <c r="G182" s="106"/>
      <c r="H182" s="106"/>
      <c r="I182" s="107"/>
      <c r="L182" s="133" t="s">
        <v>89</v>
      </c>
      <c r="M182" s="860">
        <f>+M168+M172+M176+M180</f>
        <v>8</v>
      </c>
      <c r="N182" s="861">
        <f t="shared" ref="N182:V182" si="154">+N168+N172+N176+N180</f>
        <v>29</v>
      </c>
      <c r="O182" s="860">
        <f t="shared" si="154"/>
        <v>37</v>
      </c>
      <c r="P182" s="860">
        <f t="shared" si="154"/>
        <v>1</v>
      </c>
      <c r="Q182" s="862">
        <f t="shared" si="154"/>
        <v>38</v>
      </c>
      <c r="R182" s="860">
        <f t="shared" si="154"/>
        <v>0</v>
      </c>
      <c r="S182" s="861">
        <f t="shared" si="154"/>
        <v>28</v>
      </c>
      <c r="T182" s="860">
        <f t="shared" si="154"/>
        <v>28</v>
      </c>
      <c r="U182" s="860">
        <f t="shared" si="154"/>
        <v>0</v>
      </c>
      <c r="V182" s="862">
        <f t="shared" si="154"/>
        <v>28</v>
      </c>
      <c r="W182" s="863">
        <f>IF(Q182=0,0,((V182/Q182)-1)*100)</f>
        <v>-26.315789473684216</v>
      </c>
    </row>
    <row r="183" spans="1:27" ht="14.25" thickTop="1" thickBot="1">
      <c r="B183" s="137"/>
      <c r="C183" s="106"/>
      <c r="D183" s="106"/>
      <c r="E183" s="106"/>
      <c r="F183" s="106"/>
      <c r="G183" s="106"/>
      <c r="H183" s="106"/>
      <c r="I183" s="107"/>
      <c r="L183" s="130" t="s">
        <v>59</v>
      </c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4"/>
    </row>
    <row r="184" spans="1:27" ht="13.5" thickTop="1">
      <c r="B184" s="137"/>
      <c r="C184" s="106"/>
      <c r="D184" s="106"/>
      <c r="E184" s="106"/>
      <c r="F184" s="106"/>
      <c r="G184" s="106"/>
      <c r="H184" s="106"/>
      <c r="I184" s="107"/>
      <c r="L184" s="1458" t="s">
        <v>50</v>
      </c>
      <c r="M184" s="1459"/>
      <c r="N184" s="1459"/>
      <c r="O184" s="1459"/>
      <c r="P184" s="1459"/>
      <c r="Q184" s="1459"/>
      <c r="R184" s="1459"/>
      <c r="S184" s="1459"/>
      <c r="T184" s="1459"/>
      <c r="U184" s="1459"/>
      <c r="V184" s="1459"/>
      <c r="W184" s="1460"/>
    </row>
    <row r="185" spans="1:27" ht="13.5" thickBot="1">
      <c r="B185" s="137"/>
      <c r="C185" s="106"/>
      <c r="D185" s="106"/>
      <c r="E185" s="106"/>
      <c r="F185" s="106"/>
      <c r="G185" s="106"/>
      <c r="H185" s="106"/>
      <c r="I185" s="107"/>
      <c r="L185" s="1461" t="s">
        <v>51</v>
      </c>
      <c r="M185" s="1462"/>
      <c r="N185" s="1462"/>
      <c r="O185" s="1462"/>
      <c r="P185" s="1462"/>
      <c r="Q185" s="1462"/>
      <c r="R185" s="1462"/>
      <c r="S185" s="1462"/>
      <c r="T185" s="1462"/>
      <c r="U185" s="1462"/>
      <c r="V185" s="1462"/>
      <c r="W185" s="1463"/>
    </row>
    <row r="186" spans="1:27" ht="14.25" thickTop="1" thickBot="1">
      <c r="B186" s="137"/>
      <c r="C186" s="106"/>
      <c r="D186" s="106"/>
      <c r="E186" s="106"/>
      <c r="F186" s="106"/>
      <c r="G186" s="106"/>
      <c r="H186" s="106"/>
      <c r="I186" s="107"/>
      <c r="L186" s="127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105" t="s">
        <v>40</v>
      </c>
    </row>
    <row r="187" spans="1:27" ht="14.25" thickTop="1" thickBot="1">
      <c r="B187" s="137"/>
      <c r="C187" s="106"/>
      <c r="D187" s="106"/>
      <c r="E187" s="106"/>
      <c r="F187" s="106"/>
      <c r="G187" s="106"/>
      <c r="H187" s="106"/>
      <c r="I187" s="107"/>
      <c r="L187" s="145"/>
      <c r="M187" s="1467" t="s">
        <v>90</v>
      </c>
      <c r="N187" s="1468"/>
      <c r="O187" s="1468"/>
      <c r="P187" s="1468"/>
      <c r="Q187" s="1469"/>
      <c r="R187" s="1467" t="s">
        <v>91</v>
      </c>
      <c r="S187" s="1468"/>
      <c r="T187" s="1468"/>
      <c r="U187" s="1468"/>
      <c r="V187" s="1469"/>
      <c r="W187" s="146" t="s">
        <v>4</v>
      </c>
    </row>
    <row r="188" spans="1:27" ht="13.5" thickTop="1">
      <c r="B188" s="137"/>
      <c r="C188" s="106"/>
      <c r="D188" s="106"/>
      <c r="E188" s="106"/>
      <c r="F188" s="106"/>
      <c r="G188" s="106"/>
      <c r="H188" s="106"/>
      <c r="I188" s="107"/>
      <c r="L188" s="147" t="s">
        <v>5</v>
      </c>
      <c r="M188" s="148"/>
      <c r="N188" s="151"/>
      <c r="O188" s="124"/>
      <c r="P188" s="152"/>
      <c r="Q188" s="125"/>
      <c r="R188" s="148"/>
      <c r="S188" s="151"/>
      <c r="T188" s="124"/>
      <c r="U188" s="152"/>
      <c r="V188" s="125"/>
      <c r="W188" s="150" t="s">
        <v>6</v>
      </c>
    </row>
    <row r="189" spans="1:27" ht="13.5" thickBot="1">
      <c r="B189" s="137"/>
      <c r="C189" s="106"/>
      <c r="D189" s="106"/>
      <c r="E189" s="106"/>
      <c r="F189" s="106"/>
      <c r="G189" s="106"/>
      <c r="H189" s="106"/>
      <c r="I189" s="107"/>
      <c r="L189" s="153"/>
      <c r="M189" s="157" t="s">
        <v>41</v>
      </c>
      <c r="N189" s="158" t="s">
        <v>42</v>
      </c>
      <c r="O189" s="126" t="s">
        <v>43</v>
      </c>
      <c r="P189" s="159" t="s">
        <v>13</v>
      </c>
      <c r="Q189" s="669" t="s">
        <v>9</v>
      </c>
      <c r="R189" s="157" t="s">
        <v>41</v>
      </c>
      <c r="S189" s="158" t="s">
        <v>42</v>
      </c>
      <c r="T189" s="126" t="s">
        <v>43</v>
      </c>
      <c r="U189" s="159" t="s">
        <v>13</v>
      </c>
      <c r="V189" s="669" t="s">
        <v>9</v>
      </c>
      <c r="W189" s="156"/>
    </row>
    <row r="190" spans="1:27" ht="4.5" customHeight="1" thickTop="1">
      <c r="B190" s="137"/>
      <c r="C190" s="106"/>
      <c r="D190" s="106"/>
      <c r="E190" s="106"/>
      <c r="F190" s="106"/>
      <c r="G190" s="106"/>
      <c r="H190" s="106"/>
      <c r="I190" s="107"/>
      <c r="L190" s="147"/>
      <c r="M190" s="163"/>
      <c r="N190" s="164"/>
      <c r="O190" s="855"/>
      <c r="P190" s="165"/>
      <c r="Q190" s="856"/>
      <c r="R190" s="163"/>
      <c r="S190" s="164"/>
      <c r="T190" s="855"/>
      <c r="U190" s="165"/>
      <c r="V190" s="856"/>
      <c r="W190" s="166"/>
    </row>
    <row r="191" spans="1:27">
      <c r="B191" s="137"/>
      <c r="C191" s="106"/>
      <c r="D191" s="106"/>
      <c r="E191" s="106"/>
      <c r="F191" s="106"/>
      <c r="G191" s="106"/>
      <c r="H191" s="106"/>
      <c r="I191" s="107"/>
      <c r="L191" s="147" t="s">
        <v>14</v>
      </c>
      <c r="M191" s="182">
        <v>84</v>
      </c>
      <c r="N191" s="183">
        <v>914</v>
      </c>
      <c r="O191" s="857">
        <f>M191+N191</f>
        <v>998</v>
      </c>
      <c r="P191" s="186">
        <v>0</v>
      </c>
      <c r="Q191" s="858">
        <f>O191+P191</f>
        <v>998</v>
      </c>
      <c r="R191" s="182">
        <v>133</v>
      </c>
      <c r="S191" s="183">
        <v>957</v>
      </c>
      <c r="T191" s="859">
        <f>+R191+S191</f>
        <v>1090</v>
      </c>
      <c r="U191" s="186">
        <v>1</v>
      </c>
      <c r="V191" s="858">
        <f>T191+U191</f>
        <v>1091</v>
      </c>
      <c r="W191" s="143">
        <f t="shared" ref="W191:W200" si="155">IF(Q191=0,0,((V191/Q191)-1)*100)</f>
        <v>9.31863727454909</v>
      </c>
      <c r="Y191" s="296"/>
    </row>
    <row r="192" spans="1:27">
      <c r="B192" s="137"/>
      <c r="C192" s="106"/>
      <c r="D192" s="106"/>
      <c r="E192" s="106"/>
      <c r="F192" s="106"/>
      <c r="G192" s="106"/>
      <c r="H192" s="106"/>
      <c r="I192" s="107"/>
      <c r="L192" s="147" t="s">
        <v>15</v>
      </c>
      <c r="M192" s="182">
        <v>75</v>
      </c>
      <c r="N192" s="183">
        <v>870</v>
      </c>
      <c r="O192" s="857">
        <f>M192+N192</f>
        <v>945</v>
      </c>
      <c r="P192" s="186">
        <v>0</v>
      </c>
      <c r="Q192" s="858">
        <f>O192+P192</f>
        <v>945</v>
      </c>
      <c r="R192" s="182">
        <v>145</v>
      </c>
      <c r="S192" s="183">
        <v>1063</v>
      </c>
      <c r="T192" s="859">
        <f>R192+S192</f>
        <v>1208</v>
      </c>
      <c r="U192" s="186">
        <v>0</v>
      </c>
      <c r="V192" s="858">
        <f>T192+U192</f>
        <v>1208</v>
      </c>
      <c r="W192" s="143">
        <f t="shared" si="155"/>
        <v>27.830687830687829</v>
      </c>
      <c r="Y192" s="296"/>
    </row>
    <row r="193" spans="1:27" ht="13.5" thickBot="1">
      <c r="B193" s="137"/>
      <c r="C193" s="106"/>
      <c r="D193" s="106"/>
      <c r="E193" s="106"/>
      <c r="F193" s="106"/>
      <c r="G193" s="106"/>
      <c r="H193" s="106"/>
      <c r="I193" s="107"/>
      <c r="L193" s="153" t="s">
        <v>16</v>
      </c>
      <c r="M193" s="182">
        <v>86</v>
      </c>
      <c r="N193" s="183">
        <v>1018</v>
      </c>
      <c r="O193" s="857">
        <f>M193+N193</f>
        <v>1104</v>
      </c>
      <c r="P193" s="187">
        <v>0</v>
      </c>
      <c r="Q193" s="858">
        <f>O193+P193</f>
        <v>1104</v>
      </c>
      <c r="R193" s="182">
        <v>145</v>
      </c>
      <c r="S193" s="183">
        <v>1030</v>
      </c>
      <c r="T193" s="859">
        <f>R193+S193</f>
        <v>1175</v>
      </c>
      <c r="U193" s="187">
        <v>0</v>
      </c>
      <c r="V193" s="858">
        <f>T193+U193</f>
        <v>1175</v>
      </c>
      <c r="W193" s="143">
        <f t="shared" si="155"/>
        <v>6.4311594202898448</v>
      </c>
      <c r="Y193" s="296"/>
    </row>
    <row r="194" spans="1:27" ht="14.25" thickTop="1" thickBot="1">
      <c r="B194" s="137"/>
      <c r="C194" s="106"/>
      <c r="D194" s="106"/>
      <c r="E194" s="106"/>
      <c r="F194" s="106"/>
      <c r="G194" s="106"/>
      <c r="H194" s="106"/>
      <c r="I194" s="107"/>
      <c r="L194" s="133" t="s">
        <v>17</v>
      </c>
      <c r="M194" s="860">
        <f>+M191+M192+M193</f>
        <v>245</v>
      </c>
      <c r="N194" s="861">
        <f>+N191+N192+N193</f>
        <v>2802</v>
      </c>
      <c r="O194" s="860">
        <f>+O191+O192+O193</f>
        <v>3047</v>
      </c>
      <c r="P194" s="860">
        <f>+P191+P192+P193</f>
        <v>0</v>
      </c>
      <c r="Q194" s="862">
        <f>Q193+Q191+Q192</f>
        <v>3047</v>
      </c>
      <c r="R194" s="860">
        <f>+R191+R192+R193</f>
        <v>423</v>
      </c>
      <c r="S194" s="861">
        <f>+S191+S192+S193</f>
        <v>3050</v>
      </c>
      <c r="T194" s="860">
        <f>+T191+T192+T193</f>
        <v>3473</v>
      </c>
      <c r="U194" s="860">
        <f>+U191+U192+U193</f>
        <v>1</v>
      </c>
      <c r="V194" s="862">
        <f>V193+V191+V192</f>
        <v>3474</v>
      </c>
      <c r="W194" s="863">
        <f t="shared" si="155"/>
        <v>14.013784049885135</v>
      </c>
      <c r="Y194" s="296"/>
    </row>
    <row r="195" spans="1:27" ht="13.5" thickTop="1">
      <c r="B195" s="137"/>
      <c r="C195" s="106"/>
      <c r="D195" s="106"/>
      <c r="E195" s="106"/>
      <c r="F195" s="106"/>
      <c r="G195" s="106"/>
      <c r="H195" s="106"/>
      <c r="I195" s="107"/>
      <c r="L195" s="147" t="s">
        <v>18</v>
      </c>
      <c r="M195" s="179">
        <v>87</v>
      </c>
      <c r="N195" s="180">
        <v>929</v>
      </c>
      <c r="O195" s="864">
        <f>M195+N195</f>
        <v>1016</v>
      </c>
      <c r="P195" s="89">
        <v>0</v>
      </c>
      <c r="Q195" s="858">
        <f>O195+P195</f>
        <v>1016</v>
      </c>
      <c r="R195" s="179">
        <v>143</v>
      </c>
      <c r="S195" s="180">
        <v>981</v>
      </c>
      <c r="T195" s="864">
        <f>R195+S195</f>
        <v>1124</v>
      </c>
      <c r="U195" s="89">
        <v>0</v>
      </c>
      <c r="V195" s="858">
        <f>T195+U195</f>
        <v>1124</v>
      </c>
      <c r="W195" s="143">
        <f t="shared" si="155"/>
        <v>10.629921259842522</v>
      </c>
      <c r="Y195" s="296"/>
    </row>
    <row r="196" spans="1:27">
      <c r="B196" s="137"/>
      <c r="C196" s="106"/>
      <c r="D196" s="106"/>
      <c r="E196" s="106"/>
      <c r="F196" s="106"/>
      <c r="G196" s="106"/>
      <c r="H196" s="106"/>
      <c r="I196" s="107"/>
      <c r="L196" s="147" t="s">
        <v>19</v>
      </c>
      <c r="M196" s="169">
        <v>86</v>
      </c>
      <c r="N196" s="170">
        <v>1004</v>
      </c>
      <c r="O196" s="857">
        <f>M196+N196</f>
        <v>1090</v>
      </c>
      <c r="P196" s="89">
        <v>0</v>
      </c>
      <c r="Q196" s="858">
        <f>O196+P196</f>
        <v>1090</v>
      </c>
      <c r="R196" s="169">
        <v>122</v>
      </c>
      <c r="S196" s="170">
        <v>894</v>
      </c>
      <c r="T196" s="857">
        <f>R196+S196</f>
        <v>1016</v>
      </c>
      <c r="U196" s="89">
        <v>0</v>
      </c>
      <c r="V196" s="858">
        <f>T196+U196</f>
        <v>1016</v>
      </c>
      <c r="W196" s="143">
        <f>IF(Q196=0,0,((V196/Q196)-1)*100)</f>
        <v>-6.7889908256880682</v>
      </c>
      <c r="Y196" s="296"/>
    </row>
    <row r="197" spans="1:27" ht="13.5" thickBot="1">
      <c r="B197" s="137"/>
      <c r="C197" s="106"/>
      <c r="D197" s="106"/>
      <c r="E197" s="106"/>
      <c r="F197" s="106"/>
      <c r="G197" s="106"/>
      <c r="H197" s="106"/>
      <c r="I197" s="107"/>
      <c r="L197" s="147" t="s">
        <v>20</v>
      </c>
      <c r="M197" s="169">
        <v>91</v>
      </c>
      <c r="N197" s="170">
        <v>996</v>
      </c>
      <c r="O197" s="857">
        <f>M197+N197</f>
        <v>1087</v>
      </c>
      <c r="P197" s="89">
        <v>0</v>
      </c>
      <c r="Q197" s="858">
        <f>O197+P197</f>
        <v>1087</v>
      </c>
      <c r="R197" s="169">
        <v>143</v>
      </c>
      <c r="S197" s="170">
        <v>1005</v>
      </c>
      <c r="T197" s="857">
        <f>R197+S197</f>
        <v>1148</v>
      </c>
      <c r="U197" s="89">
        <v>0</v>
      </c>
      <c r="V197" s="858">
        <f>T197+U197</f>
        <v>1148</v>
      </c>
      <c r="W197" s="143">
        <f>IF(Q197=0,0,((V197/Q197)-1)*100)</f>
        <v>5.6117755289788462</v>
      </c>
      <c r="Y197" s="296"/>
    </row>
    <row r="198" spans="1:27" ht="14.25" thickTop="1" thickBot="1">
      <c r="B198" s="137"/>
      <c r="C198" s="106"/>
      <c r="D198" s="106"/>
      <c r="E198" s="106"/>
      <c r="F198" s="106"/>
      <c r="G198" s="106"/>
      <c r="H198" s="106"/>
      <c r="I198" s="107"/>
      <c r="L198" s="133" t="s">
        <v>87</v>
      </c>
      <c r="M198" s="860">
        <f>+M195+M196+M197</f>
        <v>264</v>
      </c>
      <c r="N198" s="860">
        <f t="shared" ref="N198:V198" si="156">+N195+N196+N197</f>
        <v>2929</v>
      </c>
      <c r="O198" s="860">
        <f t="shared" si="156"/>
        <v>3193</v>
      </c>
      <c r="P198" s="860">
        <f t="shared" si="156"/>
        <v>0</v>
      </c>
      <c r="Q198" s="860">
        <f t="shared" si="156"/>
        <v>3193</v>
      </c>
      <c r="R198" s="860">
        <f t="shared" si="156"/>
        <v>408</v>
      </c>
      <c r="S198" s="860">
        <f t="shared" si="156"/>
        <v>2880</v>
      </c>
      <c r="T198" s="860">
        <f t="shared" si="156"/>
        <v>3288</v>
      </c>
      <c r="U198" s="860">
        <f t="shared" si="156"/>
        <v>0</v>
      </c>
      <c r="V198" s="860">
        <f t="shared" si="156"/>
        <v>3288</v>
      </c>
      <c r="W198" s="863">
        <f>IF(Q198=0,0,((V198/Q198)-1)*100)</f>
        <v>2.9752583777012287</v>
      </c>
    </row>
    <row r="199" spans="1:27" ht="13.5" thickTop="1">
      <c r="B199" s="137"/>
      <c r="C199" s="106"/>
      <c r="D199" s="106"/>
      <c r="E199" s="106"/>
      <c r="F199" s="106"/>
      <c r="G199" s="106"/>
      <c r="H199" s="106"/>
      <c r="I199" s="107"/>
      <c r="L199" s="147" t="s">
        <v>21</v>
      </c>
      <c r="M199" s="169">
        <v>82</v>
      </c>
      <c r="N199" s="170">
        <v>772</v>
      </c>
      <c r="O199" s="857">
        <f>M199+N199</f>
        <v>854</v>
      </c>
      <c r="P199" s="89">
        <v>0</v>
      </c>
      <c r="Q199" s="858">
        <f>O199+P199</f>
        <v>854</v>
      </c>
      <c r="R199" s="169">
        <v>85</v>
      </c>
      <c r="S199" s="170">
        <v>727</v>
      </c>
      <c r="T199" s="857">
        <f>R199+S199</f>
        <v>812</v>
      </c>
      <c r="U199" s="89">
        <v>0</v>
      </c>
      <c r="V199" s="858">
        <f>T199+U199</f>
        <v>812</v>
      </c>
      <c r="W199" s="143">
        <f t="shared" si="155"/>
        <v>-4.9180327868852514</v>
      </c>
      <c r="Y199" s="296"/>
    </row>
    <row r="200" spans="1:27">
      <c r="B200" s="137"/>
      <c r="C200" s="106"/>
      <c r="D200" s="106"/>
      <c r="E200" s="106"/>
      <c r="F200" s="106"/>
      <c r="G200" s="106"/>
      <c r="H200" s="106"/>
      <c r="I200" s="107"/>
      <c r="L200" s="147" t="s">
        <v>88</v>
      </c>
      <c r="M200" s="169">
        <v>102</v>
      </c>
      <c r="N200" s="170">
        <v>813</v>
      </c>
      <c r="O200" s="857">
        <f>M200+N200</f>
        <v>915</v>
      </c>
      <c r="P200" s="89">
        <v>0</v>
      </c>
      <c r="Q200" s="858">
        <f>O200+P200</f>
        <v>915</v>
      </c>
      <c r="R200" s="169">
        <v>103</v>
      </c>
      <c r="S200" s="170">
        <v>890</v>
      </c>
      <c r="T200" s="857">
        <f>R200+S200</f>
        <v>993</v>
      </c>
      <c r="U200" s="89">
        <v>0</v>
      </c>
      <c r="V200" s="858">
        <f>T200+U200</f>
        <v>993</v>
      </c>
      <c r="W200" s="143">
        <f t="shared" si="155"/>
        <v>8.5245901639344304</v>
      </c>
      <c r="Y200" s="296"/>
    </row>
    <row r="201" spans="1:27" ht="13.5" thickBot="1">
      <c r="B201" s="137"/>
      <c r="C201" s="106"/>
      <c r="D201" s="106"/>
      <c r="E201" s="106"/>
      <c r="F201" s="106"/>
      <c r="G201" s="106"/>
      <c r="H201" s="106"/>
      <c r="I201" s="107"/>
      <c r="L201" s="147" t="s">
        <v>22</v>
      </c>
      <c r="M201" s="169">
        <v>118</v>
      </c>
      <c r="N201" s="170">
        <v>996</v>
      </c>
      <c r="O201" s="865">
        <f>M201+N201</f>
        <v>1114</v>
      </c>
      <c r="P201" s="176">
        <v>0</v>
      </c>
      <c r="Q201" s="858">
        <f>O201+P201</f>
        <v>1114</v>
      </c>
      <c r="R201" s="169">
        <v>94</v>
      </c>
      <c r="S201" s="170">
        <v>936</v>
      </c>
      <c r="T201" s="865">
        <f>R201+S201</f>
        <v>1030</v>
      </c>
      <c r="U201" s="176">
        <v>0</v>
      </c>
      <c r="V201" s="858">
        <f>T201+U201</f>
        <v>1030</v>
      </c>
      <c r="W201" s="143">
        <f>IF(Q201=0,0,((V201/Q201)-1)*100)</f>
        <v>-7.5403949730700193</v>
      </c>
      <c r="Y201" s="296"/>
    </row>
    <row r="202" spans="1:27" ht="14.25" thickTop="1" thickBot="1">
      <c r="B202" s="137"/>
      <c r="C202" s="106"/>
      <c r="D202" s="106"/>
      <c r="E202" s="106"/>
      <c r="F202" s="106"/>
      <c r="G202" s="106"/>
      <c r="H202" s="106"/>
      <c r="I202" s="107"/>
      <c r="L202" s="134" t="s">
        <v>60</v>
      </c>
      <c r="M202" s="866">
        <f>+M199+M200+M201</f>
        <v>302</v>
      </c>
      <c r="N202" s="866">
        <f t="shared" ref="N202:V202" si="157">+N199+N200+N201</f>
        <v>2581</v>
      </c>
      <c r="O202" s="867">
        <f t="shared" si="157"/>
        <v>2883</v>
      </c>
      <c r="P202" s="867">
        <f t="shared" si="157"/>
        <v>0</v>
      </c>
      <c r="Q202" s="867">
        <f t="shared" si="157"/>
        <v>2883</v>
      </c>
      <c r="R202" s="866">
        <f t="shared" si="157"/>
        <v>282</v>
      </c>
      <c r="S202" s="866">
        <f t="shared" si="157"/>
        <v>2553</v>
      </c>
      <c r="T202" s="867">
        <f t="shared" si="157"/>
        <v>2835</v>
      </c>
      <c r="U202" s="867">
        <f t="shared" si="157"/>
        <v>0</v>
      </c>
      <c r="V202" s="867">
        <f t="shared" si="157"/>
        <v>2835</v>
      </c>
      <c r="W202" s="868">
        <f>IF(Q202=0,0,((V202/Q202)-1)*100)</f>
        <v>-1.6649323621227841</v>
      </c>
    </row>
    <row r="203" spans="1:27" s="853" customFormat="1" ht="12.75" customHeight="1" thickTop="1">
      <c r="A203" s="109"/>
      <c r="B203" s="138"/>
      <c r="C203" s="110"/>
      <c r="D203" s="110"/>
      <c r="E203" s="110"/>
      <c r="F203" s="110"/>
      <c r="G203" s="110"/>
      <c r="H203" s="110"/>
      <c r="I203" s="111"/>
      <c r="J203" s="109"/>
      <c r="K203" s="109"/>
      <c r="L203" s="181" t="s">
        <v>24</v>
      </c>
      <c r="M203" s="182">
        <v>126</v>
      </c>
      <c r="N203" s="183">
        <v>885</v>
      </c>
      <c r="O203" s="859">
        <f>M203+N203</f>
        <v>1011</v>
      </c>
      <c r="P203" s="184">
        <v>0</v>
      </c>
      <c r="Q203" s="869">
        <f>O203+P203</f>
        <v>1011</v>
      </c>
      <c r="R203" s="182">
        <v>84</v>
      </c>
      <c r="S203" s="183">
        <v>846</v>
      </c>
      <c r="T203" s="859">
        <f>R203+S203</f>
        <v>930</v>
      </c>
      <c r="U203" s="184">
        <v>0</v>
      </c>
      <c r="V203" s="869">
        <f>T203+U203</f>
        <v>930</v>
      </c>
      <c r="W203" s="185">
        <f>IF(Q203=0,0,((V203/Q203)-1)*100)</f>
        <v>-8.0118694362017795</v>
      </c>
      <c r="X203" s="852"/>
      <c r="Y203" s="296"/>
      <c r="AA203" s="854"/>
    </row>
    <row r="204" spans="1:27" s="853" customFormat="1" ht="12.75" customHeight="1">
      <c r="A204" s="109"/>
      <c r="B204" s="139"/>
      <c r="C204" s="112"/>
      <c r="D204" s="112"/>
      <c r="E204" s="112"/>
      <c r="F204" s="112"/>
      <c r="G204" s="112"/>
      <c r="H204" s="112"/>
      <c r="I204" s="113"/>
      <c r="J204" s="109"/>
      <c r="K204" s="109"/>
      <c r="L204" s="181" t="s">
        <v>25</v>
      </c>
      <c r="M204" s="182">
        <v>140</v>
      </c>
      <c r="N204" s="183">
        <v>1009</v>
      </c>
      <c r="O204" s="859">
        <f>M204+N204</f>
        <v>1149</v>
      </c>
      <c r="P204" s="186">
        <v>0</v>
      </c>
      <c r="Q204" s="859">
        <f>O204+P204</f>
        <v>1149</v>
      </c>
      <c r="R204" s="182">
        <v>65</v>
      </c>
      <c r="S204" s="183">
        <v>989</v>
      </c>
      <c r="T204" s="859">
        <f>R204+S204</f>
        <v>1054</v>
      </c>
      <c r="U204" s="186">
        <v>0</v>
      </c>
      <c r="V204" s="859">
        <f>T204+U204</f>
        <v>1054</v>
      </c>
      <c r="W204" s="185">
        <f t="shared" ref="W204:W205" si="158">IF(Q204=0,0,((V204/Q204)-1)*100)</f>
        <v>-8.2680591818973035</v>
      </c>
      <c r="X204" s="852"/>
      <c r="Y204" s="296"/>
      <c r="AA204" s="854"/>
    </row>
    <row r="205" spans="1:27" s="853" customFormat="1" ht="12.75" customHeight="1" thickBot="1">
      <c r="A205" s="109"/>
      <c r="B205" s="139"/>
      <c r="C205" s="112"/>
      <c r="D205" s="112"/>
      <c r="E205" s="112"/>
      <c r="F205" s="112"/>
      <c r="G205" s="112"/>
      <c r="H205" s="112"/>
      <c r="I205" s="113"/>
      <c r="J205" s="109"/>
      <c r="K205" s="109"/>
      <c r="L205" s="181" t="s">
        <v>26</v>
      </c>
      <c r="M205" s="182">
        <v>141</v>
      </c>
      <c r="N205" s="183">
        <v>985</v>
      </c>
      <c r="O205" s="859">
        <f>M205+N205</f>
        <v>1126</v>
      </c>
      <c r="P205" s="187">
        <v>1</v>
      </c>
      <c r="Q205" s="869">
        <f>O205+P205</f>
        <v>1127</v>
      </c>
      <c r="R205" s="182">
        <v>19</v>
      </c>
      <c r="S205" s="183">
        <v>255</v>
      </c>
      <c r="T205" s="859">
        <f>R205+S205</f>
        <v>274</v>
      </c>
      <c r="U205" s="187">
        <v>0</v>
      </c>
      <c r="V205" s="869">
        <f>T205+U205</f>
        <v>274</v>
      </c>
      <c r="W205" s="185">
        <f t="shared" si="158"/>
        <v>-75.687666370896196</v>
      </c>
      <c r="X205" s="852"/>
      <c r="Y205" s="296"/>
      <c r="AA205" s="854"/>
    </row>
    <row r="206" spans="1:27" ht="14.25" thickTop="1" thickBot="1">
      <c r="B206" s="137"/>
      <c r="C206" s="106"/>
      <c r="D206" s="106"/>
      <c r="E206" s="106"/>
      <c r="F206" s="106"/>
      <c r="G206" s="106"/>
      <c r="H206" s="106"/>
      <c r="I206" s="107"/>
      <c r="L206" s="133" t="s">
        <v>27</v>
      </c>
      <c r="M206" s="860">
        <f>+M203+M204+M205</f>
        <v>407</v>
      </c>
      <c r="N206" s="861">
        <f t="shared" ref="N206:V206" si="159">+N203+N204+N205</f>
        <v>2879</v>
      </c>
      <c r="O206" s="860">
        <f t="shared" si="159"/>
        <v>3286</v>
      </c>
      <c r="P206" s="860">
        <f t="shared" si="159"/>
        <v>1</v>
      </c>
      <c r="Q206" s="870">
        <f t="shared" si="159"/>
        <v>3287</v>
      </c>
      <c r="R206" s="860">
        <f t="shared" si="159"/>
        <v>168</v>
      </c>
      <c r="S206" s="861">
        <f t="shared" si="159"/>
        <v>2090</v>
      </c>
      <c r="T206" s="860">
        <f t="shared" si="159"/>
        <v>2258</v>
      </c>
      <c r="U206" s="860">
        <f t="shared" si="159"/>
        <v>0</v>
      </c>
      <c r="V206" s="870">
        <f t="shared" si="159"/>
        <v>2258</v>
      </c>
      <c r="W206" s="863">
        <f>IF(Q206=0,0,((V206/Q206)-1)*100)</f>
        <v>-31.305141466382725</v>
      </c>
    </row>
    <row r="207" spans="1:27" s="83" customFormat="1" ht="14.25" thickTop="1" thickBot="1">
      <c r="B207" s="137"/>
      <c r="C207" s="106"/>
      <c r="D207" s="106"/>
      <c r="E207" s="106"/>
      <c r="F207" s="106"/>
      <c r="G207" s="106"/>
      <c r="H207" s="106"/>
      <c r="I207" s="107"/>
      <c r="L207" s="133" t="s">
        <v>92</v>
      </c>
      <c r="M207" s="860">
        <f>+M198+M202+M203+M204+M205</f>
        <v>973</v>
      </c>
      <c r="N207" s="860">
        <f t="shared" ref="N207:V207" si="160">+N198+N202+N203+N204+N205</f>
        <v>8389</v>
      </c>
      <c r="O207" s="860">
        <f t="shared" si="160"/>
        <v>9362</v>
      </c>
      <c r="P207" s="860">
        <f t="shared" si="160"/>
        <v>1</v>
      </c>
      <c r="Q207" s="860">
        <f t="shared" si="160"/>
        <v>9363</v>
      </c>
      <c r="R207" s="860">
        <f t="shared" si="160"/>
        <v>858</v>
      </c>
      <c r="S207" s="860">
        <f t="shared" si="160"/>
        <v>7523</v>
      </c>
      <c r="T207" s="860">
        <f t="shared" si="160"/>
        <v>8381</v>
      </c>
      <c r="U207" s="860">
        <f t="shared" si="160"/>
        <v>0</v>
      </c>
      <c r="V207" s="860">
        <f t="shared" si="160"/>
        <v>8381</v>
      </c>
      <c r="W207" s="863">
        <f>IF(Q207=0,0,((V207/Q207)-1)*100)</f>
        <v>-10.488091423688983</v>
      </c>
      <c r="X207" s="84"/>
      <c r="AA207" s="196"/>
    </row>
    <row r="208" spans="1:27" ht="14.25" thickTop="1" thickBot="1">
      <c r="B208" s="137"/>
      <c r="C208" s="106"/>
      <c r="D208" s="106"/>
      <c r="E208" s="106"/>
      <c r="F208" s="106"/>
      <c r="G208" s="106"/>
      <c r="H208" s="106"/>
      <c r="I208" s="107"/>
      <c r="L208" s="133" t="s">
        <v>89</v>
      </c>
      <c r="M208" s="860">
        <f>+M194+M198+M202+M206</f>
        <v>1218</v>
      </c>
      <c r="N208" s="861">
        <f t="shared" ref="N208:V208" si="161">+N194+N198+N202+N206</f>
        <v>11191</v>
      </c>
      <c r="O208" s="860">
        <f t="shared" si="161"/>
        <v>12409</v>
      </c>
      <c r="P208" s="860">
        <f t="shared" si="161"/>
        <v>1</v>
      </c>
      <c r="Q208" s="862">
        <f t="shared" si="161"/>
        <v>12410</v>
      </c>
      <c r="R208" s="860">
        <f t="shared" si="161"/>
        <v>1281</v>
      </c>
      <c r="S208" s="861">
        <f t="shared" si="161"/>
        <v>10573</v>
      </c>
      <c r="T208" s="860">
        <f t="shared" si="161"/>
        <v>11854</v>
      </c>
      <c r="U208" s="860">
        <f t="shared" si="161"/>
        <v>1</v>
      </c>
      <c r="V208" s="862">
        <f t="shared" si="161"/>
        <v>11855</v>
      </c>
      <c r="W208" s="863">
        <f>IF(Q208=0,0,((V208/Q208)-1)*100)</f>
        <v>-4.4721998388396411</v>
      </c>
    </row>
    <row r="209" spans="2:23" ht="14.25" thickTop="1" thickBot="1">
      <c r="B209" s="137"/>
      <c r="C209" s="106"/>
      <c r="D209" s="106"/>
      <c r="E209" s="106"/>
      <c r="F209" s="106"/>
      <c r="G209" s="106"/>
      <c r="H209" s="106"/>
      <c r="I209" s="107"/>
      <c r="L209" s="130" t="s">
        <v>59</v>
      </c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4"/>
    </row>
    <row r="210" spans="2:23" ht="13.5" thickTop="1">
      <c r="B210" s="137"/>
      <c r="C210" s="106"/>
      <c r="D210" s="106"/>
      <c r="E210" s="106"/>
      <c r="F210" s="106"/>
      <c r="G210" s="106"/>
      <c r="H210" s="106"/>
      <c r="I210" s="107"/>
      <c r="L210" s="1458" t="s">
        <v>52</v>
      </c>
      <c r="M210" s="1459"/>
      <c r="N210" s="1459"/>
      <c r="O210" s="1459"/>
      <c r="P210" s="1459"/>
      <c r="Q210" s="1459"/>
      <c r="R210" s="1459"/>
      <c r="S210" s="1459"/>
      <c r="T210" s="1459"/>
      <c r="U210" s="1459"/>
      <c r="V210" s="1459"/>
      <c r="W210" s="1460"/>
    </row>
    <row r="211" spans="2:23" ht="13.5" thickBot="1">
      <c r="B211" s="137"/>
      <c r="C211" s="106"/>
      <c r="D211" s="106"/>
      <c r="E211" s="106"/>
      <c r="F211" s="106"/>
      <c r="G211" s="106"/>
      <c r="H211" s="106"/>
      <c r="I211" s="107"/>
      <c r="L211" s="1461" t="s">
        <v>53</v>
      </c>
      <c r="M211" s="1462"/>
      <c r="N211" s="1462"/>
      <c r="O211" s="1462"/>
      <c r="P211" s="1462"/>
      <c r="Q211" s="1462"/>
      <c r="R211" s="1462"/>
      <c r="S211" s="1462"/>
      <c r="T211" s="1462"/>
      <c r="U211" s="1462"/>
      <c r="V211" s="1462"/>
      <c r="W211" s="1463"/>
    </row>
    <row r="212" spans="2:23" ht="14.25" thickTop="1" thickBot="1">
      <c r="B212" s="137"/>
      <c r="C212" s="106"/>
      <c r="D212" s="106"/>
      <c r="E212" s="106"/>
      <c r="F212" s="106"/>
      <c r="G212" s="106"/>
      <c r="H212" s="106"/>
      <c r="I212" s="107"/>
      <c r="L212" s="127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105" t="s">
        <v>40</v>
      </c>
    </row>
    <row r="213" spans="2:23" ht="14.25" thickTop="1" thickBot="1">
      <c r="B213" s="137"/>
      <c r="C213" s="106"/>
      <c r="D213" s="106"/>
      <c r="E213" s="106"/>
      <c r="F213" s="106"/>
      <c r="G213" s="106"/>
      <c r="H213" s="106"/>
      <c r="I213" s="107"/>
      <c r="L213" s="145"/>
      <c r="M213" s="1467" t="s">
        <v>90</v>
      </c>
      <c r="N213" s="1468"/>
      <c r="O213" s="1468"/>
      <c r="P213" s="1468"/>
      <c r="Q213" s="1469"/>
      <c r="R213" s="1467" t="s">
        <v>91</v>
      </c>
      <c r="S213" s="1468"/>
      <c r="T213" s="1468"/>
      <c r="U213" s="1468"/>
      <c r="V213" s="1469"/>
      <c r="W213" s="146" t="s">
        <v>4</v>
      </c>
    </row>
    <row r="214" spans="2:23" ht="13.5" thickTop="1">
      <c r="B214" s="137"/>
      <c r="C214" s="106"/>
      <c r="D214" s="106"/>
      <c r="E214" s="106"/>
      <c r="F214" s="106"/>
      <c r="G214" s="106"/>
      <c r="H214" s="106"/>
      <c r="I214" s="107"/>
      <c r="L214" s="147" t="s">
        <v>5</v>
      </c>
      <c r="M214" s="148"/>
      <c r="N214" s="151"/>
      <c r="O214" s="124"/>
      <c r="P214" s="152"/>
      <c r="Q214" s="125"/>
      <c r="R214" s="148"/>
      <c r="S214" s="151"/>
      <c r="T214" s="124"/>
      <c r="U214" s="152"/>
      <c r="V214" s="125"/>
      <c r="W214" s="150" t="s">
        <v>6</v>
      </c>
    </row>
    <row r="215" spans="2:23" ht="13.5" thickBot="1">
      <c r="B215" s="137"/>
      <c r="C215" s="106"/>
      <c r="D215" s="106"/>
      <c r="E215" s="106"/>
      <c r="F215" s="106"/>
      <c r="G215" s="106"/>
      <c r="H215" s="106"/>
      <c r="I215" s="107"/>
      <c r="L215" s="153"/>
      <c r="M215" s="157" t="s">
        <v>41</v>
      </c>
      <c r="N215" s="158" t="s">
        <v>42</v>
      </c>
      <c r="O215" s="126" t="s">
        <v>54</v>
      </c>
      <c r="P215" s="159" t="s">
        <v>13</v>
      </c>
      <c r="Q215" s="669" t="s">
        <v>9</v>
      </c>
      <c r="R215" s="157" t="s">
        <v>41</v>
      </c>
      <c r="S215" s="158" t="s">
        <v>42</v>
      </c>
      <c r="T215" s="126" t="s">
        <v>54</v>
      </c>
      <c r="U215" s="159" t="s">
        <v>13</v>
      </c>
      <c r="V215" s="669" t="s">
        <v>9</v>
      </c>
      <c r="W215" s="156"/>
    </row>
    <row r="216" spans="2:23" ht="5.25" customHeight="1" thickTop="1">
      <c r="B216" s="137"/>
      <c r="C216" s="106"/>
      <c r="D216" s="106"/>
      <c r="E216" s="106"/>
      <c r="F216" s="106"/>
      <c r="G216" s="106"/>
      <c r="H216" s="106"/>
      <c r="I216" s="107"/>
      <c r="L216" s="147"/>
      <c r="M216" s="163"/>
      <c r="N216" s="164"/>
      <c r="O216" s="855"/>
      <c r="P216" s="165"/>
      <c r="Q216" s="856"/>
      <c r="R216" s="163"/>
      <c r="S216" s="164"/>
      <c r="T216" s="855"/>
      <c r="U216" s="165"/>
      <c r="V216" s="856"/>
      <c r="W216" s="166"/>
    </row>
    <row r="217" spans="2:23">
      <c r="B217" s="137"/>
      <c r="C217" s="106"/>
      <c r="D217" s="106"/>
      <c r="E217" s="106"/>
      <c r="F217" s="106"/>
      <c r="G217" s="106"/>
      <c r="H217" s="106"/>
      <c r="I217" s="107"/>
      <c r="L217" s="147" t="s">
        <v>14</v>
      </c>
      <c r="M217" s="169">
        <f t="shared" ref="M217:N219" si="162">+M165+M191</f>
        <v>84</v>
      </c>
      <c r="N217" s="170">
        <f t="shared" si="162"/>
        <v>916</v>
      </c>
      <c r="O217" s="857">
        <f>+M217+N217</f>
        <v>1000</v>
      </c>
      <c r="P217" s="89">
        <f>+P165+P191</f>
        <v>0</v>
      </c>
      <c r="Q217" s="858">
        <f>+O217+P217</f>
        <v>1000</v>
      </c>
      <c r="R217" s="169">
        <f t="shared" ref="R217:S219" si="163">+R165+R191</f>
        <v>133</v>
      </c>
      <c r="S217" s="170">
        <f t="shared" si="163"/>
        <v>958</v>
      </c>
      <c r="T217" s="857">
        <f>+R217+S217</f>
        <v>1091</v>
      </c>
      <c r="U217" s="89">
        <f>+U165+U191</f>
        <v>1</v>
      </c>
      <c r="V217" s="858">
        <f>+T217+U217</f>
        <v>1092</v>
      </c>
      <c r="W217" s="143">
        <f t="shared" ref="W217:W226" si="164">IF(Q217=0,0,((V217/Q217)-1)*100)</f>
        <v>9.2000000000000082</v>
      </c>
    </row>
    <row r="218" spans="2:23">
      <c r="B218" s="137"/>
      <c r="C218" s="106"/>
      <c r="D218" s="106"/>
      <c r="E218" s="106"/>
      <c r="F218" s="106"/>
      <c r="G218" s="106"/>
      <c r="H218" s="106"/>
      <c r="I218" s="107"/>
      <c r="L218" s="147" t="s">
        <v>15</v>
      </c>
      <c r="M218" s="169">
        <f t="shared" si="162"/>
        <v>75</v>
      </c>
      <c r="N218" s="170">
        <f t="shared" si="162"/>
        <v>871</v>
      </c>
      <c r="O218" s="857">
        <f t="shared" ref="O218:O219" si="165">+M218+N218</f>
        <v>946</v>
      </c>
      <c r="P218" s="89">
        <f>+P166+P192</f>
        <v>0</v>
      </c>
      <c r="Q218" s="858">
        <f t="shared" ref="Q218:Q219" si="166">+O218+P218</f>
        <v>946</v>
      </c>
      <c r="R218" s="169">
        <f t="shared" si="163"/>
        <v>145</v>
      </c>
      <c r="S218" s="170">
        <f t="shared" si="163"/>
        <v>1077</v>
      </c>
      <c r="T218" s="857">
        <f t="shared" ref="T218:T219" si="167">+R218+S218</f>
        <v>1222</v>
      </c>
      <c r="U218" s="89">
        <f>+U166+U192</f>
        <v>0</v>
      </c>
      <c r="V218" s="858">
        <f t="shared" ref="V218:V219" si="168">+T218+U218</f>
        <v>1222</v>
      </c>
      <c r="W218" s="143">
        <f t="shared" si="164"/>
        <v>29.175475687103592</v>
      </c>
    </row>
    <row r="219" spans="2:23" ht="13.5" thickBot="1">
      <c r="B219" s="137"/>
      <c r="C219" s="106"/>
      <c r="D219" s="106"/>
      <c r="E219" s="106"/>
      <c r="F219" s="106"/>
      <c r="G219" s="106"/>
      <c r="H219" s="106"/>
      <c r="I219" s="107"/>
      <c r="L219" s="153" t="s">
        <v>16</v>
      </c>
      <c r="M219" s="169">
        <f t="shared" si="162"/>
        <v>86</v>
      </c>
      <c r="N219" s="170">
        <f t="shared" si="162"/>
        <v>1019</v>
      </c>
      <c r="O219" s="857">
        <f t="shared" si="165"/>
        <v>1105</v>
      </c>
      <c r="P219" s="89">
        <f>+P167+P193</f>
        <v>0</v>
      </c>
      <c r="Q219" s="858">
        <f t="shared" si="166"/>
        <v>1105</v>
      </c>
      <c r="R219" s="169">
        <f t="shared" si="163"/>
        <v>145</v>
      </c>
      <c r="S219" s="170">
        <f t="shared" si="163"/>
        <v>1030</v>
      </c>
      <c r="T219" s="857">
        <f t="shared" si="167"/>
        <v>1175</v>
      </c>
      <c r="U219" s="89">
        <f>+U167+U193</f>
        <v>0</v>
      </c>
      <c r="V219" s="858">
        <f t="shared" si="168"/>
        <v>1175</v>
      </c>
      <c r="W219" s="143">
        <f t="shared" si="164"/>
        <v>6.3348416289592757</v>
      </c>
    </row>
    <row r="220" spans="2:23" ht="14.25" thickTop="1" thickBot="1">
      <c r="B220" s="137"/>
      <c r="C220" s="106"/>
      <c r="D220" s="106"/>
      <c r="E220" s="106"/>
      <c r="F220" s="106"/>
      <c r="G220" s="106"/>
      <c r="H220" s="106"/>
      <c r="I220" s="107"/>
      <c r="L220" s="133" t="s">
        <v>17</v>
      </c>
      <c r="M220" s="860">
        <f t="shared" ref="M220:V220" si="169">+M217+M218+M219</f>
        <v>245</v>
      </c>
      <c r="N220" s="861">
        <f t="shared" si="169"/>
        <v>2806</v>
      </c>
      <c r="O220" s="860">
        <f t="shared" si="169"/>
        <v>3051</v>
      </c>
      <c r="P220" s="860">
        <f t="shared" si="169"/>
        <v>0</v>
      </c>
      <c r="Q220" s="862">
        <f t="shared" si="169"/>
        <v>3051</v>
      </c>
      <c r="R220" s="860">
        <f t="shared" si="169"/>
        <v>423</v>
      </c>
      <c r="S220" s="861">
        <f t="shared" si="169"/>
        <v>3065</v>
      </c>
      <c r="T220" s="860">
        <f t="shared" si="169"/>
        <v>3488</v>
      </c>
      <c r="U220" s="860">
        <f t="shared" si="169"/>
        <v>1</v>
      </c>
      <c r="V220" s="862">
        <f t="shared" si="169"/>
        <v>3489</v>
      </c>
      <c r="W220" s="863">
        <f t="shared" si="164"/>
        <v>14.355948869223202</v>
      </c>
    </row>
    <row r="221" spans="2:23" ht="13.5" thickTop="1">
      <c r="B221" s="137"/>
      <c r="C221" s="106"/>
      <c r="D221" s="106"/>
      <c r="E221" s="106"/>
      <c r="F221" s="106"/>
      <c r="G221" s="106"/>
      <c r="H221" s="106"/>
      <c r="I221" s="107"/>
      <c r="L221" s="147" t="s">
        <v>18</v>
      </c>
      <c r="M221" s="179">
        <f t="shared" ref="M221:N223" si="170">+M169+M195</f>
        <v>87</v>
      </c>
      <c r="N221" s="180">
        <f t="shared" si="170"/>
        <v>932</v>
      </c>
      <c r="O221" s="864">
        <f t="shared" ref="O221" si="171">+M221+N221</f>
        <v>1019</v>
      </c>
      <c r="P221" s="89">
        <f>+P169+P195</f>
        <v>0</v>
      </c>
      <c r="Q221" s="858">
        <f t="shared" ref="Q221" si="172">+O221+P221</f>
        <v>1019</v>
      </c>
      <c r="R221" s="179">
        <f t="shared" ref="R221:S223" si="173">+R169+R195</f>
        <v>143</v>
      </c>
      <c r="S221" s="180">
        <f t="shared" si="173"/>
        <v>982</v>
      </c>
      <c r="T221" s="864">
        <f t="shared" ref="T221" si="174">+R221+S221</f>
        <v>1125</v>
      </c>
      <c r="U221" s="89">
        <f>+U169+U195</f>
        <v>0</v>
      </c>
      <c r="V221" s="858">
        <f t="shared" ref="V221" si="175">+T221+U221</f>
        <v>1125</v>
      </c>
      <c r="W221" s="143">
        <f t="shared" si="164"/>
        <v>10.402355250245332</v>
      </c>
    </row>
    <row r="222" spans="2:23">
      <c r="B222" s="137"/>
      <c r="C222" s="106"/>
      <c r="D222" s="106"/>
      <c r="E222" s="106"/>
      <c r="F222" s="106"/>
      <c r="G222" s="106"/>
      <c r="H222" s="106"/>
      <c r="I222" s="107"/>
      <c r="L222" s="147" t="s">
        <v>19</v>
      </c>
      <c r="M222" s="169">
        <f t="shared" si="170"/>
        <v>86</v>
      </c>
      <c r="N222" s="170">
        <f t="shared" si="170"/>
        <v>1006</v>
      </c>
      <c r="O222" s="857">
        <f>+M222+N222</f>
        <v>1092</v>
      </c>
      <c r="P222" s="89">
        <f>+P170+P196</f>
        <v>0</v>
      </c>
      <c r="Q222" s="858">
        <f>+O222+P222</f>
        <v>1092</v>
      </c>
      <c r="R222" s="169">
        <f t="shared" si="173"/>
        <v>122</v>
      </c>
      <c r="S222" s="170">
        <f t="shared" si="173"/>
        <v>895</v>
      </c>
      <c r="T222" s="857">
        <f>+R222+S222</f>
        <v>1017</v>
      </c>
      <c r="U222" s="89">
        <f>+U170+U196</f>
        <v>0</v>
      </c>
      <c r="V222" s="858">
        <f>+T222+U222</f>
        <v>1017</v>
      </c>
      <c r="W222" s="143">
        <f>IF(Q222=0,0,((V222/Q222)-1)*100)</f>
        <v>-6.8681318681318659</v>
      </c>
    </row>
    <row r="223" spans="2:23" ht="15" customHeight="1" thickBot="1">
      <c r="B223" s="137"/>
      <c r="C223" s="106"/>
      <c r="D223" s="106"/>
      <c r="E223" s="106"/>
      <c r="F223" s="106"/>
      <c r="G223" s="106"/>
      <c r="H223" s="106"/>
      <c r="I223" s="107"/>
      <c r="L223" s="147" t="s">
        <v>20</v>
      </c>
      <c r="M223" s="169">
        <f t="shared" si="170"/>
        <v>91</v>
      </c>
      <c r="N223" s="170">
        <f t="shared" si="170"/>
        <v>1003</v>
      </c>
      <c r="O223" s="857">
        <f>+M223+N223</f>
        <v>1094</v>
      </c>
      <c r="P223" s="89">
        <f>+P171+P197</f>
        <v>0</v>
      </c>
      <c r="Q223" s="858">
        <f>+O223+P223</f>
        <v>1094</v>
      </c>
      <c r="R223" s="169">
        <f t="shared" si="173"/>
        <v>143</v>
      </c>
      <c r="S223" s="170">
        <f t="shared" si="173"/>
        <v>1009</v>
      </c>
      <c r="T223" s="857">
        <f>+R223+S223</f>
        <v>1152</v>
      </c>
      <c r="U223" s="89">
        <f>+U171+U197</f>
        <v>0</v>
      </c>
      <c r="V223" s="858">
        <f>+T223+U223</f>
        <v>1152</v>
      </c>
      <c r="W223" s="143">
        <f>IF(Q223=0,0,((V223/Q223)-1)*100)</f>
        <v>5.301645338208405</v>
      </c>
    </row>
    <row r="224" spans="2:23" ht="14.25" thickTop="1" thickBot="1">
      <c r="B224" s="137"/>
      <c r="C224" s="106"/>
      <c r="D224" s="106"/>
      <c r="E224" s="106"/>
      <c r="F224" s="106"/>
      <c r="G224" s="106"/>
      <c r="H224" s="106"/>
      <c r="I224" s="107"/>
      <c r="L224" s="133" t="s">
        <v>87</v>
      </c>
      <c r="M224" s="860">
        <f>+M221+M222+M223</f>
        <v>264</v>
      </c>
      <c r="N224" s="860">
        <f t="shared" ref="N224:V224" si="176">+N221+N222+N223</f>
        <v>2941</v>
      </c>
      <c r="O224" s="860">
        <f t="shared" si="176"/>
        <v>3205</v>
      </c>
      <c r="P224" s="860">
        <f t="shared" si="176"/>
        <v>0</v>
      </c>
      <c r="Q224" s="860">
        <f t="shared" si="176"/>
        <v>3205</v>
      </c>
      <c r="R224" s="860">
        <f t="shared" si="176"/>
        <v>408</v>
      </c>
      <c r="S224" s="860">
        <f t="shared" si="176"/>
        <v>2886</v>
      </c>
      <c r="T224" s="860">
        <f t="shared" si="176"/>
        <v>3294</v>
      </c>
      <c r="U224" s="860">
        <f t="shared" si="176"/>
        <v>0</v>
      </c>
      <c r="V224" s="860">
        <f t="shared" si="176"/>
        <v>3294</v>
      </c>
      <c r="W224" s="863">
        <f>IF(Q224=0,0,((V224/Q224)-1)*100)</f>
        <v>2.7769110764430671</v>
      </c>
    </row>
    <row r="225" spans="1:27" ht="13.5" thickTop="1">
      <c r="B225" s="137"/>
      <c r="C225" s="106"/>
      <c r="D225" s="106"/>
      <c r="E225" s="106"/>
      <c r="F225" s="106"/>
      <c r="G225" s="106"/>
      <c r="H225" s="106"/>
      <c r="I225" s="107"/>
      <c r="L225" s="147" t="s">
        <v>21</v>
      </c>
      <c r="M225" s="169">
        <f t="shared" ref="M225:N227" si="177">+M173+M199</f>
        <v>82</v>
      </c>
      <c r="N225" s="170">
        <f t="shared" si="177"/>
        <v>773</v>
      </c>
      <c r="O225" s="857">
        <f t="shared" ref="O225" si="178">+M225+N225</f>
        <v>855</v>
      </c>
      <c r="P225" s="89">
        <f>+P173+P199</f>
        <v>0</v>
      </c>
      <c r="Q225" s="858">
        <f t="shared" ref="Q225" si="179">+O225+P225</f>
        <v>855</v>
      </c>
      <c r="R225" s="169">
        <f t="shared" ref="R225:S227" si="180">+R173+R199</f>
        <v>85</v>
      </c>
      <c r="S225" s="170">
        <f t="shared" si="180"/>
        <v>727</v>
      </c>
      <c r="T225" s="857">
        <f t="shared" ref="T225" si="181">+R225+S225</f>
        <v>812</v>
      </c>
      <c r="U225" s="89">
        <f>+U173+U199</f>
        <v>0</v>
      </c>
      <c r="V225" s="858">
        <f t="shared" ref="V225" si="182">+T225+U225</f>
        <v>812</v>
      </c>
      <c r="W225" s="143">
        <f t="shared" si="164"/>
        <v>-5.0292397660818722</v>
      </c>
    </row>
    <row r="226" spans="1:27">
      <c r="B226" s="137"/>
      <c r="C226" s="106"/>
      <c r="D226" s="106"/>
      <c r="E226" s="106"/>
      <c r="F226" s="106"/>
      <c r="G226" s="106"/>
      <c r="H226" s="106"/>
      <c r="I226" s="107"/>
      <c r="L226" s="147" t="s">
        <v>88</v>
      </c>
      <c r="M226" s="169">
        <f t="shared" si="177"/>
        <v>102</v>
      </c>
      <c r="N226" s="170">
        <f t="shared" si="177"/>
        <v>814</v>
      </c>
      <c r="O226" s="857">
        <f>+M226+N226</f>
        <v>916</v>
      </c>
      <c r="P226" s="89">
        <f>+P174+P200</f>
        <v>0</v>
      </c>
      <c r="Q226" s="858">
        <f>+O226+P226</f>
        <v>916</v>
      </c>
      <c r="R226" s="169">
        <f t="shared" si="180"/>
        <v>103</v>
      </c>
      <c r="S226" s="170">
        <f t="shared" si="180"/>
        <v>891</v>
      </c>
      <c r="T226" s="857">
        <f>+R226+S226</f>
        <v>994</v>
      </c>
      <c r="U226" s="89">
        <f>+U174+U200</f>
        <v>0</v>
      </c>
      <c r="V226" s="858">
        <f>+T226+U226</f>
        <v>994</v>
      </c>
      <c r="W226" s="143">
        <f t="shared" si="164"/>
        <v>8.5152838427947621</v>
      </c>
    </row>
    <row r="227" spans="1:27" ht="13.5" thickBot="1">
      <c r="B227" s="137"/>
      <c r="C227" s="106"/>
      <c r="D227" s="106"/>
      <c r="E227" s="106"/>
      <c r="F227" s="106"/>
      <c r="G227" s="106"/>
      <c r="H227" s="106"/>
      <c r="I227" s="107"/>
      <c r="L227" s="147" t="s">
        <v>22</v>
      </c>
      <c r="M227" s="169">
        <f t="shared" si="177"/>
        <v>118</v>
      </c>
      <c r="N227" s="170">
        <f t="shared" si="177"/>
        <v>1001</v>
      </c>
      <c r="O227" s="865">
        <f>+M227+N227</f>
        <v>1119</v>
      </c>
      <c r="P227" s="176">
        <f>+P175+P201</f>
        <v>0</v>
      </c>
      <c r="Q227" s="858">
        <f>+O227+P227</f>
        <v>1119</v>
      </c>
      <c r="R227" s="169">
        <f t="shared" si="180"/>
        <v>94</v>
      </c>
      <c r="S227" s="170">
        <f t="shared" si="180"/>
        <v>936</v>
      </c>
      <c r="T227" s="865">
        <f>+R227+S227</f>
        <v>1030</v>
      </c>
      <c r="U227" s="176">
        <f>+U175+U201</f>
        <v>0</v>
      </c>
      <c r="V227" s="858">
        <f>+T227+U227</f>
        <v>1030</v>
      </c>
      <c r="W227" s="143">
        <f>IF(Q227=0,0,((V227/Q227)-1)*100)</f>
        <v>-7.9535299374441486</v>
      </c>
    </row>
    <row r="228" spans="1:27" ht="14.25" thickTop="1" thickBot="1">
      <c r="B228" s="137"/>
      <c r="C228" s="106"/>
      <c r="D228" s="106"/>
      <c r="E228" s="106"/>
      <c r="F228" s="106"/>
      <c r="G228" s="106"/>
      <c r="H228" s="106"/>
      <c r="I228" s="107"/>
      <c r="L228" s="134" t="s">
        <v>60</v>
      </c>
      <c r="M228" s="866">
        <f>+M225+M226+M227</f>
        <v>302</v>
      </c>
      <c r="N228" s="866">
        <f t="shared" ref="N228:V228" si="183">+N225+N226+N227</f>
        <v>2588</v>
      </c>
      <c r="O228" s="867">
        <f t="shared" si="183"/>
        <v>2890</v>
      </c>
      <c r="P228" s="867">
        <f t="shared" si="183"/>
        <v>0</v>
      </c>
      <c r="Q228" s="867">
        <f t="shared" si="183"/>
        <v>2890</v>
      </c>
      <c r="R228" s="866">
        <f t="shared" si="183"/>
        <v>282</v>
      </c>
      <c r="S228" s="866">
        <f t="shared" si="183"/>
        <v>2554</v>
      </c>
      <c r="T228" s="867">
        <f t="shared" si="183"/>
        <v>2836</v>
      </c>
      <c r="U228" s="867">
        <f t="shared" si="183"/>
        <v>0</v>
      </c>
      <c r="V228" s="867">
        <f t="shared" si="183"/>
        <v>2836</v>
      </c>
      <c r="W228" s="868">
        <f>IF(Q228=0,0,((V228/Q228)-1)*100)</f>
        <v>-1.8685121107266389</v>
      </c>
    </row>
    <row r="229" spans="1:27" s="853" customFormat="1" ht="12.75" customHeight="1" thickTop="1">
      <c r="A229" s="109"/>
      <c r="B229" s="138"/>
      <c r="C229" s="110"/>
      <c r="D229" s="110"/>
      <c r="E229" s="110"/>
      <c r="F229" s="110"/>
      <c r="G229" s="110"/>
      <c r="H229" s="110"/>
      <c r="I229" s="111"/>
      <c r="J229" s="109"/>
      <c r="K229" s="109"/>
      <c r="L229" s="181" t="s">
        <v>24</v>
      </c>
      <c r="M229" s="182">
        <f t="shared" ref="M229:N231" si="184">+M177+M203</f>
        <v>133</v>
      </c>
      <c r="N229" s="183">
        <f t="shared" si="184"/>
        <v>889</v>
      </c>
      <c r="O229" s="859">
        <f>+M229+N229</f>
        <v>1022</v>
      </c>
      <c r="P229" s="184">
        <f>+P177+P203</f>
        <v>0</v>
      </c>
      <c r="Q229" s="869">
        <f>+O229+P229</f>
        <v>1022</v>
      </c>
      <c r="R229" s="182">
        <f t="shared" ref="R229:S231" si="185">+R177+R203</f>
        <v>84</v>
      </c>
      <c r="S229" s="183">
        <f t="shared" si="185"/>
        <v>846</v>
      </c>
      <c r="T229" s="859">
        <f>+R229+S229</f>
        <v>930</v>
      </c>
      <c r="U229" s="184">
        <f>+U177+U203</f>
        <v>0</v>
      </c>
      <c r="V229" s="869">
        <f>+T229+U229</f>
        <v>930</v>
      </c>
      <c r="W229" s="185">
        <f>IF(Q229=0,0,((V229/Q229)-1)*100)</f>
        <v>-9.0019569471624266</v>
      </c>
      <c r="X229" s="852"/>
      <c r="AA229" s="854"/>
    </row>
    <row r="230" spans="1:27" s="853" customFormat="1" ht="12.75" customHeight="1">
      <c r="A230" s="109"/>
      <c r="B230" s="139"/>
      <c r="C230" s="112"/>
      <c r="D230" s="112"/>
      <c r="E230" s="112"/>
      <c r="F230" s="112"/>
      <c r="G230" s="112"/>
      <c r="H230" s="112"/>
      <c r="I230" s="113"/>
      <c r="J230" s="109"/>
      <c r="K230" s="109"/>
      <c r="L230" s="181" t="s">
        <v>25</v>
      </c>
      <c r="M230" s="182">
        <f t="shared" si="184"/>
        <v>140</v>
      </c>
      <c r="N230" s="183">
        <f t="shared" si="184"/>
        <v>1010</v>
      </c>
      <c r="O230" s="859">
        <f>+M230+N230</f>
        <v>1150</v>
      </c>
      <c r="P230" s="186">
        <f>+P178+P204</f>
        <v>1</v>
      </c>
      <c r="Q230" s="859">
        <f>+O230+P230</f>
        <v>1151</v>
      </c>
      <c r="R230" s="182">
        <f t="shared" si="185"/>
        <v>65</v>
      </c>
      <c r="S230" s="183">
        <f t="shared" si="185"/>
        <v>995</v>
      </c>
      <c r="T230" s="859">
        <f>+R230+S230</f>
        <v>1060</v>
      </c>
      <c r="U230" s="186">
        <f>+U178+U204</f>
        <v>0</v>
      </c>
      <c r="V230" s="859">
        <f>+T230+U230</f>
        <v>1060</v>
      </c>
      <c r="W230" s="185">
        <f t="shared" ref="W230:W231" si="186">IF(Q230=0,0,((V230/Q230)-1)*100)</f>
        <v>-7.9061685490877442</v>
      </c>
      <c r="X230" s="852"/>
      <c r="AA230" s="854"/>
    </row>
    <row r="231" spans="1:27" s="853" customFormat="1" ht="12.75" customHeight="1" thickBot="1">
      <c r="A231" s="109"/>
      <c r="B231" s="139"/>
      <c r="C231" s="112"/>
      <c r="D231" s="112"/>
      <c r="E231" s="112"/>
      <c r="F231" s="112"/>
      <c r="G231" s="112"/>
      <c r="H231" s="112"/>
      <c r="I231" s="113"/>
      <c r="J231" s="109"/>
      <c r="K231" s="109"/>
      <c r="L231" s="181" t="s">
        <v>26</v>
      </c>
      <c r="M231" s="182">
        <f t="shared" si="184"/>
        <v>142</v>
      </c>
      <c r="N231" s="183">
        <f t="shared" si="184"/>
        <v>986</v>
      </c>
      <c r="O231" s="859">
        <f t="shared" ref="O231" si="187">+M231+N231</f>
        <v>1128</v>
      </c>
      <c r="P231" s="187">
        <f>+P179+P205</f>
        <v>1</v>
      </c>
      <c r="Q231" s="869">
        <f t="shared" ref="Q231" si="188">+O231+P231</f>
        <v>1129</v>
      </c>
      <c r="R231" s="182">
        <f t="shared" si="185"/>
        <v>19</v>
      </c>
      <c r="S231" s="183">
        <f t="shared" si="185"/>
        <v>255</v>
      </c>
      <c r="T231" s="859">
        <f t="shared" ref="T231" si="189">+R231+S231</f>
        <v>274</v>
      </c>
      <c r="U231" s="187">
        <f>+U179+U205</f>
        <v>0</v>
      </c>
      <c r="V231" s="869">
        <f t="shared" ref="V231" si="190">+T231+U231</f>
        <v>274</v>
      </c>
      <c r="W231" s="185">
        <f t="shared" si="186"/>
        <v>-75.730735163861823</v>
      </c>
      <c r="X231" s="852"/>
      <c r="AA231" s="854"/>
    </row>
    <row r="232" spans="1:27" ht="14.25" thickTop="1" thickBot="1">
      <c r="B232" s="137"/>
      <c r="C232" s="106"/>
      <c r="D232" s="106"/>
      <c r="E232" s="106"/>
      <c r="F232" s="106"/>
      <c r="G232" s="106"/>
      <c r="H232" s="106"/>
      <c r="I232" s="107"/>
      <c r="L232" s="133" t="s">
        <v>27</v>
      </c>
      <c r="M232" s="860">
        <f>+M229+M230+M231</f>
        <v>415</v>
      </c>
      <c r="N232" s="861">
        <f t="shared" ref="N232:V232" si="191">+N229+N230+N231</f>
        <v>2885</v>
      </c>
      <c r="O232" s="860">
        <f t="shared" si="191"/>
        <v>3300</v>
      </c>
      <c r="P232" s="860">
        <f t="shared" si="191"/>
        <v>2</v>
      </c>
      <c r="Q232" s="870">
        <f t="shared" si="191"/>
        <v>3302</v>
      </c>
      <c r="R232" s="860">
        <f t="shared" si="191"/>
        <v>168</v>
      </c>
      <c r="S232" s="861">
        <f t="shared" si="191"/>
        <v>2096</v>
      </c>
      <c r="T232" s="860">
        <f t="shared" si="191"/>
        <v>2264</v>
      </c>
      <c r="U232" s="860">
        <f t="shared" si="191"/>
        <v>0</v>
      </c>
      <c r="V232" s="870">
        <f t="shared" si="191"/>
        <v>2264</v>
      </c>
      <c r="W232" s="863">
        <f>IF(Q232=0,0,((V232/Q232)-1)*100)</f>
        <v>-31.435493640218048</v>
      </c>
    </row>
    <row r="233" spans="1:27" s="83" customFormat="1" ht="14.25" thickTop="1" thickBot="1">
      <c r="B233" s="137"/>
      <c r="C233" s="106"/>
      <c r="D233" s="106"/>
      <c r="E233" s="106"/>
      <c r="F233" s="106"/>
      <c r="G233" s="106"/>
      <c r="H233" s="106"/>
      <c r="I233" s="107"/>
      <c r="L233" s="133" t="s">
        <v>92</v>
      </c>
      <c r="M233" s="860">
        <f>+M224+M228+M229+M230+M231</f>
        <v>981</v>
      </c>
      <c r="N233" s="860">
        <f t="shared" ref="N233:V233" si="192">+N224+N228+N229+N230+N231</f>
        <v>8414</v>
      </c>
      <c r="O233" s="860">
        <f t="shared" si="192"/>
        <v>9395</v>
      </c>
      <c r="P233" s="860">
        <f t="shared" si="192"/>
        <v>2</v>
      </c>
      <c r="Q233" s="860">
        <f t="shared" si="192"/>
        <v>9397</v>
      </c>
      <c r="R233" s="860">
        <f t="shared" si="192"/>
        <v>858</v>
      </c>
      <c r="S233" s="860">
        <f t="shared" si="192"/>
        <v>7536</v>
      </c>
      <c r="T233" s="860">
        <f t="shared" si="192"/>
        <v>8394</v>
      </c>
      <c r="U233" s="860">
        <f t="shared" si="192"/>
        <v>0</v>
      </c>
      <c r="V233" s="860">
        <f t="shared" si="192"/>
        <v>8394</v>
      </c>
      <c r="W233" s="863">
        <f>IF(Q233=0,0,((V233/Q233)-1)*100)</f>
        <v>-10.67361924018304</v>
      </c>
      <c r="X233" s="84"/>
      <c r="AA233" s="196"/>
    </row>
    <row r="234" spans="1:27" ht="14.25" thickTop="1" thickBot="1">
      <c r="B234" s="137"/>
      <c r="C234" s="106"/>
      <c r="D234" s="106"/>
      <c r="E234" s="106"/>
      <c r="F234" s="106"/>
      <c r="G234" s="106"/>
      <c r="H234" s="106"/>
      <c r="I234" s="107"/>
      <c r="L234" s="133" t="s">
        <v>89</v>
      </c>
      <c r="M234" s="860">
        <f>+M220+M224+M228+M232</f>
        <v>1226</v>
      </c>
      <c r="N234" s="861">
        <f t="shared" ref="N234:V234" si="193">+N220+N224+N228+N232</f>
        <v>11220</v>
      </c>
      <c r="O234" s="860">
        <f t="shared" si="193"/>
        <v>12446</v>
      </c>
      <c r="P234" s="860">
        <f t="shared" si="193"/>
        <v>2</v>
      </c>
      <c r="Q234" s="862">
        <f t="shared" si="193"/>
        <v>12448</v>
      </c>
      <c r="R234" s="860">
        <f t="shared" si="193"/>
        <v>1281</v>
      </c>
      <c r="S234" s="861">
        <f t="shared" si="193"/>
        <v>10601</v>
      </c>
      <c r="T234" s="860">
        <f t="shared" si="193"/>
        <v>11882</v>
      </c>
      <c r="U234" s="860">
        <f t="shared" si="193"/>
        <v>1</v>
      </c>
      <c r="V234" s="862">
        <f t="shared" si="193"/>
        <v>11883</v>
      </c>
      <c r="W234" s="863">
        <f>IF(Q234=0,0,((V234/Q234)-1)*100)</f>
        <v>-4.5388817480719768</v>
      </c>
    </row>
    <row r="235" spans="1:27" ht="13.5" thickTop="1">
      <c r="B235" s="127"/>
      <c r="C235" s="83"/>
      <c r="D235" s="83"/>
      <c r="E235" s="83"/>
      <c r="F235" s="83"/>
      <c r="G235" s="83"/>
      <c r="H235" s="83"/>
      <c r="I235" s="84"/>
      <c r="L235" s="130" t="s">
        <v>59</v>
      </c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4"/>
    </row>
  </sheetData>
  <sheetProtection password="CF53" sheet="1" objects="1" scenarios="1"/>
  <customSheetViews>
    <customSheetView guid="{ED529B84-E379-4C9B-A677-BE1D384436B0}" topLeftCell="A178">
      <selection activeCell="U207" sqref="U207"/>
      <rowBreaks count="2" manualBreakCount="2">
        <brk id="82" min="11" max="22" man="1"/>
        <brk id="163" min="11" max="22" man="1"/>
      </rowBreaks>
      <pageMargins left="0.19685039370078741" right="0.27559055118110237" top="0.55118110236220474" bottom="0.59055118110236227" header="0.31496062992125984" footer="0.23622047244094491"/>
      <printOptions horizontalCentered="1"/>
      <pageSetup paperSize="9" scale="70" fitToHeight="4" orientation="portrait" r:id="rId1"/>
      <headerFooter alignWithMargins="0">
        <oddHeader>&amp;LMonthly Air Transport Statistics : Don Mueang International Airport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32:K41 A32:A41 A58:A67 J58:K67 J110:K119 A110:A119 J136:K145 A136:A145 J43:K45 A43:A45 A69:A71 J69:K71 A1:A21 J1:K21 J47:K47 A47 A73 J73:K73 J121:K125 A121:A125 J147:K151 A147:A151 J199:K203 A199:A203 J225:K229 A225:A229 A26:A30 A23:A24 J26:K30 J23:K24 J53:K56 J49:K49 A53:A56 A49 A79:A99 A75 J79:K99 J75:K75 A104:A108 A101:A102 J104:K108 J101:K102 J131:K134 J127:K127 A131:A134 A127 J157:K177 J153:K153 A157:A177 A153 J182:K197 J179:K180 A182:A197 A179:A180 J209:K223 J205:K205 A209:A223 A205 J235:K1048576 J231:K231 A235:A1048576 A231">
    <cfRule type="containsText" dxfId="267" priority="43" operator="containsText" text="NOT OK">
      <formula>NOT(ISERROR(SEARCH("NOT OK",A1)))</formula>
    </cfRule>
  </conditionalFormatting>
  <conditionalFormatting sqref="J31:K31 A31">
    <cfRule type="containsText" dxfId="266" priority="42" operator="containsText" text="NOT OK">
      <formula>NOT(ISERROR(SEARCH("NOT OK",A31)))</formula>
    </cfRule>
  </conditionalFormatting>
  <conditionalFormatting sqref="J57:K57 A57">
    <cfRule type="containsText" dxfId="265" priority="41" operator="containsText" text="NOT OK">
      <formula>NOT(ISERROR(SEARCH("NOT OK",A57)))</formula>
    </cfRule>
  </conditionalFormatting>
  <conditionalFormatting sqref="J109:K109 A109">
    <cfRule type="containsText" dxfId="264" priority="40" operator="containsText" text="NOT OK">
      <formula>NOT(ISERROR(SEARCH("NOT OK",A109)))</formula>
    </cfRule>
  </conditionalFormatting>
  <conditionalFormatting sqref="J135:K135 A135">
    <cfRule type="containsText" dxfId="263" priority="39" operator="containsText" text="NOT OK">
      <formula>NOT(ISERROR(SEARCH("NOT OK",A135)))</formula>
    </cfRule>
  </conditionalFormatting>
  <conditionalFormatting sqref="A120 J120:K120">
    <cfRule type="containsText" dxfId="262" priority="38" operator="containsText" text="NOT OK">
      <formula>NOT(ISERROR(SEARCH("NOT OK",A120)))</formula>
    </cfRule>
  </conditionalFormatting>
  <conditionalFormatting sqref="A224 J224:K224">
    <cfRule type="containsText" dxfId="261" priority="35" operator="containsText" text="NOT OK">
      <formula>NOT(ISERROR(SEARCH("NOT OK",A224)))</formula>
    </cfRule>
  </conditionalFormatting>
  <conditionalFormatting sqref="A146 J146:K146">
    <cfRule type="containsText" dxfId="260" priority="37" operator="containsText" text="NOT OK">
      <formula>NOT(ISERROR(SEARCH("NOT OK",A146)))</formula>
    </cfRule>
  </conditionalFormatting>
  <conditionalFormatting sqref="A42 J42:K42">
    <cfRule type="containsText" dxfId="259" priority="34" operator="containsText" text="NOT OK">
      <formula>NOT(ISERROR(SEARCH("NOT OK",A42)))</formula>
    </cfRule>
  </conditionalFormatting>
  <conditionalFormatting sqref="A198 J198:K198">
    <cfRule type="containsText" dxfId="258" priority="36" operator="containsText" text="NOT OK">
      <formula>NOT(ISERROR(SEARCH("NOT OK",A198)))</formula>
    </cfRule>
  </conditionalFormatting>
  <conditionalFormatting sqref="A68 J68:K68">
    <cfRule type="containsText" dxfId="257" priority="33" operator="containsText" text="NOT OK">
      <formula>NOT(ISERROR(SEARCH("NOT OK",A68)))</formula>
    </cfRule>
  </conditionalFormatting>
  <conditionalFormatting sqref="J25:K25 A25">
    <cfRule type="containsText" dxfId="256" priority="32" operator="containsText" text="NOT OK">
      <formula>NOT(ISERROR(SEARCH("NOT OK",A25)))</formula>
    </cfRule>
  </conditionalFormatting>
  <conditionalFormatting sqref="J103:K103 A103">
    <cfRule type="containsText" dxfId="255" priority="31" operator="containsText" text="NOT OK">
      <formula>NOT(ISERROR(SEARCH("NOT OK",A103)))</formula>
    </cfRule>
  </conditionalFormatting>
  <conditionalFormatting sqref="J181:K181 A181">
    <cfRule type="containsText" dxfId="254" priority="30" operator="containsText" text="NOT OK">
      <formula>NOT(ISERROR(SEARCH("NOT OK",A181)))</formula>
    </cfRule>
  </conditionalFormatting>
  <conditionalFormatting sqref="A46:A47 J46:K47">
    <cfRule type="containsText" dxfId="253" priority="29" operator="containsText" text="NOT OK">
      <formula>NOT(ISERROR(SEARCH("NOT OK",A46)))</formula>
    </cfRule>
  </conditionalFormatting>
  <conditionalFormatting sqref="A72:A73 J72:K73">
    <cfRule type="containsText" dxfId="252" priority="28" operator="containsText" text="NOT OK">
      <formula>NOT(ISERROR(SEARCH("NOT OK",A72)))</formula>
    </cfRule>
  </conditionalFormatting>
  <conditionalFormatting sqref="J230:K231 A230:A231">
    <cfRule type="containsText" dxfId="251" priority="19" operator="containsText" text="NOT OK">
      <formula>NOT(ISERROR(SEARCH("NOT OK",A230)))</formula>
    </cfRule>
  </conditionalFormatting>
  <conditionalFormatting sqref="A22:A24 J22:K24">
    <cfRule type="containsText" dxfId="250" priority="27" operator="containsText" text="NOT OK">
      <formula>NOT(ISERROR(SEARCH("NOT OK",A22)))</formula>
    </cfRule>
  </conditionalFormatting>
  <conditionalFormatting sqref="J48:K49 A48:A49">
    <cfRule type="containsText" dxfId="249" priority="26" operator="containsText" text="NOT OK">
      <formula>NOT(ISERROR(SEARCH("NOT OK",A48)))</formula>
    </cfRule>
  </conditionalFormatting>
  <conditionalFormatting sqref="A74:A75 J74:K75">
    <cfRule type="containsText" dxfId="248" priority="25" operator="containsText" text="NOT OK">
      <formula>NOT(ISERROR(SEARCH("NOT OK",A74)))</formula>
    </cfRule>
  </conditionalFormatting>
  <conditionalFormatting sqref="A100:A102 J100:K102">
    <cfRule type="containsText" dxfId="247" priority="24" operator="containsText" text="NOT OK">
      <formula>NOT(ISERROR(SEARCH("NOT OK",A100)))</formula>
    </cfRule>
  </conditionalFormatting>
  <conditionalFormatting sqref="J126:K127 A126:A127">
    <cfRule type="containsText" dxfId="246" priority="23" operator="containsText" text="NOT OK">
      <formula>NOT(ISERROR(SEARCH("NOT OK",A126)))</formula>
    </cfRule>
  </conditionalFormatting>
  <conditionalFormatting sqref="J152:K153 A152:A153">
    <cfRule type="containsText" dxfId="245" priority="22" operator="containsText" text="NOT OK">
      <formula>NOT(ISERROR(SEARCH("NOT OK",A152)))</formula>
    </cfRule>
  </conditionalFormatting>
  <conditionalFormatting sqref="J178:K180 A178:A180">
    <cfRule type="containsText" dxfId="244" priority="21" operator="containsText" text="NOT OK">
      <formula>NOT(ISERROR(SEARCH("NOT OK",A178)))</formula>
    </cfRule>
  </conditionalFormatting>
  <conditionalFormatting sqref="J204:K205 A204:A205">
    <cfRule type="containsText" dxfId="243" priority="20" operator="containsText" text="NOT OK">
      <formula>NOT(ISERROR(SEARCH("NOT OK",A204)))</formula>
    </cfRule>
  </conditionalFormatting>
  <conditionalFormatting sqref="A52 A50 J52:K52 J50:K50">
    <cfRule type="containsText" dxfId="242" priority="18" operator="containsText" text="NOT OK">
      <formula>NOT(ISERROR(SEARCH("NOT OK",A50)))</formula>
    </cfRule>
  </conditionalFormatting>
  <conditionalFormatting sqref="J51:K51 A51">
    <cfRule type="containsText" dxfId="241" priority="17" operator="containsText" text="NOT OK">
      <formula>NOT(ISERROR(SEARCH("NOT OK",A51)))</formula>
    </cfRule>
  </conditionalFormatting>
  <conditionalFormatting sqref="A50 J50:K50">
    <cfRule type="containsText" dxfId="240" priority="16" operator="containsText" text="NOT OK">
      <formula>NOT(ISERROR(SEARCH("NOT OK",A50)))</formula>
    </cfRule>
  </conditionalFormatting>
  <conditionalFormatting sqref="A78 A76 J78:K78 J76:K76">
    <cfRule type="containsText" dxfId="239" priority="15" operator="containsText" text="NOT OK">
      <formula>NOT(ISERROR(SEARCH("NOT OK",A76)))</formula>
    </cfRule>
  </conditionalFormatting>
  <conditionalFormatting sqref="J77:K77 A77">
    <cfRule type="containsText" dxfId="238" priority="14" operator="containsText" text="NOT OK">
      <formula>NOT(ISERROR(SEARCH("NOT OK",A77)))</formula>
    </cfRule>
  </conditionalFormatting>
  <conditionalFormatting sqref="A76 J76:K76">
    <cfRule type="containsText" dxfId="237" priority="13" operator="containsText" text="NOT OK">
      <formula>NOT(ISERROR(SEARCH("NOT OK",A76)))</formula>
    </cfRule>
  </conditionalFormatting>
  <conditionalFormatting sqref="A130 A128 J130:K130 J128:K128">
    <cfRule type="containsText" dxfId="236" priority="12" operator="containsText" text="NOT OK">
      <formula>NOT(ISERROR(SEARCH("NOT OK",A128)))</formula>
    </cfRule>
  </conditionalFormatting>
  <conditionalFormatting sqref="J129:K129 A129">
    <cfRule type="containsText" dxfId="235" priority="11" operator="containsText" text="NOT OK">
      <formula>NOT(ISERROR(SEARCH("NOT OK",A129)))</formula>
    </cfRule>
  </conditionalFormatting>
  <conditionalFormatting sqref="A128 J128:K128">
    <cfRule type="containsText" dxfId="234" priority="10" operator="containsText" text="NOT OK">
      <formula>NOT(ISERROR(SEARCH("NOT OK",A128)))</formula>
    </cfRule>
  </conditionalFormatting>
  <conditionalFormatting sqref="A156 A154 J156:K156 J154:K154">
    <cfRule type="containsText" dxfId="233" priority="9" operator="containsText" text="NOT OK">
      <formula>NOT(ISERROR(SEARCH("NOT OK",A154)))</formula>
    </cfRule>
  </conditionalFormatting>
  <conditionalFormatting sqref="J155:K155 A155">
    <cfRule type="containsText" dxfId="232" priority="8" operator="containsText" text="NOT OK">
      <formula>NOT(ISERROR(SEARCH("NOT OK",A155)))</formula>
    </cfRule>
  </conditionalFormatting>
  <conditionalFormatting sqref="A154 J154:K154">
    <cfRule type="containsText" dxfId="231" priority="7" operator="containsText" text="NOT OK">
      <formula>NOT(ISERROR(SEARCH("NOT OK",A154)))</formula>
    </cfRule>
  </conditionalFormatting>
  <conditionalFormatting sqref="J208:K208 J206:K206 A208 A206">
    <cfRule type="containsText" dxfId="230" priority="6" operator="containsText" text="NOT OK">
      <formula>NOT(ISERROR(SEARCH("NOT OK",A206)))</formula>
    </cfRule>
  </conditionalFormatting>
  <conditionalFormatting sqref="J207:K207 A207">
    <cfRule type="containsText" dxfId="229" priority="5" operator="containsText" text="NOT OK">
      <formula>NOT(ISERROR(SEARCH("NOT OK",A207)))</formula>
    </cfRule>
  </conditionalFormatting>
  <conditionalFormatting sqref="J206:K206 A206">
    <cfRule type="containsText" dxfId="228" priority="4" operator="containsText" text="NOT OK">
      <formula>NOT(ISERROR(SEARCH("NOT OK",A206)))</formula>
    </cfRule>
  </conditionalFormatting>
  <conditionalFormatting sqref="J234:K234 J232:K232 A234 A232">
    <cfRule type="containsText" dxfId="227" priority="3" operator="containsText" text="NOT OK">
      <formula>NOT(ISERROR(SEARCH("NOT OK",A232)))</formula>
    </cfRule>
  </conditionalFormatting>
  <conditionalFormatting sqref="J233:K233 A233">
    <cfRule type="containsText" dxfId="226" priority="2" operator="containsText" text="NOT OK">
      <formula>NOT(ISERROR(SEARCH("NOT OK",A233)))</formula>
    </cfRule>
  </conditionalFormatting>
  <conditionalFormatting sqref="J232:K232 A232">
    <cfRule type="containsText" dxfId="225" priority="1" operator="containsText" text="NOT OK">
      <formula>NOT(ISERROR(SEARCH("NOT OK",A232)))</formula>
    </cfRule>
  </conditionalFormatting>
  <printOptions horizontalCentered="1"/>
  <pageMargins left="0.19685039370078741" right="0.27559055118110237" top="0.55118110236220474" bottom="0.59055118110236227" header="0.31496062992125984" footer="0.23622047244094491"/>
  <pageSetup paperSize="9" scale="70" fitToHeight="4" orientation="portrait" r:id="rId2"/>
  <headerFooter alignWithMargins="0">
    <oddHeader>&amp;LMonthly Air Transport Statistics : Don Mueang International Airport</oddHeader>
    <oddFooter>&amp;LAir Transport Information Division, Corporate Strategy Department&amp;C&amp;D&amp;R&amp;T</oddFooter>
  </headerFooter>
  <rowBreaks count="2" manualBreakCount="2">
    <brk id="79" min="11" max="22" man="1"/>
    <brk id="157" min="11" max="22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A235"/>
  <sheetViews>
    <sheetView topLeftCell="G61" zoomScale="99" zoomScaleNormal="99" workbookViewId="0">
      <selection activeCell="L28" sqref="L28:W28"/>
    </sheetView>
  </sheetViews>
  <sheetFormatPr defaultColWidth="7" defaultRowHeight="12.75"/>
  <cols>
    <col min="1" max="1" width="7" style="1043"/>
    <col min="2" max="2" width="12.42578125" style="1044" customWidth="1"/>
    <col min="3" max="3" width="10.85546875" style="1044" customWidth="1"/>
    <col min="4" max="4" width="11.140625" style="1044" customWidth="1"/>
    <col min="5" max="5" width="11.28515625" style="1044" customWidth="1"/>
    <col min="6" max="6" width="10.85546875" style="1044" customWidth="1"/>
    <col min="7" max="7" width="11.140625" style="1044" customWidth="1"/>
    <col min="8" max="8" width="11.28515625" style="1044" customWidth="1"/>
    <col min="9" max="9" width="10.28515625" style="1045" bestFit="1" customWidth="1"/>
    <col min="10" max="10" width="7" style="1043" customWidth="1"/>
    <col min="11" max="11" width="7" style="1043"/>
    <col min="12" max="12" width="13" style="1044" customWidth="1"/>
    <col min="13" max="14" width="11.28515625" style="1044" customWidth="1"/>
    <col min="15" max="15" width="14.140625" style="1044" bestFit="1" customWidth="1"/>
    <col min="16" max="16" width="11.28515625" style="1044" customWidth="1"/>
    <col min="17" max="17" width="12.42578125" style="1044" customWidth="1"/>
    <col min="18" max="19" width="11.28515625" style="1044" customWidth="1"/>
    <col min="20" max="20" width="14.140625" style="1044" bestFit="1" customWidth="1"/>
    <col min="21" max="21" width="11.28515625" style="1044" customWidth="1"/>
    <col min="22" max="22" width="12.140625" style="1044" customWidth="1"/>
    <col min="23" max="23" width="12.140625" style="1045" bestFit="1" customWidth="1"/>
    <col min="24" max="24" width="9.85546875" style="1045" bestFit="1" customWidth="1"/>
    <col min="25" max="25" width="9.85546875" style="1044" bestFit="1" customWidth="1"/>
    <col min="26" max="26" width="7.85546875" style="1044" bestFit="1" customWidth="1"/>
    <col min="27" max="27" width="11.140625" style="1107" bestFit="1" customWidth="1"/>
    <col min="28" max="16384" width="7" style="1044"/>
  </cols>
  <sheetData>
    <row r="1" spans="1:23" ht="13.5" thickBot="1"/>
    <row r="2" spans="1:23" ht="13.5" thickTop="1">
      <c r="B2" s="1470" t="s">
        <v>0</v>
      </c>
      <c r="C2" s="1471"/>
      <c r="D2" s="1471"/>
      <c r="E2" s="1471"/>
      <c r="F2" s="1471"/>
      <c r="G2" s="1471"/>
      <c r="H2" s="1471"/>
      <c r="I2" s="1472"/>
      <c r="L2" s="1473" t="s">
        <v>1</v>
      </c>
      <c r="M2" s="1474"/>
      <c r="N2" s="1474"/>
      <c r="O2" s="1474"/>
      <c r="P2" s="1474"/>
      <c r="Q2" s="1474"/>
      <c r="R2" s="1474"/>
      <c r="S2" s="1474"/>
      <c r="T2" s="1474"/>
      <c r="U2" s="1474"/>
      <c r="V2" s="1474"/>
      <c r="W2" s="1475"/>
    </row>
    <row r="3" spans="1:23" ht="13.5" thickBot="1">
      <c r="B3" s="1476" t="s">
        <v>2</v>
      </c>
      <c r="C3" s="1477"/>
      <c r="D3" s="1477"/>
      <c r="E3" s="1477"/>
      <c r="F3" s="1477"/>
      <c r="G3" s="1477"/>
      <c r="H3" s="1477"/>
      <c r="I3" s="1478"/>
      <c r="L3" s="1479" t="s">
        <v>3</v>
      </c>
      <c r="M3" s="1480"/>
      <c r="N3" s="1480"/>
      <c r="O3" s="1480"/>
      <c r="P3" s="1480"/>
      <c r="Q3" s="1480"/>
      <c r="R3" s="1480"/>
      <c r="S3" s="1480"/>
      <c r="T3" s="1480"/>
      <c r="U3" s="1480"/>
      <c r="V3" s="1480"/>
      <c r="W3" s="1481"/>
    </row>
    <row r="4" spans="1:23" ht="14.25" thickTop="1" thickBot="1">
      <c r="B4" s="1046"/>
      <c r="C4" s="1043"/>
      <c r="D4" s="1043"/>
      <c r="E4" s="1043"/>
      <c r="F4" s="1043"/>
      <c r="G4" s="1043"/>
      <c r="H4" s="1043"/>
      <c r="I4" s="1047"/>
      <c r="L4" s="1046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7"/>
    </row>
    <row r="5" spans="1:23" ht="14.25" thickTop="1" thickBot="1">
      <c r="B5" s="1048"/>
      <c r="C5" s="1482" t="s">
        <v>90</v>
      </c>
      <c r="D5" s="1483"/>
      <c r="E5" s="1484"/>
      <c r="F5" s="1482" t="s">
        <v>91</v>
      </c>
      <c r="G5" s="1483"/>
      <c r="H5" s="1484"/>
      <c r="I5" s="1049" t="s">
        <v>4</v>
      </c>
      <c r="L5" s="1048"/>
      <c r="M5" s="1485" t="s">
        <v>90</v>
      </c>
      <c r="N5" s="1486"/>
      <c r="O5" s="1486"/>
      <c r="P5" s="1486"/>
      <c r="Q5" s="1487"/>
      <c r="R5" s="1485" t="s">
        <v>91</v>
      </c>
      <c r="S5" s="1486"/>
      <c r="T5" s="1486"/>
      <c r="U5" s="1486"/>
      <c r="V5" s="1487"/>
      <c r="W5" s="1049" t="s">
        <v>4</v>
      </c>
    </row>
    <row r="6" spans="1:23" ht="13.5" thickTop="1">
      <c r="B6" s="1050" t="s">
        <v>5</v>
      </c>
      <c r="C6" s="1051"/>
      <c r="D6" s="1052"/>
      <c r="E6" s="1053"/>
      <c r="F6" s="1051"/>
      <c r="G6" s="1052"/>
      <c r="H6" s="1053"/>
      <c r="I6" s="1054" t="s">
        <v>6</v>
      </c>
      <c r="L6" s="1050" t="s">
        <v>5</v>
      </c>
      <c r="M6" s="1051"/>
      <c r="N6" s="1055"/>
      <c r="O6" s="1056"/>
      <c r="P6" s="1057"/>
      <c r="Q6" s="1056"/>
      <c r="R6" s="1051"/>
      <c r="S6" s="1055"/>
      <c r="T6" s="1056"/>
      <c r="U6" s="1057"/>
      <c r="V6" s="1056"/>
      <c r="W6" s="1054" t="s">
        <v>6</v>
      </c>
    </row>
    <row r="7" spans="1:23" ht="13.5" thickBot="1">
      <c r="B7" s="1058"/>
      <c r="C7" s="1059" t="s">
        <v>7</v>
      </c>
      <c r="D7" s="1060" t="s">
        <v>8</v>
      </c>
      <c r="E7" s="1061" t="s">
        <v>9</v>
      </c>
      <c r="F7" s="1059" t="s">
        <v>7</v>
      </c>
      <c r="G7" s="1060" t="s">
        <v>8</v>
      </c>
      <c r="H7" s="1061" t="s">
        <v>9</v>
      </c>
      <c r="I7" s="1062"/>
      <c r="L7" s="1058"/>
      <c r="M7" s="1063" t="s">
        <v>10</v>
      </c>
      <c r="N7" s="1064" t="s">
        <v>11</v>
      </c>
      <c r="O7" s="1065" t="s">
        <v>12</v>
      </c>
      <c r="P7" s="1066" t="s">
        <v>13</v>
      </c>
      <c r="Q7" s="1065" t="s">
        <v>9</v>
      </c>
      <c r="R7" s="1063" t="s">
        <v>10</v>
      </c>
      <c r="S7" s="1064" t="s">
        <v>11</v>
      </c>
      <c r="T7" s="1065" t="s">
        <v>12</v>
      </c>
      <c r="U7" s="1066" t="s">
        <v>13</v>
      </c>
      <c r="V7" s="1065" t="s">
        <v>9</v>
      </c>
      <c r="W7" s="1062"/>
    </row>
    <row r="8" spans="1:23" ht="6" customHeight="1" thickTop="1">
      <c r="B8" s="1050"/>
      <c r="C8" s="1067"/>
      <c r="D8" s="1068"/>
      <c r="E8" s="1069"/>
      <c r="F8" s="1067"/>
      <c r="G8" s="1068"/>
      <c r="H8" s="1069"/>
      <c r="I8" s="1070"/>
      <c r="L8" s="1050"/>
      <c r="M8" s="1071"/>
      <c r="N8" s="1072"/>
      <c r="O8" s="1073"/>
      <c r="P8" s="1074"/>
      <c r="Q8" s="1075"/>
      <c r="R8" s="1071"/>
      <c r="S8" s="1072"/>
      <c r="T8" s="1073"/>
      <c r="U8" s="1074"/>
      <c r="V8" s="1075"/>
      <c r="W8" s="1076"/>
    </row>
    <row r="9" spans="1:23">
      <c r="A9" s="1077" t="str">
        <f>IF(ISERROR(F9/G9)," ",IF(F9/G9&gt;0.5,IF(F9/G9&lt;1.5," ","NOT OK"),"NOT OK"))</f>
        <v xml:space="preserve"> </v>
      </c>
      <c r="B9" s="1050" t="s">
        <v>14</v>
      </c>
      <c r="C9" s="1078">
        <v>665</v>
      </c>
      <c r="D9" s="1079">
        <v>666</v>
      </c>
      <c r="E9" s="1080">
        <f>C9+D9</f>
        <v>1331</v>
      </c>
      <c r="F9" s="1078">
        <v>690</v>
      </c>
      <c r="G9" s="1079">
        <v>689</v>
      </c>
      <c r="H9" s="1080">
        <f>F9+G9</f>
        <v>1379</v>
      </c>
      <c r="I9" s="1081">
        <f t="shared" ref="I9:I17" si="0">IF(E9=0,0,((H9/E9)-1)*100)</f>
        <v>3.6063110443275814</v>
      </c>
      <c r="L9" s="1050" t="s">
        <v>14</v>
      </c>
      <c r="M9" s="1078">
        <v>74813</v>
      </c>
      <c r="N9" s="1082">
        <v>74774</v>
      </c>
      <c r="O9" s="1083">
        <f>+N9+M9</f>
        <v>149587</v>
      </c>
      <c r="P9" s="1084">
        <v>0</v>
      </c>
      <c r="Q9" s="1085">
        <f>O9+P9</f>
        <v>149587</v>
      </c>
      <c r="R9" s="1078">
        <v>75115</v>
      </c>
      <c r="S9" s="1082">
        <v>74861</v>
      </c>
      <c r="T9" s="1086">
        <f>+R9+S9</f>
        <v>149976</v>
      </c>
      <c r="U9" s="1084">
        <v>1402</v>
      </c>
      <c r="V9" s="1085">
        <f>T9+U9</f>
        <v>151378</v>
      </c>
      <c r="W9" s="1081">
        <f t="shared" ref="W9:W17" si="1">IF(Q9=0,0,((V9/Q9)-1)*100)</f>
        <v>1.1972965565189453</v>
      </c>
    </row>
    <row r="10" spans="1:23">
      <c r="A10" s="1077" t="str">
        <f t="shared" ref="A10:A69" si="2">IF(ISERROR(F10/G10)," ",IF(F10/G10&gt;0.5,IF(F10/G10&lt;1.5," ","NOT OK"),"NOT OK"))</f>
        <v xml:space="preserve"> </v>
      </c>
      <c r="B10" s="1050" t="s">
        <v>15</v>
      </c>
      <c r="C10" s="1078">
        <v>664</v>
      </c>
      <c r="D10" s="1079">
        <v>662</v>
      </c>
      <c r="E10" s="1080">
        <f>C10+D10</f>
        <v>1326</v>
      </c>
      <c r="F10" s="1078">
        <v>712</v>
      </c>
      <c r="G10" s="1079">
        <v>715</v>
      </c>
      <c r="H10" s="1080">
        <f>F10+G10</f>
        <v>1427</v>
      </c>
      <c r="I10" s="1081">
        <f t="shared" si="0"/>
        <v>7.6168929110105532</v>
      </c>
      <c r="K10" s="1087"/>
      <c r="L10" s="1050" t="s">
        <v>15</v>
      </c>
      <c r="M10" s="1078">
        <v>82746</v>
      </c>
      <c r="N10" s="1082">
        <v>77670</v>
      </c>
      <c r="O10" s="1083">
        <f>+N10+M10</f>
        <v>160416</v>
      </c>
      <c r="P10" s="1084">
        <v>2</v>
      </c>
      <c r="Q10" s="1085">
        <f>O10+P10</f>
        <v>160418</v>
      </c>
      <c r="R10" s="1078">
        <v>80178</v>
      </c>
      <c r="S10" s="1082">
        <v>73287</v>
      </c>
      <c r="T10" s="1086">
        <f>+R10+S10</f>
        <v>153465</v>
      </c>
      <c r="U10" s="1084">
        <v>1066</v>
      </c>
      <c r="V10" s="1085">
        <f>T10+U10</f>
        <v>154531</v>
      </c>
      <c r="W10" s="1081">
        <f t="shared" si="1"/>
        <v>-3.6697876796868201</v>
      </c>
    </row>
    <row r="11" spans="1:23" ht="13.5" thickBot="1">
      <c r="A11" s="1077" t="str">
        <f t="shared" si="2"/>
        <v xml:space="preserve"> </v>
      </c>
      <c r="B11" s="1058" t="s">
        <v>16</v>
      </c>
      <c r="C11" s="1078">
        <v>768</v>
      </c>
      <c r="D11" s="1088">
        <v>767</v>
      </c>
      <c r="E11" s="1080">
        <f>C11+D11</f>
        <v>1535</v>
      </c>
      <c r="F11" s="1078">
        <v>822</v>
      </c>
      <c r="G11" s="1088">
        <v>817</v>
      </c>
      <c r="H11" s="1080">
        <f>F11+G11</f>
        <v>1639</v>
      </c>
      <c r="I11" s="1081">
        <f t="shared" si="0"/>
        <v>6.7752442996742657</v>
      </c>
      <c r="K11" s="1087"/>
      <c r="L11" s="1058" t="s">
        <v>16</v>
      </c>
      <c r="M11" s="1078">
        <v>98178</v>
      </c>
      <c r="N11" s="1082">
        <v>92497</v>
      </c>
      <c r="O11" s="1083">
        <f>+N11+M11</f>
        <v>190675</v>
      </c>
      <c r="P11" s="1089">
        <v>0</v>
      </c>
      <c r="Q11" s="1085">
        <f>O11+P11</f>
        <v>190675</v>
      </c>
      <c r="R11" s="1078">
        <v>99552</v>
      </c>
      <c r="S11" s="1082">
        <v>91910</v>
      </c>
      <c r="T11" s="1086">
        <f>+R11+S11</f>
        <v>191462</v>
      </c>
      <c r="U11" s="1089">
        <v>1107</v>
      </c>
      <c r="V11" s="1085">
        <f>T11+U11</f>
        <v>192569</v>
      </c>
      <c r="W11" s="1081">
        <f t="shared" si="1"/>
        <v>0.99331322931690558</v>
      </c>
    </row>
    <row r="12" spans="1:23" ht="14.25" thickTop="1" thickBot="1">
      <c r="A12" s="1077" t="str">
        <f>IF(ISERROR(F12/G12)," ",IF(F12/G12&gt;0.5,IF(F12/G12&lt;1.5," ","NOT OK"),"NOT OK"))</f>
        <v xml:space="preserve"> </v>
      </c>
      <c r="B12" s="1090" t="s">
        <v>55</v>
      </c>
      <c r="C12" s="1091">
        <f t="shared" ref="C12:E12" si="3">+C9+C10+C11</f>
        <v>2097</v>
      </c>
      <c r="D12" s="1092">
        <f t="shared" si="3"/>
        <v>2095</v>
      </c>
      <c r="E12" s="1093">
        <f t="shared" si="3"/>
        <v>4192</v>
      </c>
      <c r="F12" s="1091">
        <f t="shared" ref="F12:H12" si="4">+F9+F10+F11</f>
        <v>2224</v>
      </c>
      <c r="G12" s="1092">
        <f t="shared" si="4"/>
        <v>2221</v>
      </c>
      <c r="H12" s="1093">
        <f t="shared" si="4"/>
        <v>4445</v>
      </c>
      <c r="I12" s="1094">
        <f t="shared" si="0"/>
        <v>6.0353053435114434</v>
      </c>
      <c r="L12" s="1095" t="s">
        <v>55</v>
      </c>
      <c r="M12" s="1096">
        <f t="shared" ref="M12:Q12" si="5">+M9+M10+M11</f>
        <v>255737</v>
      </c>
      <c r="N12" s="1097">
        <f t="shared" si="5"/>
        <v>244941</v>
      </c>
      <c r="O12" s="1096">
        <f t="shared" si="5"/>
        <v>500678</v>
      </c>
      <c r="P12" s="1096">
        <f t="shared" si="5"/>
        <v>2</v>
      </c>
      <c r="Q12" s="1098">
        <f t="shared" si="5"/>
        <v>500680</v>
      </c>
      <c r="R12" s="1096">
        <f t="shared" ref="R12:V12" si="6">+R9+R10+R11</f>
        <v>254845</v>
      </c>
      <c r="S12" s="1097">
        <f t="shared" si="6"/>
        <v>240058</v>
      </c>
      <c r="T12" s="1096">
        <f t="shared" si="6"/>
        <v>494903</v>
      </c>
      <c r="U12" s="1096">
        <f t="shared" si="6"/>
        <v>3575</v>
      </c>
      <c r="V12" s="1098">
        <f t="shared" si="6"/>
        <v>498478</v>
      </c>
      <c r="W12" s="1099">
        <f t="shared" si="1"/>
        <v>-0.43980186945753452</v>
      </c>
    </row>
    <row r="13" spans="1:23" ht="13.5" thickTop="1">
      <c r="A13" s="1077" t="str">
        <f t="shared" si="2"/>
        <v xml:space="preserve"> </v>
      </c>
      <c r="B13" s="1050" t="s">
        <v>18</v>
      </c>
      <c r="C13" s="1100">
        <v>799</v>
      </c>
      <c r="D13" s="1101">
        <v>799</v>
      </c>
      <c r="E13" s="1080">
        <f>C13+D13</f>
        <v>1598</v>
      </c>
      <c r="F13" s="1100">
        <v>889</v>
      </c>
      <c r="G13" s="1101">
        <v>892</v>
      </c>
      <c r="H13" s="1080">
        <f>F13+G13</f>
        <v>1781</v>
      </c>
      <c r="I13" s="1081">
        <f t="shared" si="0"/>
        <v>11.451814768460578</v>
      </c>
      <c r="L13" s="1050" t="s">
        <v>18</v>
      </c>
      <c r="M13" s="1078">
        <v>105552</v>
      </c>
      <c r="N13" s="1082">
        <v>99974</v>
      </c>
      <c r="O13" s="1083">
        <f>+N13+M13</f>
        <v>205526</v>
      </c>
      <c r="P13" s="1084">
        <v>3</v>
      </c>
      <c r="Q13" s="1085">
        <f>O13+P13</f>
        <v>205529</v>
      </c>
      <c r="R13" s="1078">
        <v>116921</v>
      </c>
      <c r="S13" s="1082">
        <v>107621</v>
      </c>
      <c r="T13" s="1083">
        <f>+S13+R13</f>
        <v>224542</v>
      </c>
      <c r="U13" s="1084">
        <v>1830</v>
      </c>
      <c r="V13" s="1085">
        <f>T13+U13</f>
        <v>226372</v>
      </c>
      <c r="W13" s="1081">
        <f t="shared" si="1"/>
        <v>10.141147964520814</v>
      </c>
    </row>
    <row r="14" spans="1:23">
      <c r="A14" s="1077" t="str">
        <f>IF(ISERROR(F14/G14)," ",IF(F14/G14&gt;0.5,IF(F14/G14&lt;1.5," ","NOT OK"),"NOT OK"))</f>
        <v xml:space="preserve"> </v>
      </c>
      <c r="B14" s="1050" t="s">
        <v>19</v>
      </c>
      <c r="C14" s="1078">
        <v>808</v>
      </c>
      <c r="D14" s="1079">
        <v>790</v>
      </c>
      <c r="E14" s="1102">
        <f>C14+D14</f>
        <v>1598</v>
      </c>
      <c r="F14" s="1078">
        <v>804</v>
      </c>
      <c r="G14" s="1079">
        <v>804</v>
      </c>
      <c r="H14" s="1102">
        <f>F14+G14</f>
        <v>1608</v>
      </c>
      <c r="I14" s="1081">
        <f>IF(E14=0,0,((H14/E14)-1)*100)</f>
        <v>0.62578222778473247</v>
      </c>
      <c r="L14" s="1050" t="s">
        <v>19</v>
      </c>
      <c r="M14" s="1078">
        <v>104399</v>
      </c>
      <c r="N14" s="1082">
        <v>109134</v>
      </c>
      <c r="O14" s="1083">
        <f>+N14+M14</f>
        <v>213533</v>
      </c>
      <c r="P14" s="1084">
        <v>633</v>
      </c>
      <c r="Q14" s="1085">
        <f>O14+P14</f>
        <v>214166</v>
      </c>
      <c r="R14" s="1078">
        <v>99015</v>
      </c>
      <c r="S14" s="1082">
        <v>110722</v>
      </c>
      <c r="T14" s="1083">
        <f>+S14+R14</f>
        <v>209737</v>
      </c>
      <c r="U14" s="1084">
        <v>3166</v>
      </c>
      <c r="V14" s="1085">
        <f>T14+U14</f>
        <v>212903</v>
      </c>
      <c r="W14" s="1081">
        <f>IF(Q14=0,0,((V14/Q14)-1)*100)</f>
        <v>-0.58972946219287836</v>
      </c>
    </row>
    <row r="15" spans="1:23" ht="13.5" thickBot="1">
      <c r="A15" s="1103" t="str">
        <f>IF(ISERROR(F15/G15)," ",IF(F15/G15&gt;0.5,IF(F15/G15&lt;1.5," ","NOT OK"),"NOT OK"))</f>
        <v xml:space="preserve"> </v>
      </c>
      <c r="B15" s="1050" t="s">
        <v>20</v>
      </c>
      <c r="C15" s="1078">
        <v>654</v>
      </c>
      <c r="D15" s="1079">
        <v>653</v>
      </c>
      <c r="E15" s="1102">
        <f>C15+D15</f>
        <v>1307</v>
      </c>
      <c r="F15" s="1078">
        <v>737</v>
      </c>
      <c r="G15" s="1079">
        <v>774</v>
      </c>
      <c r="H15" s="1102">
        <f>F15+G15</f>
        <v>1511</v>
      </c>
      <c r="I15" s="1081">
        <f>IF(E15=0,0,((H15/E15)-1)*100)</f>
        <v>15.60826319816373</v>
      </c>
      <c r="J15" s="1104"/>
      <c r="L15" s="1050" t="s">
        <v>20</v>
      </c>
      <c r="M15" s="1078">
        <v>86843</v>
      </c>
      <c r="N15" s="1082">
        <v>88050</v>
      </c>
      <c r="O15" s="1083">
        <f>+N15+M15</f>
        <v>174893</v>
      </c>
      <c r="P15" s="1084">
        <v>781</v>
      </c>
      <c r="Q15" s="1085">
        <f>O15+P15</f>
        <v>175674</v>
      </c>
      <c r="R15" s="1078">
        <v>91013</v>
      </c>
      <c r="S15" s="1082">
        <v>93875</v>
      </c>
      <c r="T15" s="1083">
        <f>+S15+R15</f>
        <v>184888</v>
      </c>
      <c r="U15" s="1084">
        <v>1383</v>
      </c>
      <c r="V15" s="1085">
        <f>T15+U15</f>
        <v>186271</v>
      </c>
      <c r="W15" s="1081">
        <f>IF(Q15=0,0,((V15/Q15)-1)*100)</f>
        <v>6.0321959994079855</v>
      </c>
    </row>
    <row r="16" spans="1:23" ht="14.25" thickTop="1" thickBot="1">
      <c r="A16" s="1077" t="str">
        <f>IF(ISERROR(F16/G16)," ",IF(F16/G16&gt;0.5,IF(F16/G16&lt;1.5," ","NOT OK"),"NOT OK"))</f>
        <v xml:space="preserve"> </v>
      </c>
      <c r="B16" s="1090" t="s">
        <v>87</v>
      </c>
      <c r="C16" s="1091">
        <f>+C13+C14+C15</f>
        <v>2261</v>
      </c>
      <c r="D16" s="1091">
        <f t="shared" ref="D16:H16" si="7">+D13+D14+D15</f>
        <v>2242</v>
      </c>
      <c r="E16" s="1091">
        <f t="shared" si="7"/>
        <v>4503</v>
      </c>
      <c r="F16" s="1091">
        <f t="shared" si="7"/>
        <v>2430</v>
      </c>
      <c r="G16" s="1091">
        <f t="shared" si="7"/>
        <v>2470</v>
      </c>
      <c r="H16" s="1091">
        <f t="shared" si="7"/>
        <v>4900</v>
      </c>
      <c r="I16" s="1094">
        <f>IF(E16=0,0,((H16/E16)-1)*100)</f>
        <v>8.8163446591161367</v>
      </c>
      <c r="L16" s="1095" t="s">
        <v>87</v>
      </c>
      <c r="M16" s="1096">
        <f>+M13+M14+M15</f>
        <v>296794</v>
      </c>
      <c r="N16" s="1096">
        <f t="shared" ref="N16:V16" si="8">+N13+N14+N15</f>
        <v>297158</v>
      </c>
      <c r="O16" s="1096">
        <f t="shared" si="8"/>
        <v>593952</v>
      </c>
      <c r="P16" s="1096">
        <f t="shared" si="8"/>
        <v>1417</v>
      </c>
      <c r="Q16" s="1096">
        <f t="shared" si="8"/>
        <v>595369</v>
      </c>
      <c r="R16" s="1096">
        <f t="shared" si="8"/>
        <v>306949</v>
      </c>
      <c r="S16" s="1096">
        <f t="shared" si="8"/>
        <v>312218</v>
      </c>
      <c r="T16" s="1096">
        <f t="shared" si="8"/>
        <v>619167</v>
      </c>
      <c r="U16" s="1096">
        <f t="shared" si="8"/>
        <v>6379</v>
      </c>
      <c r="V16" s="1096">
        <f t="shared" si="8"/>
        <v>625546</v>
      </c>
      <c r="W16" s="1099">
        <f>IF(Q16=0,0,((V16/Q16)-1)*100)</f>
        <v>5.0686213088017684</v>
      </c>
    </row>
    <row r="17" spans="1:27" ht="13.5" thickTop="1">
      <c r="A17" s="1077" t="str">
        <f t="shared" si="2"/>
        <v xml:space="preserve"> </v>
      </c>
      <c r="B17" s="1050" t="s">
        <v>21</v>
      </c>
      <c r="C17" s="1105">
        <v>656</v>
      </c>
      <c r="D17" s="1106">
        <v>660</v>
      </c>
      <c r="E17" s="1102">
        <f>C17+D17</f>
        <v>1316</v>
      </c>
      <c r="F17" s="1105">
        <v>685</v>
      </c>
      <c r="G17" s="1106">
        <v>746</v>
      </c>
      <c r="H17" s="1102">
        <f>F17+G17</f>
        <v>1431</v>
      </c>
      <c r="I17" s="1081">
        <f t="shared" si="0"/>
        <v>8.738601823708203</v>
      </c>
      <c r="L17" s="1050" t="s">
        <v>21</v>
      </c>
      <c r="M17" s="1078">
        <v>82758</v>
      </c>
      <c r="N17" s="1082">
        <v>81751</v>
      </c>
      <c r="O17" s="1083">
        <f>+M17+N17</f>
        <v>164509</v>
      </c>
      <c r="P17" s="1084">
        <v>2477</v>
      </c>
      <c r="Q17" s="1085">
        <f>+O17+P17</f>
        <v>166986</v>
      </c>
      <c r="R17" s="1078">
        <v>86771</v>
      </c>
      <c r="S17" s="1082">
        <v>89535</v>
      </c>
      <c r="T17" s="1083">
        <f>+R17+S17</f>
        <v>176306</v>
      </c>
      <c r="U17" s="1084">
        <v>1368</v>
      </c>
      <c r="V17" s="1085">
        <f>+T17+U17</f>
        <v>177674</v>
      </c>
      <c r="W17" s="1081">
        <f t="shared" si="1"/>
        <v>6.4005365719281837</v>
      </c>
    </row>
    <row r="18" spans="1:27">
      <c r="A18" s="1077" t="str">
        <f t="shared" ref="A18" si="9">IF(ISERROR(F18/G18)," ",IF(F18/G18&gt;0.5,IF(F18/G18&lt;1.5," ","NOT OK"),"NOT OK"))</f>
        <v xml:space="preserve"> </v>
      </c>
      <c r="B18" s="1050" t="s">
        <v>88</v>
      </c>
      <c r="C18" s="1105">
        <v>682</v>
      </c>
      <c r="D18" s="1106">
        <v>683</v>
      </c>
      <c r="E18" s="1102">
        <f>C18+D18</f>
        <v>1365</v>
      </c>
      <c r="F18" s="1105">
        <v>669</v>
      </c>
      <c r="G18" s="1106">
        <v>732</v>
      </c>
      <c r="H18" s="1102">
        <f>F18+G18</f>
        <v>1401</v>
      </c>
      <c r="I18" s="1081">
        <f t="shared" ref="I18" si="10">IF(E18=0,0,((H18/E18)-1)*100)</f>
        <v>2.637362637362628</v>
      </c>
      <c r="L18" s="1050" t="s">
        <v>88</v>
      </c>
      <c r="M18" s="1078">
        <v>78190</v>
      </c>
      <c r="N18" s="1082">
        <v>76917</v>
      </c>
      <c r="O18" s="1083">
        <f>+M18+N18</f>
        <v>155107</v>
      </c>
      <c r="P18" s="1084">
        <v>2104</v>
      </c>
      <c r="Q18" s="1085">
        <f>+O18+P18</f>
        <v>157211</v>
      </c>
      <c r="R18" s="1078">
        <v>81052</v>
      </c>
      <c r="S18" s="1082">
        <v>82275</v>
      </c>
      <c r="T18" s="1083">
        <f>+R18+S18</f>
        <v>163327</v>
      </c>
      <c r="U18" s="1084">
        <v>901</v>
      </c>
      <c r="V18" s="1085">
        <f>+T18+U18</f>
        <v>164228</v>
      </c>
      <c r="W18" s="1081">
        <f t="shared" ref="W18" si="11">IF(Q18=0,0,((V18/Q18)-1)*100)</f>
        <v>4.4634281316192848</v>
      </c>
    </row>
    <row r="19" spans="1:27" ht="13.5" thickBot="1">
      <c r="A19" s="1108" t="str">
        <f>IF(ISERROR(F19/G19)," ",IF(F19/G19&gt;0.5,IF(F19/G19&lt;1.5," ","NOT OK"),"NOT OK"))</f>
        <v xml:space="preserve"> </v>
      </c>
      <c r="B19" s="1050" t="s">
        <v>22</v>
      </c>
      <c r="C19" s="1105">
        <v>705</v>
      </c>
      <c r="D19" s="1106">
        <v>700</v>
      </c>
      <c r="E19" s="1102">
        <f>C19+D19</f>
        <v>1405</v>
      </c>
      <c r="F19" s="1105">
        <v>664</v>
      </c>
      <c r="G19" s="1106">
        <v>711</v>
      </c>
      <c r="H19" s="1102">
        <f>F19+G19</f>
        <v>1375</v>
      </c>
      <c r="I19" s="1081">
        <f>IF(E19=0,0,((H19/E19)-1)*100)</f>
        <v>-2.1352313167259829</v>
      </c>
      <c r="J19" s="1109"/>
      <c r="L19" s="1050" t="s">
        <v>22</v>
      </c>
      <c r="M19" s="1078">
        <v>85636</v>
      </c>
      <c r="N19" s="1082">
        <v>80035</v>
      </c>
      <c r="O19" s="1086">
        <f>+M19+N19</f>
        <v>165671</v>
      </c>
      <c r="P19" s="1089">
        <v>1584</v>
      </c>
      <c r="Q19" s="1085">
        <f>+O19+P19</f>
        <v>167255</v>
      </c>
      <c r="R19" s="1078">
        <v>82692</v>
      </c>
      <c r="S19" s="1082">
        <v>82714</v>
      </c>
      <c r="T19" s="1086">
        <f>+R19+S19</f>
        <v>165406</v>
      </c>
      <c r="U19" s="1089">
        <v>1240</v>
      </c>
      <c r="V19" s="1085">
        <f>+T19+U19</f>
        <v>166646</v>
      </c>
      <c r="W19" s="1081">
        <f>IF(Q19=0,0,((V19/Q19)-1)*100)</f>
        <v>-0.36411467519655849</v>
      </c>
    </row>
    <row r="20" spans="1:27" ht="16.5" thickTop="1" thickBot="1">
      <c r="A20" s="1110" t="str">
        <f>IF(ISERROR(F20/G20)," ",IF(F20/G20&gt;0.5,IF(F20/G20&lt;1.5," ","NOT OK"),"NOT OK"))</f>
        <v xml:space="preserve"> </v>
      </c>
      <c r="B20" s="1111" t="s">
        <v>60</v>
      </c>
      <c r="C20" s="1112">
        <f>+C17+C18+C19</f>
        <v>2043</v>
      </c>
      <c r="D20" s="1113">
        <f t="shared" ref="D20:H20" si="12">+D17+D18+D19</f>
        <v>2043</v>
      </c>
      <c r="E20" s="1113">
        <f t="shared" si="12"/>
        <v>4086</v>
      </c>
      <c r="F20" s="1112">
        <f t="shared" si="12"/>
        <v>2018</v>
      </c>
      <c r="G20" s="1113">
        <f t="shared" si="12"/>
        <v>2189</v>
      </c>
      <c r="H20" s="1113">
        <f t="shared" si="12"/>
        <v>4207</v>
      </c>
      <c r="I20" s="1094">
        <f>IF(E20=0,0,((H20/E20)-1)*100)</f>
        <v>2.9613313754282888</v>
      </c>
      <c r="J20" s="1110"/>
      <c r="K20" s="1114"/>
      <c r="L20" s="1115" t="s">
        <v>60</v>
      </c>
      <c r="M20" s="1116">
        <f>+M17+M18+M19</f>
        <v>246584</v>
      </c>
      <c r="N20" s="1116">
        <f t="shared" ref="N20:V20" si="13">+N17+N18+N19</f>
        <v>238703</v>
      </c>
      <c r="O20" s="1117">
        <f t="shared" si="13"/>
        <v>485287</v>
      </c>
      <c r="P20" s="1117">
        <f t="shared" si="13"/>
        <v>6165</v>
      </c>
      <c r="Q20" s="1117">
        <f t="shared" si="13"/>
        <v>491452</v>
      </c>
      <c r="R20" s="1116">
        <f t="shared" si="13"/>
        <v>250515</v>
      </c>
      <c r="S20" s="1116">
        <f t="shared" si="13"/>
        <v>254524</v>
      </c>
      <c r="T20" s="1117">
        <f t="shared" si="13"/>
        <v>505039</v>
      </c>
      <c r="U20" s="1117">
        <f t="shared" si="13"/>
        <v>3509</v>
      </c>
      <c r="V20" s="1117">
        <f t="shared" si="13"/>
        <v>508548</v>
      </c>
      <c r="W20" s="1118">
        <f>IF(Q20=0,0,((V20/Q20)-1)*100)</f>
        <v>3.4786713656674406</v>
      </c>
    </row>
    <row r="21" spans="1:27" ht="13.5" thickTop="1">
      <c r="A21" s="1077" t="str">
        <f>IF(ISERROR(F21/G21)," ",IF(F21/G21&gt;0.5,IF(F21/G21&lt;1.5," ","NOT OK"),"NOT OK"))</f>
        <v xml:space="preserve"> </v>
      </c>
      <c r="B21" s="1050" t="s">
        <v>23</v>
      </c>
      <c r="C21" s="1078">
        <v>744</v>
      </c>
      <c r="D21" s="1079">
        <v>746</v>
      </c>
      <c r="E21" s="1119">
        <f>C21+D21</f>
        <v>1490</v>
      </c>
      <c r="F21" s="1078">
        <v>760</v>
      </c>
      <c r="G21" s="1079">
        <v>785</v>
      </c>
      <c r="H21" s="1119">
        <f>F21+G21</f>
        <v>1545</v>
      </c>
      <c r="I21" s="1081">
        <f>IF(E21=0,0,((H21/E21)-1)*100)</f>
        <v>3.691275167785224</v>
      </c>
      <c r="L21" s="1050" t="s">
        <v>24</v>
      </c>
      <c r="M21" s="1078">
        <v>95876</v>
      </c>
      <c r="N21" s="1082">
        <v>87886</v>
      </c>
      <c r="O21" s="1086">
        <f>+M21+N21</f>
        <v>183762</v>
      </c>
      <c r="P21" s="1120">
        <v>2260</v>
      </c>
      <c r="Q21" s="1085">
        <f>+O21+P21</f>
        <v>186022</v>
      </c>
      <c r="R21" s="1078">
        <v>97254</v>
      </c>
      <c r="S21" s="1082">
        <v>90396</v>
      </c>
      <c r="T21" s="1086">
        <f>+R21+S21</f>
        <v>187650</v>
      </c>
      <c r="U21" s="1120">
        <v>2166</v>
      </c>
      <c r="V21" s="1085">
        <f>+T21+U21</f>
        <v>189816</v>
      </c>
      <c r="W21" s="1081">
        <f>IF(Q21=0,0,((V21/Q21)-1)*100)</f>
        <v>2.0395437098837732</v>
      </c>
    </row>
    <row r="22" spans="1:27">
      <c r="A22" s="1077" t="str">
        <f t="shared" ref="A22" si="14">IF(ISERROR(F22/G22)," ",IF(F22/G22&gt;0.5,IF(F22/G22&lt;1.5," ","NOT OK"),"NOT OK"))</f>
        <v xml:space="preserve"> </v>
      </c>
      <c r="B22" s="1050" t="s">
        <v>25</v>
      </c>
      <c r="C22" s="1078">
        <v>705</v>
      </c>
      <c r="D22" s="1079">
        <v>705</v>
      </c>
      <c r="E22" s="1121">
        <f>C22+D22</f>
        <v>1410</v>
      </c>
      <c r="F22" s="1078">
        <v>751</v>
      </c>
      <c r="G22" s="1079">
        <v>773</v>
      </c>
      <c r="H22" s="1121">
        <f>F22+G22</f>
        <v>1524</v>
      </c>
      <c r="I22" s="1081">
        <f t="shared" ref="I22" si="15">IF(E22=0,0,((H22/E22)-1)*100)</f>
        <v>8.085106382978724</v>
      </c>
      <c r="L22" s="1050" t="s">
        <v>25</v>
      </c>
      <c r="M22" s="1078">
        <v>86380</v>
      </c>
      <c r="N22" s="1082">
        <v>88348</v>
      </c>
      <c r="O22" s="1086">
        <f>+M22+N22</f>
        <v>174728</v>
      </c>
      <c r="P22" s="1084">
        <v>2715</v>
      </c>
      <c r="Q22" s="1085">
        <f>+O22+P22</f>
        <v>177443</v>
      </c>
      <c r="R22" s="1078">
        <v>97337</v>
      </c>
      <c r="S22" s="1082">
        <v>100181</v>
      </c>
      <c r="T22" s="1086">
        <f>+R22+S22</f>
        <v>197518</v>
      </c>
      <c r="U22" s="1084">
        <v>2091</v>
      </c>
      <c r="V22" s="1085">
        <f>+T22+U22</f>
        <v>199609</v>
      </c>
      <c r="W22" s="1081">
        <f t="shared" ref="W22" si="16">IF(Q22=0,0,((V22/Q22)-1)*100)</f>
        <v>12.491898806940815</v>
      </c>
    </row>
    <row r="23" spans="1:27" ht="13.5" thickBot="1">
      <c r="A23" s="1077" t="str">
        <f>IF(ISERROR(F23/G23)," ",IF(F23/G23&gt;0.5,IF(F23/G23&lt;1.5," ","NOT OK"),"NOT OK"))</f>
        <v xml:space="preserve"> </v>
      </c>
      <c r="B23" s="1050" t="s">
        <v>26</v>
      </c>
      <c r="C23" s="1078">
        <v>672</v>
      </c>
      <c r="D23" s="1088">
        <v>674</v>
      </c>
      <c r="E23" s="1122">
        <f>C23+D23</f>
        <v>1346</v>
      </c>
      <c r="F23" s="1078">
        <v>730</v>
      </c>
      <c r="G23" s="1088">
        <v>750</v>
      </c>
      <c r="H23" s="1122">
        <f>F23+G23</f>
        <v>1480</v>
      </c>
      <c r="I23" s="1123">
        <f>IF(E23=0,0,((H23/E23)-1)*100)</f>
        <v>9.9554234769688055</v>
      </c>
      <c r="L23" s="1050" t="s">
        <v>26</v>
      </c>
      <c r="M23" s="1078">
        <v>74351</v>
      </c>
      <c r="N23" s="1082">
        <v>71307</v>
      </c>
      <c r="O23" s="1086">
        <f>+M23+N23</f>
        <v>145658</v>
      </c>
      <c r="P23" s="1089">
        <v>1761</v>
      </c>
      <c r="Q23" s="1085">
        <f>+O23+P23</f>
        <v>147419</v>
      </c>
      <c r="R23" s="1078">
        <v>82834</v>
      </c>
      <c r="S23" s="1082">
        <v>78429</v>
      </c>
      <c r="T23" s="1086">
        <f>+R23+S23</f>
        <v>161263</v>
      </c>
      <c r="U23" s="1089">
        <v>892</v>
      </c>
      <c r="V23" s="1085">
        <f>+T23+U23</f>
        <v>162155</v>
      </c>
      <c r="W23" s="1081">
        <f>IF(Q23=0,0,((V23/Q23)-1)*100)</f>
        <v>9.9959978021828988</v>
      </c>
    </row>
    <row r="24" spans="1:27" ht="14.25" customHeight="1" thickTop="1" thickBot="1">
      <c r="A24" s="1077" t="str">
        <f>IF(ISERROR(F24/G24)," ",IF(F24/G24&gt;0.5,IF(F24/G24&lt;1.5," ","NOT OK"),"NOT OK"))</f>
        <v xml:space="preserve"> </v>
      </c>
      <c r="B24" s="1090" t="s">
        <v>27</v>
      </c>
      <c r="C24" s="1112">
        <f>+C21+C22+C23</f>
        <v>2121</v>
      </c>
      <c r="D24" s="1124">
        <f t="shared" ref="D24:H24" si="17">+D21+D22+D23</f>
        <v>2125</v>
      </c>
      <c r="E24" s="1112">
        <f t="shared" si="17"/>
        <v>4246</v>
      </c>
      <c r="F24" s="1112">
        <f t="shared" si="17"/>
        <v>2241</v>
      </c>
      <c r="G24" s="1124">
        <f t="shared" si="17"/>
        <v>2308</v>
      </c>
      <c r="H24" s="1112">
        <f t="shared" si="17"/>
        <v>4549</v>
      </c>
      <c r="I24" s="1094">
        <f t="shared" ref="I24" si="18">IF(E24=0,0,((H24/E24)-1)*100)</f>
        <v>7.1361281205840843</v>
      </c>
      <c r="L24" s="1095" t="s">
        <v>27</v>
      </c>
      <c r="M24" s="1096">
        <f>+M21+M22+M23</f>
        <v>256607</v>
      </c>
      <c r="N24" s="1097">
        <f t="shared" ref="N24:V24" si="19">+N21+N22+N23</f>
        <v>247541</v>
      </c>
      <c r="O24" s="1096">
        <f t="shared" si="19"/>
        <v>504148</v>
      </c>
      <c r="P24" s="1096">
        <f t="shared" si="19"/>
        <v>6736</v>
      </c>
      <c r="Q24" s="1096">
        <f t="shared" si="19"/>
        <v>510884</v>
      </c>
      <c r="R24" s="1096">
        <f t="shared" si="19"/>
        <v>277425</v>
      </c>
      <c r="S24" s="1097">
        <f t="shared" si="19"/>
        <v>269006</v>
      </c>
      <c r="T24" s="1096">
        <f t="shared" si="19"/>
        <v>546431</v>
      </c>
      <c r="U24" s="1096">
        <f t="shared" si="19"/>
        <v>5149</v>
      </c>
      <c r="V24" s="1096">
        <f t="shared" si="19"/>
        <v>551580</v>
      </c>
      <c r="W24" s="1099">
        <f t="shared" ref="W24" si="20">IF(Q24=0,0,((V24/Q24)-1)*100)</f>
        <v>7.9658004556807382</v>
      </c>
    </row>
    <row r="25" spans="1:27" s="1043" customFormat="1" ht="14.25" thickTop="1" thickBot="1">
      <c r="A25" s="1077" t="str">
        <f>IF(ISERROR(F25/G25)," ",IF(F25/G25&gt;0.5,IF(F25/G25&lt;1.5," ","NOT OK"),"NOT OK"))</f>
        <v xml:space="preserve"> </v>
      </c>
      <c r="B25" s="1090" t="s">
        <v>92</v>
      </c>
      <c r="C25" s="1091">
        <f>+C16+C20+C21+C22+C23</f>
        <v>6425</v>
      </c>
      <c r="D25" s="1092">
        <f t="shared" ref="D25:H25" si="21">+D16+D20+D21+D22+D23</f>
        <v>6410</v>
      </c>
      <c r="E25" s="1093">
        <f t="shared" si="21"/>
        <v>12835</v>
      </c>
      <c r="F25" s="1091">
        <f t="shared" si="21"/>
        <v>6689</v>
      </c>
      <c r="G25" s="1092">
        <f t="shared" si="21"/>
        <v>6967</v>
      </c>
      <c r="H25" s="1093">
        <f t="shared" si="21"/>
        <v>13656</v>
      </c>
      <c r="I25" s="1094">
        <f>IF(E25=0,0,((H25/E25)-1)*100)</f>
        <v>6.3965718737826194</v>
      </c>
      <c r="L25" s="1095" t="s">
        <v>92</v>
      </c>
      <c r="M25" s="1096">
        <f>+M16+M20+M21+M22+M23</f>
        <v>799985</v>
      </c>
      <c r="N25" s="1097">
        <f t="shared" ref="N25:V25" si="22">+N16+N20+N21+N22+N23</f>
        <v>783402</v>
      </c>
      <c r="O25" s="1096">
        <f t="shared" si="22"/>
        <v>1583387</v>
      </c>
      <c r="P25" s="1096">
        <f t="shared" si="22"/>
        <v>14318</v>
      </c>
      <c r="Q25" s="1096">
        <f t="shared" si="22"/>
        <v>1597705</v>
      </c>
      <c r="R25" s="1096">
        <f t="shared" si="22"/>
        <v>834889</v>
      </c>
      <c r="S25" s="1097">
        <f t="shared" si="22"/>
        <v>835748</v>
      </c>
      <c r="T25" s="1096">
        <f t="shared" si="22"/>
        <v>1670637</v>
      </c>
      <c r="U25" s="1096">
        <f t="shared" si="22"/>
        <v>15037</v>
      </c>
      <c r="V25" s="1098">
        <f t="shared" si="22"/>
        <v>1685674</v>
      </c>
      <c r="W25" s="1099">
        <f>IF(Q25=0,0,((V25/Q25)-1)*100)</f>
        <v>5.505960111534991</v>
      </c>
      <c r="X25" s="1047"/>
      <c r="AA25" s="1125"/>
    </row>
    <row r="26" spans="1:27" ht="14.25" thickTop="1" thickBot="1">
      <c r="A26" s="1077" t="str">
        <f>IF(ISERROR(F26/G26)," ",IF(F26/G26&gt;0.5,IF(F26/G26&lt;1.5," ","NOT OK"),"NOT OK"))</f>
        <v xml:space="preserve"> </v>
      </c>
      <c r="B26" s="1090" t="s">
        <v>89</v>
      </c>
      <c r="C26" s="1091">
        <f>+C12+C16+C20+C24</f>
        <v>8522</v>
      </c>
      <c r="D26" s="1092">
        <f t="shared" ref="D26:H26" si="23">+D12+D16+D20+D24</f>
        <v>8505</v>
      </c>
      <c r="E26" s="1093">
        <f t="shared" si="23"/>
        <v>17027</v>
      </c>
      <c r="F26" s="1091">
        <f t="shared" si="23"/>
        <v>8913</v>
      </c>
      <c r="G26" s="1092">
        <f t="shared" si="23"/>
        <v>9188</v>
      </c>
      <c r="H26" s="1093">
        <f t="shared" si="23"/>
        <v>18101</v>
      </c>
      <c r="I26" s="1094">
        <f t="shared" ref="I26" si="24">IF(E26=0,0,((H26/E26)-1)*100)</f>
        <v>6.3076290597286588</v>
      </c>
      <c r="L26" s="1095" t="s">
        <v>89</v>
      </c>
      <c r="M26" s="1096">
        <f>+M12+M16+M20+M24</f>
        <v>1055722</v>
      </c>
      <c r="N26" s="1097">
        <f t="shared" ref="N26:V26" si="25">+N12+N16+N20+N24</f>
        <v>1028343</v>
      </c>
      <c r="O26" s="1096">
        <f t="shared" si="25"/>
        <v>2084065</v>
      </c>
      <c r="P26" s="1096">
        <f t="shared" si="25"/>
        <v>14320</v>
      </c>
      <c r="Q26" s="1098">
        <f t="shared" si="25"/>
        <v>2098385</v>
      </c>
      <c r="R26" s="1096">
        <f t="shared" si="25"/>
        <v>1089734</v>
      </c>
      <c r="S26" s="1097">
        <f t="shared" si="25"/>
        <v>1075806</v>
      </c>
      <c r="T26" s="1096">
        <f t="shared" si="25"/>
        <v>2165540</v>
      </c>
      <c r="U26" s="1096">
        <f t="shared" si="25"/>
        <v>18612</v>
      </c>
      <c r="V26" s="1098">
        <f t="shared" si="25"/>
        <v>2184152</v>
      </c>
      <c r="W26" s="1099">
        <f t="shared" ref="W26" si="26">IF(Q26=0,0,((V26/Q26)-1)*100)</f>
        <v>4.0872861748439959</v>
      </c>
    </row>
    <row r="27" spans="1:27" ht="14.25" thickTop="1" thickBot="1">
      <c r="B27" s="1126" t="s">
        <v>59</v>
      </c>
      <c r="C27" s="1043"/>
      <c r="D27" s="1043"/>
      <c r="E27" s="1043"/>
      <c r="F27" s="1043"/>
      <c r="G27" s="1043"/>
      <c r="H27" s="1043"/>
      <c r="I27" s="1047"/>
      <c r="L27" s="1126" t="s">
        <v>59</v>
      </c>
      <c r="M27" s="1043"/>
      <c r="N27" s="1043"/>
      <c r="O27" s="1043"/>
      <c r="P27" s="1043"/>
      <c r="Q27" s="1043"/>
      <c r="R27" s="1043"/>
      <c r="S27" s="1043"/>
      <c r="T27" s="1043"/>
      <c r="U27" s="1043"/>
      <c r="V27" s="1043"/>
      <c r="W27" s="1047"/>
    </row>
    <row r="28" spans="1:27" ht="13.5" thickTop="1">
      <c r="B28" s="1470" t="s">
        <v>28</v>
      </c>
      <c r="C28" s="1471"/>
      <c r="D28" s="1471"/>
      <c r="E28" s="1471"/>
      <c r="F28" s="1471"/>
      <c r="G28" s="1471"/>
      <c r="H28" s="1471"/>
      <c r="I28" s="1472"/>
      <c r="L28" s="1473" t="s">
        <v>29</v>
      </c>
      <c r="M28" s="1474"/>
      <c r="N28" s="1474"/>
      <c r="O28" s="1474"/>
      <c r="P28" s="1474"/>
      <c r="Q28" s="1474"/>
      <c r="R28" s="1474"/>
      <c r="S28" s="1474"/>
      <c r="T28" s="1474"/>
      <c r="U28" s="1474"/>
      <c r="V28" s="1474"/>
      <c r="W28" s="1475"/>
    </row>
    <row r="29" spans="1:27" ht="13.5" thickBot="1">
      <c r="B29" s="1476" t="s">
        <v>30</v>
      </c>
      <c r="C29" s="1477"/>
      <c r="D29" s="1477"/>
      <c r="E29" s="1477"/>
      <c r="F29" s="1477"/>
      <c r="G29" s="1477"/>
      <c r="H29" s="1477"/>
      <c r="I29" s="1478"/>
      <c r="L29" s="1479" t="s">
        <v>31</v>
      </c>
      <c r="M29" s="1480"/>
      <c r="N29" s="1480"/>
      <c r="O29" s="1480"/>
      <c r="P29" s="1480"/>
      <c r="Q29" s="1480"/>
      <c r="R29" s="1480"/>
      <c r="S29" s="1480"/>
      <c r="T29" s="1480"/>
      <c r="U29" s="1480"/>
      <c r="V29" s="1480"/>
      <c r="W29" s="1481"/>
    </row>
    <row r="30" spans="1:27" ht="14.25" thickTop="1" thickBot="1">
      <c r="B30" s="1046"/>
      <c r="C30" s="1043"/>
      <c r="D30" s="1043"/>
      <c r="E30" s="1043"/>
      <c r="F30" s="1043"/>
      <c r="G30" s="1043"/>
      <c r="H30" s="1043"/>
      <c r="I30" s="1047"/>
      <c r="L30" s="1046"/>
      <c r="M30" s="1043"/>
      <c r="N30" s="1043"/>
      <c r="O30" s="1043"/>
      <c r="P30" s="1043"/>
      <c r="Q30" s="1043"/>
      <c r="R30" s="1043"/>
      <c r="S30" s="1043"/>
      <c r="T30" s="1043"/>
      <c r="U30" s="1043"/>
      <c r="V30" s="1043"/>
      <c r="W30" s="1047"/>
    </row>
    <row r="31" spans="1:27" ht="14.25" thickTop="1" thickBot="1">
      <c r="B31" s="1048"/>
      <c r="C31" s="1482" t="s">
        <v>90</v>
      </c>
      <c r="D31" s="1483"/>
      <c r="E31" s="1484"/>
      <c r="F31" s="1482" t="s">
        <v>91</v>
      </c>
      <c r="G31" s="1483"/>
      <c r="H31" s="1484"/>
      <c r="I31" s="1049" t="s">
        <v>4</v>
      </c>
      <c r="L31" s="1048"/>
      <c r="M31" s="1485" t="s">
        <v>90</v>
      </c>
      <c r="N31" s="1486"/>
      <c r="O31" s="1486"/>
      <c r="P31" s="1486"/>
      <c r="Q31" s="1487"/>
      <c r="R31" s="1485" t="s">
        <v>91</v>
      </c>
      <c r="S31" s="1486"/>
      <c r="T31" s="1486"/>
      <c r="U31" s="1486"/>
      <c r="V31" s="1487"/>
      <c r="W31" s="1049" t="s">
        <v>4</v>
      </c>
    </row>
    <row r="32" spans="1:27" ht="13.5" thickTop="1">
      <c r="B32" s="1050" t="s">
        <v>5</v>
      </c>
      <c r="C32" s="1051"/>
      <c r="D32" s="1052"/>
      <c r="E32" s="1053"/>
      <c r="F32" s="1051"/>
      <c r="G32" s="1052"/>
      <c r="H32" s="1053"/>
      <c r="I32" s="1054" t="s">
        <v>6</v>
      </c>
      <c r="L32" s="1050" t="s">
        <v>5</v>
      </c>
      <c r="M32" s="1051"/>
      <c r="N32" s="1055"/>
      <c r="O32" s="1056"/>
      <c r="P32" s="1057"/>
      <c r="Q32" s="1056"/>
      <c r="R32" s="1051"/>
      <c r="S32" s="1055"/>
      <c r="T32" s="1056"/>
      <c r="U32" s="1057"/>
      <c r="V32" s="1056"/>
      <c r="W32" s="1054" t="s">
        <v>6</v>
      </c>
    </row>
    <row r="33" spans="1:25" ht="13.5" thickBot="1">
      <c r="B33" s="1058"/>
      <c r="C33" s="1059" t="s">
        <v>7</v>
      </c>
      <c r="D33" s="1060" t="s">
        <v>8</v>
      </c>
      <c r="E33" s="1061" t="s">
        <v>9</v>
      </c>
      <c r="F33" s="1059" t="s">
        <v>7</v>
      </c>
      <c r="G33" s="1060" t="s">
        <v>8</v>
      </c>
      <c r="H33" s="1061" t="s">
        <v>9</v>
      </c>
      <c r="I33" s="1062"/>
      <c r="L33" s="1058"/>
      <c r="M33" s="1063" t="s">
        <v>10</v>
      </c>
      <c r="N33" s="1064" t="s">
        <v>11</v>
      </c>
      <c r="O33" s="1065" t="s">
        <v>12</v>
      </c>
      <c r="P33" s="1066" t="s">
        <v>13</v>
      </c>
      <c r="Q33" s="1065" t="s">
        <v>9</v>
      </c>
      <c r="R33" s="1063" t="s">
        <v>10</v>
      </c>
      <c r="S33" s="1064" t="s">
        <v>11</v>
      </c>
      <c r="T33" s="1065" t="s">
        <v>12</v>
      </c>
      <c r="U33" s="1066" t="s">
        <v>13</v>
      </c>
      <c r="V33" s="1065" t="s">
        <v>9</v>
      </c>
      <c r="W33" s="1062"/>
    </row>
    <row r="34" spans="1:25" ht="5.25" customHeight="1" thickTop="1">
      <c r="B34" s="1050"/>
      <c r="C34" s="1067"/>
      <c r="D34" s="1068"/>
      <c r="E34" s="1069"/>
      <c r="F34" s="1067"/>
      <c r="G34" s="1068"/>
      <c r="H34" s="1069"/>
      <c r="I34" s="1070"/>
      <c r="L34" s="1050"/>
      <c r="M34" s="1071"/>
      <c r="N34" s="1072"/>
      <c r="O34" s="1073"/>
      <c r="P34" s="1074"/>
      <c r="Q34" s="1075"/>
      <c r="R34" s="1071"/>
      <c r="S34" s="1072"/>
      <c r="T34" s="1073"/>
      <c r="U34" s="1074"/>
      <c r="V34" s="1075"/>
      <c r="W34" s="1076"/>
    </row>
    <row r="35" spans="1:25">
      <c r="A35" s="1043" t="str">
        <f t="shared" si="2"/>
        <v xml:space="preserve"> </v>
      </c>
      <c r="B35" s="1050" t="s">
        <v>14</v>
      </c>
      <c r="C35" s="1078">
        <v>2020</v>
      </c>
      <c r="D35" s="1079">
        <v>2018</v>
      </c>
      <c r="E35" s="1080">
        <f>SUM(C35:D35)</f>
        <v>4038</v>
      </c>
      <c r="F35" s="1078">
        <v>2305</v>
      </c>
      <c r="G35" s="1079">
        <v>2302</v>
      </c>
      <c r="H35" s="1080">
        <f>SUM(F35:G35)</f>
        <v>4607</v>
      </c>
      <c r="I35" s="1081">
        <f t="shared" ref="I35:I43" si="27">IF(E35=0,0,((H35/E35)-1)*100)</f>
        <v>14.091134224863788</v>
      </c>
      <c r="K35" s="1087"/>
      <c r="L35" s="1050" t="s">
        <v>14</v>
      </c>
      <c r="M35" s="1078">
        <v>276342</v>
      </c>
      <c r="N35" s="1082">
        <v>278405</v>
      </c>
      <c r="O35" s="1083">
        <f>SUM(M35:N35)</f>
        <v>554747</v>
      </c>
      <c r="P35" s="1084">
        <v>144</v>
      </c>
      <c r="Q35" s="1085">
        <f>O35+P35</f>
        <v>554891</v>
      </c>
      <c r="R35" s="1078">
        <v>314016</v>
      </c>
      <c r="S35" s="1082">
        <v>320886</v>
      </c>
      <c r="T35" s="1086">
        <f>SUM(R35:S35)</f>
        <v>634902</v>
      </c>
      <c r="U35" s="1084">
        <v>18</v>
      </c>
      <c r="V35" s="1085">
        <f>T35+U35</f>
        <v>634920</v>
      </c>
      <c r="W35" s="1081">
        <f t="shared" ref="W35:W43" si="28">IF(Q35=0,0,((V35/Q35)-1)*100)</f>
        <v>14.422472161199229</v>
      </c>
    </row>
    <row r="36" spans="1:25">
      <c r="A36" s="1043" t="str">
        <f t="shared" si="2"/>
        <v xml:space="preserve"> </v>
      </c>
      <c r="B36" s="1050" t="s">
        <v>15</v>
      </c>
      <c r="C36" s="1078">
        <v>1977</v>
      </c>
      <c r="D36" s="1079">
        <v>1976</v>
      </c>
      <c r="E36" s="1080">
        <f>SUM(C36:D36)</f>
        <v>3953</v>
      </c>
      <c r="F36" s="1078">
        <v>2296</v>
      </c>
      <c r="G36" s="1079">
        <v>2294</v>
      </c>
      <c r="H36" s="1080">
        <f>SUM(F36:G36)</f>
        <v>4590</v>
      </c>
      <c r="I36" s="1081">
        <f t="shared" si="27"/>
        <v>16.114343536554522</v>
      </c>
      <c r="K36" s="1087"/>
      <c r="L36" s="1050" t="s">
        <v>15</v>
      </c>
      <c r="M36" s="1078">
        <v>295397</v>
      </c>
      <c r="N36" s="1082">
        <v>301127</v>
      </c>
      <c r="O36" s="1083">
        <f>SUM(M36:N36)</f>
        <v>596524</v>
      </c>
      <c r="P36" s="1084">
        <v>102</v>
      </c>
      <c r="Q36" s="1085">
        <f>O36+P36</f>
        <v>596626</v>
      </c>
      <c r="R36" s="1078">
        <v>327324</v>
      </c>
      <c r="S36" s="1082">
        <v>336018</v>
      </c>
      <c r="T36" s="1086">
        <f>SUM(R36:S36)</f>
        <v>663342</v>
      </c>
      <c r="U36" s="1084">
        <v>0</v>
      </c>
      <c r="V36" s="1085">
        <f>T36+U36</f>
        <v>663342</v>
      </c>
      <c r="W36" s="1081">
        <f t="shared" si="28"/>
        <v>11.182214653736168</v>
      </c>
    </row>
    <row r="37" spans="1:25" ht="13.5" thickBot="1">
      <c r="A37" s="1043" t="str">
        <f t="shared" si="2"/>
        <v xml:space="preserve"> </v>
      </c>
      <c r="B37" s="1058" t="s">
        <v>16</v>
      </c>
      <c r="C37" s="1078">
        <v>2149</v>
      </c>
      <c r="D37" s="1088">
        <v>2153</v>
      </c>
      <c r="E37" s="1080">
        <f>SUM(C37:D37)</f>
        <v>4302</v>
      </c>
      <c r="F37" s="1078">
        <v>2454</v>
      </c>
      <c r="G37" s="1088">
        <v>2457</v>
      </c>
      <c r="H37" s="1080">
        <f>SUM(F37:G37)</f>
        <v>4911</v>
      </c>
      <c r="I37" s="1081">
        <f t="shared" si="27"/>
        <v>14.15620641562063</v>
      </c>
      <c r="K37" s="1087"/>
      <c r="L37" s="1058" t="s">
        <v>16</v>
      </c>
      <c r="M37" s="1078">
        <v>322536</v>
      </c>
      <c r="N37" s="1082">
        <v>318133</v>
      </c>
      <c r="O37" s="1083">
        <f>SUM(M37:N37)</f>
        <v>640669</v>
      </c>
      <c r="P37" s="1089">
        <v>0</v>
      </c>
      <c r="Q37" s="1085">
        <f>O37+P37</f>
        <v>640669</v>
      </c>
      <c r="R37" s="1078">
        <v>369755</v>
      </c>
      <c r="S37" s="1082">
        <v>364510</v>
      </c>
      <c r="T37" s="1086">
        <f>SUM(R37:S37)</f>
        <v>734265</v>
      </c>
      <c r="U37" s="1089">
        <v>198</v>
      </c>
      <c r="V37" s="1085">
        <f>T37+U37</f>
        <v>734463</v>
      </c>
      <c r="W37" s="1081">
        <f t="shared" si="28"/>
        <v>14.640009115471475</v>
      </c>
    </row>
    <row r="38" spans="1:25" ht="14.25" thickTop="1" thickBot="1">
      <c r="A38" s="1043" t="str">
        <f>IF(ISERROR(F38/G38)," ",IF(F38/G38&gt;0.5,IF(F38/G38&lt;1.5," ","NOT OK"),"NOT OK"))</f>
        <v xml:space="preserve"> </v>
      </c>
      <c r="B38" s="1090" t="s">
        <v>55</v>
      </c>
      <c r="C38" s="1091">
        <f t="shared" ref="C38:E38" si="29">+C35+C36+C37</f>
        <v>6146</v>
      </c>
      <c r="D38" s="1092">
        <f t="shared" si="29"/>
        <v>6147</v>
      </c>
      <c r="E38" s="1093">
        <f t="shared" si="29"/>
        <v>12293</v>
      </c>
      <c r="F38" s="1091">
        <f t="shared" ref="F38:H38" si="30">+F35+F36+F37</f>
        <v>7055</v>
      </c>
      <c r="G38" s="1092">
        <f t="shared" si="30"/>
        <v>7053</v>
      </c>
      <c r="H38" s="1093">
        <f t="shared" si="30"/>
        <v>14108</v>
      </c>
      <c r="I38" s="1094">
        <f t="shared" si="27"/>
        <v>14.764500122020664</v>
      </c>
      <c r="L38" s="1095" t="s">
        <v>55</v>
      </c>
      <c r="M38" s="1096">
        <f t="shared" ref="M38:Q38" si="31">+M35+M36+M37</f>
        <v>894275</v>
      </c>
      <c r="N38" s="1097">
        <f t="shared" si="31"/>
        <v>897665</v>
      </c>
      <c r="O38" s="1096">
        <f t="shared" si="31"/>
        <v>1791940</v>
      </c>
      <c r="P38" s="1096">
        <f t="shared" si="31"/>
        <v>246</v>
      </c>
      <c r="Q38" s="1098">
        <f t="shared" si="31"/>
        <v>1792186</v>
      </c>
      <c r="R38" s="1096">
        <f t="shared" ref="R38:V38" si="32">+R35+R36+R37</f>
        <v>1011095</v>
      </c>
      <c r="S38" s="1097">
        <f t="shared" si="32"/>
        <v>1021414</v>
      </c>
      <c r="T38" s="1096">
        <f t="shared" si="32"/>
        <v>2032509</v>
      </c>
      <c r="U38" s="1096">
        <f t="shared" si="32"/>
        <v>216</v>
      </c>
      <c r="V38" s="1098">
        <f t="shared" si="32"/>
        <v>2032725</v>
      </c>
      <c r="W38" s="1099">
        <f t="shared" si="28"/>
        <v>13.421542183679591</v>
      </c>
    </row>
    <row r="39" spans="1:25" ht="13.5" thickTop="1">
      <c r="A39" s="1043" t="str">
        <f t="shared" si="2"/>
        <v xml:space="preserve"> </v>
      </c>
      <c r="B39" s="1050" t="s">
        <v>18</v>
      </c>
      <c r="C39" s="1100">
        <v>2190</v>
      </c>
      <c r="D39" s="1101">
        <v>2187</v>
      </c>
      <c r="E39" s="1080">
        <f>C39+D39</f>
        <v>4377</v>
      </c>
      <c r="F39" s="1100">
        <v>2553</v>
      </c>
      <c r="G39" s="1101">
        <v>2552</v>
      </c>
      <c r="H39" s="1080">
        <f>F39+G39</f>
        <v>5105</v>
      </c>
      <c r="I39" s="1081">
        <f t="shared" si="27"/>
        <v>16.632396618688606</v>
      </c>
      <c r="L39" s="1050" t="s">
        <v>18</v>
      </c>
      <c r="M39" s="1078">
        <v>332615</v>
      </c>
      <c r="N39" s="1082">
        <v>350683</v>
      </c>
      <c r="O39" s="1083">
        <f>SUM(M39:N39)</f>
        <v>683298</v>
      </c>
      <c r="P39" s="1084">
        <v>0</v>
      </c>
      <c r="Q39" s="1085">
        <f>O39+P39</f>
        <v>683298</v>
      </c>
      <c r="R39" s="1078">
        <v>383886</v>
      </c>
      <c r="S39" s="1082">
        <v>397138</v>
      </c>
      <c r="T39" s="1083">
        <f>SUM(R39:S39)</f>
        <v>781024</v>
      </c>
      <c r="U39" s="1084">
        <v>103</v>
      </c>
      <c r="V39" s="1085">
        <f>T39+U39</f>
        <v>781127</v>
      </c>
      <c r="W39" s="1081">
        <f t="shared" si="28"/>
        <v>14.317179327321305</v>
      </c>
    </row>
    <row r="40" spans="1:25">
      <c r="A40" s="1043" t="str">
        <f>IF(ISERROR(F40/G40)," ",IF(F40/G40&gt;0.5,IF(F40/G40&lt;1.5," ","NOT OK"),"NOT OK"))</f>
        <v xml:space="preserve"> </v>
      </c>
      <c r="B40" s="1050" t="s">
        <v>19</v>
      </c>
      <c r="C40" s="1078">
        <v>2024</v>
      </c>
      <c r="D40" s="1079">
        <v>2041</v>
      </c>
      <c r="E40" s="1102">
        <f>SUM(C40:D40)</f>
        <v>4065</v>
      </c>
      <c r="F40" s="1078">
        <v>2229</v>
      </c>
      <c r="G40" s="1079">
        <v>2227</v>
      </c>
      <c r="H40" s="1102">
        <f>SUM(F40:G40)</f>
        <v>4456</v>
      </c>
      <c r="I40" s="1081">
        <f>IF(E40=0,0,((H40/E40)-1)*100)</f>
        <v>9.6186961869618735</v>
      </c>
      <c r="L40" s="1050" t="s">
        <v>19</v>
      </c>
      <c r="M40" s="1078">
        <v>303861</v>
      </c>
      <c r="N40" s="1082">
        <v>325536</v>
      </c>
      <c r="O40" s="1083">
        <f>SUM(M40:N40)</f>
        <v>629397</v>
      </c>
      <c r="P40" s="1084">
        <v>1</v>
      </c>
      <c r="Q40" s="1085">
        <f>O40+P40</f>
        <v>629398</v>
      </c>
      <c r="R40" s="1078">
        <v>328115</v>
      </c>
      <c r="S40" s="1082">
        <v>353289</v>
      </c>
      <c r="T40" s="1083">
        <f>SUM(R40:S40)</f>
        <v>681404</v>
      </c>
      <c r="U40" s="1084">
        <v>48</v>
      </c>
      <c r="V40" s="1085">
        <f>T40+U40</f>
        <v>681452</v>
      </c>
      <c r="W40" s="1081">
        <f>IF(Q40=0,0,((V40/Q40)-1)*100)</f>
        <v>8.2704425498651091</v>
      </c>
    </row>
    <row r="41" spans="1:25" ht="13.5" thickBot="1">
      <c r="A41" s="1043" t="str">
        <f>IF(ISERROR(F41/G41)," ",IF(F41/G41&gt;0.5,IF(F41/G41&lt;1.5," ","NOT OK"),"NOT OK"))</f>
        <v xml:space="preserve"> </v>
      </c>
      <c r="B41" s="1050" t="s">
        <v>20</v>
      </c>
      <c r="C41" s="1078">
        <v>2062</v>
      </c>
      <c r="D41" s="1079">
        <v>2062</v>
      </c>
      <c r="E41" s="1102">
        <f>SUM(C41:D41)</f>
        <v>4124</v>
      </c>
      <c r="F41" s="1078">
        <v>2465</v>
      </c>
      <c r="G41" s="1079">
        <v>2428</v>
      </c>
      <c r="H41" s="1102">
        <f>SUM(F41:G41)</f>
        <v>4893</v>
      </c>
      <c r="I41" s="1081">
        <f>IF(E41=0,0,((H41/E41)-1)*100)</f>
        <v>18.646944713870027</v>
      </c>
      <c r="L41" s="1050" t="s">
        <v>20</v>
      </c>
      <c r="M41" s="1078">
        <v>280727</v>
      </c>
      <c r="N41" s="1082">
        <v>297963</v>
      </c>
      <c r="O41" s="1083">
        <f>SUM(M41:N41)</f>
        <v>578690</v>
      </c>
      <c r="P41" s="1084">
        <v>382</v>
      </c>
      <c r="Q41" s="1085">
        <f>O41+P41</f>
        <v>579072</v>
      </c>
      <c r="R41" s="1078">
        <v>318623</v>
      </c>
      <c r="S41" s="1082">
        <v>340011</v>
      </c>
      <c r="T41" s="1083">
        <f>SUM(R41:S41)</f>
        <v>658634</v>
      </c>
      <c r="U41" s="1084">
        <v>1281</v>
      </c>
      <c r="V41" s="1085">
        <f>T41+U41</f>
        <v>659915</v>
      </c>
      <c r="W41" s="1081">
        <f>IF(Q41=0,0,((V41/Q41)-1)*100)</f>
        <v>13.960785532714404</v>
      </c>
    </row>
    <row r="42" spans="1:25" ht="14.25" thickTop="1" thickBot="1">
      <c r="A42" s="1077" t="str">
        <f>IF(ISERROR(F42/G42)," ",IF(F42/G42&gt;0.5,IF(F42/G42&lt;1.5," ","NOT OK"),"NOT OK"))</f>
        <v xml:space="preserve"> </v>
      </c>
      <c r="B42" s="1090" t="s">
        <v>87</v>
      </c>
      <c r="C42" s="1091">
        <f>+C39+C40+C41</f>
        <v>6276</v>
      </c>
      <c r="D42" s="1091">
        <f t="shared" ref="D42" si="33">+D39+D40+D41</f>
        <v>6290</v>
      </c>
      <c r="E42" s="1091">
        <f t="shared" ref="E42" si="34">+E39+E40+E41</f>
        <v>12566</v>
      </c>
      <c r="F42" s="1091">
        <f t="shared" ref="F42" si="35">+F39+F40+F41</f>
        <v>7247</v>
      </c>
      <c r="G42" s="1091">
        <f t="shared" ref="G42" si="36">+G39+G40+G41</f>
        <v>7207</v>
      </c>
      <c r="H42" s="1091">
        <f t="shared" ref="H42" si="37">+H39+H40+H41</f>
        <v>14454</v>
      </c>
      <c r="I42" s="1094">
        <f>IF(E42=0,0,((H42/E42)-1)*100)</f>
        <v>15.024669743752984</v>
      </c>
      <c r="L42" s="1095" t="s">
        <v>87</v>
      </c>
      <c r="M42" s="1096">
        <f>+M39+M40+M41</f>
        <v>917203</v>
      </c>
      <c r="N42" s="1096">
        <f t="shared" ref="N42" si="38">+N39+N40+N41</f>
        <v>974182</v>
      </c>
      <c r="O42" s="1096">
        <f t="shared" ref="O42" si="39">+O39+O40+O41</f>
        <v>1891385</v>
      </c>
      <c r="P42" s="1096">
        <f t="shared" ref="P42" si="40">+P39+P40+P41</f>
        <v>383</v>
      </c>
      <c r="Q42" s="1096">
        <f t="shared" ref="Q42" si="41">+Q39+Q40+Q41</f>
        <v>1891768</v>
      </c>
      <c r="R42" s="1096">
        <f t="shared" ref="R42" si="42">+R39+R40+R41</f>
        <v>1030624</v>
      </c>
      <c r="S42" s="1096">
        <f t="shared" ref="S42" si="43">+S39+S40+S41</f>
        <v>1090438</v>
      </c>
      <c r="T42" s="1096">
        <f t="shared" ref="T42" si="44">+T39+T40+T41</f>
        <v>2121062</v>
      </c>
      <c r="U42" s="1096">
        <f t="shared" ref="U42" si="45">+U39+U40+U41</f>
        <v>1432</v>
      </c>
      <c r="V42" s="1096">
        <f t="shared" ref="V42" si="46">+V39+V40+V41</f>
        <v>2122494</v>
      </c>
      <c r="W42" s="1099">
        <f>IF(Q42=0,0,((V42/Q42)-1)*100)</f>
        <v>12.196315827310755</v>
      </c>
    </row>
    <row r="43" spans="1:25" ht="13.5" thickTop="1">
      <c r="A43" s="1043" t="str">
        <f t="shared" si="2"/>
        <v xml:space="preserve"> </v>
      </c>
      <c r="B43" s="1050" t="s">
        <v>32</v>
      </c>
      <c r="C43" s="1105">
        <v>2113</v>
      </c>
      <c r="D43" s="1106">
        <v>2109</v>
      </c>
      <c r="E43" s="1102">
        <f>C43+D43</f>
        <v>4222</v>
      </c>
      <c r="F43" s="1105">
        <v>2190</v>
      </c>
      <c r="G43" s="1106">
        <v>2129</v>
      </c>
      <c r="H43" s="1102">
        <f>F43+G43</f>
        <v>4319</v>
      </c>
      <c r="I43" s="1081">
        <f t="shared" si="27"/>
        <v>2.297489341544301</v>
      </c>
      <c r="L43" s="1050" t="s">
        <v>21</v>
      </c>
      <c r="M43" s="1078">
        <v>270588</v>
      </c>
      <c r="N43" s="1082">
        <v>277387</v>
      </c>
      <c r="O43" s="1083">
        <f>SUM(M43:N43)</f>
        <v>547975</v>
      </c>
      <c r="P43" s="1084">
        <v>73</v>
      </c>
      <c r="Q43" s="1085">
        <f>SUM(O43:P43)</f>
        <v>548048</v>
      </c>
      <c r="R43" s="1078">
        <v>298626</v>
      </c>
      <c r="S43" s="1082">
        <v>303197</v>
      </c>
      <c r="T43" s="1083">
        <f>SUM(R43:S43)</f>
        <v>601823</v>
      </c>
      <c r="U43" s="1084">
        <v>1289</v>
      </c>
      <c r="V43" s="1085">
        <f>SUM(T43:U43)</f>
        <v>603112</v>
      </c>
      <c r="W43" s="1081">
        <f t="shared" si="28"/>
        <v>10.047295127434097</v>
      </c>
    </row>
    <row r="44" spans="1:25">
      <c r="A44" s="1043" t="str">
        <f t="shared" ref="A44" si="47">IF(ISERROR(F44/G44)," ",IF(F44/G44&gt;0.5,IF(F44/G44&lt;1.5," ","NOT OK"),"NOT OK"))</f>
        <v xml:space="preserve"> </v>
      </c>
      <c r="B44" s="1050" t="s">
        <v>88</v>
      </c>
      <c r="C44" s="1105">
        <v>2209</v>
      </c>
      <c r="D44" s="1106">
        <v>2210</v>
      </c>
      <c r="E44" s="1102">
        <f>C44+D44</f>
        <v>4419</v>
      </c>
      <c r="F44" s="1105">
        <v>2144</v>
      </c>
      <c r="G44" s="1106">
        <v>2081</v>
      </c>
      <c r="H44" s="1102">
        <f>F44+G44</f>
        <v>4225</v>
      </c>
      <c r="I44" s="1081">
        <f t="shared" ref="I44" si="48">IF(E44=0,0,((H44/E44)-1)*100)</f>
        <v>-4.3901335143697651</v>
      </c>
      <c r="L44" s="1050" t="s">
        <v>88</v>
      </c>
      <c r="M44" s="1078">
        <v>277224</v>
      </c>
      <c r="N44" s="1082">
        <v>285000</v>
      </c>
      <c r="O44" s="1083">
        <f>SUM(M44:N44)</f>
        <v>562224</v>
      </c>
      <c r="P44" s="1084">
        <v>405</v>
      </c>
      <c r="Q44" s="1085">
        <f>SUM(O44:P44)</f>
        <v>562629</v>
      </c>
      <c r="R44" s="1078">
        <v>289022</v>
      </c>
      <c r="S44" s="1082">
        <v>293062</v>
      </c>
      <c r="T44" s="1083">
        <f>SUM(R44:S44)</f>
        <v>582084</v>
      </c>
      <c r="U44" s="1084">
        <v>893</v>
      </c>
      <c r="V44" s="1085">
        <f>SUM(T44:U44)</f>
        <v>582977</v>
      </c>
      <c r="W44" s="1081">
        <f t="shared" ref="W44" si="49">IF(Q44=0,0,((V44/Q44)-1)*100)</f>
        <v>3.6165928169362038</v>
      </c>
      <c r="Y44" s="1127"/>
    </row>
    <row r="45" spans="1:25" ht="13.5" thickBot="1">
      <c r="A45" s="1043" t="str">
        <f>IF(ISERROR(F45/G45)," ",IF(F45/G45&gt;0.5,IF(F45/G45&lt;1.5," ","NOT OK"),"NOT OK"))</f>
        <v xml:space="preserve"> </v>
      </c>
      <c r="B45" s="1050" t="s">
        <v>22</v>
      </c>
      <c r="C45" s="1105">
        <v>2048</v>
      </c>
      <c r="D45" s="1106">
        <v>2050</v>
      </c>
      <c r="E45" s="1102">
        <f>C45+D45</f>
        <v>4098</v>
      </c>
      <c r="F45" s="1105">
        <v>2039</v>
      </c>
      <c r="G45" s="1106">
        <v>1990</v>
      </c>
      <c r="H45" s="1102">
        <f>F45+G45</f>
        <v>4029</v>
      </c>
      <c r="I45" s="1081">
        <f>IF(E45=0,0,((H45/E45)-1)*100)</f>
        <v>-1.68374816983895</v>
      </c>
      <c r="L45" s="1050" t="s">
        <v>22</v>
      </c>
      <c r="M45" s="1078">
        <v>266018</v>
      </c>
      <c r="N45" s="1082">
        <v>268999</v>
      </c>
      <c r="O45" s="1086">
        <f>SUM(M45:N45)</f>
        <v>535017</v>
      </c>
      <c r="P45" s="1089">
        <v>234</v>
      </c>
      <c r="Q45" s="1085">
        <f>SUM(O45:P45)</f>
        <v>535251</v>
      </c>
      <c r="R45" s="1078">
        <v>281665</v>
      </c>
      <c r="S45" s="1082">
        <v>283442</v>
      </c>
      <c r="T45" s="1086">
        <f>SUM(R45:S45)</f>
        <v>565107</v>
      </c>
      <c r="U45" s="1089">
        <v>992</v>
      </c>
      <c r="V45" s="1085">
        <f>SUM(T45:U45)</f>
        <v>566099</v>
      </c>
      <c r="W45" s="1081">
        <f>IF(Q45=0,0,((V45/Q45)-1)*100)</f>
        <v>5.7632774156423761</v>
      </c>
    </row>
    <row r="46" spans="1:25" ht="16.5" thickTop="1" thickBot="1">
      <c r="A46" s="1110" t="str">
        <f>IF(ISERROR(F46/G46)," ",IF(F46/G46&gt;0.5,IF(F46/G46&lt;1.5," ","NOT OK"),"NOT OK"))</f>
        <v xml:space="preserve"> </v>
      </c>
      <c r="B46" s="1111" t="s">
        <v>60</v>
      </c>
      <c r="C46" s="1112">
        <f>+C43+C44+C45</f>
        <v>6370</v>
      </c>
      <c r="D46" s="1113">
        <f t="shared" ref="D46" si="50">+D43+D44+D45</f>
        <v>6369</v>
      </c>
      <c r="E46" s="1113">
        <f t="shared" ref="E46" si="51">+E43+E44+E45</f>
        <v>12739</v>
      </c>
      <c r="F46" s="1112">
        <f t="shared" ref="F46" si="52">+F43+F44+F45</f>
        <v>6373</v>
      </c>
      <c r="G46" s="1113">
        <f t="shared" ref="G46" si="53">+G43+G44+G45</f>
        <v>6200</v>
      </c>
      <c r="H46" s="1113">
        <f t="shared" ref="H46" si="54">+H43+H44+H45</f>
        <v>12573</v>
      </c>
      <c r="I46" s="1094">
        <f>IF(E46=0,0,((H46/E46)-1)*100)</f>
        <v>-1.3030850145223316</v>
      </c>
      <c r="J46" s="1110"/>
      <c r="K46" s="1114"/>
      <c r="L46" s="1115" t="s">
        <v>60</v>
      </c>
      <c r="M46" s="1116">
        <f>+M43+M44+M45</f>
        <v>813830</v>
      </c>
      <c r="N46" s="1116">
        <f t="shared" ref="N46" si="55">+N43+N44+N45</f>
        <v>831386</v>
      </c>
      <c r="O46" s="1117">
        <f t="shared" ref="O46" si="56">+O43+O44+O45</f>
        <v>1645216</v>
      </c>
      <c r="P46" s="1117">
        <f t="shared" ref="P46" si="57">+P43+P44+P45</f>
        <v>712</v>
      </c>
      <c r="Q46" s="1117">
        <f t="shared" ref="Q46" si="58">+Q43+Q44+Q45</f>
        <v>1645928</v>
      </c>
      <c r="R46" s="1116">
        <f t="shared" ref="R46" si="59">+R43+R44+R45</f>
        <v>869313</v>
      </c>
      <c r="S46" s="1116">
        <f t="shared" ref="S46" si="60">+S43+S44+S45</f>
        <v>879701</v>
      </c>
      <c r="T46" s="1117">
        <f t="shared" ref="T46" si="61">+T43+T44+T45</f>
        <v>1749014</v>
      </c>
      <c r="U46" s="1117">
        <f t="shared" ref="U46" si="62">+U43+U44+U45</f>
        <v>3174</v>
      </c>
      <c r="V46" s="1117">
        <f t="shared" ref="V46" si="63">+V43+V44+V45</f>
        <v>1752188</v>
      </c>
      <c r="W46" s="1118">
        <f>IF(Q46=0,0,((V46/Q46)-1)*100)</f>
        <v>6.4559324587709854</v>
      </c>
    </row>
    <row r="47" spans="1:25" ht="13.5" thickTop="1">
      <c r="A47" s="1043" t="str">
        <f>IF(ISERROR(F47/G47)," ",IF(F47/G47&gt;0.5,IF(F47/G47&lt;1.5," ","NOT OK"),"NOT OK"))</f>
        <v xml:space="preserve"> </v>
      </c>
      <c r="B47" s="1050" t="s">
        <v>23</v>
      </c>
      <c r="C47" s="1078">
        <v>2103</v>
      </c>
      <c r="D47" s="1079">
        <v>2105</v>
      </c>
      <c r="E47" s="1119">
        <f>C47+D47</f>
        <v>4208</v>
      </c>
      <c r="F47" s="1078">
        <v>2198</v>
      </c>
      <c r="G47" s="1079">
        <v>2175</v>
      </c>
      <c r="H47" s="1119">
        <f>F47+G47</f>
        <v>4373</v>
      </c>
      <c r="I47" s="1081">
        <f>IF(E47=0,0,((H47/E47)-1)*100)</f>
        <v>3.9211026615969535</v>
      </c>
      <c r="L47" s="1050" t="s">
        <v>24</v>
      </c>
      <c r="M47" s="1078">
        <v>313303</v>
      </c>
      <c r="N47" s="1082">
        <v>321402</v>
      </c>
      <c r="O47" s="1086">
        <f>SUM(M47:N47)</f>
        <v>634705</v>
      </c>
      <c r="P47" s="1120">
        <v>99</v>
      </c>
      <c r="Q47" s="1085">
        <f>O47+P47</f>
        <v>634804</v>
      </c>
      <c r="R47" s="1078">
        <v>323973</v>
      </c>
      <c r="S47" s="1082">
        <v>331183</v>
      </c>
      <c r="T47" s="1086">
        <f>SUM(R47:S47)</f>
        <v>655156</v>
      </c>
      <c r="U47" s="1120">
        <v>239</v>
      </c>
      <c r="V47" s="1085">
        <f>T47+U47</f>
        <v>655395</v>
      </c>
      <c r="W47" s="1081">
        <f>IF(Q47=0,0,((V47/Q47)-1)*100)</f>
        <v>3.2436783637154187</v>
      </c>
    </row>
    <row r="48" spans="1:25">
      <c r="A48" s="1043" t="str">
        <f t="shared" ref="A48" si="64">IF(ISERROR(F48/G48)," ",IF(F48/G48&gt;0.5,IF(F48/G48&lt;1.5," ","NOT OK"),"NOT OK"))</f>
        <v xml:space="preserve"> </v>
      </c>
      <c r="B48" s="1050" t="s">
        <v>25</v>
      </c>
      <c r="C48" s="1078">
        <v>2112</v>
      </c>
      <c r="D48" s="1079">
        <v>2109</v>
      </c>
      <c r="E48" s="1121">
        <f>C48+D48</f>
        <v>4221</v>
      </c>
      <c r="F48" s="1078">
        <v>2198</v>
      </c>
      <c r="G48" s="1079">
        <v>2177</v>
      </c>
      <c r="H48" s="1121">
        <f>F48+G48</f>
        <v>4375</v>
      </c>
      <c r="I48" s="1081">
        <f t="shared" ref="I48" si="65">IF(E48=0,0,((H48/E48)-1)*100)</f>
        <v>3.6484245439469376</v>
      </c>
      <c r="L48" s="1050" t="s">
        <v>25</v>
      </c>
      <c r="M48" s="1078">
        <v>291745</v>
      </c>
      <c r="N48" s="1082">
        <v>320349</v>
      </c>
      <c r="O48" s="1086">
        <f>SUM(M48:N48)</f>
        <v>612094</v>
      </c>
      <c r="P48" s="1084">
        <v>179</v>
      </c>
      <c r="Q48" s="1085">
        <f>SUM(O48:P48)</f>
        <v>612273</v>
      </c>
      <c r="R48" s="1078">
        <v>314133</v>
      </c>
      <c r="S48" s="1082">
        <v>340722</v>
      </c>
      <c r="T48" s="1086">
        <f>SUM(R48:S48)</f>
        <v>654855</v>
      </c>
      <c r="U48" s="1084">
        <v>77</v>
      </c>
      <c r="V48" s="1085">
        <f>SUM(T48:U48)</f>
        <v>654932</v>
      </c>
      <c r="W48" s="1081">
        <f t="shared" ref="W48" si="66">IF(Q48=0,0,((V48/Q48)-1)*100)</f>
        <v>6.9673168668224816</v>
      </c>
    </row>
    <row r="49" spans="1:27" ht="13.5" thickBot="1">
      <c r="A49" s="1043" t="str">
        <f>IF(ISERROR(F49/G49)," ",IF(F49/G49&gt;0.5,IF(F49/G49&lt;1.5," ","NOT OK"),"NOT OK"))</f>
        <v xml:space="preserve"> </v>
      </c>
      <c r="B49" s="1050" t="s">
        <v>26</v>
      </c>
      <c r="C49" s="1078">
        <v>2040</v>
      </c>
      <c r="D49" s="1088">
        <v>2040</v>
      </c>
      <c r="E49" s="1122">
        <f>C49+D49</f>
        <v>4080</v>
      </c>
      <c r="F49" s="1078">
        <v>2039</v>
      </c>
      <c r="G49" s="1088">
        <v>2018</v>
      </c>
      <c r="H49" s="1122">
        <f>F49+G49</f>
        <v>4057</v>
      </c>
      <c r="I49" s="1123">
        <f>IF(E49=0,0,((H49/E49)-1)*100)</f>
        <v>-0.56372549019607643</v>
      </c>
      <c r="L49" s="1050" t="s">
        <v>26</v>
      </c>
      <c r="M49" s="1078">
        <v>262933</v>
      </c>
      <c r="N49" s="1082">
        <v>269873</v>
      </c>
      <c r="O49" s="1086">
        <f>SUM(M49:N49)</f>
        <v>532806</v>
      </c>
      <c r="P49" s="1089">
        <v>106</v>
      </c>
      <c r="Q49" s="1085">
        <f>SUM(O49:P49)</f>
        <v>532912</v>
      </c>
      <c r="R49" s="1078">
        <v>280036</v>
      </c>
      <c r="S49" s="1082">
        <v>291422</v>
      </c>
      <c r="T49" s="1086">
        <f>SUM(R49:S49)</f>
        <v>571458</v>
      </c>
      <c r="U49" s="1089">
        <v>105</v>
      </c>
      <c r="V49" s="1085">
        <f>SUM(T49:U49)</f>
        <v>571563</v>
      </c>
      <c r="W49" s="1081">
        <f>IF(Q49=0,0,((V49/Q49)-1)*100)</f>
        <v>7.2527922058426064</v>
      </c>
    </row>
    <row r="50" spans="1:27" ht="14.25" customHeight="1" thickTop="1" thickBot="1">
      <c r="A50" s="1077" t="str">
        <f>IF(ISERROR(F50/G50)," ",IF(F50/G50&gt;0.5,IF(F50/G50&lt;1.5," ","NOT OK"),"NOT OK"))</f>
        <v xml:space="preserve"> </v>
      </c>
      <c r="B50" s="1090" t="s">
        <v>27</v>
      </c>
      <c r="C50" s="1112">
        <f>+C47+C48+C49</f>
        <v>6255</v>
      </c>
      <c r="D50" s="1124">
        <f t="shared" ref="D50" si="67">+D47+D48+D49</f>
        <v>6254</v>
      </c>
      <c r="E50" s="1112">
        <f t="shared" ref="E50" si="68">+E47+E48+E49</f>
        <v>12509</v>
      </c>
      <c r="F50" s="1112">
        <f t="shared" ref="F50" si="69">+F47+F48+F49</f>
        <v>6435</v>
      </c>
      <c r="G50" s="1124">
        <f t="shared" ref="G50" si="70">+G47+G48+G49</f>
        <v>6370</v>
      </c>
      <c r="H50" s="1112">
        <f t="shared" ref="H50" si="71">+H47+H48+H49</f>
        <v>12805</v>
      </c>
      <c r="I50" s="1094">
        <f t="shared" ref="I50" si="72">IF(E50=0,0,((H50/E50)-1)*100)</f>
        <v>2.3662962666879839</v>
      </c>
      <c r="L50" s="1095" t="s">
        <v>27</v>
      </c>
      <c r="M50" s="1096">
        <f>+M47+M48+M49</f>
        <v>867981</v>
      </c>
      <c r="N50" s="1097">
        <f t="shared" ref="N50" si="73">+N47+N48+N49</f>
        <v>911624</v>
      </c>
      <c r="O50" s="1096">
        <f t="shared" ref="O50" si="74">+O47+O48+O49</f>
        <v>1779605</v>
      </c>
      <c r="P50" s="1096">
        <f t="shared" ref="P50" si="75">+P47+P48+P49</f>
        <v>384</v>
      </c>
      <c r="Q50" s="1096">
        <f t="shared" ref="Q50" si="76">+Q47+Q48+Q49</f>
        <v>1779989</v>
      </c>
      <c r="R50" s="1096">
        <f t="shared" ref="R50" si="77">+R47+R48+R49</f>
        <v>918142</v>
      </c>
      <c r="S50" s="1097">
        <f t="shared" ref="S50" si="78">+S47+S48+S49</f>
        <v>963327</v>
      </c>
      <c r="T50" s="1096">
        <f t="shared" ref="T50" si="79">+T47+T48+T49</f>
        <v>1881469</v>
      </c>
      <c r="U50" s="1096">
        <f t="shared" ref="U50" si="80">+U47+U48+U49</f>
        <v>421</v>
      </c>
      <c r="V50" s="1096">
        <f t="shared" ref="V50" si="81">+V47+V48+V49</f>
        <v>1881890</v>
      </c>
      <c r="W50" s="1099">
        <f t="shared" ref="W50" si="82">IF(Q50=0,0,((V50/Q50)-1)*100)</f>
        <v>5.7248106589422809</v>
      </c>
    </row>
    <row r="51" spans="1:27" s="1043" customFormat="1" ht="14.25" thickTop="1" thickBot="1">
      <c r="A51" s="1077" t="str">
        <f>IF(ISERROR(F51/G51)," ",IF(F51/G51&gt;0.5,IF(F51/G51&lt;1.5," ","NOT OK"),"NOT OK"))</f>
        <v xml:space="preserve"> </v>
      </c>
      <c r="B51" s="1090" t="s">
        <v>92</v>
      </c>
      <c r="C51" s="1091">
        <f>+C42+C46+C47+C48+C49</f>
        <v>18901</v>
      </c>
      <c r="D51" s="1092">
        <f t="shared" ref="D51:H51" si="83">+D42+D46+D47+D48+D49</f>
        <v>18913</v>
      </c>
      <c r="E51" s="1093">
        <f t="shared" si="83"/>
        <v>37814</v>
      </c>
      <c r="F51" s="1091">
        <f t="shared" si="83"/>
        <v>20055</v>
      </c>
      <c r="G51" s="1092">
        <f t="shared" si="83"/>
        <v>19777</v>
      </c>
      <c r="H51" s="1093">
        <f t="shared" si="83"/>
        <v>39832</v>
      </c>
      <c r="I51" s="1094">
        <f>IF(E51=0,0,((H51/E51)-1)*100)</f>
        <v>5.3366478024012176</v>
      </c>
      <c r="L51" s="1095" t="s">
        <v>92</v>
      </c>
      <c r="M51" s="1096">
        <f>+M42+M46+M47+M48+M49</f>
        <v>2599014</v>
      </c>
      <c r="N51" s="1097">
        <f t="shared" ref="N51:V51" si="84">+N42+N46+N47+N48+N49</f>
        <v>2717192</v>
      </c>
      <c r="O51" s="1096">
        <f t="shared" si="84"/>
        <v>5316206</v>
      </c>
      <c r="P51" s="1096">
        <f t="shared" si="84"/>
        <v>1479</v>
      </c>
      <c r="Q51" s="1096">
        <f t="shared" si="84"/>
        <v>5317685</v>
      </c>
      <c r="R51" s="1096">
        <f t="shared" si="84"/>
        <v>2818079</v>
      </c>
      <c r="S51" s="1097">
        <f t="shared" si="84"/>
        <v>2933466</v>
      </c>
      <c r="T51" s="1096">
        <f t="shared" si="84"/>
        <v>5751545</v>
      </c>
      <c r="U51" s="1096">
        <f t="shared" si="84"/>
        <v>5027</v>
      </c>
      <c r="V51" s="1098">
        <f t="shared" si="84"/>
        <v>5756572</v>
      </c>
      <c r="W51" s="1099">
        <f>IF(Q51=0,0,((V51/Q51)-1)*100)</f>
        <v>8.2533470861850589</v>
      </c>
      <c r="X51" s="1047"/>
      <c r="AA51" s="1125"/>
    </row>
    <row r="52" spans="1:27" ht="14.25" thickTop="1" thickBot="1">
      <c r="A52" s="1077" t="str">
        <f>IF(ISERROR(F52/G52)," ",IF(F52/G52&gt;0.5,IF(F52/G52&lt;1.5," ","NOT OK"),"NOT OK"))</f>
        <v xml:space="preserve"> </v>
      </c>
      <c r="B52" s="1090" t="s">
        <v>89</v>
      </c>
      <c r="C52" s="1091">
        <f>+C38+C42+C46+C50</f>
        <v>25047</v>
      </c>
      <c r="D52" s="1092">
        <f t="shared" ref="D52:H52" si="85">+D38+D42+D46+D50</f>
        <v>25060</v>
      </c>
      <c r="E52" s="1093">
        <f t="shared" si="85"/>
        <v>50107</v>
      </c>
      <c r="F52" s="1091">
        <f t="shared" si="85"/>
        <v>27110</v>
      </c>
      <c r="G52" s="1092">
        <f t="shared" si="85"/>
        <v>26830</v>
      </c>
      <c r="H52" s="1093">
        <f t="shared" si="85"/>
        <v>53940</v>
      </c>
      <c r="I52" s="1094">
        <f t="shared" ref="I52" si="86">IF(E52=0,0,((H52/E52)-1)*100)</f>
        <v>7.6496297922445944</v>
      </c>
      <c r="L52" s="1095" t="s">
        <v>89</v>
      </c>
      <c r="M52" s="1096">
        <f>+M38+M42+M46+M50</f>
        <v>3493289</v>
      </c>
      <c r="N52" s="1097">
        <f t="shared" ref="N52:V52" si="87">+N38+N42+N46+N50</f>
        <v>3614857</v>
      </c>
      <c r="O52" s="1096">
        <f t="shared" si="87"/>
        <v>7108146</v>
      </c>
      <c r="P52" s="1096">
        <f t="shared" si="87"/>
        <v>1725</v>
      </c>
      <c r="Q52" s="1098">
        <f t="shared" si="87"/>
        <v>7109871</v>
      </c>
      <c r="R52" s="1096">
        <f t="shared" si="87"/>
        <v>3829174</v>
      </c>
      <c r="S52" s="1097">
        <f t="shared" si="87"/>
        <v>3954880</v>
      </c>
      <c r="T52" s="1096">
        <f t="shared" si="87"/>
        <v>7784054</v>
      </c>
      <c r="U52" s="1096">
        <f t="shared" si="87"/>
        <v>5243</v>
      </c>
      <c r="V52" s="1098">
        <f t="shared" si="87"/>
        <v>7789297</v>
      </c>
      <c r="W52" s="1099">
        <f t="shared" ref="W52" si="88">IF(Q52=0,0,((V52/Q52)-1)*100)</f>
        <v>9.556094618313038</v>
      </c>
    </row>
    <row r="53" spans="1:27" ht="14.25" thickTop="1" thickBot="1">
      <c r="B53" s="1126" t="s">
        <v>59</v>
      </c>
      <c r="C53" s="1043"/>
      <c r="D53" s="1043"/>
      <c r="E53" s="1043"/>
      <c r="F53" s="1043"/>
      <c r="G53" s="1043"/>
      <c r="H53" s="1043"/>
      <c r="I53" s="1047"/>
      <c r="L53" s="1126" t="s">
        <v>59</v>
      </c>
      <c r="M53" s="1043"/>
      <c r="N53" s="1043"/>
      <c r="O53" s="1043"/>
      <c r="P53" s="1043"/>
      <c r="Q53" s="1043"/>
      <c r="R53" s="1043"/>
      <c r="S53" s="1043"/>
      <c r="T53" s="1043"/>
      <c r="U53" s="1043"/>
      <c r="V53" s="1043"/>
      <c r="W53" s="1047"/>
    </row>
    <row r="54" spans="1:27" ht="13.5" thickTop="1">
      <c r="B54" s="1470" t="s">
        <v>33</v>
      </c>
      <c r="C54" s="1471"/>
      <c r="D54" s="1471"/>
      <c r="E54" s="1471"/>
      <c r="F54" s="1471"/>
      <c r="G54" s="1471"/>
      <c r="H54" s="1471"/>
      <c r="I54" s="1472"/>
      <c r="L54" s="1473" t="s">
        <v>34</v>
      </c>
      <c r="M54" s="1474"/>
      <c r="N54" s="1474"/>
      <c r="O54" s="1474"/>
      <c r="P54" s="1474"/>
      <c r="Q54" s="1474"/>
      <c r="R54" s="1474"/>
      <c r="S54" s="1474"/>
      <c r="T54" s="1474"/>
      <c r="U54" s="1474"/>
      <c r="V54" s="1474"/>
      <c r="W54" s="1475"/>
    </row>
    <row r="55" spans="1:27" ht="13.5" thickBot="1">
      <c r="B55" s="1476" t="s">
        <v>35</v>
      </c>
      <c r="C55" s="1477"/>
      <c r="D55" s="1477"/>
      <c r="E55" s="1477"/>
      <c r="F55" s="1477"/>
      <c r="G55" s="1477"/>
      <c r="H55" s="1477"/>
      <c r="I55" s="1478"/>
      <c r="L55" s="1479" t="s">
        <v>36</v>
      </c>
      <c r="M55" s="1480"/>
      <c r="N55" s="1480"/>
      <c r="O55" s="1480"/>
      <c r="P55" s="1480"/>
      <c r="Q55" s="1480"/>
      <c r="R55" s="1480"/>
      <c r="S55" s="1480"/>
      <c r="T55" s="1480"/>
      <c r="U55" s="1480"/>
      <c r="V55" s="1480"/>
      <c r="W55" s="1481"/>
    </row>
    <row r="56" spans="1:27" ht="14.25" thickTop="1" thickBot="1">
      <c r="B56" s="1046"/>
      <c r="C56" s="1043"/>
      <c r="D56" s="1043"/>
      <c r="E56" s="1043"/>
      <c r="F56" s="1043"/>
      <c r="G56" s="1043"/>
      <c r="H56" s="1043"/>
      <c r="I56" s="1047"/>
      <c r="L56" s="1046"/>
      <c r="M56" s="1043"/>
      <c r="N56" s="1043"/>
      <c r="O56" s="1043"/>
      <c r="P56" s="1043"/>
      <c r="Q56" s="1043"/>
      <c r="R56" s="1043"/>
      <c r="S56" s="1043"/>
      <c r="T56" s="1043"/>
      <c r="U56" s="1043"/>
      <c r="V56" s="1043"/>
      <c r="W56" s="1047"/>
    </row>
    <row r="57" spans="1:27" ht="14.25" thickTop="1" thickBot="1">
      <c r="B57" s="1048"/>
      <c r="C57" s="1482" t="s">
        <v>90</v>
      </c>
      <c r="D57" s="1483"/>
      <c r="E57" s="1484"/>
      <c r="F57" s="1482" t="s">
        <v>91</v>
      </c>
      <c r="G57" s="1483"/>
      <c r="H57" s="1484"/>
      <c r="I57" s="1049" t="s">
        <v>4</v>
      </c>
      <c r="L57" s="1048"/>
      <c r="M57" s="1485" t="s">
        <v>90</v>
      </c>
      <c r="N57" s="1486"/>
      <c r="O57" s="1486"/>
      <c r="P57" s="1486"/>
      <c r="Q57" s="1487"/>
      <c r="R57" s="1485" t="s">
        <v>91</v>
      </c>
      <c r="S57" s="1486"/>
      <c r="T57" s="1486"/>
      <c r="U57" s="1486"/>
      <c r="V57" s="1487"/>
      <c r="W57" s="1049" t="s">
        <v>4</v>
      </c>
    </row>
    <row r="58" spans="1:27" ht="13.5" thickTop="1">
      <c r="B58" s="1050" t="s">
        <v>5</v>
      </c>
      <c r="C58" s="1051"/>
      <c r="D58" s="1052"/>
      <c r="E58" s="1053"/>
      <c r="F58" s="1051"/>
      <c r="G58" s="1052"/>
      <c r="H58" s="1053"/>
      <c r="I58" s="1054" t="s">
        <v>6</v>
      </c>
      <c r="L58" s="1050" t="s">
        <v>5</v>
      </c>
      <c r="M58" s="1051"/>
      <c r="N58" s="1055"/>
      <c r="O58" s="1056"/>
      <c r="P58" s="1057"/>
      <c r="Q58" s="1056"/>
      <c r="R58" s="1051"/>
      <c r="S58" s="1055"/>
      <c r="T58" s="1056"/>
      <c r="U58" s="1057"/>
      <c r="V58" s="1056"/>
      <c r="W58" s="1054" t="s">
        <v>6</v>
      </c>
    </row>
    <row r="59" spans="1:27" ht="13.5" thickBot="1">
      <c r="B59" s="1058" t="s">
        <v>37</v>
      </c>
      <c r="C59" s="1059" t="s">
        <v>7</v>
      </c>
      <c r="D59" s="1060" t="s">
        <v>8</v>
      </c>
      <c r="E59" s="1061" t="s">
        <v>9</v>
      </c>
      <c r="F59" s="1059" t="s">
        <v>7</v>
      </c>
      <c r="G59" s="1060" t="s">
        <v>8</v>
      </c>
      <c r="H59" s="1061" t="s">
        <v>9</v>
      </c>
      <c r="I59" s="1062"/>
      <c r="L59" s="1058"/>
      <c r="M59" s="1063" t="s">
        <v>10</v>
      </c>
      <c r="N59" s="1064" t="s">
        <v>11</v>
      </c>
      <c r="O59" s="1065" t="s">
        <v>12</v>
      </c>
      <c r="P59" s="1066" t="s">
        <v>13</v>
      </c>
      <c r="Q59" s="1065" t="s">
        <v>9</v>
      </c>
      <c r="R59" s="1063" t="s">
        <v>10</v>
      </c>
      <c r="S59" s="1064" t="s">
        <v>11</v>
      </c>
      <c r="T59" s="1065" t="s">
        <v>12</v>
      </c>
      <c r="U59" s="1066" t="s">
        <v>13</v>
      </c>
      <c r="V59" s="1065" t="s">
        <v>9</v>
      </c>
      <c r="W59" s="1062"/>
    </row>
    <row r="60" spans="1:27" ht="5.25" customHeight="1" thickTop="1">
      <c r="B60" s="1050"/>
      <c r="C60" s="1067"/>
      <c r="D60" s="1068"/>
      <c r="E60" s="1069"/>
      <c r="F60" s="1067"/>
      <c r="G60" s="1068"/>
      <c r="H60" s="1069"/>
      <c r="I60" s="1070"/>
      <c r="L60" s="1050"/>
      <c r="M60" s="1071"/>
      <c r="N60" s="1072"/>
      <c r="O60" s="1073"/>
      <c r="P60" s="1074"/>
      <c r="Q60" s="1075"/>
      <c r="R60" s="1071"/>
      <c r="S60" s="1072"/>
      <c r="T60" s="1073"/>
      <c r="U60" s="1074"/>
      <c r="V60" s="1075"/>
      <c r="W60" s="1076"/>
    </row>
    <row r="61" spans="1:27">
      <c r="A61" s="1043" t="str">
        <f t="shared" si="2"/>
        <v xml:space="preserve"> </v>
      </c>
      <c r="B61" s="1050" t="s">
        <v>14</v>
      </c>
      <c r="C61" s="1100">
        <f>+C9+C35</f>
        <v>2685</v>
      </c>
      <c r="D61" s="1101">
        <f>+D9+D35</f>
        <v>2684</v>
      </c>
      <c r="E61" s="1080">
        <f>+C61+D61</f>
        <v>5369</v>
      </c>
      <c r="F61" s="1100">
        <f>+F9+F35</f>
        <v>2995</v>
      </c>
      <c r="G61" s="1101">
        <f>+G9+G35</f>
        <v>2991</v>
      </c>
      <c r="H61" s="1080">
        <f>+F61+G61</f>
        <v>5986</v>
      </c>
      <c r="I61" s="1081">
        <f t="shared" ref="I61:I69" si="89">IF(E61=0,0,((H61/E61)-1)*100)</f>
        <v>11.491897932575901</v>
      </c>
      <c r="K61" s="1087"/>
      <c r="L61" s="1050" t="s">
        <v>14</v>
      </c>
      <c r="M61" s="1078">
        <f t="shared" ref="M61:N63" si="90">+M9+M35</f>
        <v>351155</v>
      </c>
      <c r="N61" s="1082">
        <f t="shared" si="90"/>
        <v>353179</v>
      </c>
      <c r="O61" s="1083">
        <f>+M61+N61</f>
        <v>704334</v>
      </c>
      <c r="P61" s="1084">
        <f>+P9+P35</f>
        <v>144</v>
      </c>
      <c r="Q61" s="1085">
        <f>+O61+P61</f>
        <v>704478</v>
      </c>
      <c r="R61" s="1078">
        <f t="shared" ref="R61:S63" si="91">+R9+R35</f>
        <v>389131</v>
      </c>
      <c r="S61" s="1082">
        <f t="shared" si="91"/>
        <v>395747</v>
      </c>
      <c r="T61" s="1083">
        <f>+R61+S61</f>
        <v>784878</v>
      </c>
      <c r="U61" s="1084">
        <f>+U9+U35</f>
        <v>1420</v>
      </c>
      <c r="V61" s="1085">
        <f>+T61+U61</f>
        <v>786298</v>
      </c>
      <c r="W61" s="1081">
        <f t="shared" ref="W61:W69" si="92">IF(Q61=0,0,((V61/Q61)-1)*100)</f>
        <v>11.614273263324048</v>
      </c>
    </row>
    <row r="62" spans="1:27" ht="12" customHeight="1">
      <c r="A62" s="1043" t="str">
        <f t="shared" si="2"/>
        <v xml:space="preserve"> </v>
      </c>
      <c r="B62" s="1050" t="s">
        <v>15</v>
      </c>
      <c r="C62" s="1100">
        <f>+C10+C36</f>
        <v>2641</v>
      </c>
      <c r="D62" s="1101">
        <f>+D10+D36</f>
        <v>2638</v>
      </c>
      <c r="E62" s="1080">
        <f>+C62+D62</f>
        <v>5279</v>
      </c>
      <c r="F62" s="1100">
        <f>+F10+F36</f>
        <v>3008</v>
      </c>
      <c r="G62" s="1101">
        <f>+G10+G36</f>
        <v>3009</v>
      </c>
      <c r="H62" s="1080">
        <f>+F62+G62</f>
        <v>6017</v>
      </c>
      <c r="I62" s="1081">
        <f t="shared" si="89"/>
        <v>13.979920439477178</v>
      </c>
      <c r="K62" s="1087"/>
      <c r="L62" s="1050" t="s">
        <v>15</v>
      </c>
      <c r="M62" s="1078">
        <f t="shared" si="90"/>
        <v>378143</v>
      </c>
      <c r="N62" s="1082">
        <f t="shared" si="90"/>
        <v>378797</v>
      </c>
      <c r="O62" s="1083">
        <f t="shared" ref="O62:O63" si="93">+M62+N62</f>
        <v>756940</v>
      </c>
      <c r="P62" s="1084">
        <f>+P10+P36</f>
        <v>104</v>
      </c>
      <c r="Q62" s="1085">
        <f t="shared" ref="Q62:Q63" si="94">+O62+P62</f>
        <v>757044</v>
      </c>
      <c r="R62" s="1078">
        <f t="shared" si="91"/>
        <v>407502</v>
      </c>
      <c r="S62" s="1082">
        <f t="shared" si="91"/>
        <v>409305</v>
      </c>
      <c r="T62" s="1083">
        <f t="shared" ref="T62:T63" si="95">+R62+S62</f>
        <v>816807</v>
      </c>
      <c r="U62" s="1084">
        <f>+U10+U36</f>
        <v>1066</v>
      </c>
      <c r="V62" s="1085">
        <f t="shared" ref="V62:V63" si="96">+T62+U62</f>
        <v>817873</v>
      </c>
      <c r="W62" s="1081">
        <f t="shared" si="92"/>
        <v>8.0350679749129572</v>
      </c>
    </row>
    <row r="63" spans="1:27" ht="12" customHeight="1" thickBot="1">
      <c r="A63" s="1043" t="str">
        <f t="shared" si="2"/>
        <v xml:space="preserve"> </v>
      </c>
      <c r="B63" s="1058" t="s">
        <v>16</v>
      </c>
      <c r="C63" s="1128">
        <f>C11+C37</f>
        <v>2917</v>
      </c>
      <c r="D63" s="1129">
        <f>D11+D37</f>
        <v>2920</v>
      </c>
      <c r="E63" s="1080">
        <f>+C63+D63</f>
        <v>5837</v>
      </c>
      <c r="F63" s="1128">
        <f>F11+F37</f>
        <v>3276</v>
      </c>
      <c r="G63" s="1129">
        <f>G11+G37</f>
        <v>3274</v>
      </c>
      <c r="H63" s="1080">
        <f>+F63+G63</f>
        <v>6550</v>
      </c>
      <c r="I63" s="1081">
        <f t="shared" si="89"/>
        <v>12.215179030323785</v>
      </c>
      <c r="K63" s="1087"/>
      <c r="L63" s="1058" t="s">
        <v>16</v>
      </c>
      <c r="M63" s="1078">
        <f t="shared" si="90"/>
        <v>420714</v>
      </c>
      <c r="N63" s="1082">
        <f t="shared" si="90"/>
        <v>410630</v>
      </c>
      <c r="O63" s="1083">
        <f t="shared" si="93"/>
        <v>831344</v>
      </c>
      <c r="P63" s="1084">
        <f>+P11+P37</f>
        <v>0</v>
      </c>
      <c r="Q63" s="1085">
        <f t="shared" si="94"/>
        <v>831344</v>
      </c>
      <c r="R63" s="1078">
        <f t="shared" si="91"/>
        <v>469307</v>
      </c>
      <c r="S63" s="1082">
        <f t="shared" si="91"/>
        <v>456420</v>
      </c>
      <c r="T63" s="1083">
        <f t="shared" si="95"/>
        <v>925727</v>
      </c>
      <c r="U63" s="1084">
        <f>+U11+U37</f>
        <v>1305</v>
      </c>
      <c r="V63" s="1085">
        <f t="shared" si="96"/>
        <v>927032</v>
      </c>
      <c r="W63" s="1081">
        <f t="shared" si="92"/>
        <v>11.510036759752884</v>
      </c>
    </row>
    <row r="64" spans="1:27" ht="14.25" thickTop="1" thickBot="1">
      <c r="A64" s="1043" t="str">
        <f t="shared" si="2"/>
        <v xml:space="preserve"> </v>
      </c>
      <c r="B64" s="1090" t="s">
        <v>55</v>
      </c>
      <c r="C64" s="1091">
        <f>C62+C61+C63</f>
        <v>8243</v>
      </c>
      <c r="D64" s="1092">
        <f>D62+D61+D63</f>
        <v>8242</v>
      </c>
      <c r="E64" s="1093">
        <f>+E61+E62+E63</f>
        <v>16485</v>
      </c>
      <c r="F64" s="1091">
        <f>F62+F61+F63</f>
        <v>9279</v>
      </c>
      <c r="G64" s="1092">
        <f>G62+G61+G63</f>
        <v>9274</v>
      </c>
      <c r="H64" s="1093">
        <f>+H61+H62+H63</f>
        <v>18553</v>
      </c>
      <c r="I64" s="1094">
        <f>IF(E64=0,0,((H64/E64)-1)*100)</f>
        <v>12.544737640279035</v>
      </c>
      <c r="L64" s="1095" t="s">
        <v>55</v>
      </c>
      <c r="M64" s="1096">
        <f t="shared" ref="M64:Q64" si="97">+M61+M62+M63</f>
        <v>1150012</v>
      </c>
      <c r="N64" s="1097">
        <f t="shared" si="97"/>
        <v>1142606</v>
      </c>
      <c r="O64" s="1096">
        <f t="shared" si="97"/>
        <v>2292618</v>
      </c>
      <c r="P64" s="1096">
        <f t="shared" si="97"/>
        <v>248</v>
      </c>
      <c r="Q64" s="1098">
        <f t="shared" si="97"/>
        <v>2292866</v>
      </c>
      <c r="R64" s="1096">
        <f t="shared" ref="R64:U64" si="98">+R61+R62+R63</f>
        <v>1265940</v>
      </c>
      <c r="S64" s="1097">
        <f t="shared" si="98"/>
        <v>1261472</v>
      </c>
      <c r="T64" s="1096">
        <f t="shared" ref="T64" si="99">+T61+T62+T63</f>
        <v>2527412</v>
      </c>
      <c r="U64" s="1096">
        <f t="shared" si="98"/>
        <v>3791</v>
      </c>
      <c r="V64" s="1098">
        <f t="shared" ref="V64" si="100">+V61+V62+V63</f>
        <v>2531203</v>
      </c>
      <c r="W64" s="1099">
        <f>IF(Q64=0,0,((V64/Q64)-1)*100)</f>
        <v>10.394719970552146</v>
      </c>
    </row>
    <row r="65" spans="1:27" ht="13.5" thickTop="1">
      <c r="A65" s="1043" t="str">
        <f t="shared" si="2"/>
        <v xml:space="preserve"> </v>
      </c>
      <c r="B65" s="1050" t="s">
        <v>18</v>
      </c>
      <c r="C65" s="1100">
        <f t="shared" ref="C65:D67" si="101">+C13+C39</f>
        <v>2989</v>
      </c>
      <c r="D65" s="1101">
        <f t="shared" si="101"/>
        <v>2986</v>
      </c>
      <c r="E65" s="1080">
        <f>+C65+D65</f>
        <v>5975</v>
      </c>
      <c r="F65" s="1100">
        <f t="shared" ref="F65:G67" si="102">+F13+F39</f>
        <v>3442</v>
      </c>
      <c r="G65" s="1101">
        <f t="shared" si="102"/>
        <v>3444</v>
      </c>
      <c r="H65" s="1080">
        <f>+F65+G65</f>
        <v>6886</v>
      </c>
      <c r="I65" s="1081">
        <f t="shared" si="89"/>
        <v>15.246861924686183</v>
      </c>
      <c r="L65" s="1050" t="s">
        <v>18</v>
      </c>
      <c r="M65" s="1078">
        <f t="shared" ref="M65:N67" si="103">+M13+M39</f>
        <v>438167</v>
      </c>
      <c r="N65" s="1082">
        <f t="shared" si="103"/>
        <v>450657</v>
      </c>
      <c r="O65" s="1083">
        <f t="shared" ref="O65" si="104">+M65+N65</f>
        <v>888824</v>
      </c>
      <c r="P65" s="1084">
        <f>+P13+P39</f>
        <v>3</v>
      </c>
      <c r="Q65" s="1085">
        <f t="shared" ref="Q65" si="105">+O65+P65</f>
        <v>888827</v>
      </c>
      <c r="R65" s="1078">
        <f t="shared" ref="R65:S67" si="106">+R13+R39</f>
        <v>500807</v>
      </c>
      <c r="S65" s="1082">
        <f t="shared" si="106"/>
        <v>504759</v>
      </c>
      <c r="T65" s="1083">
        <f t="shared" ref="T65" si="107">+R65+S65</f>
        <v>1005566</v>
      </c>
      <c r="U65" s="1084">
        <f>+U13+U39</f>
        <v>1933</v>
      </c>
      <c r="V65" s="1085">
        <f t="shared" ref="V65" si="108">+T65+U65</f>
        <v>1007499</v>
      </c>
      <c r="W65" s="1081">
        <f t="shared" si="92"/>
        <v>13.351529600248412</v>
      </c>
    </row>
    <row r="66" spans="1:27">
      <c r="A66" s="1043" t="str">
        <f>IF(ISERROR(F66/G66)," ",IF(F66/G66&gt;0.5,IF(F66/G66&lt;1.5," ","NOT OK"),"NOT OK"))</f>
        <v xml:space="preserve"> </v>
      </c>
      <c r="B66" s="1050" t="s">
        <v>19</v>
      </c>
      <c r="C66" s="1078">
        <f t="shared" si="101"/>
        <v>2832</v>
      </c>
      <c r="D66" s="1079">
        <f t="shared" si="101"/>
        <v>2831</v>
      </c>
      <c r="E66" s="1102">
        <f>+C66+D66</f>
        <v>5663</v>
      </c>
      <c r="F66" s="1078">
        <f t="shared" si="102"/>
        <v>3033</v>
      </c>
      <c r="G66" s="1079">
        <f t="shared" si="102"/>
        <v>3031</v>
      </c>
      <c r="H66" s="1102">
        <f>+F66+G66</f>
        <v>6064</v>
      </c>
      <c r="I66" s="1081">
        <f>IF(E66=0,0,((H66/E66)-1)*100)</f>
        <v>7.0810524457001645</v>
      </c>
      <c r="L66" s="1050" t="s">
        <v>19</v>
      </c>
      <c r="M66" s="1078">
        <f t="shared" si="103"/>
        <v>408260</v>
      </c>
      <c r="N66" s="1082">
        <f t="shared" si="103"/>
        <v>434670</v>
      </c>
      <c r="O66" s="1083">
        <f>+M66+N66</f>
        <v>842930</v>
      </c>
      <c r="P66" s="1084">
        <f>+P14+P40</f>
        <v>634</v>
      </c>
      <c r="Q66" s="1085">
        <f>+O66+P66</f>
        <v>843564</v>
      </c>
      <c r="R66" s="1078">
        <f t="shared" si="106"/>
        <v>427130</v>
      </c>
      <c r="S66" s="1082">
        <f t="shared" si="106"/>
        <v>464011</v>
      </c>
      <c r="T66" s="1083">
        <f>+R66+S66</f>
        <v>891141</v>
      </c>
      <c r="U66" s="1084">
        <f>+U14+U40</f>
        <v>3214</v>
      </c>
      <c r="V66" s="1085">
        <f>+T66+U66</f>
        <v>894355</v>
      </c>
      <c r="W66" s="1081">
        <f>IF(Q66=0,0,((V66/Q66)-1)*100)</f>
        <v>6.0210013703761556</v>
      </c>
    </row>
    <row r="67" spans="1:27" ht="13.5" thickBot="1">
      <c r="A67" s="1043" t="str">
        <f>IF(ISERROR(F67/G67)," ",IF(F67/G67&gt;0.5,IF(F67/G67&lt;1.5," ","NOT OK"),"NOT OK"))</f>
        <v xml:space="preserve"> </v>
      </c>
      <c r="B67" s="1050" t="s">
        <v>20</v>
      </c>
      <c r="C67" s="1078">
        <f t="shared" si="101"/>
        <v>2716</v>
      </c>
      <c r="D67" s="1079">
        <f t="shared" si="101"/>
        <v>2715</v>
      </c>
      <c r="E67" s="1102">
        <f>+C67+D67</f>
        <v>5431</v>
      </c>
      <c r="F67" s="1078">
        <f t="shared" si="102"/>
        <v>3202</v>
      </c>
      <c r="G67" s="1079">
        <f t="shared" si="102"/>
        <v>3202</v>
      </c>
      <c r="H67" s="1102">
        <f>+F67+G67</f>
        <v>6404</v>
      </c>
      <c r="I67" s="1081">
        <f>IF(E67=0,0,((H67/E67)-1)*100)</f>
        <v>17.915669305836857</v>
      </c>
      <c r="L67" s="1050" t="s">
        <v>20</v>
      </c>
      <c r="M67" s="1078">
        <f t="shared" si="103"/>
        <v>367570</v>
      </c>
      <c r="N67" s="1082">
        <f t="shared" si="103"/>
        <v>386013</v>
      </c>
      <c r="O67" s="1083">
        <f>+M67+N67</f>
        <v>753583</v>
      </c>
      <c r="P67" s="1084">
        <f>+P15+P41</f>
        <v>1163</v>
      </c>
      <c r="Q67" s="1085">
        <f>+O67+P67</f>
        <v>754746</v>
      </c>
      <c r="R67" s="1078">
        <f t="shared" si="106"/>
        <v>409636</v>
      </c>
      <c r="S67" s="1082">
        <f t="shared" si="106"/>
        <v>433886</v>
      </c>
      <c r="T67" s="1083">
        <f>+R67+S67</f>
        <v>843522</v>
      </c>
      <c r="U67" s="1084">
        <f>+U15+U41</f>
        <v>2664</v>
      </c>
      <c r="V67" s="1085">
        <f>+T67+U67</f>
        <v>846186</v>
      </c>
      <c r="W67" s="1081">
        <f>IF(Q67=0,0,((V67/Q67)-1)*100)</f>
        <v>12.115334165401336</v>
      </c>
    </row>
    <row r="68" spans="1:27" ht="14.25" thickTop="1" thickBot="1">
      <c r="A68" s="1077" t="str">
        <f>IF(ISERROR(F68/G68)," ",IF(F68/G68&gt;0.5,IF(F68/G68&lt;1.5," ","NOT OK"),"NOT OK"))</f>
        <v xml:space="preserve"> </v>
      </c>
      <c r="B68" s="1090" t="s">
        <v>87</v>
      </c>
      <c r="C68" s="1091">
        <f>+C65+C66+C67</f>
        <v>8537</v>
      </c>
      <c r="D68" s="1091">
        <f t="shared" ref="D68" si="109">+D65+D66+D67</f>
        <v>8532</v>
      </c>
      <c r="E68" s="1091">
        <f t="shared" ref="E68" si="110">+E65+E66+E67</f>
        <v>17069</v>
      </c>
      <c r="F68" s="1091">
        <f t="shared" ref="F68" si="111">+F65+F66+F67</f>
        <v>9677</v>
      </c>
      <c r="G68" s="1091">
        <f t="shared" ref="G68" si="112">+G65+G66+G67</f>
        <v>9677</v>
      </c>
      <c r="H68" s="1091">
        <f t="shared" ref="H68" si="113">+H65+H66+H67</f>
        <v>19354</v>
      </c>
      <c r="I68" s="1094">
        <f>IF(E68=0,0,((H68/E68)-1)*100)</f>
        <v>13.386841642744152</v>
      </c>
      <c r="L68" s="1095" t="s">
        <v>87</v>
      </c>
      <c r="M68" s="1096">
        <f>+M65+M66+M67</f>
        <v>1213997</v>
      </c>
      <c r="N68" s="1096">
        <f t="shared" ref="N68" si="114">+N65+N66+N67</f>
        <v>1271340</v>
      </c>
      <c r="O68" s="1096">
        <f t="shared" ref="O68" si="115">+O65+O66+O67</f>
        <v>2485337</v>
      </c>
      <c r="P68" s="1096">
        <f t="shared" ref="P68" si="116">+P65+P66+P67</f>
        <v>1800</v>
      </c>
      <c r="Q68" s="1096">
        <f t="shared" ref="Q68" si="117">+Q65+Q66+Q67</f>
        <v>2487137</v>
      </c>
      <c r="R68" s="1096">
        <f t="shared" ref="R68" si="118">+R65+R66+R67</f>
        <v>1337573</v>
      </c>
      <c r="S68" s="1096">
        <f t="shared" ref="S68" si="119">+S65+S66+S67</f>
        <v>1402656</v>
      </c>
      <c r="T68" s="1096">
        <f t="shared" ref="T68" si="120">+T65+T66+T67</f>
        <v>2740229</v>
      </c>
      <c r="U68" s="1096">
        <f t="shared" ref="U68" si="121">+U65+U66+U67</f>
        <v>7811</v>
      </c>
      <c r="V68" s="1096">
        <f t="shared" ref="V68" si="122">+V65+V66+V67</f>
        <v>2748040</v>
      </c>
      <c r="W68" s="1099">
        <f>IF(Q68=0,0,((V68/Q68)-1)*100)</f>
        <v>10.490093629743757</v>
      </c>
    </row>
    <row r="69" spans="1:27" ht="13.5" thickTop="1">
      <c r="A69" s="1043" t="str">
        <f t="shared" si="2"/>
        <v xml:space="preserve"> </v>
      </c>
      <c r="B69" s="1050" t="s">
        <v>21</v>
      </c>
      <c r="C69" s="1105">
        <f t="shared" ref="C69:D71" si="123">+C17+C43</f>
        <v>2769</v>
      </c>
      <c r="D69" s="1106">
        <f t="shared" si="123"/>
        <v>2769</v>
      </c>
      <c r="E69" s="1102">
        <f>+C69+D69</f>
        <v>5538</v>
      </c>
      <c r="F69" s="1105">
        <f t="shared" ref="F69:G71" si="124">+F17+F43</f>
        <v>2875</v>
      </c>
      <c r="G69" s="1106">
        <f t="shared" si="124"/>
        <v>2875</v>
      </c>
      <c r="H69" s="1102">
        <f>+F69+G69</f>
        <v>5750</v>
      </c>
      <c r="I69" s="1081">
        <f t="shared" si="89"/>
        <v>3.8280967858432602</v>
      </c>
      <c r="L69" s="1050" t="s">
        <v>21</v>
      </c>
      <c r="M69" s="1078">
        <f t="shared" ref="M69:N71" si="125">+M17+M43</f>
        <v>353346</v>
      </c>
      <c r="N69" s="1082">
        <f t="shared" si="125"/>
        <v>359138</v>
      </c>
      <c r="O69" s="1083">
        <f t="shared" ref="O69" si="126">+M69+N69</f>
        <v>712484</v>
      </c>
      <c r="P69" s="1084">
        <f>+P17+P43</f>
        <v>2550</v>
      </c>
      <c r="Q69" s="1085">
        <f t="shared" ref="Q69" si="127">+O69+P69</f>
        <v>715034</v>
      </c>
      <c r="R69" s="1078">
        <f t="shared" ref="R69:S71" si="128">+R17+R43</f>
        <v>385397</v>
      </c>
      <c r="S69" s="1082">
        <f t="shared" si="128"/>
        <v>392732</v>
      </c>
      <c r="T69" s="1083">
        <f t="shared" ref="T69" si="129">+R69+S69</f>
        <v>778129</v>
      </c>
      <c r="U69" s="1084">
        <f>+U17+U43</f>
        <v>2657</v>
      </c>
      <c r="V69" s="1085">
        <f t="shared" ref="V69" si="130">+T69+U69</f>
        <v>780786</v>
      </c>
      <c r="W69" s="1081">
        <f t="shared" si="92"/>
        <v>9.1956466405793247</v>
      </c>
    </row>
    <row r="70" spans="1:27">
      <c r="A70" s="1043" t="str">
        <f t="shared" ref="A70" si="131">IF(ISERROR(F70/G70)," ",IF(F70/G70&gt;0.5,IF(F70/G70&lt;1.5," ","NOT OK"),"NOT OK"))</f>
        <v xml:space="preserve"> </v>
      </c>
      <c r="B70" s="1050" t="s">
        <v>88</v>
      </c>
      <c r="C70" s="1105">
        <f t="shared" si="123"/>
        <v>2891</v>
      </c>
      <c r="D70" s="1106">
        <f t="shared" si="123"/>
        <v>2893</v>
      </c>
      <c r="E70" s="1102">
        <f>+C70+D70</f>
        <v>5784</v>
      </c>
      <c r="F70" s="1105">
        <f t="shared" si="124"/>
        <v>2813</v>
      </c>
      <c r="G70" s="1106">
        <f t="shared" si="124"/>
        <v>2813</v>
      </c>
      <c r="H70" s="1102">
        <f>+F70+G70</f>
        <v>5626</v>
      </c>
      <c r="I70" s="1081">
        <f t="shared" ref="I70" si="132">IF(E70=0,0,((H70/E70)-1)*100)</f>
        <v>-2.7316735822959903</v>
      </c>
      <c r="L70" s="1050" t="s">
        <v>88</v>
      </c>
      <c r="M70" s="1078">
        <f t="shared" si="125"/>
        <v>355414</v>
      </c>
      <c r="N70" s="1082">
        <f t="shared" si="125"/>
        <v>361917</v>
      </c>
      <c r="O70" s="1083">
        <f>+M70+N70</f>
        <v>717331</v>
      </c>
      <c r="P70" s="1084">
        <f>+P18+P44</f>
        <v>2509</v>
      </c>
      <c r="Q70" s="1085">
        <f>+O70+P70</f>
        <v>719840</v>
      </c>
      <c r="R70" s="1078">
        <f t="shared" si="128"/>
        <v>370074</v>
      </c>
      <c r="S70" s="1082">
        <f t="shared" si="128"/>
        <v>375337</v>
      </c>
      <c r="T70" s="1083">
        <f>+R70+S70</f>
        <v>745411</v>
      </c>
      <c r="U70" s="1084">
        <f>+U18+U44</f>
        <v>1794</v>
      </c>
      <c r="V70" s="1085">
        <f>+T70+U70</f>
        <v>747205</v>
      </c>
      <c r="W70" s="1081">
        <f t="shared" ref="W70" si="133">IF(Q70=0,0,((V70/Q70)-1)*100)</f>
        <v>3.8015392309401985</v>
      </c>
    </row>
    <row r="71" spans="1:27" ht="13.5" thickBot="1">
      <c r="A71" s="1043" t="str">
        <f>IF(ISERROR(F71/G71)," ",IF(F71/G71&gt;0.5,IF(F71/G71&lt;1.5," ","NOT OK"),"NOT OK"))</f>
        <v xml:space="preserve"> </v>
      </c>
      <c r="B71" s="1050" t="s">
        <v>22</v>
      </c>
      <c r="C71" s="1105">
        <f t="shared" si="123"/>
        <v>2753</v>
      </c>
      <c r="D71" s="1106">
        <f t="shared" si="123"/>
        <v>2750</v>
      </c>
      <c r="E71" s="1102">
        <f>+C71+D71</f>
        <v>5503</v>
      </c>
      <c r="F71" s="1105">
        <f t="shared" si="124"/>
        <v>2703</v>
      </c>
      <c r="G71" s="1106">
        <f t="shared" si="124"/>
        <v>2701</v>
      </c>
      <c r="H71" s="1102">
        <f>+F71+G71</f>
        <v>5404</v>
      </c>
      <c r="I71" s="1081">
        <f>IF(E71=0,0,((H71/E71)-1)*100)</f>
        <v>-1.7990187170634164</v>
      </c>
      <c r="L71" s="1050" t="s">
        <v>22</v>
      </c>
      <c r="M71" s="1078">
        <f t="shared" si="125"/>
        <v>351654</v>
      </c>
      <c r="N71" s="1082">
        <f t="shared" si="125"/>
        <v>349034</v>
      </c>
      <c r="O71" s="1086">
        <f>+M71+N71</f>
        <v>700688</v>
      </c>
      <c r="P71" s="1089">
        <f>+P19+P45</f>
        <v>1818</v>
      </c>
      <c r="Q71" s="1085">
        <f>+O71+P71</f>
        <v>702506</v>
      </c>
      <c r="R71" s="1078">
        <f t="shared" si="128"/>
        <v>364357</v>
      </c>
      <c r="S71" s="1082">
        <f t="shared" si="128"/>
        <v>366156</v>
      </c>
      <c r="T71" s="1086">
        <f>+R71+S71</f>
        <v>730513</v>
      </c>
      <c r="U71" s="1089">
        <f>+U19+U45</f>
        <v>2232</v>
      </c>
      <c r="V71" s="1085">
        <f>+T71+U71</f>
        <v>732745</v>
      </c>
      <c r="W71" s="1081">
        <f>IF(Q71=0,0,((V71/Q71)-1)*100)</f>
        <v>4.3044472218030982</v>
      </c>
    </row>
    <row r="72" spans="1:27" ht="16.5" thickTop="1" thickBot="1">
      <c r="A72" s="1110" t="str">
        <f>IF(ISERROR(F72/G72)," ",IF(F72/G72&gt;0.5,IF(F72/G72&lt;1.5," ","NOT OK"),"NOT OK"))</f>
        <v xml:space="preserve"> </v>
      </c>
      <c r="B72" s="1111" t="s">
        <v>60</v>
      </c>
      <c r="C72" s="1112">
        <f>+C69+C70+C71</f>
        <v>8413</v>
      </c>
      <c r="D72" s="1113">
        <f t="shared" ref="D72" si="134">+D69+D70+D71</f>
        <v>8412</v>
      </c>
      <c r="E72" s="1113">
        <f t="shared" ref="E72" si="135">+E69+E70+E71</f>
        <v>16825</v>
      </c>
      <c r="F72" s="1112">
        <f t="shared" ref="F72" si="136">+F69+F70+F71</f>
        <v>8391</v>
      </c>
      <c r="G72" s="1113">
        <f t="shared" ref="G72" si="137">+G69+G70+G71</f>
        <v>8389</v>
      </c>
      <c r="H72" s="1113">
        <f t="shared" ref="H72" si="138">+H69+H70+H71</f>
        <v>16780</v>
      </c>
      <c r="I72" s="1094">
        <f>IF(E72=0,0,((H72/E72)-1)*100)</f>
        <v>-0.26745913818722045</v>
      </c>
      <c r="J72" s="1110"/>
      <c r="K72" s="1114"/>
      <c r="L72" s="1115" t="s">
        <v>60</v>
      </c>
      <c r="M72" s="1116">
        <f>+M69+M70+M71</f>
        <v>1060414</v>
      </c>
      <c r="N72" s="1116">
        <f t="shared" ref="N72" si="139">+N69+N70+N71</f>
        <v>1070089</v>
      </c>
      <c r="O72" s="1117">
        <f t="shared" ref="O72" si="140">+O69+O70+O71</f>
        <v>2130503</v>
      </c>
      <c r="P72" s="1117">
        <f t="shared" ref="P72" si="141">+P69+P70+P71</f>
        <v>6877</v>
      </c>
      <c r="Q72" s="1117">
        <f t="shared" ref="Q72" si="142">+Q69+Q70+Q71</f>
        <v>2137380</v>
      </c>
      <c r="R72" s="1116">
        <f t="shared" ref="R72" si="143">+R69+R70+R71</f>
        <v>1119828</v>
      </c>
      <c r="S72" s="1116">
        <f t="shared" ref="S72" si="144">+S69+S70+S71</f>
        <v>1134225</v>
      </c>
      <c r="T72" s="1117">
        <f t="shared" ref="T72" si="145">+T69+T70+T71</f>
        <v>2254053</v>
      </c>
      <c r="U72" s="1117">
        <f t="shared" ref="U72" si="146">+U69+U70+U71</f>
        <v>6683</v>
      </c>
      <c r="V72" s="1117">
        <f t="shared" ref="V72" si="147">+V69+V70+V71</f>
        <v>2260736</v>
      </c>
      <c r="W72" s="1118">
        <f>IF(Q72=0,0,((V72/Q72)-1)*100)</f>
        <v>5.771364942125401</v>
      </c>
    </row>
    <row r="73" spans="1:27" ht="13.5" thickTop="1">
      <c r="A73" s="1043" t="str">
        <f>IF(ISERROR(F73/G73)," ",IF(F73/G73&gt;0.5,IF(F73/G73&lt;1.5," ","NOT OK"),"NOT OK"))</f>
        <v xml:space="preserve"> </v>
      </c>
      <c r="B73" s="1050" t="s">
        <v>24</v>
      </c>
      <c r="C73" s="1078">
        <f>+C21+C47</f>
        <v>2847</v>
      </c>
      <c r="D73" s="1079">
        <f>+D21+D47</f>
        <v>2851</v>
      </c>
      <c r="E73" s="1119">
        <f>+C73+D73</f>
        <v>5698</v>
      </c>
      <c r="F73" s="1078">
        <f>+F21+F47</f>
        <v>2958</v>
      </c>
      <c r="G73" s="1079">
        <f>+G21+G47</f>
        <v>2960</v>
      </c>
      <c r="H73" s="1119">
        <f>+F73+G73</f>
        <v>5918</v>
      </c>
      <c r="I73" s="1081">
        <f>IF(E73=0,0,((H73/E73)-1)*100)</f>
        <v>3.8610038610038533</v>
      </c>
      <c r="L73" s="1050" t="s">
        <v>24</v>
      </c>
      <c r="M73" s="1078">
        <f t="shared" ref="M73:N75" si="148">+M21+M47</f>
        <v>409179</v>
      </c>
      <c r="N73" s="1082">
        <f t="shared" si="148"/>
        <v>409288</v>
      </c>
      <c r="O73" s="1086">
        <f>+M73+N73</f>
        <v>818467</v>
      </c>
      <c r="P73" s="1120">
        <f>+P21+P47</f>
        <v>2359</v>
      </c>
      <c r="Q73" s="1085">
        <f>+O73+P73</f>
        <v>820826</v>
      </c>
      <c r="R73" s="1078">
        <f t="shared" ref="R73:S75" si="149">+R21+R47</f>
        <v>421227</v>
      </c>
      <c r="S73" s="1082">
        <f t="shared" si="149"/>
        <v>421579</v>
      </c>
      <c r="T73" s="1086">
        <f>+R73+S73</f>
        <v>842806</v>
      </c>
      <c r="U73" s="1120">
        <f>+U21+U47</f>
        <v>2405</v>
      </c>
      <c r="V73" s="1085">
        <f>+T73+U73</f>
        <v>845211</v>
      </c>
      <c r="W73" s="1081">
        <f>IF(Q73=0,0,((V73/Q73)-1)*100)</f>
        <v>2.9707879623696032</v>
      </c>
    </row>
    <row r="74" spans="1:27">
      <c r="A74" s="1043" t="str">
        <f t="shared" ref="A74" si="150">IF(ISERROR(F74/G74)," ",IF(F74/G74&gt;0.5,IF(F74/G74&lt;1.5," ","NOT OK"),"NOT OK"))</f>
        <v xml:space="preserve"> </v>
      </c>
      <c r="B74" s="1050" t="s">
        <v>25</v>
      </c>
      <c r="C74" s="1078">
        <f>+C22+C48</f>
        <v>2817</v>
      </c>
      <c r="D74" s="1079">
        <f>+D22+D48</f>
        <v>2814</v>
      </c>
      <c r="E74" s="1121">
        <f>+C74+D74</f>
        <v>5631</v>
      </c>
      <c r="F74" s="1078">
        <f>+F22+F48</f>
        <v>2949</v>
      </c>
      <c r="G74" s="1079">
        <f>+G22+G48</f>
        <v>2950</v>
      </c>
      <c r="H74" s="1121">
        <f>+F74+G74</f>
        <v>5899</v>
      </c>
      <c r="I74" s="1081">
        <f t="shared" ref="I74" si="151">IF(E74=0,0,((H74/E74)-1)*100)</f>
        <v>4.7593677854732785</v>
      </c>
      <c r="L74" s="1050" t="s">
        <v>25</v>
      </c>
      <c r="M74" s="1078">
        <f t="shared" si="148"/>
        <v>378125</v>
      </c>
      <c r="N74" s="1082">
        <f t="shared" si="148"/>
        <v>408697</v>
      </c>
      <c r="O74" s="1086">
        <f>+M74+N74</f>
        <v>786822</v>
      </c>
      <c r="P74" s="1084">
        <f>+P22+P48</f>
        <v>2894</v>
      </c>
      <c r="Q74" s="1085">
        <f>+O74+P74</f>
        <v>789716</v>
      </c>
      <c r="R74" s="1078">
        <f t="shared" si="149"/>
        <v>411470</v>
      </c>
      <c r="S74" s="1082">
        <f t="shared" si="149"/>
        <v>440903</v>
      </c>
      <c r="T74" s="1086">
        <f>+R74+S74</f>
        <v>852373</v>
      </c>
      <c r="U74" s="1084">
        <f>+U22+U48</f>
        <v>2168</v>
      </c>
      <c r="V74" s="1085">
        <f>+T74+U74</f>
        <v>854541</v>
      </c>
      <c r="W74" s="1081">
        <f t="shared" ref="W74" si="152">IF(Q74=0,0,((V74/Q74)-1)*100)</f>
        <v>8.2086471592319299</v>
      </c>
    </row>
    <row r="75" spans="1:27" ht="13.5" thickBot="1">
      <c r="A75" s="1043" t="str">
        <f t="shared" ref="A75" si="153">IF(ISERROR(F75/G75)," ",IF(F75/G75&gt;0.5,IF(F75/G75&lt;1.5," ","NOT OK"),"NOT OK"))</f>
        <v xml:space="preserve"> </v>
      </c>
      <c r="B75" s="1050" t="s">
        <v>26</v>
      </c>
      <c r="C75" s="1078">
        <f>+C49+C23</f>
        <v>2712</v>
      </c>
      <c r="D75" s="1088">
        <f>+D49+D23</f>
        <v>2714</v>
      </c>
      <c r="E75" s="1122">
        <f>+C75+D75</f>
        <v>5426</v>
      </c>
      <c r="F75" s="1078">
        <f>+F49+F23</f>
        <v>2769</v>
      </c>
      <c r="G75" s="1088">
        <f>+G49+G23</f>
        <v>2768</v>
      </c>
      <c r="H75" s="1122">
        <f>+F75+G75</f>
        <v>5537</v>
      </c>
      <c r="I75" s="1123">
        <f>IF(E75=0,0,((H75/E75)-1)*100)</f>
        <v>2.0457058606708545</v>
      </c>
      <c r="L75" s="1050" t="s">
        <v>26</v>
      </c>
      <c r="M75" s="1078">
        <f t="shared" si="148"/>
        <v>337284</v>
      </c>
      <c r="N75" s="1082">
        <f t="shared" si="148"/>
        <v>341180</v>
      </c>
      <c r="O75" s="1086">
        <f t="shared" ref="O75" si="154">+M75+N75</f>
        <v>678464</v>
      </c>
      <c r="P75" s="1089">
        <f>+P23+P49</f>
        <v>1867</v>
      </c>
      <c r="Q75" s="1085">
        <f t="shared" ref="Q75" si="155">+O75+P75</f>
        <v>680331</v>
      </c>
      <c r="R75" s="1078">
        <f t="shared" si="149"/>
        <v>362870</v>
      </c>
      <c r="S75" s="1082">
        <f t="shared" si="149"/>
        <v>369851</v>
      </c>
      <c r="T75" s="1086">
        <f t="shared" ref="T75" si="156">+R75+S75</f>
        <v>732721</v>
      </c>
      <c r="U75" s="1089">
        <f>+U23+U49</f>
        <v>997</v>
      </c>
      <c r="V75" s="1085">
        <f t="shared" ref="V75" si="157">+T75+U75</f>
        <v>733718</v>
      </c>
      <c r="W75" s="1081">
        <f>IF(Q75=0,0,((V75/Q75)-1)*100)</f>
        <v>7.8472096670591185</v>
      </c>
    </row>
    <row r="76" spans="1:27" ht="14.25" customHeight="1" thickTop="1" thickBot="1">
      <c r="A76" s="1077" t="str">
        <f>IF(ISERROR(F76/G76)," ",IF(F76/G76&gt;0.5,IF(F76/G76&lt;1.5," ","NOT OK"),"NOT OK"))</f>
        <v xml:space="preserve"> </v>
      </c>
      <c r="B76" s="1090" t="s">
        <v>27</v>
      </c>
      <c r="C76" s="1112">
        <f>+C73+C74+C75</f>
        <v>8376</v>
      </c>
      <c r="D76" s="1124">
        <f t="shared" ref="D76" si="158">+D73+D74+D75</f>
        <v>8379</v>
      </c>
      <c r="E76" s="1112">
        <f t="shared" ref="E76" si="159">+E73+E74+E75</f>
        <v>16755</v>
      </c>
      <c r="F76" s="1112">
        <f t="shared" ref="F76" si="160">+F73+F74+F75</f>
        <v>8676</v>
      </c>
      <c r="G76" s="1124">
        <f t="shared" ref="G76" si="161">+G73+G74+G75</f>
        <v>8678</v>
      </c>
      <c r="H76" s="1112">
        <f t="shared" ref="H76" si="162">+H73+H74+H75</f>
        <v>17354</v>
      </c>
      <c r="I76" s="1094">
        <f t="shared" ref="I76" si="163">IF(E76=0,0,((H76/E76)-1)*100)</f>
        <v>3.5750522232169457</v>
      </c>
      <c r="L76" s="1095" t="s">
        <v>27</v>
      </c>
      <c r="M76" s="1096">
        <f>+M73+M74+M75</f>
        <v>1124588</v>
      </c>
      <c r="N76" s="1097">
        <f t="shared" ref="N76" si="164">+N73+N74+N75</f>
        <v>1159165</v>
      </c>
      <c r="O76" s="1096">
        <f t="shared" ref="O76" si="165">+O73+O74+O75</f>
        <v>2283753</v>
      </c>
      <c r="P76" s="1096">
        <f t="shared" ref="P76" si="166">+P73+P74+P75</f>
        <v>7120</v>
      </c>
      <c r="Q76" s="1096">
        <f t="shared" ref="Q76" si="167">+Q73+Q74+Q75</f>
        <v>2290873</v>
      </c>
      <c r="R76" s="1096">
        <f t="shared" ref="R76" si="168">+R73+R74+R75</f>
        <v>1195567</v>
      </c>
      <c r="S76" s="1097">
        <f t="shared" ref="S76" si="169">+S73+S74+S75</f>
        <v>1232333</v>
      </c>
      <c r="T76" s="1096">
        <f t="shared" ref="T76" si="170">+T73+T74+T75</f>
        <v>2427900</v>
      </c>
      <c r="U76" s="1096">
        <f t="shared" ref="U76" si="171">+U73+U74+U75</f>
        <v>5570</v>
      </c>
      <c r="V76" s="1096">
        <f t="shared" ref="V76" si="172">+V73+V74+V75</f>
        <v>2433470</v>
      </c>
      <c r="W76" s="1099">
        <f t="shared" ref="W76" si="173">IF(Q76=0,0,((V76/Q76)-1)*100)</f>
        <v>6.2245702839048622</v>
      </c>
    </row>
    <row r="77" spans="1:27" s="1043" customFormat="1" ht="14.25" thickTop="1" thickBot="1">
      <c r="A77" s="1077" t="str">
        <f>IF(ISERROR(F77/G77)," ",IF(F77/G77&gt;0.5,IF(F77/G77&lt;1.5," ","NOT OK"),"NOT OK"))</f>
        <v xml:space="preserve"> </v>
      </c>
      <c r="B77" s="1090" t="s">
        <v>92</v>
      </c>
      <c r="C77" s="1091">
        <f>+C68+C72+C73+C74+C75</f>
        <v>25326</v>
      </c>
      <c r="D77" s="1092">
        <f t="shared" ref="D77:H77" si="174">+D68+D72+D73+D74+D75</f>
        <v>25323</v>
      </c>
      <c r="E77" s="1093">
        <f t="shared" si="174"/>
        <v>50649</v>
      </c>
      <c r="F77" s="1091">
        <f t="shared" si="174"/>
        <v>26744</v>
      </c>
      <c r="G77" s="1092">
        <f t="shared" si="174"/>
        <v>26744</v>
      </c>
      <c r="H77" s="1093">
        <f t="shared" si="174"/>
        <v>53488</v>
      </c>
      <c r="I77" s="1094">
        <f>IF(E77=0,0,((H77/E77)-1)*100)</f>
        <v>5.605243933740045</v>
      </c>
      <c r="L77" s="1095" t="s">
        <v>92</v>
      </c>
      <c r="M77" s="1096">
        <f>+M68+M72+M73+M74+M75</f>
        <v>3398999</v>
      </c>
      <c r="N77" s="1097">
        <f t="shared" ref="N77:V77" si="175">+N68+N72+N73+N74+N75</f>
        <v>3500594</v>
      </c>
      <c r="O77" s="1096">
        <f t="shared" si="175"/>
        <v>6899593</v>
      </c>
      <c r="P77" s="1096">
        <f t="shared" si="175"/>
        <v>15797</v>
      </c>
      <c r="Q77" s="1096">
        <f t="shared" si="175"/>
        <v>6915390</v>
      </c>
      <c r="R77" s="1096">
        <f t="shared" si="175"/>
        <v>3652968</v>
      </c>
      <c r="S77" s="1097">
        <f t="shared" si="175"/>
        <v>3769214</v>
      </c>
      <c r="T77" s="1096">
        <f t="shared" si="175"/>
        <v>7422182</v>
      </c>
      <c r="U77" s="1096">
        <f t="shared" si="175"/>
        <v>20064</v>
      </c>
      <c r="V77" s="1098">
        <f t="shared" si="175"/>
        <v>7442246</v>
      </c>
      <c r="W77" s="1099">
        <f>IF(Q77=0,0,((V77/Q77)-1)*100)</f>
        <v>7.6186014093203802</v>
      </c>
      <c r="X77" s="1047"/>
      <c r="AA77" s="1125"/>
    </row>
    <row r="78" spans="1:27" ht="14.25" thickTop="1" thickBot="1">
      <c r="A78" s="1077" t="str">
        <f>IF(ISERROR(F78/G78)," ",IF(F78/G78&gt;0.5,IF(F78/G78&lt;1.5," ","NOT OK"),"NOT OK"))</f>
        <v xml:space="preserve"> </v>
      </c>
      <c r="B78" s="1090" t="s">
        <v>89</v>
      </c>
      <c r="C78" s="1091">
        <f>+C64+C68+C72+C76</f>
        <v>33569</v>
      </c>
      <c r="D78" s="1092">
        <f t="shared" ref="D78:H78" si="176">+D64+D68+D72+D76</f>
        <v>33565</v>
      </c>
      <c r="E78" s="1093">
        <f t="shared" si="176"/>
        <v>67134</v>
      </c>
      <c r="F78" s="1091">
        <f t="shared" si="176"/>
        <v>36023</v>
      </c>
      <c r="G78" s="1092">
        <f t="shared" si="176"/>
        <v>36018</v>
      </c>
      <c r="H78" s="1093">
        <f t="shared" si="176"/>
        <v>72041</v>
      </c>
      <c r="I78" s="1094">
        <f t="shared" ref="I78" si="177">IF(E78=0,0,((H78/E78)-1)*100)</f>
        <v>7.3092620728691937</v>
      </c>
      <c r="L78" s="1095" t="s">
        <v>89</v>
      </c>
      <c r="M78" s="1096">
        <f>+M64+M68+M72+M76</f>
        <v>4549011</v>
      </c>
      <c r="N78" s="1097">
        <f t="shared" ref="N78:V78" si="178">+N64+N68+N72+N76</f>
        <v>4643200</v>
      </c>
      <c r="O78" s="1096">
        <f t="shared" si="178"/>
        <v>9192211</v>
      </c>
      <c r="P78" s="1096">
        <f t="shared" si="178"/>
        <v>16045</v>
      </c>
      <c r="Q78" s="1098">
        <f t="shared" si="178"/>
        <v>9208256</v>
      </c>
      <c r="R78" s="1096">
        <f t="shared" si="178"/>
        <v>4918908</v>
      </c>
      <c r="S78" s="1097">
        <f t="shared" si="178"/>
        <v>5030686</v>
      </c>
      <c r="T78" s="1096">
        <f t="shared" si="178"/>
        <v>9949594</v>
      </c>
      <c r="U78" s="1096">
        <f t="shared" si="178"/>
        <v>23855</v>
      </c>
      <c r="V78" s="1098">
        <f t="shared" si="178"/>
        <v>9973449</v>
      </c>
      <c r="W78" s="1099">
        <f t="shared" ref="W78" si="179">IF(Q78=0,0,((V78/Q78)-1)*100)</f>
        <v>8.3098580230610342</v>
      </c>
    </row>
    <row r="79" spans="1:27" ht="14.25" thickTop="1" thickBot="1">
      <c r="B79" s="1126" t="s">
        <v>59</v>
      </c>
      <c r="C79" s="1043"/>
      <c r="D79" s="1043"/>
      <c r="E79" s="1043"/>
      <c r="F79" s="1043"/>
      <c r="G79" s="1043"/>
      <c r="H79" s="1043"/>
      <c r="I79" s="1047"/>
      <c r="L79" s="1126" t="s">
        <v>59</v>
      </c>
      <c r="M79" s="1043"/>
      <c r="N79" s="1043"/>
      <c r="O79" s="1043"/>
      <c r="P79" s="1043"/>
      <c r="Q79" s="1043"/>
      <c r="R79" s="1043"/>
      <c r="S79" s="1043"/>
      <c r="T79" s="1043"/>
      <c r="U79" s="1043"/>
      <c r="V79" s="1043"/>
      <c r="W79" s="1047"/>
    </row>
    <row r="80" spans="1:27" ht="13.5" thickTop="1">
      <c r="B80" s="1046"/>
      <c r="C80" s="1043"/>
      <c r="D80" s="1043"/>
      <c r="E80" s="1043"/>
      <c r="F80" s="1043"/>
      <c r="G80" s="1043"/>
      <c r="H80" s="1043"/>
      <c r="I80" s="1047"/>
      <c r="L80" s="1491" t="s">
        <v>38</v>
      </c>
      <c r="M80" s="1492"/>
      <c r="N80" s="1492"/>
      <c r="O80" s="1492"/>
      <c r="P80" s="1492"/>
      <c r="Q80" s="1492"/>
      <c r="R80" s="1492"/>
      <c r="S80" s="1492"/>
      <c r="T80" s="1492"/>
      <c r="U80" s="1492"/>
      <c r="V80" s="1492"/>
      <c r="W80" s="1493"/>
    </row>
    <row r="81" spans="1:26" ht="13.5" thickBot="1">
      <c r="B81" s="1046"/>
      <c r="C81" s="1043"/>
      <c r="D81" s="1043"/>
      <c r="E81" s="1043"/>
      <c r="F81" s="1043"/>
      <c r="G81" s="1043"/>
      <c r="H81" s="1043"/>
      <c r="I81" s="1047"/>
      <c r="L81" s="1494" t="s">
        <v>39</v>
      </c>
      <c r="M81" s="1495"/>
      <c r="N81" s="1495"/>
      <c r="O81" s="1495"/>
      <c r="P81" s="1495"/>
      <c r="Q81" s="1495"/>
      <c r="R81" s="1495"/>
      <c r="S81" s="1495"/>
      <c r="T81" s="1495"/>
      <c r="U81" s="1495"/>
      <c r="V81" s="1495"/>
      <c r="W81" s="1496"/>
    </row>
    <row r="82" spans="1:26" ht="14.25" thickTop="1" thickBot="1">
      <c r="B82" s="1046"/>
      <c r="C82" s="1043"/>
      <c r="D82" s="1043"/>
      <c r="E82" s="1043"/>
      <c r="F82" s="1043"/>
      <c r="G82" s="1043"/>
      <c r="H82" s="1043"/>
      <c r="I82" s="1047"/>
      <c r="L82" s="1046"/>
      <c r="M82" s="1043"/>
      <c r="N82" s="1043"/>
      <c r="O82" s="1043"/>
      <c r="P82" s="1043"/>
      <c r="Q82" s="1043"/>
      <c r="R82" s="1043"/>
      <c r="S82" s="1043"/>
      <c r="T82" s="1043"/>
      <c r="U82" s="1043"/>
      <c r="V82" s="1043"/>
      <c r="W82" s="1130" t="s">
        <v>40</v>
      </c>
    </row>
    <row r="83" spans="1:26" ht="14.25" thickTop="1" thickBot="1">
      <c r="B83" s="1046"/>
      <c r="C83" s="1043"/>
      <c r="D83" s="1043"/>
      <c r="E83" s="1043"/>
      <c r="F83" s="1043"/>
      <c r="G83" s="1043"/>
      <c r="H83" s="1043"/>
      <c r="I83" s="1047"/>
      <c r="L83" s="1048"/>
      <c r="M83" s="1488" t="s">
        <v>90</v>
      </c>
      <c r="N83" s="1489"/>
      <c r="O83" s="1489"/>
      <c r="P83" s="1489"/>
      <c r="Q83" s="1490"/>
      <c r="R83" s="1488" t="s">
        <v>91</v>
      </c>
      <c r="S83" s="1489"/>
      <c r="T83" s="1489"/>
      <c r="U83" s="1489"/>
      <c r="V83" s="1490"/>
      <c r="W83" s="1049" t="s">
        <v>4</v>
      </c>
    </row>
    <row r="84" spans="1:26" ht="13.5" thickTop="1">
      <c r="B84" s="1046"/>
      <c r="C84" s="1043"/>
      <c r="D84" s="1043"/>
      <c r="E84" s="1043"/>
      <c r="F84" s="1043"/>
      <c r="G84" s="1043"/>
      <c r="H84" s="1043"/>
      <c r="I84" s="1047"/>
      <c r="L84" s="1050" t="s">
        <v>5</v>
      </c>
      <c r="M84" s="1051"/>
      <c r="N84" s="1055"/>
      <c r="O84" s="1131"/>
      <c r="P84" s="1057"/>
      <c r="Q84" s="1132"/>
      <c r="R84" s="1051"/>
      <c r="S84" s="1055"/>
      <c r="T84" s="1131"/>
      <c r="U84" s="1057"/>
      <c r="V84" s="1132"/>
      <c r="W84" s="1054" t="s">
        <v>6</v>
      </c>
    </row>
    <row r="85" spans="1:26" ht="13.5" thickBot="1">
      <c r="B85" s="1046"/>
      <c r="C85" s="1043"/>
      <c r="D85" s="1043"/>
      <c r="E85" s="1043"/>
      <c r="F85" s="1043"/>
      <c r="G85" s="1043"/>
      <c r="H85" s="1043"/>
      <c r="I85" s="1047"/>
      <c r="L85" s="1058"/>
      <c r="M85" s="1063" t="s">
        <v>41</v>
      </c>
      <c r="N85" s="1064" t="s">
        <v>42</v>
      </c>
      <c r="O85" s="1133" t="s">
        <v>43</v>
      </c>
      <c r="P85" s="1066" t="s">
        <v>13</v>
      </c>
      <c r="Q85" s="1134" t="s">
        <v>9</v>
      </c>
      <c r="R85" s="1063" t="s">
        <v>41</v>
      </c>
      <c r="S85" s="1064" t="s">
        <v>42</v>
      </c>
      <c r="T85" s="1133" t="s">
        <v>43</v>
      </c>
      <c r="U85" s="1066" t="s">
        <v>13</v>
      </c>
      <c r="V85" s="1134" t="s">
        <v>9</v>
      </c>
      <c r="W85" s="1062"/>
    </row>
    <row r="86" spans="1:26" ht="4.5" customHeight="1" thickTop="1">
      <c r="B86" s="1046"/>
      <c r="C86" s="1043"/>
      <c r="D86" s="1043"/>
      <c r="E86" s="1043"/>
      <c r="F86" s="1043"/>
      <c r="G86" s="1043"/>
      <c r="H86" s="1043"/>
      <c r="I86" s="1047"/>
      <c r="L86" s="1050"/>
      <c r="M86" s="1071"/>
      <c r="N86" s="1072"/>
      <c r="O86" s="1135"/>
      <c r="P86" s="1074"/>
      <c r="Q86" s="1136"/>
      <c r="R86" s="1071"/>
      <c r="S86" s="1072"/>
      <c r="T86" s="1135"/>
      <c r="U86" s="1074"/>
      <c r="V86" s="1136"/>
      <c r="W86" s="1076"/>
    </row>
    <row r="87" spans="1:26">
      <c r="A87" s="1137"/>
      <c r="B87" s="1138"/>
      <c r="C87" s="1137"/>
      <c r="D87" s="1137"/>
      <c r="E87" s="1137"/>
      <c r="F87" s="1137"/>
      <c r="G87" s="1137"/>
      <c r="H87" s="1137"/>
      <c r="I87" s="1139"/>
      <c r="J87" s="1137"/>
      <c r="L87" s="1050" t="s">
        <v>14</v>
      </c>
      <c r="M87" s="1078">
        <v>63</v>
      </c>
      <c r="N87" s="1082">
        <v>71</v>
      </c>
      <c r="O87" s="1140">
        <f>SUM(M87:N87)</f>
        <v>134</v>
      </c>
      <c r="P87" s="1084">
        <v>0</v>
      </c>
      <c r="Q87" s="1141">
        <f>O87+P87</f>
        <v>134</v>
      </c>
      <c r="R87" s="1078">
        <v>44</v>
      </c>
      <c r="S87" s="1082">
        <v>54</v>
      </c>
      <c r="T87" s="1142">
        <f>SUM(R87:S87)</f>
        <v>98</v>
      </c>
      <c r="U87" s="1084">
        <v>0</v>
      </c>
      <c r="V87" s="1141">
        <f>T87+U87</f>
        <v>98</v>
      </c>
      <c r="W87" s="1081">
        <f t="shared" ref="W87:W95" si="180">IF(Q87=0,0,((V87/Q87)-1)*100)</f>
        <v>-26.865671641791046</v>
      </c>
      <c r="Y87" s="1127"/>
      <c r="Z87" s="1127"/>
    </row>
    <row r="88" spans="1:26">
      <c r="A88" s="1137"/>
      <c r="B88" s="1138"/>
      <c r="C88" s="1137"/>
      <c r="D88" s="1137"/>
      <c r="E88" s="1137"/>
      <c r="F88" s="1137"/>
      <c r="G88" s="1137"/>
      <c r="H88" s="1137"/>
      <c r="I88" s="1139"/>
      <c r="J88" s="1137"/>
      <c r="L88" s="1050" t="s">
        <v>15</v>
      </c>
      <c r="M88" s="1078">
        <v>27</v>
      </c>
      <c r="N88" s="1082">
        <v>106</v>
      </c>
      <c r="O88" s="1140">
        <f>SUM(M88:N88)</f>
        <v>133</v>
      </c>
      <c r="P88" s="1084">
        <v>0</v>
      </c>
      <c r="Q88" s="1141">
        <f>O88+P88</f>
        <v>133</v>
      </c>
      <c r="R88" s="1078">
        <v>69</v>
      </c>
      <c r="S88" s="1082">
        <v>70</v>
      </c>
      <c r="T88" s="1142">
        <f>SUM(R88:S88)</f>
        <v>139</v>
      </c>
      <c r="U88" s="1084">
        <v>0</v>
      </c>
      <c r="V88" s="1141">
        <f>T88+U88</f>
        <v>139</v>
      </c>
      <c r="W88" s="1081">
        <f t="shared" si="180"/>
        <v>4.5112781954887327</v>
      </c>
      <c r="Y88" s="1127"/>
      <c r="Z88" s="1127"/>
    </row>
    <row r="89" spans="1:26" ht="13.5" thickBot="1">
      <c r="A89" s="1137"/>
      <c r="B89" s="1138"/>
      <c r="C89" s="1137"/>
      <c r="D89" s="1137"/>
      <c r="E89" s="1137"/>
      <c r="F89" s="1137"/>
      <c r="G89" s="1137"/>
      <c r="H89" s="1137"/>
      <c r="I89" s="1139"/>
      <c r="J89" s="1137"/>
      <c r="L89" s="1058" t="s">
        <v>16</v>
      </c>
      <c r="M89" s="1078">
        <v>32</v>
      </c>
      <c r="N89" s="1082">
        <v>105</v>
      </c>
      <c r="O89" s="1140">
        <f>SUM(M89:N89)</f>
        <v>137</v>
      </c>
      <c r="P89" s="1084">
        <v>0</v>
      </c>
      <c r="Q89" s="1141">
        <f>O89+P89</f>
        <v>137</v>
      </c>
      <c r="R89" s="1078">
        <v>66</v>
      </c>
      <c r="S89" s="1082">
        <v>73</v>
      </c>
      <c r="T89" s="1142">
        <f>SUM(R89:S89)</f>
        <v>139</v>
      </c>
      <c r="U89" s="1084">
        <v>0</v>
      </c>
      <c r="V89" s="1141">
        <f>T89+U89</f>
        <v>139</v>
      </c>
      <c r="W89" s="1081">
        <f t="shared" si="180"/>
        <v>1.4598540145985384</v>
      </c>
      <c r="Y89" s="1127"/>
      <c r="Z89" s="1127"/>
    </row>
    <row r="90" spans="1:26" ht="14.25" thickTop="1" thickBot="1">
      <c r="A90" s="1137"/>
      <c r="B90" s="1138"/>
      <c r="C90" s="1137"/>
      <c r="D90" s="1137"/>
      <c r="E90" s="1137"/>
      <c r="F90" s="1137"/>
      <c r="G90" s="1137"/>
      <c r="H90" s="1137"/>
      <c r="I90" s="1139"/>
      <c r="J90" s="1137"/>
      <c r="L90" s="1143" t="s">
        <v>55</v>
      </c>
      <c r="M90" s="1144">
        <f>M87+M88+M89</f>
        <v>122</v>
      </c>
      <c r="N90" s="1145">
        <f>N87+N88+N89</f>
        <v>282</v>
      </c>
      <c r="O90" s="1144">
        <f>O87+O88+O89</f>
        <v>404</v>
      </c>
      <c r="P90" s="1144">
        <f>P87+P88+P89</f>
        <v>0</v>
      </c>
      <c r="Q90" s="1146">
        <f>+Q87+Q88+Q89</f>
        <v>404</v>
      </c>
      <c r="R90" s="1144">
        <f>R87+R88+R89</f>
        <v>179</v>
      </c>
      <c r="S90" s="1145">
        <f>S87+S88+S89</f>
        <v>197</v>
      </c>
      <c r="T90" s="1144">
        <f>T87+T88+T89</f>
        <v>376</v>
      </c>
      <c r="U90" s="1144">
        <f>U87+U88+U89</f>
        <v>0</v>
      </c>
      <c r="V90" s="1146">
        <f>+V87+V88+V89</f>
        <v>376</v>
      </c>
      <c r="W90" s="1147">
        <f t="shared" si="180"/>
        <v>-6.9306930693069262</v>
      </c>
      <c r="Y90" s="1127"/>
      <c r="Z90" s="1127"/>
    </row>
    <row r="91" spans="1:26" ht="13.5" thickTop="1">
      <c r="A91" s="1137"/>
      <c r="B91" s="1138"/>
      <c r="C91" s="1137"/>
      <c r="D91" s="1137"/>
      <c r="E91" s="1137"/>
      <c r="F91" s="1137"/>
      <c r="G91" s="1137"/>
      <c r="H91" s="1137"/>
      <c r="I91" s="1139"/>
      <c r="J91" s="1137"/>
      <c r="L91" s="1050" t="s">
        <v>18</v>
      </c>
      <c r="M91" s="1078">
        <v>31</v>
      </c>
      <c r="N91" s="1082">
        <v>55</v>
      </c>
      <c r="O91" s="1140">
        <f>SUM(M91:N91)</f>
        <v>86</v>
      </c>
      <c r="P91" s="1084">
        <v>0</v>
      </c>
      <c r="Q91" s="1141">
        <f>O91+P91</f>
        <v>86</v>
      </c>
      <c r="R91" s="1078">
        <v>32</v>
      </c>
      <c r="S91" s="1082">
        <v>61</v>
      </c>
      <c r="T91" s="1140">
        <f>SUM(R91:S91)</f>
        <v>93</v>
      </c>
      <c r="U91" s="1084">
        <v>0</v>
      </c>
      <c r="V91" s="1141">
        <f t="shared" ref="V91:V96" si="181">T91+U91</f>
        <v>93</v>
      </c>
      <c r="W91" s="1081">
        <f t="shared" si="180"/>
        <v>8.1395348837209234</v>
      </c>
      <c r="Y91" s="1127"/>
      <c r="Z91" s="1127"/>
    </row>
    <row r="92" spans="1:26">
      <c r="A92" s="1137"/>
      <c r="B92" s="1138"/>
      <c r="C92" s="1137"/>
      <c r="D92" s="1137"/>
      <c r="E92" s="1137"/>
      <c r="F92" s="1137"/>
      <c r="G92" s="1137"/>
      <c r="H92" s="1137"/>
      <c r="I92" s="1139"/>
      <c r="J92" s="1137"/>
      <c r="L92" s="1050" t="s">
        <v>19</v>
      </c>
      <c r="M92" s="1078">
        <v>24</v>
      </c>
      <c r="N92" s="1082">
        <v>44</v>
      </c>
      <c r="O92" s="1140">
        <f>SUM(M92:N92)</f>
        <v>68</v>
      </c>
      <c r="P92" s="1084">
        <v>0</v>
      </c>
      <c r="Q92" s="1141">
        <f>O92+P92</f>
        <v>68</v>
      </c>
      <c r="R92" s="1078">
        <v>25</v>
      </c>
      <c r="S92" s="1082">
        <v>57</v>
      </c>
      <c r="T92" s="1140">
        <f>SUM(R92:S92)</f>
        <v>82</v>
      </c>
      <c r="U92" s="1084">
        <v>0</v>
      </c>
      <c r="V92" s="1141">
        <f>T92+U92</f>
        <v>82</v>
      </c>
      <c r="W92" s="1081">
        <f>IF(Q92=0,0,((V92/Q92)-1)*100)</f>
        <v>20.588235294117641</v>
      </c>
      <c r="Y92" s="1127"/>
      <c r="Z92" s="1127"/>
    </row>
    <row r="93" spans="1:26" ht="13.5" thickBot="1">
      <c r="A93" s="1137"/>
      <c r="B93" s="1138"/>
      <c r="C93" s="1137"/>
      <c r="D93" s="1137"/>
      <c r="E93" s="1137"/>
      <c r="F93" s="1137"/>
      <c r="G93" s="1137"/>
      <c r="H93" s="1137"/>
      <c r="I93" s="1139"/>
      <c r="J93" s="1137"/>
      <c r="L93" s="1050" t="s">
        <v>20</v>
      </c>
      <c r="M93" s="1078">
        <v>31</v>
      </c>
      <c r="N93" s="1082">
        <v>84</v>
      </c>
      <c r="O93" s="1140">
        <f>SUM(M93:N93)</f>
        <v>115</v>
      </c>
      <c r="P93" s="1084">
        <v>0</v>
      </c>
      <c r="Q93" s="1141">
        <f>O93+P93</f>
        <v>115</v>
      </c>
      <c r="R93" s="1078">
        <v>32</v>
      </c>
      <c r="S93" s="1082">
        <v>94</v>
      </c>
      <c r="T93" s="1140">
        <f>SUM(R93:S93)</f>
        <v>126</v>
      </c>
      <c r="U93" s="1084">
        <v>0</v>
      </c>
      <c r="V93" s="1141">
        <f>T93+U93</f>
        <v>126</v>
      </c>
      <c r="W93" s="1081">
        <f>IF(Q93=0,0,((V93/Q93)-1)*100)</f>
        <v>9.565217391304337</v>
      </c>
      <c r="Y93" s="1127"/>
      <c r="Z93" s="1127"/>
    </row>
    <row r="94" spans="1:26" ht="14.25" thickTop="1" thickBot="1">
      <c r="A94" s="1137"/>
      <c r="B94" s="1138"/>
      <c r="C94" s="1137"/>
      <c r="D94" s="1137"/>
      <c r="E94" s="1137"/>
      <c r="F94" s="1137"/>
      <c r="G94" s="1137"/>
      <c r="H94" s="1137"/>
      <c r="I94" s="1139"/>
      <c r="J94" s="1137"/>
      <c r="L94" s="1143" t="s">
        <v>87</v>
      </c>
      <c r="M94" s="1144">
        <f>+M91+M92+M93</f>
        <v>86</v>
      </c>
      <c r="N94" s="1145">
        <f t="shared" ref="N94:V94" si="182">+N91+N92+N93</f>
        <v>183</v>
      </c>
      <c r="O94" s="1144">
        <f t="shared" si="182"/>
        <v>269</v>
      </c>
      <c r="P94" s="1144">
        <f t="shared" si="182"/>
        <v>0</v>
      </c>
      <c r="Q94" s="1146">
        <f t="shared" si="182"/>
        <v>269</v>
      </c>
      <c r="R94" s="1144">
        <f t="shared" si="182"/>
        <v>89</v>
      </c>
      <c r="S94" s="1145">
        <f t="shared" si="182"/>
        <v>212</v>
      </c>
      <c r="T94" s="1144">
        <f t="shared" si="182"/>
        <v>301</v>
      </c>
      <c r="U94" s="1144">
        <f t="shared" si="182"/>
        <v>0</v>
      </c>
      <c r="V94" s="1146">
        <f t="shared" si="182"/>
        <v>301</v>
      </c>
      <c r="W94" s="1147">
        <f t="shared" ref="W94" si="183">IF(Q94=0,0,((V94/Q94)-1)*100)</f>
        <v>11.895910780669139</v>
      </c>
      <c r="Y94" s="1127"/>
      <c r="Z94" s="1127"/>
    </row>
    <row r="95" spans="1:26" ht="13.5" thickTop="1">
      <c r="A95" s="1137"/>
      <c r="B95" s="1138"/>
      <c r="C95" s="1137"/>
      <c r="D95" s="1137"/>
      <c r="E95" s="1137"/>
      <c r="F95" s="1137"/>
      <c r="G95" s="1137"/>
      <c r="H95" s="1137"/>
      <c r="I95" s="1139"/>
      <c r="J95" s="1137"/>
      <c r="L95" s="1050" t="s">
        <v>21</v>
      </c>
      <c r="M95" s="1078">
        <v>42</v>
      </c>
      <c r="N95" s="1082">
        <v>60</v>
      </c>
      <c r="O95" s="1140">
        <f>SUM(M95:N95)</f>
        <v>102</v>
      </c>
      <c r="P95" s="1084">
        <v>0</v>
      </c>
      <c r="Q95" s="1141">
        <f>O95+P95</f>
        <v>102</v>
      </c>
      <c r="R95" s="1078">
        <v>34</v>
      </c>
      <c r="S95" s="1082">
        <v>89</v>
      </c>
      <c r="T95" s="1140">
        <f>SUM(R95:S95)</f>
        <v>123</v>
      </c>
      <c r="U95" s="1084">
        <v>0</v>
      </c>
      <c r="V95" s="1141">
        <f t="shared" si="181"/>
        <v>123</v>
      </c>
      <c r="W95" s="1081">
        <f t="shared" si="180"/>
        <v>20.588235294117641</v>
      </c>
      <c r="Y95" s="1127"/>
      <c r="Z95" s="1127"/>
    </row>
    <row r="96" spans="1:26">
      <c r="A96" s="1137"/>
      <c r="B96" s="1138"/>
      <c r="C96" s="1137"/>
      <c r="D96" s="1137"/>
      <c r="E96" s="1137"/>
      <c r="F96" s="1137"/>
      <c r="G96" s="1137"/>
      <c r="H96" s="1137"/>
      <c r="I96" s="1139"/>
      <c r="J96" s="1137"/>
      <c r="L96" s="1050" t="s">
        <v>88</v>
      </c>
      <c r="M96" s="1078">
        <v>35</v>
      </c>
      <c r="N96" s="1082">
        <v>104</v>
      </c>
      <c r="O96" s="1140">
        <f>SUM(M96:N96)</f>
        <v>139</v>
      </c>
      <c r="P96" s="1084">
        <v>0</v>
      </c>
      <c r="Q96" s="1141">
        <f>O96+P96</f>
        <v>139</v>
      </c>
      <c r="R96" s="1078">
        <v>37</v>
      </c>
      <c r="S96" s="1082">
        <v>100</v>
      </c>
      <c r="T96" s="1140">
        <f>SUM(R96:S96)</f>
        <v>137</v>
      </c>
      <c r="U96" s="1084">
        <v>0</v>
      </c>
      <c r="V96" s="1141">
        <f t="shared" si="181"/>
        <v>137</v>
      </c>
      <c r="W96" s="1081">
        <f t="shared" ref="W96" si="184">IF(Q96=0,0,((V96/Q96)-1)*100)</f>
        <v>-1.4388489208633115</v>
      </c>
      <c r="Y96" s="1127"/>
      <c r="Z96" s="1127"/>
    </row>
    <row r="97" spans="1:27" ht="13.5" thickBot="1">
      <c r="A97" s="1137"/>
      <c r="B97" s="1138"/>
      <c r="C97" s="1137"/>
      <c r="D97" s="1137"/>
      <c r="E97" s="1137"/>
      <c r="F97" s="1137"/>
      <c r="G97" s="1137"/>
      <c r="H97" s="1137"/>
      <c r="I97" s="1139"/>
      <c r="J97" s="1137"/>
      <c r="L97" s="1050" t="s">
        <v>22</v>
      </c>
      <c r="M97" s="1078">
        <v>29</v>
      </c>
      <c r="N97" s="1082">
        <v>93</v>
      </c>
      <c r="O97" s="1142">
        <f>SUM(M97:N97)</f>
        <v>122</v>
      </c>
      <c r="P97" s="1089">
        <v>0</v>
      </c>
      <c r="Q97" s="1141">
        <f>O97+P97</f>
        <v>122</v>
      </c>
      <c r="R97" s="1078">
        <v>30</v>
      </c>
      <c r="S97" s="1082">
        <v>81</v>
      </c>
      <c r="T97" s="1142">
        <f>SUM(R97:S97)</f>
        <v>111</v>
      </c>
      <c r="U97" s="1089">
        <v>0</v>
      </c>
      <c r="V97" s="1141">
        <f>T97+U97</f>
        <v>111</v>
      </c>
      <c r="W97" s="1081">
        <f>IF(Q97=0,0,((V97/Q97)-1)*100)</f>
        <v>-9.0163934426229488</v>
      </c>
      <c r="Y97" s="1127"/>
      <c r="Z97" s="1127"/>
    </row>
    <row r="98" spans="1:27" ht="14.25" thickTop="1" thickBot="1">
      <c r="A98" s="1137"/>
      <c r="B98" s="1138"/>
      <c r="C98" s="1137"/>
      <c r="D98" s="1137"/>
      <c r="E98" s="1137"/>
      <c r="F98" s="1137"/>
      <c r="G98" s="1137"/>
      <c r="H98" s="1137"/>
      <c r="I98" s="1139"/>
      <c r="J98" s="1137"/>
      <c r="L98" s="1148" t="s">
        <v>60</v>
      </c>
      <c r="M98" s="1149">
        <f>+M95+M96+M97</f>
        <v>106</v>
      </c>
      <c r="N98" s="1149">
        <f t="shared" ref="N98" si="185">+N95+N96+N97</f>
        <v>257</v>
      </c>
      <c r="O98" s="1150">
        <f t="shared" ref="O98" si="186">+O95+O96+O97</f>
        <v>363</v>
      </c>
      <c r="P98" s="1150">
        <f t="shared" ref="P98" si="187">+P95+P96+P97</f>
        <v>0</v>
      </c>
      <c r="Q98" s="1150">
        <f t="shared" ref="Q98" si="188">+Q95+Q96+Q97</f>
        <v>363</v>
      </c>
      <c r="R98" s="1149">
        <f t="shared" ref="R98" si="189">+R95+R96+R97</f>
        <v>101</v>
      </c>
      <c r="S98" s="1149">
        <f t="shared" ref="S98" si="190">+S95+S96+S97</f>
        <v>270</v>
      </c>
      <c r="T98" s="1150">
        <f t="shared" ref="T98" si="191">+T95+T96+T97</f>
        <v>371</v>
      </c>
      <c r="U98" s="1150">
        <f t="shared" ref="U98" si="192">+U95+U96+U97</f>
        <v>0</v>
      </c>
      <c r="V98" s="1150">
        <f t="shared" ref="V98" si="193">+V95+V96+V97</f>
        <v>371</v>
      </c>
      <c r="W98" s="1151">
        <f>IF(Q98=0,0,((V98/Q98)-1)*100)</f>
        <v>2.2038567493112948</v>
      </c>
      <c r="Y98" s="1127"/>
      <c r="Z98" s="1127"/>
    </row>
    <row r="99" spans="1:27" ht="13.5" thickTop="1">
      <c r="A99" s="1137"/>
      <c r="B99" s="1138"/>
      <c r="C99" s="1137"/>
      <c r="D99" s="1137"/>
      <c r="E99" s="1137"/>
      <c r="F99" s="1137"/>
      <c r="G99" s="1137"/>
      <c r="H99" s="1137"/>
      <c r="I99" s="1139"/>
      <c r="J99" s="1137"/>
      <c r="L99" s="1050" t="s">
        <v>24</v>
      </c>
      <c r="M99" s="1078">
        <v>40</v>
      </c>
      <c r="N99" s="1082">
        <v>82</v>
      </c>
      <c r="O99" s="1142">
        <f>SUM(M99:N99)</f>
        <v>122</v>
      </c>
      <c r="P99" s="1120">
        <v>0</v>
      </c>
      <c r="Q99" s="1141">
        <f>O99+P99</f>
        <v>122</v>
      </c>
      <c r="R99" s="1078">
        <v>46</v>
      </c>
      <c r="S99" s="1082">
        <v>52</v>
      </c>
      <c r="T99" s="1142">
        <f>SUM(R99:S99)</f>
        <v>98</v>
      </c>
      <c r="U99" s="1120">
        <v>0</v>
      </c>
      <c r="V99" s="1141">
        <f>T99+U99</f>
        <v>98</v>
      </c>
      <c r="W99" s="1081">
        <f>IF(Q99=0,0,((V99/Q99)-1)*100)</f>
        <v>-19.672131147540984</v>
      </c>
    </row>
    <row r="100" spans="1:27">
      <c r="A100" s="1137"/>
      <c r="B100" s="1138"/>
      <c r="C100" s="1137"/>
      <c r="D100" s="1137"/>
      <c r="E100" s="1137"/>
      <c r="F100" s="1137"/>
      <c r="G100" s="1137"/>
      <c r="H100" s="1137"/>
      <c r="I100" s="1139"/>
      <c r="J100" s="1137"/>
      <c r="L100" s="1050" t="s">
        <v>25</v>
      </c>
      <c r="M100" s="1078">
        <v>35</v>
      </c>
      <c r="N100" s="1082">
        <v>84</v>
      </c>
      <c r="O100" s="1142">
        <f>SUM(M100:N100)</f>
        <v>119</v>
      </c>
      <c r="P100" s="1084">
        <v>0</v>
      </c>
      <c r="Q100" s="1141">
        <f>O100+P100</f>
        <v>119</v>
      </c>
      <c r="R100" s="1078">
        <v>26</v>
      </c>
      <c r="S100" s="1082">
        <v>34</v>
      </c>
      <c r="T100" s="1142">
        <f>SUM(R100:S100)</f>
        <v>60</v>
      </c>
      <c r="U100" s="1084">
        <v>0</v>
      </c>
      <c r="V100" s="1141">
        <f t="shared" ref="V100" si="194">T100+U100</f>
        <v>60</v>
      </c>
      <c r="W100" s="1081">
        <f t="shared" ref="W100" si="195">IF(Q100=0,0,((V100/Q100)-1)*100)</f>
        <v>-49.579831932773111</v>
      </c>
    </row>
    <row r="101" spans="1:27" ht="13.5" thickBot="1">
      <c r="A101" s="1152"/>
      <c r="B101" s="1138"/>
      <c r="C101" s="1137"/>
      <c r="D101" s="1137"/>
      <c r="E101" s="1137"/>
      <c r="F101" s="1137"/>
      <c r="G101" s="1137"/>
      <c r="H101" s="1137"/>
      <c r="I101" s="1139"/>
      <c r="J101" s="1152"/>
      <c r="L101" s="1050" t="s">
        <v>26</v>
      </c>
      <c r="M101" s="1078">
        <v>32</v>
      </c>
      <c r="N101" s="1082">
        <v>55</v>
      </c>
      <c r="O101" s="1142">
        <f>SUM(M101:N101)</f>
        <v>87</v>
      </c>
      <c r="P101" s="1084">
        <v>0</v>
      </c>
      <c r="Q101" s="1141">
        <f>+P101+O101</f>
        <v>87</v>
      </c>
      <c r="R101" s="1078">
        <v>34</v>
      </c>
      <c r="S101" s="1082">
        <v>63</v>
      </c>
      <c r="T101" s="1142">
        <f>SUM(R101:S101)</f>
        <v>97</v>
      </c>
      <c r="U101" s="1084">
        <v>0</v>
      </c>
      <c r="V101" s="1141">
        <f>T101+U101</f>
        <v>97</v>
      </c>
      <c r="W101" s="1081">
        <f>IF(Q101=0,0,((V101/Q101)-1)*100)</f>
        <v>11.494252873563227</v>
      </c>
    </row>
    <row r="102" spans="1:27" ht="14.25" thickTop="1" thickBot="1">
      <c r="A102" s="1137"/>
      <c r="B102" s="1138"/>
      <c r="C102" s="1137"/>
      <c r="D102" s="1137"/>
      <c r="E102" s="1137"/>
      <c r="F102" s="1137"/>
      <c r="G102" s="1137"/>
      <c r="H102" s="1137"/>
      <c r="I102" s="1139"/>
      <c r="J102" s="1137"/>
      <c r="L102" s="1143" t="s">
        <v>27</v>
      </c>
      <c r="M102" s="1144">
        <f>+M99+M100+M101</f>
        <v>107</v>
      </c>
      <c r="N102" s="1145">
        <f t="shared" ref="N102:V102" si="196">+N99+N100+N101</f>
        <v>221</v>
      </c>
      <c r="O102" s="1144">
        <f t="shared" si="196"/>
        <v>328</v>
      </c>
      <c r="P102" s="1144">
        <f t="shared" si="196"/>
        <v>0</v>
      </c>
      <c r="Q102" s="1144">
        <f t="shared" si="196"/>
        <v>328</v>
      </c>
      <c r="R102" s="1144">
        <f t="shared" si="196"/>
        <v>106</v>
      </c>
      <c r="S102" s="1145">
        <f t="shared" si="196"/>
        <v>149</v>
      </c>
      <c r="T102" s="1144">
        <f t="shared" si="196"/>
        <v>255</v>
      </c>
      <c r="U102" s="1144">
        <f t="shared" si="196"/>
        <v>0</v>
      </c>
      <c r="V102" s="1144">
        <f t="shared" si="196"/>
        <v>255</v>
      </c>
      <c r="W102" s="1147">
        <f t="shared" ref="W102" si="197">IF(Q102=0,0,((V102/Q102)-1)*100)</f>
        <v>-22.256097560975608</v>
      </c>
    </row>
    <row r="103" spans="1:27" s="1043" customFormat="1" ht="14.25" thickTop="1" thickBot="1">
      <c r="A103" s="1137"/>
      <c r="B103" s="1138"/>
      <c r="C103" s="1137"/>
      <c r="D103" s="1137"/>
      <c r="E103" s="1137"/>
      <c r="F103" s="1137"/>
      <c r="G103" s="1137"/>
      <c r="H103" s="1137"/>
      <c r="I103" s="1139"/>
      <c r="J103" s="1137"/>
      <c r="L103" s="1143" t="s">
        <v>92</v>
      </c>
      <c r="M103" s="1144">
        <f>+M94+M98+M99+M100+M101</f>
        <v>299</v>
      </c>
      <c r="N103" s="1145">
        <f t="shared" ref="N103:V103" si="198">+N94+N98+N99+N100+N101</f>
        <v>661</v>
      </c>
      <c r="O103" s="1144">
        <f t="shared" si="198"/>
        <v>960</v>
      </c>
      <c r="P103" s="1144">
        <f t="shared" si="198"/>
        <v>0</v>
      </c>
      <c r="Q103" s="1144">
        <f t="shared" si="198"/>
        <v>960</v>
      </c>
      <c r="R103" s="1144">
        <f t="shared" si="198"/>
        <v>296</v>
      </c>
      <c r="S103" s="1145">
        <f t="shared" si="198"/>
        <v>631</v>
      </c>
      <c r="T103" s="1144">
        <f t="shared" si="198"/>
        <v>927</v>
      </c>
      <c r="U103" s="1144">
        <f t="shared" si="198"/>
        <v>0</v>
      </c>
      <c r="V103" s="1146">
        <f t="shared" si="198"/>
        <v>927</v>
      </c>
      <c r="W103" s="1147">
        <f>IF(Q103=0,0,((V103/Q103)-1)*100)</f>
        <v>-3.4375000000000044</v>
      </c>
      <c r="X103" s="1045"/>
      <c r="Y103" s="1127"/>
      <c r="Z103" s="1127"/>
      <c r="AA103" s="1107"/>
    </row>
    <row r="104" spans="1:27" ht="14.25" thickTop="1" thickBot="1">
      <c r="A104" s="1137"/>
      <c r="B104" s="1138"/>
      <c r="C104" s="1137"/>
      <c r="D104" s="1137"/>
      <c r="E104" s="1137"/>
      <c r="F104" s="1137"/>
      <c r="G104" s="1137"/>
      <c r="H104" s="1137"/>
      <c r="I104" s="1139"/>
      <c r="J104" s="1137"/>
      <c r="L104" s="1143" t="s">
        <v>89</v>
      </c>
      <c r="M104" s="1144">
        <f>+M90+M94+M98+M102</f>
        <v>421</v>
      </c>
      <c r="N104" s="1145">
        <f t="shared" ref="N104:V104" si="199">+N90+N94+N98+N102</f>
        <v>943</v>
      </c>
      <c r="O104" s="1144">
        <f t="shared" si="199"/>
        <v>1364</v>
      </c>
      <c r="P104" s="1144">
        <f t="shared" si="199"/>
        <v>0</v>
      </c>
      <c r="Q104" s="1146">
        <f t="shared" si="199"/>
        <v>1364</v>
      </c>
      <c r="R104" s="1144">
        <f t="shared" si="199"/>
        <v>475</v>
      </c>
      <c r="S104" s="1145">
        <f t="shared" si="199"/>
        <v>828</v>
      </c>
      <c r="T104" s="1144">
        <f t="shared" si="199"/>
        <v>1303</v>
      </c>
      <c r="U104" s="1144">
        <f t="shared" si="199"/>
        <v>0</v>
      </c>
      <c r="V104" s="1146">
        <f t="shared" si="199"/>
        <v>1303</v>
      </c>
      <c r="W104" s="1147">
        <f t="shared" ref="W104" si="200">IF(Q104=0,0,((V104/Q104)-1)*100)</f>
        <v>-4.4721407624633391</v>
      </c>
      <c r="Y104" s="1127"/>
      <c r="Z104" s="1127"/>
    </row>
    <row r="105" spans="1:27" ht="14.25" thickTop="1" thickBot="1">
      <c r="A105" s="1137"/>
      <c r="B105" s="1138"/>
      <c r="C105" s="1137"/>
      <c r="D105" s="1137"/>
      <c r="E105" s="1137"/>
      <c r="F105" s="1137"/>
      <c r="G105" s="1137"/>
      <c r="H105" s="1137"/>
      <c r="I105" s="1139"/>
      <c r="J105" s="1137"/>
      <c r="L105" s="1126" t="s">
        <v>59</v>
      </c>
      <c r="M105" s="1043"/>
      <c r="N105" s="1043"/>
      <c r="O105" s="1043"/>
      <c r="P105" s="1043"/>
      <c r="Q105" s="1043"/>
      <c r="R105" s="1043"/>
      <c r="S105" s="1043"/>
      <c r="T105" s="1043"/>
      <c r="U105" s="1043"/>
      <c r="V105" s="1043"/>
      <c r="W105" s="1047"/>
    </row>
    <row r="106" spans="1:27" ht="13.5" thickTop="1">
      <c r="B106" s="1138"/>
      <c r="C106" s="1137"/>
      <c r="D106" s="1137"/>
      <c r="E106" s="1137"/>
      <c r="F106" s="1137"/>
      <c r="G106" s="1137"/>
      <c r="H106" s="1137"/>
      <c r="I106" s="1139"/>
      <c r="L106" s="1491" t="s">
        <v>44</v>
      </c>
      <c r="M106" s="1492"/>
      <c r="N106" s="1492"/>
      <c r="O106" s="1492"/>
      <c r="P106" s="1492"/>
      <c r="Q106" s="1492"/>
      <c r="R106" s="1492"/>
      <c r="S106" s="1492"/>
      <c r="T106" s="1492"/>
      <c r="U106" s="1492"/>
      <c r="V106" s="1492"/>
      <c r="W106" s="1493"/>
    </row>
    <row r="107" spans="1:27" ht="13.5" thickBot="1">
      <c r="B107" s="1138"/>
      <c r="C107" s="1137"/>
      <c r="D107" s="1137"/>
      <c r="E107" s="1137"/>
      <c r="F107" s="1137"/>
      <c r="G107" s="1137"/>
      <c r="H107" s="1137"/>
      <c r="I107" s="1139"/>
      <c r="L107" s="1494" t="s">
        <v>45</v>
      </c>
      <c r="M107" s="1495"/>
      <c r="N107" s="1495"/>
      <c r="O107" s="1495"/>
      <c r="P107" s="1495"/>
      <c r="Q107" s="1495"/>
      <c r="R107" s="1495"/>
      <c r="S107" s="1495"/>
      <c r="T107" s="1495"/>
      <c r="U107" s="1495"/>
      <c r="V107" s="1495"/>
      <c r="W107" s="1496"/>
    </row>
    <row r="108" spans="1:27" ht="14.25" thickTop="1" thickBot="1">
      <c r="B108" s="1138"/>
      <c r="C108" s="1137"/>
      <c r="D108" s="1137"/>
      <c r="E108" s="1137"/>
      <c r="F108" s="1137"/>
      <c r="G108" s="1137"/>
      <c r="H108" s="1137"/>
      <c r="I108" s="1139"/>
      <c r="L108" s="1046"/>
      <c r="M108" s="1043"/>
      <c r="N108" s="1043"/>
      <c r="O108" s="1043"/>
      <c r="P108" s="1043"/>
      <c r="Q108" s="1043"/>
      <c r="R108" s="1043"/>
      <c r="S108" s="1043"/>
      <c r="T108" s="1043"/>
      <c r="U108" s="1043"/>
      <c r="V108" s="1043"/>
      <c r="W108" s="1130" t="s">
        <v>40</v>
      </c>
    </row>
    <row r="109" spans="1:27" ht="14.25" thickTop="1" thickBot="1">
      <c r="B109" s="1046"/>
      <c r="C109" s="1043"/>
      <c r="D109" s="1043"/>
      <c r="E109" s="1043"/>
      <c r="F109" s="1043"/>
      <c r="G109" s="1043"/>
      <c r="H109" s="1043"/>
      <c r="I109" s="1047"/>
      <c r="L109" s="1048"/>
      <c r="M109" s="1488" t="s">
        <v>90</v>
      </c>
      <c r="N109" s="1489"/>
      <c r="O109" s="1489"/>
      <c r="P109" s="1489"/>
      <c r="Q109" s="1490"/>
      <c r="R109" s="1488" t="s">
        <v>91</v>
      </c>
      <c r="S109" s="1489"/>
      <c r="T109" s="1489"/>
      <c r="U109" s="1489"/>
      <c r="V109" s="1490"/>
      <c r="W109" s="1049" t="s">
        <v>4</v>
      </c>
    </row>
    <row r="110" spans="1:27" ht="13.5" thickTop="1">
      <c r="B110" s="1138"/>
      <c r="C110" s="1137"/>
      <c r="D110" s="1137"/>
      <c r="E110" s="1137"/>
      <c r="F110" s="1137"/>
      <c r="G110" s="1137"/>
      <c r="H110" s="1137"/>
      <c r="I110" s="1139"/>
      <c r="L110" s="1050" t="s">
        <v>5</v>
      </c>
      <c r="M110" s="1051"/>
      <c r="N110" s="1055"/>
      <c r="O110" s="1131"/>
      <c r="P110" s="1057"/>
      <c r="Q110" s="1132"/>
      <c r="R110" s="1051"/>
      <c r="S110" s="1055"/>
      <c r="T110" s="1131"/>
      <c r="U110" s="1057"/>
      <c r="V110" s="1132"/>
      <c r="W110" s="1054" t="s">
        <v>6</v>
      </c>
    </row>
    <row r="111" spans="1:27" ht="13.5" thickBot="1">
      <c r="B111" s="1138"/>
      <c r="C111" s="1137"/>
      <c r="D111" s="1137"/>
      <c r="E111" s="1137"/>
      <c r="F111" s="1137"/>
      <c r="G111" s="1137"/>
      <c r="H111" s="1137"/>
      <c r="I111" s="1139"/>
      <c r="L111" s="1058"/>
      <c r="M111" s="1063" t="s">
        <v>41</v>
      </c>
      <c r="N111" s="1064" t="s">
        <v>42</v>
      </c>
      <c r="O111" s="1133" t="s">
        <v>43</v>
      </c>
      <c r="P111" s="1066" t="s">
        <v>13</v>
      </c>
      <c r="Q111" s="1134" t="s">
        <v>9</v>
      </c>
      <c r="R111" s="1063" t="s">
        <v>41</v>
      </c>
      <c r="S111" s="1064" t="s">
        <v>42</v>
      </c>
      <c r="T111" s="1133" t="s">
        <v>43</v>
      </c>
      <c r="U111" s="1066" t="s">
        <v>13</v>
      </c>
      <c r="V111" s="1134" t="s">
        <v>9</v>
      </c>
      <c r="W111" s="1062"/>
    </row>
    <row r="112" spans="1:27" ht="4.5" customHeight="1" thickTop="1">
      <c r="B112" s="1138"/>
      <c r="C112" s="1137"/>
      <c r="D112" s="1137"/>
      <c r="E112" s="1137"/>
      <c r="F112" s="1137"/>
      <c r="G112" s="1137"/>
      <c r="H112" s="1137"/>
      <c r="I112" s="1139"/>
      <c r="L112" s="1050"/>
      <c r="M112" s="1071"/>
      <c r="N112" s="1072"/>
      <c r="O112" s="1135"/>
      <c r="P112" s="1074"/>
      <c r="Q112" s="1136"/>
      <c r="R112" s="1071"/>
      <c r="S112" s="1072"/>
      <c r="T112" s="1135"/>
      <c r="U112" s="1074"/>
      <c r="V112" s="1136"/>
      <c r="W112" s="1076"/>
    </row>
    <row r="113" spans="1:26" ht="14.25" customHeight="1">
      <c r="B113" s="1138"/>
      <c r="C113" s="1137"/>
      <c r="D113" s="1137"/>
      <c r="E113" s="1137"/>
      <c r="F113" s="1137"/>
      <c r="G113" s="1137"/>
      <c r="H113" s="1137"/>
      <c r="I113" s="1139"/>
      <c r="L113" s="1050" t="s">
        <v>14</v>
      </c>
      <c r="M113" s="1078">
        <v>317</v>
      </c>
      <c r="N113" s="1082">
        <v>1074</v>
      </c>
      <c r="O113" s="1140">
        <f>SUM(M113:N113)</f>
        <v>1391</v>
      </c>
      <c r="P113" s="1084">
        <v>0</v>
      </c>
      <c r="Q113" s="1141">
        <f>O113+P113</f>
        <v>1391</v>
      </c>
      <c r="R113" s="1078">
        <v>354</v>
      </c>
      <c r="S113" s="1082">
        <v>1020</v>
      </c>
      <c r="T113" s="1142">
        <f>SUM(R113:S113)</f>
        <v>1374</v>
      </c>
      <c r="U113" s="1084">
        <v>0</v>
      </c>
      <c r="V113" s="1141">
        <f>T113+U113</f>
        <v>1374</v>
      </c>
      <c r="W113" s="1081">
        <f t="shared" ref="W113:W121" si="201">IF(Q113=0,0,((V113/Q113)-1)*100)</f>
        <v>-1.2221423436376666</v>
      </c>
    </row>
    <row r="114" spans="1:26" ht="14.25" customHeight="1">
      <c r="B114" s="1138"/>
      <c r="C114" s="1137"/>
      <c r="D114" s="1137"/>
      <c r="E114" s="1137"/>
      <c r="F114" s="1137"/>
      <c r="G114" s="1137"/>
      <c r="H114" s="1137"/>
      <c r="I114" s="1139"/>
      <c r="L114" s="1050" t="s">
        <v>15</v>
      </c>
      <c r="M114" s="1078">
        <v>342</v>
      </c>
      <c r="N114" s="1082">
        <v>1093</v>
      </c>
      <c r="O114" s="1140">
        <f>SUM(M114:N114)</f>
        <v>1435</v>
      </c>
      <c r="P114" s="1084">
        <v>0</v>
      </c>
      <c r="Q114" s="1141">
        <f>O114+P114</f>
        <v>1435</v>
      </c>
      <c r="R114" s="1078">
        <v>360</v>
      </c>
      <c r="S114" s="1082">
        <v>1099</v>
      </c>
      <c r="T114" s="1142">
        <f>SUM(R114:S114)</f>
        <v>1459</v>
      </c>
      <c r="U114" s="1084">
        <v>0</v>
      </c>
      <c r="V114" s="1141">
        <f>T114+U114</f>
        <v>1459</v>
      </c>
      <c r="W114" s="1081">
        <f t="shared" si="201"/>
        <v>1.672473867595814</v>
      </c>
    </row>
    <row r="115" spans="1:26" ht="14.25" customHeight="1" thickBot="1">
      <c r="B115" s="1138"/>
      <c r="C115" s="1137"/>
      <c r="D115" s="1137"/>
      <c r="E115" s="1137"/>
      <c r="F115" s="1137"/>
      <c r="G115" s="1137"/>
      <c r="H115" s="1137"/>
      <c r="I115" s="1139"/>
      <c r="L115" s="1058" t="s">
        <v>16</v>
      </c>
      <c r="M115" s="1078">
        <v>377</v>
      </c>
      <c r="N115" s="1082">
        <v>1210</v>
      </c>
      <c r="O115" s="1140">
        <f>SUM(M115:N115)</f>
        <v>1587</v>
      </c>
      <c r="P115" s="1084">
        <v>0</v>
      </c>
      <c r="Q115" s="1141">
        <f>O115+P115</f>
        <v>1587</v>
      </c>
      <c r="R115" s="1078">
        <v>359</v>
      </c>
      <c r="S115" s="1082">
        <v>1216</v>
      </c>
      <c r="T115" s="1142">
        <f>SUM(R115:S115)</f>
        <v>1575</v>
      </c>
      <c r="U115" s="1084">
        <v>0</v>
      </c>
      <c r="V115" s="1141">
        <f>T115+U115</f>
        <v>1575</v>
      </c>
      <c r="W115" s="1081">
        <f t="shared" si="201"/>
        <v>-0.75614366729678251</v>
      </c>
    </row>
    <row r="116" spans="1:26" ht="14.25" customHeight="1" thickTop="1" thickBot="1">
      <c r="B116" s="1138"/>
      <c r="C116" s="1137"/>
      <c r="D116" s="1137"/>
      <c r="E116" s="1137"/>
      <c r="F116" s="1137"/>
      <c r="G116" s="1137"/>
      <c r="H116" s="1137"/>
      <c r="I116" s="1139"/>
      <c r="L116" s="1143" t="s">
        <v>55</v>
      </c>
      <c r="M116" s="1144">
        <f>+M113+M114+M115</f>
        <v>1036</v>
      </c>
      <c r="N116" s="1145">
        <f>+N113+N114+N115</f>
        <v>3377</v>
      </c>
      <c r="O116" s="1144">
        <f>O113+O114+O115</f>
        <v>4413</v>
      </c>
      <c r="P116" s="1144">
        <f>P113+P114+P115</f>
        <v>0</v>
      </c>
      <c r="Q116" s="1146">
        <f>+Q113+Q114+Q115</f>
        <v>4413</v>
      </c>
      <c r="R116" s="1144">
        <f>+R113+R114+R115</f>
        <v>1073</v>
      </c>
      <c r="S116" s="1145">
        <f>+S113+S114+S115</f>
        <v>3335</v>
      </c>
      <c r="T116" s="1144">
        <f>T113+T114+T115</f>
        <v>4408</v>
      </c>
      <c r="U116" s="1144">
        <f>U113+U114+U115</f>
        <v>0</v>
      </c>
      <c r="V116" s="1146">
        <f>+V113+V114+V115</f>
        <v>4408</v>
      </c>
      <c r="W116" s="1147">
        <f t="shared" si="201"/>
        <v>-0.11330160888284313</v>
      </c>
      <c r="Y116" s="1127"/>
      <c r="Z116" s="1127"/>
    </row>
    <row r="117" spans="1:26" ht="14.25" customHeight="1" thickTop="1">
      <c r="B117" s="1138"/>
      <c r="C117" s="1137"/>
      <c r="D117" s="1137"/>
      <c r="E117" s="1137"/>
      <c r="F117" s="1137"/>
      <c r="G117" s="1137"/>
      <c r="H117" s="1137"/>
      <c r="I117" s="1139"/>
      <c r="L117" s="1050" t="s">
        <v>18</v>
      </c>
      <c r="M117" s="1078">
        <v>330</v>
      </c>
      <c r="N117" s="1082">
        <v>1211</v>
      </c>
      <c r="O117" s="1140">
        <f>SUM(M117:N117)</f>
        <v>1541</v>
      </c>
      <c r="P117" s="1084">
        <v>0</v>
      </c>
      <c r="Q117" s="1141">
        <f>O117+P117</f>
        <v>1541</v>
      </c>
      <c r="R117" s="1078">
        <v>294</v>
      </c>
      <c r="S117" s="1082">
        <v>1145</v>
      </c>
      <c r="T117" s="1140">
        <f>SUM(R117:S117)</f>
        <v>1439</v>
      </c>
      <c r="U117" s="1084">
        <v>0</v>
      </c>
      <c r="V117" s="1141">
        <f>T117+U117</f>
        <v>1439</v>
      </c>
      <c r="W117" s="1081">
        <f t="shared" si="201"/>
        <v>-6.6190785204412688</v>
      </c>
      <c r="Y117" s="1127"/>
      <c r="Z117" s="1127"/>
    </row>
    <row r="118" spans="1:26" ht="14.25" customHeight="1">
      <c r="B118" s="1138"/>
      <c r="C118" s="1137"/>
      <c r="D118" s="1137"/>
      <c r="E118" s="1137"/>
      <c r="F118" s="1137"/>
      <c r="G118" s="1137"/>
      <c r="H118" s="1137"/>
      <c r="I118" s="1139"/>
      <c r="L118" s="1050" t="s">
        <v>19</v>
      </c>
      <c r="M118" s="1078">
        <v>312</v>
      </c>
      <c r="N118" s="1082">
        <v>1210</v>
      </c>
      <c r="O118" s="1140">
        <f>SUM(M118:N118)</f>
        <v>1522</v>
      </c>
      <c r="P118" s="1084">
        <v>0</v>
      </c>
      <c r="Q118" s="1141">
        <f>O118+P118</f>
        <v>1522</v>
      </c>
      <c r="R118" s="1078">
        <v>246</v>
      </c>
      <c r="S118" s="1082">
        <v>1312</v>
      </c>
      <c r="T118" s="1140">
        <f>SUM(R118:S118)</f>
        <v>1558</v>
      </c>
      <c r="U118" s="1084">
        <v>0</v>
      </c>
      <c r="V118" s="1141">
        <f>T118+U118</f>
        <v>1558</v>
      </c>
      <c r="W118" s="1081">
        <f>IF(Q118=0,0,((V118/Q118)-1)*100)</f>
        <v>2.3653088042050019</v>
      </c>
      <c r="Y118" s="1127"/>
      <c r="Z118" s="1127"/>
    </row>
    <row r="119" spans="1:26" ht="14.25" customHeight="1" thickBot="1">
      <c r="B119" s="1138"/>
      <c r="C119" s="1137"/>
      <c r="D119" s="1137"/>
      <c r="E119" s="1137"/>
      <c r="F119" s="1137"/>
      <c r="G119" s="1137"/>
      <c r="H119" s="1137"/>
      <c r="I119" s="1139"/>
      <c r="L119" s="1050" t="s">
        <v>20</v>
      </c>
      <c r="M119" s="1078">
        <v>331</v>
      </c>
      <c r="N119" s="1082">
        <v>1197</v>
      </c>
      <c r="O119" s="1140">
        <f>SUM(M119:N119)</f>
        <v>1528</v>
      </c>
      <c r="P119" s="1084">
        <v>0</v>
      </c>
      <c r="Q119" s="1141">
        <f>O119+P119</f>
        <v>1528</v>
      </c>
      <c r="R119" s="1078">
        <v>285</v>
      </c>
      <c r="S119" s="1082">
        <v>1242</v>
      </c>
      <c r="T119" s="1140">
        <f>SUM(R119:S119)</f>
        <v>1527</v>
      </c>
      <c r="U119" s="1084">
        <v>0</v>
      </c>
      <c r="V119" s="1141">
        <f>T119+U119</f>
        <v>1527</v>
      </c>
      <c r="W119" s="1081">
        <f>IF(Q119=0,0,((V119/Q119)-1)*100)</f>
        <v>-6.5445026178012622E-2</v>
      </c>
      <c r="Y119" s="1127"/>
      <c r="Z119" s="1127"/>
    </row>
    <row r="120" spans="1:26" ht="14.25" thickTop="1" thickBot="1">
      <c r="A120" s="1137"/>
      <c r="B120" s="1138"/>
      <c r="C120" s="1137"/>
      <c r="D120" s="1137"/>
      <c r="E120" s="1137"/>
      <c r="F120" s="1137"/>
      <c r="G120" s="1137"/>
      <c r="H120" s="1137"/>
      <c r="I120" s="1139"/>
      <c r="J120" s="1137"/>
      <c r="L120" s="1143" t="s">
        <v>87</v>
      </c>
      <c r="M120" s="1144">
        <f>+M117+M118+M119</f>
        <v>973</v>
      </c>
      <c r="N120" s="1145">
        <f t="shared" ref="N120" si="202">+N117+N118+N119</f>
        <v>3618</v>
      </c>
      <c r="O120" s="1144">
        <f t="shared" ref="O120" si="203">+O117+O118+O119</f>
        <v>4591</v>
      </c>
      <c r="P120" s="1144">
        <f t="shared" ref="P120" si="204">+P117+P118+P119</f>
        <v>0</v>
      </c>
      <c r="Q120" s="1146">
        <f t="shared" ref="Q120" si="205">+Q117+Q118+Q119</f>
        <v>4591</v>
      </c>
      <c r="R120" s="1144">
        <f t="shared" ref="R120" si="206">+R117+R118+R119</f>
        <v>825</v>
      </c>
      <c r="S120" s="1145">
        <f t="shared" ref="S120" si="207">+S117+S118+S119</f>
        <v>3699</v>
      </c>
      <c r="T120" s="1144">
        <f t="shared" ref="T120" si="208">+T117+T118+T119</f>
        <v>4524</v>
      </c>
      <c r="U120" s="1144">
        <f t="shared" ref="U120" si="209">+U117+U118+U119</f>
        <v>0</v>
      </c>
      <c r="V120" s="1146">
        <f t="shared" ref="V120" si="210">+V117+V118+V119</f>
        <v>4524</v>
      </c>
      <c r="W120" s="1147">
        <f t="shared" ref="W120" si="211">IF(Q120=0,0,((V120/Q120)-1)*100)</f>
        <v>-1.4593770420387675</v>
      </c>
      <c r="Y120" s="1127"/>
      <c r="Z120" s="1127"/>
    </row>
    <row r="121" spans="1:26" ht="14.25" customHeight="1" thickTop="1">
      <c r="B121" s="1138"/>
      <c r="C121" s="1137"/>
      <c r="D121" s="1137"/>
      <c r="E121" s="1137"/>
      <c r="F121" s="1137"/>
      <c r="G121" s="1137"/>
      <c r="H121" s="1137"/>
      <c r="I121" s="1139"/>
      <c r="L121" s="1050" t="s">
        <v>21</v>
      </c>
      <c r="M121" s="1078">
        <v>272</v>
      </c>
      <c r="N121" s="1082">
        <v>897</v>
      </c>
      <c r="O121" s="1140">
        <f>SUM(M121:N121)</f>
        <v>1169</v>
      </c>
      <c r="P121" s="1084">
        <v>0</v>
      </c>
      <c r="Q121" s="1141">
        <f>SUM(O121:P121)</f>
        <v>1169</v>
      </c>
      <c r="R121" s="1078">
        <v>233</v>
      </c>
      <c r="S121" s="1082">
        <v>932</v>
      </c>
      <c r="T121" s="1140">
        <f>SUM(R121:S121)</f>
        <v>1165</v>
      </c>
      <c r="U121" s="1084">
        <v>0</v>
      </c>
      <c r="V121" s="1141">
        <f>SUM(T121:U121)</f>
        <v>1165</v>
      </c>
      <c r="W121" s="1081">
        <f t="shared" si="201"/>
        <v>-0.34217279726261873</v>
      </c>
      <c r="Y121" s="1127"/>
      <c r="Z121" s="1127"/>
    </row>
    <row r="122" spans="1:26" ht="14.25" customHeight="1">
      <c r="B122" s="1138"/>
      <c r="C122" s="1137"/>
      <c r="D122" s="1137"/>
      <c r="E122" s="1137"/>
      <c r="F122" s="1137"/>
      <c r="G122" s="1137"/>
      <c r="H122" s="1137"/>
      <c r="I122" s="1139"/>
      <c r="L122" s="1050" t="s">
        <v>88</v>
      </c>
      <c r="M122" s="1078">
        <v>312</v>
      </c>
      <c r="N122" s="1082">
        <v>1006</v>
      </c>
      <c r="O122" s="1140">
        <f>SUM(M122:N122)</f>
        <v>1318</v>
      </c>
      <c r="P122" s="1084">
        <v>0</v>
      </c>
      <c r="Q122" s="1141">
        <f>SUM(O122:P122)</f>
        <v>1318</v>
      </c>
      <c r="R122" s="1078">
        <v>255</v>
      </c>
      <c r="S122" s="1082">
        <v>1078</v>
      </c>
      <c r="T122" s="1140">
        <f>SUM(R122:S122)</f>
        <v>1333</v>
      </c>
      <c r="U122" s="1084">
        <v>0</v>
      </c>
      <c r="V122" s="1141">
        <f>SUM(T122:U122)</f>
        <v>1333</v>
      </c>
      <c r="W122" s="1081">
        <f t="shared" ref="W122:W126" si="212">IF(Q122=0,0,((V122/Q122)-1)*100)</f>
        <v>1.1380880121396153</v>
      </c>
      <c r="Y122" s="1127"/>
      <c r="Z122" s="1127"/>
    </row>
    <row r="123" spans="1:26" ht="14.25" customHeight="1" thickBot="1">
      <c r="B123" s="1138"/>
      <c r="C123" s="1137"/>
      <c r="D123" s="1137"/>
      <c r="E123" s="1137"/>
      <c r="F123" s="1137"/>
      <c r="G123" s="1137"/>
      <c r="H123" s="1137"/>
      <c r="I123" s="1139"/>
      <c r="L123" s="1050" t="s">
        <v>22</v>
      </c>
      <c r="M123" s="1078">
        <v>366</v>
      </c>
      <c r="N123" s="1082">
        <v>1031</v>
      </c>
      <c r="O123" s="1142">
        <f>SUM(M123:N123)</f>
        <v>1397</v>
      </c>
      <c r="P123" s="1089">
        <v>0</v>
      </c>
      <c r="Q123" s="1141">
        <f>SUM(O123:P123)</f>
        <v>1397</v>
      </c>
      <c r="R123" s="1078">
        <v>233</v>
      </c>
      <c r="S123" s="1082">
        <v>1119</v>
      </c>
      <c r="T123" s="1142">
        <f>SUM(R123:S123)</f>
        <v>1352</v>
      </c>
      <c r="U123" s="1089">
        <v>0</v>
      </c>
      <c r="V123" s="1141">
        <f>SUM(T123:U123)</f>
        <v>1352</v>
      </c>
      <c r="W123" s="1081">
        <f t="shared" si="212"/>
        <v>-3.2211882605583386</v>
      </c>
      <c r="Y123" s="1127"/>
      <c r="Z123" s="1127"/>
    </row>
    <row r="124" spans="1:26" ht="14.25" thickTop="1" thickBot="1">
      <c r="A124" s="1137"/>
      <c r="B124" s="1138"/>
      <c r="C124" s="1137"/>
      <c r="D124" s="1137"/>
      <c r="E124" s="1137"/>
      <c r="F124" s="1137"/>
      <c r="G124" s="1137"/>
      <c r="H124" s="1137"/>
      <c r="I124" s="1139"/>
      <c r="J124" s="1137"/>
      <c r="L124" s="1148" t="s">
        <v>60</v>
      </c>
      <c r="M124" s="1149">
        <f>+M121+M122+M123</f>
        <v>950</v>
      </c>
      <c r="N124" s="1149">
        <f t="shared" ref="N124" si="213">+N121+N122+N123</f>
        <v>2934</v>
      </c>
      <c r="O124" s="1150">
        <f t="shared" ref="O124" si="214">+O121+O122+O123</f>
        <v>3884</v>
      </c>
      <c r="P124" s="1150">
        <f t="shared" ref="P124" si="215">+P121+P122+P123</f>
        <v>0</v>
      </c>
      <c r="Q124" s="1150">
        <f t="shared" ref="Q124" si="216">+Q121+Q122+Q123</f>
        <v>3884</v>
      </c>
      <c r="R124" s="1149">
        <f t="shared" ref="R124" si="217">+R121+R122+R123</f>
        <v>721</v>
      </c>
      <c r="S124" s="1149">
        <f t="shared" ref="S124" si="218">+S121+S122+S123</f>
        <v>3129</v>
      </c>
      <c r="T124" s="1150">
        <f t="shared" ref="T124" si="219">+T121+T122+T123</f>
        <v>3850</v>
      </c>
      <c r="U124" s="1150">
        <f t="shared" ref="U124" si="220">+U121+U122+U123</f>
        <v>0</v>
      </c>
      <c r="V124" s="1150">
        <f t="shared" ref="V124" si="221">+V121+V122+V123</f>
        <v>3850</v>
      </c>
      <c r="W124" s="1151">
        <f t="shared" si="212"/>
        <v>-0.87538619979402599</v>
      </c>
      <c r="Y124" s="1127"/>
      <c r="Z124" s="1127"/>
    </row>
    <row r="125" spans="1:26" ht="14.25" customHeight="1" thickTop="1">
      <c r="A125" s="1153"/>
      <c r="B125" s="1154"/>
      <c r="C125" s="1155"/>
      <c r="D125" s="1155"/>
      <c r="E125" s="1155"/>
      <c r="F125" s="1155"/>
      <c r="G125" s="1155"/>
      <c r="H125" s="1155"/>
      <c r="I125" s="1139"/>
      <c r="J125" s="1153"/>
      <c r="K125" s="1153"/>
      <c r="L125" s="1050" t="s">
        <v>24</v>
      </c>
      <c r="M125" s="1078">
        <v>380</v>
      </c>
      <c r="N125" s="1082">
        <v>1038</v>
      </c>
      <c r="O125" s="1142">
        <f>SUM(M125:N125)</f>
        <v>1418</v>
      </c>
      <c r="P125" s="1120">
        <v>0</v>
      </c>
      <c r="Q125" s="1141">
        <f>O125+P125</f>
        <v>1418</v>
      </c>
      <c r="R125" s="1078">
        <v>244</v>
      </c>
      <c r="S125" s="1082">
        <v>1155</v>
      </c>
      <c r="T125" s="1142">
        <f>SUM(R125:S125)</f>
        <v>1399</v>
      </c>
      <c r="U125" s="1120">
        <v>0</v>
      </c>
      <c r="V125" s="1141">
        <f>T125+U125</f>
        <v>1399</v>
      </c>
      <c r="W125" s="1081">
        <f t="shared" si="212"/>
        <v>-1.3399153737658653</v>
      </c>
    </row>
    <row r="126" spans="1:26" ht="14.25" customHeight="1">
      <c r="A126" s="1153"/>
      <c r="B126" s="1156"/>
      <c r="C126" s="1157"/>
      <c r="D126" s="1157"/>
      <c r="E126" s="1157"/>
      <c r="F126" s="1157"/>
      <c r="G126" s="1157"/>
      <c r="H126" s="1157"/>
      <c r="I126" s="1139"/>
      <c r="J126" s="1153"/>
      <c r="K126" s="1153"/>
      <c r="L126" s="1050" t="s">
        <v>25</v>
      </c>
      <c r="M126" s="1078">
        <v>411</v>
      </c>
      <c r="N126" s="1082">
        <v>1134</v>
      </c>
      <c r="O126" s="1142">
        <f>SUM(M126:N126)</f>
        <v>1545</v>
      </c>
      <c r="P126" s="1084">
        <v>0</v>
      </c>
      <c r="Q126" s="1141">
        <f>SUM(O126:P126)</f>
        <v>1545</v>
      </c>
      <c r="R126" s="1078">
        <v>299</v>
      </c>
      <c r="S126" s="1082">
        <v>1205</v>
      </c>
      <c r="T126" s="1142">
        <f>SUM(R126:S126)</f>
        <v>1504</v>
      </c>
      <c r="U126" s="1084">
        <v>0</v>
      </c>
      <c r="V126" s="1141">
        <f>SUM(T126:U126)</f>
        <v>1504</v>
      </c>
      <c r="W126" s="1081">
        <f t="shared" si="212"/>
        <v>-2.6537216828478982</v>
      </c>
    </row>
    <row r="127" spans="1:26" ht="14.25" customHeight="1" thickBot="1">
      <c r="A127" s="1153"/>
      <c r="B127" s="1156"/>
      <c r="C127" s="1157"/>
      <c r="D127" s="1157"/>
      <c r="E127" s="1157"/>
      <c r="F127" s="1157"/>
      <c r="G127" s="1157"/>
      <c r="H127" s="1157"/>
      <c r="I127" s="1139"/>
      <c r="J127" s="1153"/>
      <c r="K127" s="1153"/>
      <c r="L127" s="1050" t="s">
        <v>26</v>
      </c>
      <c r="M127" s="1078">
        <v>362</v>
      </c>
      <c r="N127" s="1082">
        <v>968</v>
      </c>
      <c r="O127" s="1142">
        <f>SUM(M127:N127)</f>
        <v>1330</v>
      </c>
      <c r="P127" s="1084">
        <v>0</v>
      </c>
      <c r="Q127" s="1141">
        <f>+P127+O127</f>
        <v>1330</v>
      </c>
      <c r="R127" s="1078">
        <v>115</v>
      </c>
      <c r="S127" s="1082">
        <v>1039</v>
      </c>
      <c r="T127" s="1142">
        <f>SUM(R127:S127)</f>
        <v>1154</v>
      </c>
      <c r="U127" s="1084">
        <v>0</v>
      </c>
      <c r="V127" s="1141">
        <f>+U127+T127</f>
        <v>1154</v>
      </c>
      <c r="W127" s="1081">
        <f>IF(Q127=0,0,((V127/Q127)-1)*100)</f>
        <v>-13.233082706766918</v>
      </c>
    </row>
    <row r="128" spans="1:26" ht="14.25" thickTop="1" thickBot="1">
      <c r="A128" s="1137"/>
      <c r="B128" s="1138"/>
      <c r="C128" s="1137"/>
      <c r="D128" s="1137"/>
      <c r="E128" s="1137"/>
      <c r="F128" s="1137"/>
      <c r="G128" s="1137"/>
      <c r="H128" s="1137"/>
      <c r="I128" s="1139"/>
      <c r="J128" s="1137"/>
      <c r="L128" s="1143" t="s">
        <v>27</v>
      </c>
      <c r="M128" s="1144">
        <f>+M125+M126+M127</f>
        <v>1153</v>
      </c>
      <c r="N128" s="1145">
        <f t="shared" ref="N128" si="222">+N125+N126+N127</f>
        <v>3140</v>
      </c>
      <c r="O128" s="1144">
        <f t="shared" ref="O128" si="223">+O125+O126+O127</f>
        <v>4293</v>
      </c>
      <c r="P128" s="1144">
        <f t="shared" ref="P128" si="224">+P125+P126+P127</f>
        <v>0</v>
      </c>
      <c r="Q128" s="1144">
        <f t="shared" ref="Q128" si="225">+Q125+Q126+Q127</f>
        <v>4293</v>
      </c>
      <c r="R128" s="1144">
        <f t="shared" ref="R128" si="226">+R125+R126+R127</f>
        <v>658</v>
      </c>
      <c r="S128" s="1145">
        <f t="shared" ref="S128" si="227">+S125+S126+S127</f>
        <v>3399</v>
      </c>
      <c r="T128" s="1144">
        <f t="shared" ref="T128" si="228">+T125+T126+T127</f>
        <v>4057</v>
      </c>
      <c r="U128" s="1144">
        <f t="shared" ref="U128" si="229">+U125+U126+U127</f>
        <v>0</v>
      </c>
      <c r="V128" s="1144">
        <f t="shared" ref="V128" si="230">+V125+V126+V127</f>
        <v>4057</v>
      </c>
      <c r="W128" s="1147">
        <f t="shared" ref="W128" si="231">IF(Q128=0,0,((V128/Q128)-1)*100)</f>
        <v>-5.4973212205916555</v>
      </c>
    </row>
    <row r="129" spans="1:27" s="1043" customFormat="1" ht="14.25" thickTop="1" thickBot="1">
      <c r="A129" s="1137"/>
      <c r="B129" s="1138"/>
      <c r="C129" s="1137"/>
      <c r="D129" s="1137"/>
      <c r="E129" s="1137"/>
      <c r="F129" s="1137"/>
      <c r="G129" s="1137"/>
      <c r="H129" s="1137"/>
      <c r="I129" s="1139"/>
      <c r="J129" s="1137"/>
      <c r="L129" s="1143" t="s">
        <v>92</v>
      </c>
      <c r="M129" s="1144">
        <f>+M120+M124+M125+M126+M127</f>
        <v>3076</v>
      </c>
      <c r="N129" s="1145">
        <f t="shared" ref="N129:V129" si="232">+N120+N124+N125+N126+N127</f>
        <v>9692</v>
      </c>
      <c r="O129" s="1144">
        <f t="shared" si="232"/>
        <v>12768</v>
      </c>
      <c r="P129" s="1144">
        <f t="shared" si="232"/>
        <v>0</v>
      </c>
      <c r="Q129" s="1144">
        <f t="shared" si="232"/>
        <v>12768</v>
      </c>
      <c r="R129" s="1144">
        <f t="shared" si="232"/>
        <v>2204</v>
      </c>
      <c r="S129" s="1145">
        <f t="shared" si="232"/>
        <v>10227</v>
      </c>
      <c r="T129" s="1144">
        <f t="shared" si="232"/>
        <v>12431</v>
      </c>
      <c r="U129" s="1144">
        <f t="shared" si="232"/>
        <v>0</v>
      </c>
      <c r="V129" s="1146">
        <f t="shared" si="232"/>
        <v>12431</v>
      </c>
      <c r="W129" s="1147">
        <f>IF(Q129=0,0,((V129/Q129)-1)*100)</f>
        <v>-2.6394110275689275</v>
      </c>
      <c r="X129" s="1045"/>
      <c r="Y129" s="1127"/>
      <c r="Z129" s="1127"/>
      <c r="AA129" s="1107"/>
    </row>
    <row r="130" spans="1:27" ht="14.25" thickTop="1" thickBot="1">
      <c r="A130" s="1137"/>
      <c r="B130" s="1138"/>
      <c r="C130" s="1137"/>
      <c r="D130" s="1137"/>
      <c r="E130" s="1137"/>
      <c r="F130" s="1137"/>
      <c r="G130" s="1137"/>
      <c r="H130" s="1137"/>
      <c r="I130" s="1139"/>
      <c r="J130" s="1137"/>
      <c r="L130" s="1143" t="s">
        <v>89</v>
      </c>
      <c r="M130" s="1144">
        <f>+M116+M120+M124+M128</f>
        <v>4112</v>
      </c>
      <c r="N130" s="1145">
        <f t="shared" ref="N130:V130" si="233">+N116+N120+N124+N128</f>
        <v>13069</v>
      </c>
      <c r="O130" s="1144">
        <f t="shared" si="233"/>
        <v>17181</v>
      </c>
      <c r="P130" s="1144">
        <f t="shared" si="233"/>
        <v>0</v>
      </c>
      <c r="Q130" s="1146">
        <f t="shared" si="233"/>
        <v>17181</v>
      </c>
      <c r="R130" s="1144">
        <f t="shared" si="233"/>
        <v>3277</v>
      </c>
      <c r="S130" s="1145">
        <f t="shared" si="233"/>
        <v>13562</v>
      </c>
      <c r="T130" s="1144">
        <f t="shared" si="233"/>
        <v>16839</v>
      </c>
      <c r="U130" s="1144">
        <f t="shared" si="233"/>
        <v>0</v>
      </c>
      <c r="V130" s="1146">
        <f t="shared" si="233"/>
        <v>16839</v>
      </c>
      <c r="W130" s="1147">
        <f t="shared" ref="W130" si="234">IF(Q130=0,0,((V130/Q130)-1)*100)</f>
        <v>-1.9905709795704607</v>
      </c>
      <c r="Y130" s="1127"/>
      <c r="Z130" s="1127"/>
    </row>
    <row r="131" spans="1:27" ht="14.25" thickTop="1" thickBot="1">
      <c r="B131" s="1138"/>
      <c r="C131" s="1137"/>
      <c r="D131" s="1137"/>
      <c r="E131" s="1137"/>
      <c r="F131" s="1137"/>
      <c r="G131" s="1137"/>
      <c r="H131" s="1137"/>
      <c r="I131" s="1139"/>
      <c r="L131" s="1126" t="s">
        <v>59</v>
      </c>
      <c r="M131" s="1043"/>
      <c r="N131" s="1043"/>
      <c r="O131" s="1043"/>
      <c r="P131" s="1043"/>
      <c r="Q131" s="1043"/>
      <c r="R131" s="1043"/>
      <c r="S131" s="1043"/>
      <c r="T131" s="1043"/>
      <c r="U131" s="1043"/>
      <c r="V131" s="1043"/>
      <c r="W131" s="1158"/>
    </row>
    <row r="132" spans="1:27" ht="13.5" thickTop="1">
      <c r="B132" s="1138"/>
      <c r="C132" s="1137"/>
      <c r="D132" s="1137"/>
      <c r="E132" s="1137"/>
      <c r="F132" s="1137"/>
      <c r="G132" s="1137"/>
      <c r="H132" s="1137"/>
      <c r="I132" s="1139"/>
      <c r="L132" s="1491" t="s">
        <v>46</v>
      </c>
      <c r="M132" s="1492"/>
      <c r="N132" s="1492"/>
      <c r="O132" s="1492"/>
      <c r="P132" s="1492"/>
      <c r="Q132" s="1492"/>
      <c r="R132" s="1492"/>
      <c r="S132" s="1492"/>
      <c r="T132" s="1492"/>
      <c r="U132" s="1492"/>
      <c r="V132" s="1492"/>
      <c r="W132" s="1493"/>
    </row>
    <row r="133" spans="1:27" ht="18" thickBot="1">
      <c r="B133" s="1138"/>
      <c r="C133" s="1137"/>
      <c r="D133" s="1137"/>
      <c r="E133" s="1137"/>
      <c r="F133" s="1137"/>
      <c r="G133" s="1137"/>
      <c r="H133" s="1137"/>
      <c r="I133" s="1139"/>
      <c r="L133" s="1494" t="s">
        <v>56</v>
      </c>
      <c r="M133" s="1495"/>
      <c r="N133" s="1495"/>
      <c r="O133" s="1495"/>
      <c r="P133" s="1495"/>
      <c r="Q133" s="1495"/>
      <c r="R133" s="1495"/>
      <c r="S133" s="1495"/>
      <c r="T133" s="1495"/>
      <c r="U133" s="1495"/>
      <c r="V133" s="1495"/>
      <c r="W133" s="1496"/>
      <c r="Z133" s="1159"/>
    </row>
    <row r="134" spans="1:27" ht="18.75" thickTop="1" thickBot="1">
      <c r="B134" s="1138"/>
      <c r="C134" s="1137"/>
      <c r="D134" s="1137"/>
      <c r="E134" s="1137"/>
      <c r="F134" s="1137"/>
      <c r="G134" s="1137"/>
      <c r="H134" s="1137"/>
      <c r="I134" s="1139"/>
      <c r="L134" s="1046"/>
      <c r="M134" s="1043"/>
      <c r="N134" s="1043"/>
      <c r="O134" s="1043"/>
      <c r="P134" s="1043"/>
      <c r="Q134" s="1043"/>
      <c r="R134" s="1043"/>
      <c r="S134" s="1043"/>
      <c r="T134" s="1043"/>
      <c r="U134" s="1043"/>
      <c r="V134" s="1043"/>
      <c r="W134" s="1130" t="s">
        <v>40</v>
      </c>
      <c r="Z134" s="1160"/>
    </row>
    <row r="135" spans="1:27" ht="14.25" thickTop="1" thickBot="1">
      <c r="B135" s="1046"/>
      <c r="C135" s="1043"/>
      <c r="D135" s="1043"/>
      <c r="E135" s="1043"/>
      <c r="F135" s="1043"/>
      <c r="G135" s="1043"/>
      <c r="H135" s="1043"/>
      <c r="I135" s="1047"/>
      <c r="L135" s="1048"/>
      <c r="M135" s="1488" t="s">
        <v>90</v>
      </c>
      <c r="N135" s="1489"/>
      <c r="O135" s="1489"/>
      <c r="P135" s="1489"/>
      <c r="Q135" s="1490"/>
      <c r="R135" s="1488" t="s">
        <v>91</v>
      </c>
      <c r="S135" s="1489"/>
      <c r="T135" s="1489"/>
      <c r="U135" s="1489"/>
      <c r="V135" s="1490"/>
      <c r="W135" s="1049" t="s">
        <v>4</v>
      </c>
    </row>
    <row r="136" spans="1:27" ht="18" thickTop="1">
      <c r="B136" s="1138"/>
      <c r="C136" s="1137"/>
      <c r="D136" s="1137"/>
      <c r="E136" s="1137"/>
      <c r="F136" s="1137"/>
      <c r="G136" s="1137"/>
      <c r="H136" s="1137"/>
      <c r="I136" s="1139"/>
      <c r="L136" s="1050" t="s">
        <v>5</v>
      </c>
      <c r="M136" s="1051"/>
      <c r="N136" s="1055"/>
      <c r="O136" s="1131"/>
      <c r="P136" s="1057"/>
      <c r="Q136" s="1132"/>
      <c r="R136" s="1051"/>
      <c r="S136" s="1055"/>
      <c r="T136" s="1131"/>
      <c r="U136" s="1057"/>
      <c r="V136" s="1132"/>
      <c r="W136" s="1054" t="s">
        <v>6</v>
      </c>
      <c r="Z136" s="1160"/>
    </row>
    <row r="137" spans="1:27" ht="13.5" thickBot="1">
      <c r="B137" s="1138"/>
      <c r="C137" s="1137"/>
      <c r="D137" s="1137"/>
      <c r="E137" s="1137"/>
      <c r="F137" s="1137"/>
      <c r="G137" s="1137"/>
      <c r="H137" s="1137"/>
      <c r="I137" s="1139"/>
      <c r="L137" s="1058"/>
      <c r="M137" s="1063" t="s">
        <v>41</v>
      </c>
      <c r="N137" s="1064" t="s">
        <v>42</v>
      </c>
      <c r="O137" s="1133" t="s">
        <v>43</v>
      </c>
      <c r="P137" s="1066" t="s">
        <v>13</v>
      </c>
      <c r="Q137" s="1134" t="s">
        <v>9</v>
      </c>
      <c r="R137" s="1063" t="s">
        <v>41</v>
      </c>
      <c r="S137" s="1064" t="s">
        <v>42</v>
      </c>
      <c r="T137" s="1133" t="s">
        <v>43</v>
      </c>
      <c r="U137" s="1066" t="s">
        <v>13</v>
      </c>
      <c r="V137" s="1134" t="s">
        <v>9</v>
      </c>
      <c r="W137" s="1062"/>
    </row>
    <row r="138" spans="1:27" ht="4.5" customHeight="1" thickTop="1">
      <c r="B138" s="1138"/>
      <c r="C138" s="1137"/>
      <c r="D138" s="1137"/>
      <c r="E138" s="1137"/>
      <c r="F138" s="1137"/>
      <c r="G138" s="1137"/>
      <c r="H138" s="1137"/>
      <c r="I138" s="1139"/>
      <c r="L138" s="1050"/>
      <c r="M138" s="1071"/>
      <c r="N138" s="1072"/>
      <c r="O138" s="1135"/>
      <c r="P138" s="1074"/>
      <c r="Q138" s="1136"/>
      <c r="R138" s="1071"/>
      <c r="S138" s="1072"/>
      <c r="T138" s="1135"/>
      <c r="U138" s="1074"/>
      <c r="V138" s="1136"/>
      <c r="W138" s="1076"/>
    </row>
    <row r="139" spans="1:27">
      <c r="B139" s="1138"/>
      <c r="C139" s="1137"/>
      <c r="D139" s="1137"/>
      <c r="E139" s="1137"/>
      <c r="F139" s="1137"/>
      <c r="G139" s="1137"/>
      <c r="H139" s="1137"/>
      <c r="I139" s="1139"/>
      <c r="L139" s="1050" t="s">
        <v>14</v>
      </c>
      <c r="M139" s="1078">
        <f t="shared" ref="M139:N141" si="235">+M87+M113</f>
        <v>380</v>
      </c>
      <c r="N139" s="1082">
        <f t="shared" si="235"/>
        <v>1145</v>
      </c>
      <c r="O139" s="1140">
        <f>+M139+N139</f>
        <v>1525</v>
      </c>
      <c r="P139" s="1084">
        <f>+P87+P113</f>
        <v>0</v>
      </c>
      <c r="Q139" s="1141">
        <f>+O139+P139</f>
        <v>1525</v>
      </c>
      <c r="R139" s="1078">
        <f t="shared" ref="R139:S141" si="236">+R87+R113</f>
        <v>398</v>
      </c>
      <c r="S139" s="1082">
        <f t="shared" si="236"/>
        <v>1074</v>
      </c>
      <c r="T139" s="1140">
        <f>+R139+S139</f>
        <v>1472</v>
      </c>
      <c r="U139" s="1084">
        <f>+U87+U113</f>
        <v>0</v>
      </c>
      <c r="V139" s="1141">
        <f>+T139+U139</f>
        <v>1472</v>
      </c>
      <c r="W139" s="1081">
        <f t="shared" ref="W139:W147" si="237">IF(Q139=0,0,((V139/Q139)-1)*100)</f>
        <v>-3.4754098360655683</v>
      </c>
      <c r="Y139" s="1127"/>
      <c r="Z139" s="1127"/>
    </row>
    <row r="140" spans="1:27">
      <c r="B140" s="1138"/>
      <c r="C140" s="1137"/>
      <c r="D140" s="1137"/>
      <c r="E140" s="1137"/>
      <c r="F140" s="1137"/>
      <c r="G140" s="1137"/>
      <c r="H140" s="1137"/>
      <c r="I140" s="1139"/>
      <c r="L140" s="1050" t="s">
        <v>15</v>
      </c>
      <c r="M140" s="1078">
        <f t="shared" si="235"/>
        <v>369</v>
      </c>
      <c r="N140" s="1082">
        <f t="shared" si="235"/>
        <v>1199</v>
      </c>
      <c r="O140" s="1140">
        <f t="shared" ref="O140:O141" si="238">+M140+N140</f>
        <v>1568</v>
      </c>
      <c r="P140" s="1084">
        <f>+P88+P114</f>
        <v>0</v>
      </c>
      <c r="Q140" s="1141">
        <f t="shared" ref="Q140:Q141" si="239">+O140+P140</f>
        <v>1568</v>
      </c>
      <c r="R140" s="1078">
        <f t="shared" si="236"/>
        <v>429</v>
      </c>
      <c r="S140" s="1082">
        <f t="shared" si="236"/>
        <v>1169</v>
      </c>
      <c r="T140" s="1140">
        <f t="shared" ref="T140:T141" si="240">+R140+S140</f>
        <v>1598</v>
      </c>
      <c r="U140" s="1084">
        <f>+U88+U114</f>
        <v>0</v>
      </c>
      <c r="V140" s="1141">
        <f t="shared" ref="V140:V141" si="241">+T140+U140</f>
        <v>1598</v>
      </c>
      <c r="W140" s="1081">
        <f t="shared" si="237"/>
        <v>1.913265306122458</v>
      </c>
      <c r="Y140" s="1127"/>
      <c r="Z140" s="1127"/>
    </row>
    <row r="141" spans="1:27" ht="13.5" thickBot="1">
      <c r="B141" s="1138"/>
      <c r="C141" s="1137"/>
      <c r="D141" s="1137"/>
      <c r="E141" s="1137"/>
      <c r="F141" s="1137"/>
      <c r="G141" s="1137"/>
      <c r="H141" s="1137"/>
      <c r="I141" s="1139"/>
      <c r="L141" s="1058" t="s">
        <v>16</v>
      </c>
      <c r="M141" s="1078">
        <f t="shared" si="235"/>
        <v>409</v>
      </c>
      <c r="N141" s="1082">
        <f t="shared" si="235"/>
        <v>1315</v>
      </c>
      <c r="O141" s="1140">
        <f t="shared" si="238"/>
        <v>1724</v>
      </c>
      <c r="P141" s="1084">
        <f>+P89+P115</f>
        <v>0</v>
      </c>
      <c r="Q141" s="1141">
        <f t="shared" si="239"/>
        <v>1724</v>
      </c>
      <c r="R141" s="1078">
        <f t="shared" si="236"/>
        <v>425</v>
      </c>
      <c r="S141" s="1082">
        <f t="shared" si="236"/>
        <v>1289</v>
      </c>
      <c r="T141" s="1140">
        <f t="shared" si="240"/>
        <v>1714</v>
      </c>
      <c r="U141" s="1084">
        <f>+U89+U115</f>
        <v>0</v>
      </c>
      <c r="V141" s="1141">
        <f t="shared" si="241"/>
        <v>1714</v>
      </c>
      <c r="W141" s="1081">
        <f t="shared" si="237"/>
        <v>-0.58004640371229765</v>
      </c>
      <c r="Y141" s="1127"/>
      <c r="Z141" s="1127"/>
    </row>
    <row r="142" spans="1:27" ht="14.25" thickTop="1" thickBot="1">
      <c r="B142" s="1138"/>
      <c r="C142" s="1137"/>
      <c r="D142" s="1137"/>
      <c r="E142" s="1137"/>
      <c r="F142" s="1137"/>
      <c r="G142" s="1137"/>
      <c r="H142" s="1137"/>
      <c r="I142" s="1139"/>
      <c r="L142" s="1143" t="s">
        <v>55</v>
      </c>
      <c r="M142" s="1144">
        <f t="shared" ref="M142:Q142" si="242">+M139+M140+M141</f>
        <v>1158</v>
      </c>
      <c r="N142" s="1145">
        <f t="shared" si="242"/>
        <v>3659</v>
      </c>
      <c r="O142" s="1144">
        <f t="shared" si="242"/>
        <v>4817</v>
      </c>
      <c r="P142" s="1144">
        <f t="shared" si="242"/>
        <v>0</v>
      </c>
      <c r="Q142" s="1146">
        <f t="shared" si="242"/>
        <v>4817</v>
      </c>
      <c r="R142" s="1144">
        <f t="shared" ref="R142:V142" si="243">+R139+R140+R141</f>
        <v>1252</v>
      </c>
      <c r="S142" s="1145">
        <f t="shared" si="243"/>
        <v>3532</v>
      </c>
      <c r="T142" s="1144">
        <f t="shared" si="243"/>
        <v>4784</v>
      </c>
      <c r="U142" s="1144">
        <f t="shared" si="243"/>
        <v>0</v>
      </c>
      <c r="V142" s="1146">
        <f t="shared" si="243"/>
        <v>4784</v>
      </c>
      <c r="W142" s="1147">
        <f t="shared" si="237"/>
        <v>-0.68507369732198065</v>
      </c>
      <c r="Y142" s="1127"/>
      <c r="Z142" s="1127"/>
    </row>
    <row r="143" spans="1:27" ht="13.5" thickTop="1">
      <c r="B143" s="1138"/>
      <c r="C143" s="1137"/>
      <c r="D143" s="1137"/>
      <c r="E143" s="1137"/>
      <c r="F143" s="1137"/>
      <c r="G143" s="1137"/>
      <c r="H143" s="1137"/>
      <c r="I143" s="1139"/>
      <c r="L143" s="1050" t="s">
        <v>18</v>
      </c>
      <c r="M143" s="1078">
        <f t="shared" ref="M143:N145" si="244">+M91+M117</f>
        <v>361</v>
      </c>
      <c r="N143" s="1082">
        <f t="shared" si="244"/>
        <v>1266</v>
      </c>
      <c r="O143" s="1140">
        <f t="shared" ref="O143" si="245">+M143+N143</f>
        <v>1627</v>
      </c>
      <c r="P143" s="1084">
        <f>+P91+P117</f>
        <v>0</v>
      </c>
      <c r="Q143" s="1141">
        <f t="shared" ref="Q143" si="246">+O143+P143</f>
        <v>1627</v>
      </c>
      <c r="R143" s="1078">
        <f t="shared" ref="R143:S145" si="247">+R91+R117</f>
        <v>326</v>
      </c>
      <c r="S143" s="1082">
        <f t="shared" si="247"/>
        <v>1206</v>
      </c>
      <c r="T143" s="1140">
        <f t="shared" ref="T143" si="248">+R143+S143</f>
        <v>1532</v>
      </c>
      <c r="U143" s="1084">
        <f>+U91+U117</f>
        <v>0</v>
      </c>
      <c r="V143" s="1141">
        <f t="shared" ref="V143" si="249">+T143+U143</f>
        <v>1532</v>
      </c>
      <c r="W143" s="1081">
        <f t="shared" si="237"/>
        <v>-5.8389674247080521</v>
      </c>
      <c r="Y143" s="1127"/>
      <c r="Z143" s="1127"/>
    </row>
    <row r="144" spans="1:27">
      <c r="B144" s="1138"/>
      <c r="C144" s="1137"/>
      <c r="D144" s="1137"/>
      <c r="E144" s="1137"/>
      <c r="F144" s="1137"/>
      <c r="G144" s="1137"/>
      <c r="H144" s="1137"/>
      <c r="I144" s="1139"/>
      <c r="L144" s="1050" t="s">
        <v>19</v>
      </c>
      <c r="M144" s="1078">
        <f t="shared" si="244"/>
        <v>336</v>
      </c>
      <c r="N144" s="1082">
        <f t="shared" si="244"/>
        <v>1254</v>
      </c>
      <c r="O144" s="1140">
        <f>+M144+N144</f>
        <v>1590</v>
      </c>
      <c r="P144" s="1084">
        <f>+P92+P118</f>
        <v>0</v>
      </c>
      <c r="Q144" s="1141">
        <f>+O144+P144</f>
        <v>1590</v>
      </c>
      <c r="R144" s="1078">
        <f t="shared" si="247"/>
        <v>271</v>
      </c>
      <c r="S144" s="1082">
        <f t="shared" si="247"/>
        <v>1369</v>
      </c>
      <c r="T144" s="1140">
        <f>+R144+S144</f>
        <v>1640</v>
      </c>
      <c r="U144" s="1084">
        <f>+U92+U118</f>
        <v>0</v>
      </c>
      <c r="V144" s="1141">
        <f>+T144+U144</f>
        <v>1640</v>
      </c>
      <c r="W144" s="1081">
        <f>IF(Q144=0,0,((V144/Q144)-1)*100)</f>
        <v>3.1446540880503138</v>
      </c>
      <c r="Y144" s="1127"/>
      <c r="Z144" s="1127"/>
    </row>
    <row r="145" spans="1:27" ht="13.5" thickBot="1">
      <c r="B145" s="1138"/>
      <c r="C145" s="1137"/>
      <c r="D145" s="1137"/>
      <c r="E145" s="1137"/>
      <c r="F145" s="1137"/>
      <c r="G145" s="1137"/>
      <c r="H145" s="1137"/>
      <c r="I145" s="1139"/>
      <c r="L145" s="1050" t="s">
        <v>20</v>
      </c>
      <c r="M145" s="1078">
        <f t="shared" si="244"/>
        <v>362</v>
      </c>
      <c r="N145" s="1082">
        <f t="shared" si="244"/>
        <v>1281</v>
      </c>
      <c r="O145" s="1140">
        <f>+M145+N145</f>
        <v>1643</v>
      </c>
      <c r="P145" s="1084">
        <f>+P93+P119</f>
        <v>0</v>
      </c>
      <c r="Q145" s="1141">
        <f>+O145+P145</f>
        <v>1643</v>
      </c>
      <c r="R145" s="1078">
        <f t="shared" si="247"/>
        <v>317</v>
      </c>
      <c r="S145" s="1082">
        <f t="shared" si="247"/>
        <v>1336</v>
      </c>
      <c r="T145" s="1140">
        <f>+R145+S145</f>
        <v>1653</v>
      </c>
      <c r="U145" s="1084">
        <f>+U93+U119</f>
        <v>0</v>
      </c>
      <c r="V145" s="1141">
        <f>+T145+U145</f>
        <v>1653</v>
      </c>
      <c r="W145" s="1081">
        <f>IF(Q145=0,0,((V145/Q145)-1)*100)</f>
        <v>0.60864272671941055</v>
      </c>
      <c r="Y145" s="1127"/>
      <c r="Z145" s="1127"/>
    </row>
    <row r="146" spans="1:27" ht="14.25" thickTop="1" thickBot="1">
      <c r="A146" s="1137"/>
      <c r="B146" s="1138"/>
      <c r="C146" s="1137"/>
      <c r="D146" s="1137"/>
      <c r="E146" s="1137"/>
      <c r="F146" s="1137"/>
      <c r="G146" s="1137"/>
      <c r="H146" s="1137"/>
      <c r="I146" s="1139"/>
      <c r="J146" s="1137"/>
      <c r="L146" s="1143" t="s">
        <v>87</v>
      </c>
      <c r="M146" s="1144">
        <f>+M143+M144+M145</f>
        <v>1059</v>
      </c>
      <c r="N146" s="1145">
        <f t="shared" ref="N146" si="250">+N143+N144+N145</f>
        <v>3801</v>
      </c>
      <c r="O146" s="1144">
        <f t="shared" ref="O146" si="251">+O143+O144+O145</f>
        <v>4860</v>
      </c>
      <c r="P146" s="1144">
        <f t="shared" ref="P146" si="252">+P143+P144+P145</f>
        <v>0</v>
      </c>
      <c r="Q146" s="1146">
        <f t="shared" ref="Q146" si="253">+Q143+Q144+Q145</f>
        <v>4860</v>
      </c>
      <c r="R146" s="1144">
        <f t="shared" ref="R146" si="254">+R143+R144+R145</f>
        <v>914</v>
      </c>
      <c r="S146" s="1145">
        <f t="shared" ref="S146" si="255">+S143+S144+S145</f>
        <v>3911</v>
      </c>
      <c r="T146" s="1144">
        <f t="shared" ref="T146" si="256">+T143+T144+T145</f>
        <v>4825</v>
      </c>
      <c r="U146" s="1144">
        <f t="shared" ref="U146" si="257">+U143+U144+U145</f>
        <v>0</v>
      </c>
      <c r="V146" s="1146">
        <f t="shared" ref="V146" si="258">+V143+V144+V145</f>
        <v>4825</v>
      </c>
      <c r="W146" s="1147">
        <f t="shared" ref="W146" si="259">IF(Q146=0,0,((V146/Q146)-1)*100)</f>
        <v>-0.72016460905349744</v>
      </c>
      <c r="Y146" s="1127"/>
      <c r="Z146" s="1127"/>
    </row>
    <row r="147" spans="1:27" ht="13.5" thickTop="1">
      <c r="B147" s="1138"/>
      <c r="C147" s="1137"/>
      <c r="D147" s="1137"/>
      <c r="E147" s="1137"/>
      <c r="F147" s="1137"/>
      <c r="G147" s="1137"/>
      <c r="H147" s="1137"/>
      <c r="I147" s="1139"/>
      <c r="L147" s="1050" t="s">
        <v>21</v>
      </c>
      <c r="M147" s="1078">
        <f t="shared" ref="M147:N149" si="260">+M95+M121</f>
        <v>314</v>
      </c>
      <c r="N147" s="1082">
        <f t="shared" si="260"/>
        <v>957</v>
      </c>
      <c r="O147" s="1140">
        <f t="shared" ref="O147" si="261">+M147+N147</f>
        <v>1271</v>
      </c>
      <c r="P147" s="1084">
        <f>+P95+P121</f>
        <v>0</v>
      </c>
      <c r="Q147" s="1141">
        <f t="shared" ref="Q147" si="262">+O147+P147</f>
        <v>1271</v>
      </c>
      <c r="R147" s="1078">
        <f t="shared" ref="R147:S149" si="263">+R95+R121</f>
        <v>267</v>
      </c>
      <c r="S147" s="1082">
        <f t="shared" si="263"/>
        <v>1021</v>
      </c>
      <c r="T147" s="1140">
        <f t="shared" ref="T147" si="264">+R147+S147</f>
        <v>1288</v>
      </c>
      <c r="U147" s="1084">
        <f>+U95+U121</f>
        <v>0</v>
      </c>
      <c r="V147" s="1141">
        <f t="shared" ref="V147" si="265">+T147+U147</f>
        <v>1288</v>
      </c>
      <c r="W147" s="1081">
        <f t="shared" si="237"/>
        <v>1.3375295043273061</v>
      </c>
      <c r="Y147" s="1127"/>
      <c r="Z147" s="1127"/>
    </row>
    <row r="148" spans="1:27">
      <c r="B148" s="1138"/>
      <c r="C148" s="1137"/>
      <c r="D148" s="1137"/>
      <c r="E148" s="1137"/>
      <c r="F148" s="1137"/>
      <c r="G148" s="1137"/>
      <c r="H148" s="1137"/>
      <c r="I148" s="1139"/>
      <c r="L148" s="1050" t="s">
        <v>88</v>
      </c>
      <c r="M148" s="1078">
        <f t="shared" si="260"/>
        <v>347</v>
      </c>
      <c r="N148" s="1082">
        <f t="shared" si="260"/>
        <v>1110</v>
      </c>
      <c r="O148" s="1140">
        <f>+M148+N148</f>
        <v>1457</v>
      </c>
      <c r="P148" s="1084">
        <f>+P96+P122</f>
        <v>0</v>
      </c>
      <c r="Q148" s="1141">
        <f>+O148+P148</f>
        <v>1457</v>
      </c>
      <c r="R148" s="1078">
        <f t="shared" si="263"/>
        <v>292</v>
      </c>
      <c r="S148" s="1082">
        <f t="shared" si="263"/>
        <v>1178</v>
      </c>
      <c r="T148" s="1140">
        <f>+R148+S148</f>
        <v>1470</v>
      </c>
      <c r="U148" s="1084">
        <f>+U96+U122</f>
        <v>0</v>
      </c>
      <c r="V148" s="1141">
        <f>+T148+U148</f>
        <v>1470</v>
      </c>
      <c r="W148" s="1081">
        <f t="shared" ref="W148" si="266">IF(Q148=0,0,((V148/Q148)-1)*100)</f>
        <v>0.89224433768015921</v>
      </c>
      <c r="Y148" s="1127"/>
      <c r="Z148" s="1127"/>
    </row>
    <row r="149" spans="1:27" ht="13.5" thickBot="1">
      <c r="B149" s="1138"/>
      <c r="C149" s="1137"/>
      <c r="D149" s="1137"/>
      <c r="E149" s="1137"/>
      <c r="F149" s="1137"/>
      <c r="G149" s="1137"/>
      <c r="H149" s="1137"/>
      <c r="I149" s="1139"/>
      <c r="L149" s="1050" t="s">
        <v>22</v>
      </c>
      <c r="M149" s="1078">
        <f t="shared" si="260"/>
        <v>395</v>
      </c>
      <c r="N149" s="1082">
        <f t="shared" si="260"/>
        <v>1124</v>
      </c>
      <c r="O149" s="1142">
        <f>+M149+N149</f>
        <v>1519</v>
      </c>
      <c r="P149" s="1089">
        <f>+P97+P123</f>
        <v>0</v>
      </c>
      <c r="Q149" s="1141">
        <f>+O149+P149</f>
        <v>1519</v>
      </c>
      <c r="R149" s="1078">
        <f t="shared" si="263"/>
        <v>263</v>
      </c>
      <c r="S149" s="1082">
        <f t="shared" si="263"/>
        <v>1200</v>
      </c>
      <c r="T149" s="1142">
        <f>+R149+S149</f>
        <v>1463</v>
      </c>
      <c r="U149" s="1089">
        <f>+U97+U123</f>
        <v>0</v>
      </c>
      <c r="V149" s="1141">
        <f>+T149+U149</f>
        <v>1463</v>
      </c>
      <c r="W149" s="1081">
        <f>IF(Q149=0,0,((V149/Q149)-1)*100)</f>
        <v>-3.686635944700456</v>
      </c>
      <c r="Y149" s="1127"/>
      <c r="Z149" s="1127"/>
    </row>
    <row r="150" spans="1:27" ht="14.25" thickTop="1" thickBot="1">
      <c r="A150" s="1137"/>
      <c r="B150" s="1138"/>
      <c r="C150" s="1137"/>
      <c r="D150" s="1137"/>
      <c r="E150" s="1137"/>
      <c r="F150" s="1137"/>
      <c r="G150" s="1137"/>
      <c r="H150" s="1137"/>
      <c r="I150" s="1139"/>
      <c r="J150" s="1137"/>
      <c r="L150" s="1148" t="s">
        <v>60</v>
      </c>
      <c r="M150" s="1149">
        <f>+M147+M148+M149</f>
        <v>1056</v>
      </c>
      <c r="N150" s="1149">
        <f t="shared" ref="N150" si="267">+N147+N148+N149</f>
        <v>3191</v>
      </c>
      <c r="O150" s="1150">
        <f t="shared" ref="O150" si="268">+O147+O148+O149</f>
        <v>4247</v>
      </c>
      <c r="P150" s="1150">
        <f t="shared" ref="P150" si="269">+P147+P148+P149</f>
        <v>0</v>
      </c>
      <c r="Q150" s="1150">
        <f t="shared" ref="Q150" si="270">+Q147+Q148+Q149</f>
        <v>4247</v>
      </c>
      <c r="R150" s="1149">
        <f t="shared" ref="R150" si="271">+R147+R148+R149</f>
        <v>822</v>
      </c>
      <c r="S150" s="1149">
        <f t="shared" ref="S150" si="272">+S147+S148+S149</f>
        <v>3399</v>
      </c>
      <c r="T150" s="1150">
        <f t="shared" ref="T150" si="273">+T147+T148+T149</f>
        <v>4221</v>
      </c>
      <c r="U150" s="1150">
        <f t="shared" ref="U150" si="274">+U147+U148+U149</f>
        <v>0</v>
      </c>
      <c r="V150" s="1150">
        <f t="shared" ref="V150" si="275">+V147+V148+V149</f>
        <v>4221</v>
      </c>
      <c r="W150" s="1151">
        <f>IF(Q150=0,0,((V150/Q150)-1)*100)</f>
        <v>-0.61219684483164727</v>
      </c>
      <c r="Y150" s="1127"/>
      <c r="Z150" s="1127"/>
    </row>
    <row r="151" spans="1:27" ht="13.5" thickTop="1">
      <c r="A151" s="1137"/>
      <c r="B151" s="1138"/>
      <c r="C151" s="1137"/>
      <c r="D151" s="1137"/>
      <c r="E151" s="1137"/>
      <c r="F151" s="1137"/>
      <c r="G151" s="1137"/>
      <c r="H151" s="1137"/>
      <c r="I151" s="1139"/>
      <c r="J151" s="1137"/>
      <c r="L151" s="1050" t="s">
        <v>24</v>
      </c>
      <c r="M151" s="1078">
        <f t="shared" ref="M151:N153" si="276">+M99+M125</f>
        <v>420</v>
      </c>
      <c r="N151" s="1082">
        <f t="shared" si="276"/>
        <v>1120</v>
      </c>
      <c r="O151" s="1142">
        <f>+M151+N151</f>
        <v>1540</v>
      </c>
      <c r="P151" s="1120">
        <f>+P99+P125</f>
        <v>0</v>
      </c>
      <c r="Q151" s="1141">
        <f>+O151+P151</f>
        <v>1540</v>
      </c>
      <c r="R151" s="1078">
        <f t="shared" ref="R151:S153" si="277">+R99+R125</f>
        <v>290</v>
      </c>
      <c r="S151" s="1082">
        <f t="shared" si="277"/>
        <v>1207</v>
      </c>
      <c r="T151" s="1142">
        <f>+R151+S151</f>
        <v>1497</v>
      </c>
      <c r="U151" s="1120">
        <f>+U99+U125</f>
        <v>0</v>
      </c>
      <c r="V151" s="1141">
        <f>+T151+U151</f>
        <v>1497</v>
      </c>
      <c r="W151" s="1081">
        <f>IF(Q151=0,0,((V151/Q151)-1)*100)</f>
        <v>-2.7922077922077904</v>
      </c>
    </row>
    <row r="152" spans="1:27">
      <c r="A152" s="1137"/>
      <c r="B152" s="1161"/>
      <c r="C152" s="1162"/>
      <c r="D152" s="1162"/>
      <c r="E152" s="1163"/>
      <c r="F152" s="1162"/>
      <c r="G152" s="1162"/>
      <c r="H152" s="1163"/>
      <c r="I152" s="1164"/>
      <c r="J152" s="1137"/>
      <c r="L152" s="1050" t="s">
        <v>25</v>
      </c>
      <c r="M152" s="1078">
        <f t="shared" si="276"/>
        <v>446</v>
      </c>
      <c r="N152" s="1082">
        <f t="shared" si="276"/>
        <v>1218</v>
      </c>
      <c r="O152" s="1142">
        <f>+M152+N152</f>
        <v>1664</v>
      </c>
      <c r="P152" s="1084">
        <f>+P100+P126</f>
        <v>0</v>
      </c>
      <c r="Q152" s="1141">
        <f>+O152+P152</f>
        <v>1664</v>
      </c>
      <c r="R152" s="1078">
        <f t="shared" si="277"/>
        <v>325</v>
      </c>
      <c r="S152" s="1082">
        <f t="shared" si="277"/>
        <v>1239</v>
      </c>
      <c r="T152" s="1142">
        <f>+R152+S152</f>
        <v>1564</v>
      </c>
      <c r="U152" s="1084">
        <f>+U100+U126</f>
        <v>0</v>
      </c>
      <c r="V152" s="1141">
        <f>+T152+U152</f>
        <v>1564</v>
      </c>
      <c r="W152" s="1081">
        <f t="shared" ref="W152" si="278">IF(Q152=0,0,((V152/Q152)-1)*100)</f>
        <v>-6.009615384615385</v>
      </c>
    </row>
    <row r="153" spans="1:27" ht="13.5" customHeight="1" thickBot="1">
      <c r="A153" s="1153"/>
      <c r="B153" s="1156"/>
      <c r="C153" s="1157"/>
      <c r="D153" s="1157"/>
      <c r="E153" s="1157"/>
      <c r="F153" s="1157"/>
      <c r="G153" s="1157"/>
      <c r="H153" s="1157"/>
      <c r="I153" s="1165"/>
      <c r="J153" s="1153"/>
      <c r="K153" s="1153"/>
      <c r="L153" s="1050" t="s">
        <v>26</v>
      </c>
      <c r="M153" s="1078">
        <f t="shared" si="276"/>
        <v>394</v>
      </c>
      <c r="N153" s="1082">
        <f t="shared" si="276"/>
        <v>1023</v>
      </c>
      <c r="O153" s="1142">
        <f t="shared" ref="O153" si="279">+M153+N153</f>
        <v>1417</v>
      </c>
      <c r="P153" s="1084">
        <f>+P101+P127</f>
        <v>0</v>
      </c>
      <c r="Q153" s="1141">
        <f t="shared" ref="Q153" si="280">+O153+P153</f>
        <v>1417</v>
      </c>
      <c r="R153" s="1078">
        <f t="shared" si="277"/>
        <v>149</v>
      </c>
      <c r="S153" s="1082">
        <f t="shared" si="277"/>
        <v>1102</v>
      </c>
      <c r="T153" s="1142">
        <f t="shared" ref="T153" si="281">+R153+S153</f>
        <v>1251</v>
      </c>
      <c r="U153" s="1084">
        <f>+U101+U127</f>
        <v>0</v>
      </c>
      <c r="V153" s="1141">
        <f t="shared" ref="V153" si="282">+T153+U153</f>
        <v>1251</v>
      </c>
      <c r="W153" s="1081">
        <f>IF(Q153=0,0,((V153/Q153)-1)*100)</f>
        <v>-11.714890613973184</v>
      </c>
      <c r="Y153" s="1166"/>
    </row>
    <row r="154" spans="1:27" ht="14.25" thickTop="1" thickBot="1">
      <c r="A154" s="1137"/>
      <c r="B154" s="1138"/>
      <c r="C154" s="1137"/>
      <c r="D154" s="1137"/>
      <c r="E154" s="1137"/>
      <c r="F154" s="1137"/>
      <c r="G154" s="1137"/>
      <c r="H154" s="1137"/>
      <c r="I154" s="1139"/>
      <c r="J154" s="1137"/>
      <c r="L154" s="1143" t="s">
        <v>27</v>
      </c>
      <c r="M154" s="1144">
        <f>+M151+M152+M153</f>
        <v>1260</v>
      </c>
      <c r="N154" s="1145">
        <f t="shared" ref="N154" si="283">+N151+N152+N153</f>
        <v>3361</v>
      </c>
      <c r="O154" s="1144">
        <f t="shared" ref="O154" si="284">+O151+O152+O153</f>
        <v>4621</v>
      </c>
      <c r="P154" s="1144">
        <f t="shared" ref="P154" si="285">+P151+P152+P153</f>
        <v>0</v>
      </c>
      <c r="Q154" s="1144">
        <f t="shared" ref="Q154" si="286">+Q151+Q152+Q153</f>
        <v>4621</v>
      </c>
      <c r="R154" s="1144">
        <f t="shared" ref="R154" si="287">+R151+R152+R153</f>
        <v>764</v>
      </c>
      <c r="S154" s="1145">
        <f t="shared" ref="S154" si="288">+S151+S152+S153</f>
        <v>3548</v>
      </c>
      <c r="T154" s="1144">
        <f t="shared" ref="T154" si="289">+T151+T152+T153</f>
        <v>4312</v>
      </c>
      <c r="U154" s="1144">
        <f t="shared" ref="U154" si="290">+U151+U152+U153</f>
        <v>0</v>
      </c>
      <c r="V154" s="1144">
        <f t="shared" ref="V154" si="291">+V151+V152+V153</f>
        <v>4312</v>
      </c>
      <c r="W154" s="1147">
        <f t="shared" ref="W154" si="292">IF(Q154=0,0,((V154/Q154)-1)*100)</f>
        <v>-6.6868643150833185</v>
      </c>
      <c r="Y154" s="1166"/>
    </row>
    <row r="155" spans="1:27" s="1043" customFormat="1" ht="14.25" thickTop="1" thickBot="1">
      <c r="A155" s="1137"/>
      <c r="B155" s="1138"/>
      <c r="C155" s="1137"/>
      <c r="D155" s="1137"/>
      <c r="E155" s="1137"/>
      <c r="F155" s="1137"/>
      <c r="G155" s="1137"/>
      <c r="H155" s="1137"/>
      <c r="I155" s="1139"/>
      <c r="J155" s="1137"/>
      <c r="L155" s="1143" t="s">
        <v>92</v>
      </c>
      <c r="M155" s="1144">
        <f>+M146+M150+M151+M152+M153</f>
        <v>3375</v>
      </c>
      <c r="N155" s="1145">
        <f t="shared" ref="N155:V155" si="293">+N146+N150+N151+N152+N153</f>
        <v>10353</v>
      </c>
      <c r="O155" s="1144">
        <f t="shared" si="293"/>
        <v>13728</v>
      </c>
      <c r="P155" s="1144">
        <f t="shared" si="293"/>
        <v>0</v>
      </c>
      <c r="Q155" s="1144">
        <f t="shared" si="293"/>
        <v>13728</v>
      </c>
      <c r="R155" s="1144">
        <f t="shared" si="293"/>
        <v>2500</v>
      </c>
      <c r="S155" s="1145">
        <f t="shared" si="293"/>
        <v>10858</v>
      </c>
      <c r="T155" s="1144">
        <f t="shared" si="293"/>
        <v>13358</v>
      </c>
      <c r="U155" s="1144">
        <f t="shared" si="293"/>
        <v>0</v>
      </c>
      <c r="V155" s="1146">
        <f t="shared" si="293"/>
        <v>13358</v>
      </c>
      <c r="W155" s="1147">
        <f>IF(Q155=0,0,((V155/Q155)-1)*100)</f>
        <v>-2.6952214452214407</v>
      </c>
      <c r="X155" s="1045"/>
      <c r="Y155" s="1127"/>
      <c r="Z155" s="1127"/>
      <c r="AA155" s="1107"/>
    </row>
    <row r="156" spans="1:27" ht="14.25" thickTop="1" thickBot="1">
      <c r="A156" s="1137"/>
      <c r="B156" s="1138"/>
      <c r="C156" s="1137"/>
      <c r="D156" s="1137"/>
      <c r="E156" s="1137"/>
      <c r="F156" s="1137"/>
      <c r="G156" s="1137"/>
      <c r="H156" s="1137"/>
      <c r="I156" s="1139"/>
      <c r="J156" s="1137"/>
      <c r="L156" s="1143" t="s">
        <v>89</v>
      </c>
      <c r="M156" s="1144">
        <f>+M142+M146+M150+M154</f>
        <v>4533</v>
      </c>
      <c r="N156" s="1145">
        <f t="shared" ref="N156:V156" si="294">+N142+N146+N150+N154</f>
        <v>14012</v>
      </c>
      <c r="O156" s="1144">
        <f t="shared" si="294"/>
        <v>18545</v>
      </c>
      <c r="P156" s="1144">
        <f t="shared" si="294"/>
        <v>0</v>
      </c>
      <c r="Q156" s="1146">
        <f t="shared" si="294"/>
        <v>18545</v>
      </c>
      <c r="R156" s="1144">
        <f t="shared" si="294"/>
        <v>3752</v>
      </c>
      <c r="S156" s="1145">
        <f t="shared" si="294"/>
        <v>14390</v>
      </c>
      <c r="T156" s="1144">
        <f t="shared" si="294"/>
        <v>18142</v>
      </c>
      <c r="U156" s="1144">
        <f t="shared" si="294"/>
        <v>0</v>
      </c>
      <c r="V156" s="1146">
        <f t="shared" si="294"/>
        <v>18142</v>
      </c>
      <c r="W156" s="1147">
        <f t="shared" ref="W156" si="295">IF(Q156=0,0,((V156/Q156)-1)*100)</f>
        <v>-2.1730924777568106</v>
      </c>
      <c r="Y156" s="1127"/>
      <c r="Z156" s="1127"/>
    </row>
    <row r="157" spans="1:27" ht="14.25" thickTop="1" thickBot="1">
      <c r="B157" s="1138"/>
      <c r="C157" s="1137"/>
      <c r="D157" s="1137"/>
      <c r="E157" s="1137"/>
      <c r="F157" s="1137"/>
      <c r="G157" s="1137"/>
      <c r="H157" s="1137"/>
      <c r="I157" s="1139"/>
      <c r="L157" s="1126" t="s">
        <v>59</v>
      </c>
      <c r="M157" s="1043"/>
      <c r="N157" s="1043"/>
      <c r="O157" s="1043"/>
      <c r="P157" s="1043"/>
      <c r="Q157" s="1043"/>
      <c r="R157" s="1043"/>
      <c r="S157" s="1043"/>
      <c r="T157" s="1043"/>
      <c r="U157" s="1043"/>
      <c r="V157" s="1043"/>
      <c r="W157" s="1047"/>
      <c r="Y157" s="1127"/>
      <c r="Z157" s="1127"/>
    </row>
    <row r="158" spans="1:27" ht="13.5" thickTop="1">
      <c r="B158" s="1138"/>
      <c r="C158" s="1137"/>
      <c r="D158" s="1137"/>
      <c r="E158" s="1137"/>
      <c r="F158" s="1137"/>
      <c r="G158" s="1137"/>
      <c r="H158" s="1137"/>
      <c r="I158" s="1139"/>
      <c r="L158" s="1500" t="s">
        <v>48</v>
      </c>
      <c r="M158" s="1501"/>
      <c r="N158" s="1501"/>
      <c r="O158" s="1501"/>
      <c r="P158" s="1501"/>
      <c r="Q158" s="1501"/>
      <c r="R158" s="1501"/>
      <c r="S158" s="1501"/>
      <c r="T158" s="1501"/>
      <c r="U158" s="1501"/>
      <c r="V158" s="1501"/>
      <c r="W158" s="1502"/>
    </row>
    <row r="159" spans="1:27" ht="13.5" thickBot="1">
      <c r="B159" s="1138"/>
      <c r="C159" s="1137"/>
      <c r="D159" s="1137"/>
      <c r="E159" s="1137"/>
      <c r="F159" s="1137"/>
      <c r="G159" s="1137"/>
      <c r="H159" s="1137"/>
      <c r="I159" s="1139"/>
      <c r="L159" s="1503" t="s">
        <v>49</v>
      </c>
      <c r="M159" s="1504"/>
      <c r="N159" s="1504"/>
      <c r="O159" s="1504"/>
      <c r="P159" s="1504"/>
      <c r="Q159" s="1504"/>
      <c r="R159" s="1504"/>
      <c r="S159" s="1504"/>
      <c r="T159" s="1504"/>
      <c r="U159" s="1504"/>
      <c r="V159" s="1504"/>
      <c r="W159" s="1505"/>
    </row>
    <row r="160" spans="1:27" ht="14.25" thickTop="1" thickBot="1">
      <c r="B160" s="1138"/>
      <c r="C160" s="1137"/>
      <c r="D160" s="1137"/>
      <c r="E160" s="1137"/>
      <c r="F160" s="1137"/>
      <c r="G160" s="1137"/>
      <c r="H160" s="1137"/>
      <c r="I160" s="1139"/>
      <c r="L160" s="1046"/>
      <c r="M160" s="1043"/>
      <c r="N160" s="1043"/>
      <c r="O160" s="1043"/>
      <c r="P160" s="1043"/>
      <c r="Q160" s="1043"/>
      <c r="R160" s="1043"/>
      <c r="S160" s="1043"/>
      <c r="T160" s="1043"/>
      <c r="U160" s="1043"/>
      <c r="V160" s="1043"/>
      <c r="W160" s="1130" t="s">
        <v>40</v>
      </c>
    </row>
    <row r="161" spans="2:23" ht="14.25" thickTop="1" thickBot="1">
      <c r="B161" s="1138"/>
      <c r="C161" s="1137"/>
      <c r="D161" s="1137"/>
      <c r="E161" s="1137"/>
      <c r="F161" s="1137"/>
      <c r="G161" s="1137"/>
      <c r="H161" s="1137"/>
      <c r="I161" s="1139"/>
      <c r="L161" s="1048"/>
      <c r="M161" s="1497" t="s">
        <v>90</v>
      </c>
      <c r="N161" s="1498"/>
      <c r="O161" s="1498"/>
      <c r="P161" s="1498"/>
      <c r="Q161" s="1499"/>
      <c r="R161" s="1497" t="s">
        <v>91</v>
      </c>
      <c r="S161" s="1498"/>
      <c r="T161" s="1498"/>
      <c r="U161" s="1498"/>
      <c r="V161" s="1499"/>
      <c r="W161" s="1049" t="s">
        <v>4</v>
      </c>
    </row>
    <row r="162" spans="2:23" ht="13.5" thickTop="1">
      <c r="B162" s="1138"/>
      <c r="C162" s="1137"/>
      <c r="D162" s="1137"/>
      <c r="E162" s="1137"/>
      <c r="F162" s="1137"/>
      <c r="G162" s="1137"/>
      <c r="H162" s="1137"/>
      <c r="I162" s="1139"/>
      <c r="L162" s="1050" t="s">
        <v>5</v>
      </c>
      <c r="M162" s="1051"/>
      <c r="N162" s="1055"/>
      <c r="O162" s="1167"/>
      <c r="P162" s="1057"/>
      <c r="Q162" s="1168"/>
      <c r="R162" s="1051"/>
      <c r="S162" s="1055"/>
      <c r="T162" s="1167"/>
      <c r="U162" s="1057"/>
      <c r="V162" s="1168"/>
      <c r="W162" s="1054" t="s">
        <v>6</v>
      </c>
    </row>
    <row r="163" spans="2:23" ht="13.5" thickBot="1">
      <c r="B163" s="1138"/>
      <c r="C163" s="1137"/>
      <c r="D163" s="1137"/>
      <c r="E163" s="1137"/>
      <c r="F163" s="1137"/>
      <c r="G163" s="1137"/>
      <c r="H163" s="1137"/>
      <c r="I163" s="1139"/>
      <c r="L163" s="1058"/>
      <c r="M163" s="1063" t="s">
        <v>41</v>
      </c>
      <c r="N163" s="1064" t="s">
        <v>42</v>
      </c>
      <c r="O163" s="1169" t="s">
        <v>43</v>
      </c>
      <c r="P163" s="1066" t="s">
        <v>13</v>
      </c>
      <c r="Q163" s="1170" t="s">
        <v>9</v>
      </c>
      <c r="R163" s="1063" t="s">
        <v>41</v>
      </c>
      <c r="S163" s="1064" t="s">
        <v>42</v>
      </c>
      <c r="T163" s="1169" t="s">
        <v>43</v>
      </c>
      <c r="U163" s="1066" t="s">
        <v>13</v>
      </c>
      <c r="V163" s="1170" t="s">
        <v>9</v>
      </c>
      <c r="W163" s="1062"/>
    </row>
    <row r="164" spans="2:23" ht="3.75" customHeight="1" thickTop="1">
      <c r="B164" s="1138"/>
      <c r="C164" s="1137"/>
      <c r="D164" s="1137"/>
      <c r="E164" s="1137"/>
      <c r="F164" s="1137"/>
      <c r="G164" s="1137"/>
      <c r="H164" s="1137"/>
      <c r="I164" s="1139"/>
      <c r="L164" s="1050"/>
      <c r="M164" s="1071"/>
      <c r="N164" s="1072"/>
      <c r="O164" s="1171"/>
      <c r="P164" s="1074"/>
      <c r="Q164" s="1172"/>
      <c r="R164" s="1071"/>
      <c r="S164" s="1072"/>
      <c r="T164" s="1171"/>
      <c r="U164" s="1074"/>
      <c r="V164" s="1172"/>
      <c r="W164" s="1076"/>
    </row>
    <row r="165" spans="2:23">
      <c r="B165" s="1138"/>
      <c r="C165" s="1137"/>
      <c r="D165" s="1137"/>
      <c r="E165" s="1137"/>
      <c r="F165" s="1137"/>
      <c r="G165" s="1137"/>
      <c r="H165" s="1137"/>
      <c r="I165" s="1139"/>
      <c r="L165" s="1050" t="s">
        <v>14</v>
      </c>
      <c r="M165" s="1173">
        <v>0</v>
      </c>
      <c r="N165" s="1174">
        <v>0</v>
      </c>
      <c r="O165" s="1175">
        <v>0</v>
      </c>
      <c r="P165" s="1084">
        <v>0</v>
      </c>
      <c r="Q165" s="1176">
        <v>0</v>
      </c>
      <c r="R165" s="1173">
        <v>0</v>
      </c>
      <c r="S165" s="1174">
        <v>0</v>
      </c>
      <c r="T165" s="1177">
        <f>R165+S165</f>
        <v>0</v>
      </c>
      <c r="U165" s="1084">
        <v>0</v>
      </c>
      <c r="V165" s="1176">
        <v>0</v>
      </c>
      <c r="W165" s="1081">
        <f t="shared" ref="W165:W173" si="296">IF(Q165=0,0,((V165/Q165)-1)*100)</f>
        <v>0</v>
      </c>
    </row>
    <row r="166" spans="2:23">
      <c r="B166" s="1138"/>
      <c r="C166" s="1137"/>
      <c r="D166" s="1137"/>
      <c r="E166" s="1137"/>
      <c r="F166" s="1137"/>
      <c r="G166" s="1137"/>
      <c r="H166" s="1137"/>
      <c r="I166" s="1139"/>
      <c r="L166" s="1050" t="s">
        <v>15</v>
      </c>
      <c r="M166" s="1078">
        <v>0</v>
      </c>
      <c r="N166" s="1082">
        <v>0</v>
      </c>
      <c r="O166" s="1175">
        <v>0</v>
      </c>
      <c r="P166" s="1084">
        <v>0</v>
      </c>
      <c r="Q166" s="1176">
        <v>0</v>
      </c>
      <c r="R166" s="1078">
        <v>0</v>
      </c>
      <c r="S166" s="1082">
        <v>0</v>
      </c>
      <c r="T166" s="1177">
        <f>R166+S166</f>
        <v>0</v>
      </c>
      <c r="U166" s="1084">
        <v>0</v>
      </c>
      <c r="V166" s="1176">
        <v>0</v>
      </c>
      <c r="W166" s="1081">
        <f t="shared" si="296"/>
        <v>0</v>
      </c>
    </row>
    <row r="167" spans="2:23" ht="13.5" thickBot="1">
      <c r="B167" s="1138"/>
      <c r="C167" s="1137"/>
      <c r="D167" s="1137"/>
      <c r="E167" s="1137"/>
      <c r="F167" s="1137"/>
      <c r="G167" s="1137"/>
      <c r="H167" s="1137"/>
      <c r="I167" s="1139"/>
      <c r="L167" s="1058" t="s">
        <v>16</v>
      </c>
      <c r="M167" s="1078">
        <v>0</v>
      </c>
      <c r="N167" s="1082">
        <v>0</v>
      </c>
      <c r="O167" s="1175">
        <v>0</v>
      </c>
      <c r="P167" s="1084">
        <v>0</v>
      </c>
      <c r="Q167" s="1176">
        <v>0</v>
      </c>
      <c r="R167" s="1078">
        <v>0</v>
      </c>
      <c r="S167" s="1082">
        <v>0</v>
      </c>
      <c r="T167" s="1177">
        <f>R167+S167</f>
        <v>0</v>
      </c>
      <c r="U167" s="1084">
        <v>0</v>
      </c>
      <c r="V167" s="1176">
        <v>0</v>
      </c>
      <c r="W167" s="1081">
        <f t="shared" si="296"/>
        <v>0</v>
      </c>
    </row>
    <row r="168" spans="2:23" ht="14.25" thickTop="1" thickBot="1">
      <c r="B168" s="1138"/>
      <c r="C168" s="1137"/>
      <c r="D168" s="1137"/>
      <c r="E168" s="1137"/>
      <c r="F168" s="1137"/>
      <c r="G168" s="1137"/>
      <c r="H168" s="1137"/>
      <c r="I168" s="1139"/>
      <c r="L168" s="1178" t="s">
        <v>55</v>
      </c>
      <c r="M168" s="1179">
        <f t="shared" ref="M168:Q168" si="297">M167+M165+M166</f>
        <v>0</v>
      </c>
      <c r="N168" s="1180">
        <f t="shared" si="297"/>
        <v>0</v>
      </c>
      <c r="O168" s="1179">
        <f t="shared" si="297"/>
        <v>0</v>
      </c>
      <c r="P168" s="1179">
        <f t="shared" si="297"/>
        <v>0</v>
      </c>
      <c r="Q168" s="1181">
        <f t="shared" si="297"/>
        <v>0</v>
      </c>
      <c r="R168" s="1179">
        <f t="shared" ref="R168:V168" si="298">R167+R165+R166</f>
        <v>0</v>
      </c>
      <c r="S168" s="1180">
        <f t="shared" si="298"/>
        <v>0</v>
      </c>
      <c r="T168" s="1179">
        <f t="shared" si="298"/>
        <v>0</v>
      </c>
      <c r="U168" s="1179">
        <f t="shared" si="298"/>
        <v>0</v>
      </c>
      <c r="V168" s="1181">
        <f t="shared" si="298"/>
        <v>0</v>
      </c>
      <c r="W168" s="1182">
        <f t="shared" si="296"/>
        <v>0</v>
      </c>
    </row>
    <row r="169" spans="2:23" ht="13.5" thickTop="1">
      <c r="B169" s="1138"/>
      <c r="C169" s="1137"/>
      <c r="D169" s="1137"/>
      <c r="E169" s="1137"/>
      <c r="F169" s="1137"/>
      <c r="G169" s="1137"/>
      <c r="H169" s="1137"/>
      <c r="I169" s="1139"/>
      <c r="L169" s="1050" t="s">
        <v>18</v>
      </c>
      <c r="M169" s="1173">
        <v>0</v>
      </c>
      <c r="N169" s="1174">
        <v>0</v>
      </c>
      <c r="O169" s="1183">
        <f>M169+N169</f>
        <v>0</v>
      </c>
      <c r="P169" s="1084">
        <v>0</v>
      </c>
      <c r="Q169" s="1176">
        <f>O169+P169</f>
        <v>0</v>
      </c>
      <c r="R169" s="1173">
        <v>0</v>
      </c>
      <c r="S169" s="1174">
        <v>0</v>
      </c>
      <c r="T169" s="1183">
        <f>R169+S169</f>
        <v>0</v>
      </c>
      <c r="U169" s="1084">
        <v>0</v>
      </c>
      <c r="V169" s="1176">
        <f>T169+U169</f>
        <v>0</v>
      </c>
      <c r="W169" s="1081">
        <f t="shared" si="296"/>
        <v>0</v>
      </c>
    </row>
    <row r="170" spans="2:23">
      <c r="B170" s="1138"/>
      <c r="C170" s="1137"/>
      <c r="D170" s="1137"/>
      <c r="E170" s="1137"/>
      <c r="F170" s="1137"/>
      <c r="G170" s="1137"/>
      <c r="H170" s="1137"/>
      <c r="I170" s="1139"/>
      <c r="L170" s="1050" t="s">
        <v>19</v>
      </c>
      <c r="M170" s="1078">
        <v>1</v>
      </c>
      <c r="N170" s="1082">
        <v>0</v>
      </c>
      <c r="O170" s="1175">
        <f>M170+N170</f>
        <v>1</v>
      </c>
      <c r="P170" s="1084">
        <v>0</v>
      </c>
      <c r="Q170" s="1176">
        <f>O170+P170</f>
        <v>1</v>
      </c>
      <c r="R170" s="1078">
        <v>0</v>
      </c>
      <c r="S170" s="1082">
        <v>0</v>
      </c>
      <c r="T170" s="1175">
        <f>R170+S170</f>
        <v>0</v>
      </c>
      <c r="U170" s="1084">
        <v>0</v>
      </c>
      <c r="V170" s="1176">
        <f>T170+U170</f>
        <v>0</v>
      </c>
      <c r="W170" s="1081">
        <f>IF(Q170=0,0,((V170/Q170)-1)*100)</f>
        <v>-100</v>
      </c>
    </row>
    <row r="171" spans="2:23" ht="13.5" thickBot="1">
      <c r="B171" s="1138"/>
      <c r="C171" s="1137"/>
      <c r="D171" s="1137"/>
      <c r="E171" s="1137"/>
      <c r="F171" s="1137"/>
      <c r="G171" s="1137"/>
      <c r="H171" s="1137"/>
      <c r="I171" s="1139"/>
      <c r="L171" s="1050" t="s">
        <v>20</v>
      </c>
      <c r="M171" s="1078">
        <v>0</v>
      </c>
      <c r="N171" s="1082">
        <v>0</v>
      </c>
      <c r="O171" s="1175">
        <f>+N171+M171</f>
        <v>0</v>
      </c>
      <c r="P171" s="1084">
        <v>0</v>
      </c>
      <c r="Q171" s="1176">
        <f>+P171+O171</f>
        <v>0</v>
      </c>
      <c r="R171" s="1078">
        <v>0</v>
      </c>
      <c r="S171" s="1082">
        <v>0</v>
      </c>
      <c r="T171" s="1175">
        <f>+S171+R171</f>
        <v>0</v>
      </c>
      <c r="U171" s="1084">
        <v>0</v>
      </c>
      <c r="V171" s="1176">
        <f>+U171+T171</f>
        <v>0</v>
      </c>
      <c r="W171" s="1081">
        <f>IF(Q171=0,0,((V171/Q171)-1)*100)</f>
        <v>0</v>
      </c>
    </row>
    <row r="172" spans="2:23" ht="14.25" thickTop="1" thickBot="1">
      <c r="B172" s="1138"/>
      <c r="C172" s="1137"/>
      <c r="D172" s="1137"/>
      <c r="E172" s="1137"/>
      <c r="F172" s="1137"/>
      <c r="G172" s="1137"/>
      <c r="H172" s="1137"/>
      <c r="I172" s="1139"/>
      <c r="L172" s="1178" t="s">
        <v>87</v>
      </c>
      <c r="M172" s="1179">
        <f>+M169+M170+M171</f>
        <v>1</v>
      </c>
      <c r="N172" s="1179">
        <f t="shared" ref="N172:V172" si="299">+N169+N170+N171</f>
        <v>0</v>
      </c>
      <c r="O172" s="1179">
        <f t="shared" si="299"/>
        <v>1</v>
      </c>
      <c r="P172" s="1179">
        <f t="shared" si="299"/>
        <v>0</v>
      </c>
      <c r="Q172" s="1179">
        <f t="shared" si="299"/>
        <v>1</v>
      </c>
      <c r="R172" s="1179">
        <f t="shared" si="299"/>
        <v>0</v>
      </c>
      <c r="S172" s="1179">
        <f t="shared" si="299"/>
        <v>0</v>
      </c>
      <c r="T172" s="1179">
        <f t="shared" si="299"/>
        <v>0</v>
      </c>
      <c r="U172" s="1179">
        <f t="shared" si="299"/>
        <v>0</v>
      </c>
      <c r="V172" s="1179">
        <f t="shared" si="299"/>
        <v>0</v>
      </c>
      <c r="W172" s="1182">
        <f>IF(Q172=0,0,((V172/Q172)-1)*100)</f>
        <v>-100</v>
      </c>
    </row>
    <row r="173" spans="2:23" ht="13.5" thickTop="1">
      <c r="B173" s="1138"/>
      <c r="C173" s="1137"/>
      <c r="D173" s="1137"/>
      <c r="E173" s="1137"/>
      <c r="F173" s="1137"/>
      <c r="G173" s="1137"/>
      <c r="H173" s="1137"/>
      <c r="I173" s="1139"/>
      <c r="L173" s="1050" t="s">
        <v>21</v>
      </c>
      <c r="M173" s="1078">
        <v>0</v>
      </c>
      <c r="N173" s="1082">
        <v>0</v>
      </c>
      <c r="O173" s="1175">
        <f>SUM(M173:N173)</f>
        <v>0</v>
      </c>
      <c r="P173" s="1084">
        <v>0</v>
      </c>
      <c r="Q173" s="1176">
        <f>SUM(O173:P173)</f>
        <v>0</v>
      </c>
      <c r="R173" s="1078">
        <v>0</v>
      </c>
      <c r="S173" s="1082">
        <v>0</v>
      </c>
      <c r="T173" s="1175">
        <f>SUM(R173:S173)</f>
        <v>0</v>
      </c>
      <c r="U173" s="1084">
        <v>0</v>
      </c>
      <c r="V173" s="1176">
        <f>SUM(T173:U173)</f>
        <v>0</v>
      </c>
      <c r="W173" s="1081">
        <f t="shared" si="296"/>
        <v>0</v>
      </c>
    </row>
    <row r="174" spans="2:23">
      <c r="B174" s="1138"/>
      <c r="C174" s="1137"/>
      <c r="D174" s="1137"/>
      <c r="E174" s="1137"/>
      <c r="F174" s="1137"/>
      <c r="G174" s="1137"/>
      <c r="H174" s="1137"/>
      <c r="I174" s="1139"/>
      <c r="L174" s="1050" t="s">
        <v>88</v>
      </c>
      <c r="M174" s="1078">
        <v>0</v>
      </c>
      <c r="N174" s="1082">
        <v>0</v>
      </c>
      <c r="O174" s="1175">
        <f>SUM(M174:N174)</f>
        <v>0</v>
      </c>
      <c r="P174" s="1084">
        <v>0</v>
      </c>
      <c r="Q174" s="1176">
        <f>SUM(O174:P174)</f>
        <v>0</v>
      </c>
      <c r="R174" s="1078">
        <v>0</v>
      </c>
      <c r="S174" s="1082">
        <v>0</v>
      </c>
      <c r="T174" s="1175">
        <f>SUM(R174:S174)</f>
        <v>0</v>
      </c>
      <c r="U174" s="1084">
        <v>0</v>
      </c>
      <c r="V174" s="1176">
        <f>SUM(T174:U174)</f>
        <v>0</v>
      </c>
      <c r="W174" s="1081">
        <f t="shared" ref="W174" si="300">IF(Q174=0,0,((V174/Q174)-1)*100)</f>
        <v>0</v>
      </c>
    </row>
    <row r="175" spans="2:23" ht="13.5" thickBot="1">
      <c r="B175" s="1138"/>
      <c r="C175" s="1137"/>
      <c r="D175" s="1137"/>
      <c r="E175" s="1137"/>
      <c r="F175" s="1137"/>
      <c r="G175" s="1137"/>
      <c r="H175" s="1137"/>
      <c r="I175" s="1139"/>
      <c r="L175" s="1050" t="s">
        <v>22</v>
      </c>
      <c r="M175" s="1078">
        <v>0</v>
      </c>
      <c r="N175" s="1082">
        <v>0</v>
      </c>
      <c r="O175" s="1184">
        <f>SUM(M175:N175)</f>
        <v>0</v>
      </c>
      <c r="P175" s="1089">
        <v>0</v>
      </c>
      <c r="Q175" s="1176">
        <f>SUM(O175:P175)</f>
        <v>0</v>
      </c>
      <c r="R175" s="1078">
        <v>0</v>
      </c>
      <c r="S175" s="1082">
        <v>0</v>
      </c>
      <c r="T175" s="1184">
        <f>SUM(R175:S175)</f>
        <v>0</v>
      </c>
      <c r="U175" s="1089">
        <v>0</v>
      </c>
      <c r="V175" s="1176">
        <f>SUM(T175:U175)</f>
        <v>0</v>
      </c>
      <c r="W175" s="1081">
        <f>IF(Q175=0,0,((V175/Q175)-1)*100)</f>
        <v>0</v>
      </c>
    </row>
    <row r="176" spans="2:23" ht="14.25" thickTop="1" thickBot="1">
      <c r="B176" s="1138"/>
      <c r="C176" s="1137"/>
      <c r="D176" s="1137"/>
      <c r="E176" s="1137"/>
      <c r="F176" s="1137"/>
      <c r="G176" s="1137"/>
      <c r="H176" s="1137"/>
      <c r="I176" s="1139"/>
      <c r="L176" s="1185" t="s">
        <v>60</v>
      </c>
      <c r="M176" s="1186">
        <f>+M173+M174+M175</f>
        <v>0</v>
      </c>
      <c r="N176" s="1186">
        <f t="shared" ref="N176" si="301">+N173+N174+N175</f>
        <v>0</v>
      </c>
      <c r="O176" s="1187">
        <f t="shared" ref="O176" si="302">+O173+O174+O175</f>
        <v>0</v>
      </c>
      <c r="P176" s="1187">
        <f t="shared" ref="P176" si="303">+P173+P174+P175</f>
        <v>0</v>
      </c>
      <c r="Q176" s="1187">
        <f t="shared" ref="Q176" si="304">+Q173+Q174+Q175</f>
        <v>0</v>
      </c>
      <c r="R176" s="1186">
        <f t="shared" ref="R176" si="305">+R173+R174+R175</f>
        <v>0</v>
      </c>
      <c r="S176" s="1186">
        <f t="shared" ref="S176" si="306">+S173+S174+S175</f>
        <v>0</v>
      </c>
      <c r="T176" s="1187">
        <f t="shared" ref="T176" si="307">+T173+T174+T175</f>
        <v>0</v>
      </c>
      <c r="U176" s="1187">
        <f t="shared" ref="U176" si="308">+U173+U174+U175</f>
        <v>0</v>
      </c>
      <c r="V176" s="1187">
        <f t="shared" ref="V176" si="309">+V173+V174+V175</f>
        <v>0</v>
      </c>
      <c r="W176" s="1188">
        <f>IF(Q176=0,0,((V176/Q176)-1)*100)</f>
        <v>0</v>
      </c>
    </row>
    <row r="177" spans="1:27" ht="13.5" thickTop="1">
      <c r="A177" s="1153"/>
      <c r="B177" s="1154"/>
      <c r="C177" s="1155"/>
      <c r="D177" s="1155"/>
      <c r="E177" s="1155"/>
      <c r="F177" s="1155"/>
      <c r="G177" s="1155"/>
      <c r="H177" s="1155"/>
      <c r="I177" s="1189"/>
      <c r="J177" s="1153"/>
      <c r="L177" s="1190" t="s">
        <v>24</v>
      </c>
      <c r="M177" s="1191">
        <v>0</v>
      </c>
      <c r="N177" s="1192">
        <v>0</v>
      </c>
      <c r="O177" s="1177">
        <f>M177+N177</f>
        <v>0</v>
      </c>
      <c r="P177" s="1193">
        <v>0</v>
      </c>
      <c r="Q177" s="1194">
        <f>O177+P177</f>
        <v>0</v>
      </c>
      <c r="R177" s="1191">
        <v>0</v>
      </c>
      <c r="S177" s="1192">
        <v>0</v>
      </c>
      <c r="T177" s="1177">
        <f>R177+S177</f>
        <v>0</v>
      </c>
      <c r="U177" s="1193">
        <v>0</v>
      </c>
      <c r="V177" s="1194">
        <f>T177+U177</f>
        <v>0</v>
      </c>
      <c r="W177" s="1195">
        <f>IF(Q177=0,0,((V177/Q177)-1)*100)</f>
        <v>0</v>
      </c>
    </row>
    <row r="178" spans="1:27" ht="13.5" customHeight="1">
      <c r="A178" s="1153"/>
      <c r="B178" s="1156"/>
      <c r="C178" s="1157"/>
      <c r="D178" s="1157"/>
      <c r="E178" s="1157"/>
      <c r="F178" s="1157"/>
      <c r="G178" s="1157"/>
      <c r="H178" s="1157"/>
      <c r="I178" s="1165"/>
      <c r="J178" s="1153"/>
      <c r="L178" s="1190" t="s">
        <v>25</v>
      </c>
      <c r="M178" s="1191">
        <v>0</v>
      </c>
      <c r="N178" s="1192">
        <v>1</v>
      </c>
      <c r="O178" s="1177">
        <f>M178+N178</f>
        <v>1</v>
      </c>
      <c r="P178" s="1196">
        <v>0</v>
      </c>
      <c r="Q178" s="1177">
        <f>O178+P178</f>
        <v>1</v>
      </c>
      <c r="R178" s="1191">
        <v>0</v>
      </c>
      <c r="S178" s="1192">
        <v>0</v>
      </c>
      <c r="T178" s="1177">
        <f>R178+S178</f>
        <v>0</v>
      </c>
      <c r="U178" s="1196">
        <v>0</v>
      </c>
      <c r="V178" s="1177">
        <f>T178+U178</f>
        <v>0</v>
      </c>
      <c r="W178" s="1195">
        <f t="shared" ref="W178" si="310">IF(Q178=0,0,((V178/Q178)-1)*100)</f>
        <v>-100</v>
      </c>
    </row>
    <row r="179" spans="1:27" ht="13.5" customHeight="1" thickBot="1">
      <c r="A179" s="1153"/>
      <c r="B179" s="1156"/>
      <c r="C179" s="1157"/>
      <c r="D179" s="1157"/>
      <c r="E179" s="1157"/>
      <c r="F179" s="1157"/>
      <c r="G179" s="1157"/>
      <c r="H179" s="1157"/>
      <c r="I179" s="1165"/>
      <c r="J179" s="1153"/>
      <c r="L179" s="1190" t="s">
        <v>26</v>
      </c>
      <c r="M179" s="1191">
        <v>0</v>
      </c>
      <c r="N179" s="1192">
        <v>0</v>
      </c>
      <c r="O179" s="1177">
        <f>M179+N179</f>
        <v>0</v>
      </c>
      <c r="P179" s="1197">
        <v>0</v>
      </c>
      <c r="Q179" s="1194">
        <f>O179+P179</f>
        <v>0</v>
      </c>
      <c r="R179" s="1191">
        <v>0</v>
      </c>
      <c r="S179" s="1192">
        <v>0</v>
      </c>
      <c r="T179" s="1177">
        <f>R179+S179</f>
        <v>0</v>
      </c>
      <c r="U179" s="1197">
        <v>0</v>
      </c>
      <c r="V179" s="1194">
        <f>T179+U179</f>
        <v>0</v>
      </c>
      <c r="W179" s="1195">
        <f>IF(Q179=0,0,((V179/Q179)-1)*100)</f>
        <v>0</v>
      </c>
    </row>
    <row r="180" spans="1:27" ht="14.25" thickTop="1" thickBot="1">
      <c r="B180" s="1138"/>
      <c r="C180" s="1137"/>
      <c r="D180" s="1137"/>
      <c r="E180" s="1137"/>
      <c r="F180" s="1137"/>
      <c r="G180" s="1137"/>
      <c r="H180" s="1137"/>
      <c r="I180" s="1139"/>
      <c r="L180" s="1178" t="s">
        <v>27</v>
      </c>
      <c r="M180" s="1179">
        <f>+M177+M178+M179</f>
        <v>0</v>
      </c>
      <c r="N180" s="1180">
        <f t="shared" ref="N180:V180" si="311">+N177+N178+N179</f>
        <v>1</v>
      </c>
      <c r="O180" s="1179">
        <f t="shared" si="311"/>
        <v>1</v>
      </c>
      <c r="P180" s="1179">
        <f t="shared" si="311"/>
        <v>0</v>
      </c>
      <c r="Q180" s="1198">
        <f t="shared" si="311"/>
        <v>1</v>
      </c>
      <c r="R180" s="1179">
        <f t="shared" si="311"/>
        <v>0</v>
      </c>
      <c r="S180" s="1180">
        <f t="shared" si="311"/>
        <v>0</v>
      </c>
      <c r="T180" s="1179">
        <f t="shared" si="311"/>
        <v>0</v>
      </c>
      <c r="U180" s="1179">
        <f t="shared" si="311"/>
        <v>0</v>
      </c>
      <c r="V180" s="1198">
        <f t="shared" si="311"/>
        <v>0</v>
      </c>
      <c r="W180" s="1182">
        <f>IF(Q180=0,0,((V180/Q180)-1)*100)</f>
        <v>-100</v>
      </c>
    </row>
    <row r="181" spans="1:27" s="1043" customFormat="1" ht="14.25" thickTop="1" thickBot="1">
      <c r="B181" s="1138"/>
      <c r="C181" s="1137"/>
      <c r="D181" s="1137"/>
      <c r="E181" s="1137"/>
      <c r="F181" s="1137"/>
      <c r="G181" s="1137"/>
      <c r="H181" s="1137"/>
      <c r="I181" s="1139"/>
      <c r="L181" s="1178" t="s">
        <v>92</v>
      </c>
      <c r="M181" s="1179">
        <f>+M172+M176+M177+M178+M179</f>
        <v>1</v>
      </c>
      <c r="N181" s="1179">
        <f t="shared" ref="N181:V181" si="312">+N172+N176+N177+N178+N179</f>
        <v>1</v>
      </c>
      <c r="O181" s="1179">
        <f t="shared" si="312"/>
        <v>2</v>
      </c>
      <c r="P181" s="1179">
        <f t="shared" si="312"/>
        <v>0</v>
      </c>
      <c r="Q181" s="1179">
        <f t="shared" si="312"/>
        <v>2</v>
      </c>
      <c r="R181" s="1179">
        <f t="shared" si="312"/>
        <v>0</v>
      </c>
      <c r="S181" s="1179">
        <f t="shared" si="312"/>
        <v>0</v>
      </c>
      <c r="T181" s="1179">
        <f t="shared" si="312"/>
        <v>0</v>
      </c>
      <c r="U181" s="1179">
        <f t="shared" si="312"/>
        <v>0</v>
      </c>
      <c r="V181" s="1179">
        <f t="shared" si="312"/>
        <v>0</v>
      </c>
      <c r="W181" s="1182">
        <f>IF(Q181=0,0,((V181/Q181)-1)*100)</f>
        <v>-100</v>
      </c>
      <c r="X181" s="1047"/>
      <c r="AA181" s="1125"/>
    </row>
    <row r="182" spans="1:27" ht="14.25" thickTop="1" thickBot="1">
      <c r="B182" s="1138"/>
      <c r="C182" s="1137"/>
      <c r="D182" s="1137"/>
      <c r="E182" s="1137"/>
      <c r="F182" s="1137"/>
      <c r="G182" s="1137"/>
      <c r="H182" s="1137"/>
      <c r="I182" s="1139"/>
      <c r="L182" s="1178" t="s">
        <v>89</v>
      </c>
      <c r="M182" s="1179">
        <f>+M168+M172+M176+M180</f>
        <v>1</v>
      </c>
      <c r="N182" s="1180">
        <f t="shared" ref="N182:V182" si="313">+N168+N172+N176+N180</f>
        <v>1</v>
      </c>
      <c r="O182" s="1179">
        <f t="shared" si="313"/>
        <v>2</v>
      </c>
      <c r="P182" s="1179">
        <f t="shared" si="313"/>
        <v>0</v>
      </c>
      <c r="Q182" s="1181">
        <f t="shared" si="313"/>
        <v>2</v>
      </c>
      <c r="R182" s="1179">
        <f t="shared" si="313"/>
        <v>0</v>
      </c>
      <c r="S182" s="1180">
        <f t="shared" si="313"/>
        <v>0</v>
      </c>
      <c r="T182" s="1179">
        <f t="shared" si="313"/>
        <v>0</v>
      </c>
      <c r="U182" s="1179">
        <f t="shared" si="313"/>
        <v>0</v>
      </c>
      <c r="V182" s="1181">
        <f t="shared" si="313"/>
        <v>0</v>
      </c>
      <c r="W182" s="1182">
        <f>IF(Q182=0,0,((V182/Q182)-1)*100)</f>
        <v>-100</v>
      </c>
    </row>
    <row r="183" spans="1:27" ht="14.25" thickTop="1" thickBot="1">
      <c r="B183" s="1138"/>
      <c r="C183" s="1137"/>
      <c r="D183" s="1137"/>
      <c r="E183" s="1137"/>
      <c r="F183" s="1137"/>
      <c r="G183" s="1137"/>
      <c r="H183" s="1137"/>
      <c r="I183" s="1139"/>
      <c r="L183" s="1126" t="s">
        <v>59</v>
      </c>
      <c r="M183" s="1043"/>
      <c r="N183" s="1043"/>
      <c r="O183" s="1043"/>
      <c r="P183" s="1043"/>
      <c r="Q183" s="1043"/>
      <c r="R183" s="1043"/>
      <c r="S183" s="1043"/>
      <c r="T183" s="1043"/>
      <c r="U183" s="1043"/>
      <c r="V183" s="1043"/>
      <c r="W183" s="1047"/>
    </row>
    <row r="184" spans="1:27" ht="13.5" thickTop="1">
      <c r="B184" s="1138"/>
      <c r="C184" s="1137"/>
      <c r="D184" s="1137"/>
      <c r="E184" s="1137"/>
      <c r="F184" s="1137"/>
      <c r="G184" s="1137"/>
      <c r="H184" s="1137"/>
      <c r="I184" s="1139"/>
      <c r="L184" s="1500" t="s">
        <v>50</v>
      </c>
      <c r="M184" s="1501"/>
      <c r="N184" s="1501"/>
      <c r="O184" s="1501"/>
      <c r="P184" s="1501"/>
      <c r="Q184" s="1501"/>
      <c r="R184" s="1501"/>
      <c r="S184" s="1501"/>
      <c r="T184" s="1501"/>
      <c r="U184" s="1501"/>
      <c r="V184" s="1501"/>
      <c r="W184" s="1502"/>
    </row>
    <row r="185" spans="1:27" ht="13.5" thickBot="1">
      <c r="B185" s="1138"/>
      <c r="C185" s="1137"/>
      <c r="D185" s="1137"/>
      <c r="E185" s="1137"/>
      <c r="F185" s="1137"/>
      <c r="G185" s="1137"/>
      <c r="H185" s="1137"/>
      <c r="I185" s="1139"/>
      <c r="L185" s="1503" t="s">
        <v>51</v>
      </c>
      <c r="M185" s="1504"/>
      <c r="N185" s="1504"/>
      <c r="O185" s="1504"/>
      <c r="P185" s="1504"/>
      <c r="Q185" s="1504"/>
      <c r="R185" s="1504"/>
      <c r="S185" s="1504"/>
      <c r="T185" s="1504"/>
      <c r="U185" s="1504"/>
      <c r="V185" s="1504"/>
      <c r="W185" s="1505"/>
    </row>
    <row r="186" spans="1:27" ht="14.25" thickTop="1" thickBot="1">
      <c r="B186" s="1138"/>
      <c r="C186" s="1137"/>
      <c r="D186" s="1137"/>
      <c r="E186" s="1137"/>
      <c r="F186" s="1137"/>
      <c r="G186" s="1137"/>
      <c r="H186" s="1137"/>
      <c r="I186" s="1139"/>
      <c r="L186" s="1046"/>
      <c r="M186" s="1043"/>
      <c r="N186" s="1043"/>
      <c r="O186" s="1043"/>
      <c r="P186" s="1043"/>
      <c r="Q186" s="1043"/>
      <c r="R186" s="1043"/>
      <c r="S186" s="1043"/>
      <c r="T186" s="1043"/>
      <c r="U186" s="1043"/>
      <c r="V186" s="1043"/>
      <c r="W186" s="1130" t="s">
        <v>40</v>
      </c>
    </row>
    <row r="187" spans="1:27" ht="14.25" thickTop="1" thickBot="1">
      <c r="B187" s="1138"/>
      <c r="C187" s="1137"/>
      <c r="D187" s="1137"/>
      <c r="E187" s="1137"/>
      <c r="F187" s="1137"/>
      <c r="G187" s="1137"/>
      <c r="H187" s="1137"/>
      <c r="I187" s="1139"/>
      <c r="L187" s="1048"/>
      <c r="M187" s="1497" t="s">
        <v>90</v>
      </c>
      <c r="N187" s="1498"/>
      <c r="O187" s="1498"/>
      <c r="P187" s="1498"/>
      <c r="Q187" s="1499"/>
      <c r="R187" s="1497" t="s">
        <v>91</v>
      </c>
      <c r="S187" s="1498"/>
      <c r="T187" s="1498"/>
      <c r="U187" s="1498"/>
      <c r="V187" s="1499"/>
      <c r="W187" s="1049" t="s">
        <v>4</v>
      </c>
    </row>
    <row r="188" spans="1:27" ht="13.5" thickTop="1">
      <c r="B188" s="1138"/>
      <c r="C188" s="1137"/>
      <c r="D188" s="1137"/>
      <c r="E188" s="1137"/>
      <c r="F188" s="1137"/>
      <c r="G188" s="1137"/>
      <c r="H188" s="1137"/>
      <c r="I188" s="1139"/>
      <c r="L188" s="1050" t="s">
        <v>5</v>
      </c>
      <c r="M188" s="1051"/>
      <c r="N188" s="1055"/>
      <c r="O188" s="1167"/>
      <c r="P188" s="1057"/>
      <c r="Q188" s="1168"/>
      <c r="R188" s="1051"/>
      <c r="S188" s="1055"/>
      <c r="T188" s="1167"/>
      <c r="U188" s="1057"/>
      <c r="V188" s="1168"/>
      <c r="W188" s="1054" t="s">
        <v>6</v>
      </c>
    </row>
    <row r="189" spans="1:27" ht="13.5" thickBot="1">
      <c r="B189" s="1138"/>
      <c r="C189" s="1137"/>
      <c r="D189" s="1137"/>
      <c r="E189" s="1137"/>
      <c r="F189" s="1137"/>
      <c r="G189" s="1137"/>
      <c r="H189" s="1137"/>
      <c r="I189" s="1139"/>
      <c r="L189" s="1058"/>
      <c r="M189" s="1063" t="s">
        <v>41</v>
      </c>
      <c r="N189" s="1064" t="s">
        <v>42</v>
      </c>
      <c r="O189" s="1169" t="s">
        <v>43</v>
      </c>
      <c r="P189" s="1066" t="s">
        <v>13</v>
      </c>
      <c r="Q189" s="1170" t="s">
        <v>9</v>
      </c>
      <c r="R189" s="1063" t="s">
        <v>41</v>
      </c>
      <c r="S189" s="1064" t="s">
        <v>42</v>
      </c>
      <c r="T189" s="1169" t="s">
        <v>43</v>
      </c>
      <c r="U189" s="1066" t="s">
        <v>13</v>
      </c>
      <c r="V189" s="1170" t="s">
        <v>9</v>
      </c>
      <c r="W189" s="1062"/>
    </row>
    <row r="190" spans="1:27" ht="4.5" customHeight="1" thickTop="1">
      <c r="B190" s="1138"/>
      <c r="C190" s="1137"/>
      <c r="D190" s="1137"/>
      <c r="E190" s="1137"/>
      <c r="F190" s="1137"/>
      <c r="G190" s="1137"/>
      <c r="H190" s="1137"/>
      <c r="I190" s="1139"/>
      <c r="L190" s="1050"/>
      <c r="M190" s="1071"/>
      <c r="N190" s="1072"/>
      <c r="O190" s="1171"/>
      <c r="P190" s="1074"/>
      <c r="Q190" s="1172"/>
      <c r="R190" s="1071"/>
      <c r="S190" s="1072"/>
      <c r="T190" s="1171"/>
      <c r="U190" s="1074"/>
      <c r="V190" s="1172"/>
      <c r="W190" s="1076"/>
    </row>
    <row r="191" spans="1:27">
      <c r="B191" s="1138"/>
      <c r="C191" s="1137"/>
      <c r="D191" s="1137"/>
      <c r="E191" s="1137"/>
      <c r="F191" s="1137"/>
      <c r="G191" s="1137"/>
      <c r="H191" s="1137"/>
      <c r="I191" s="1139"/>
      <c r="L191" s="1050" t="s">
        <v>14</v>
      </c>
      <c r="M191" s="1191">
        <v>61</v>
      </c>
      <c r="N191" s="1192">
        <v>37</v>
      </c>
      <c r="O191" s="1175">
        <f>SUM(M191:N191)</f>
        <v>98</v>
      </c>
      <c r="P191" s="1196">
        <v>0</v>
      </c>
      <c r="Q191" s="1176">
        <f>O191+P191</f>
        <v>98</v>
      </c>
      <c r="R191" s="1191">
        <v>20</v>
      </c>
      <c r="S191" s="1192">
        <v>9</v>
      </c>
      <c r="T191" s="1177">
        <f>+R191+S191</f>
        <v>29</v>
      </c>
      <c r="U191" s="1196">
        <v>0</v>
      </c>
      <c r="V191" s="1176">
        <f>T191+U191</f>
        <v>29</v>
      </c>
      <c r="W191" s="1081">
        <f t="shared" ref="W191:W199" si="314">IF(Q191=0,0,((V191/Q191)-1)*100)</f>
        <v>-70.408163265306129</v>
      </c>
      <c r="Y191" s="1127"/>
    </row>
    <row r="192" spans="1:27">
      <c r="B192" s="1138"/>
      <c r="C192" s="1137"/>
      <c r="D192" s="1137"/>
      <c r="E192" s="1137"/>
      <c r="F192" s="1137"/>
      <c r="G192" s="1137"/>
      <c r="H192" s="1137"/>
      <c r="I192" s="1139"/>
      <c r="L192" s="1050" t="s">
        <v>15</v>
      </c>
      <c r="M192" s="1191">
        <v>31</v>
      </c>
      <c r="N192" s="1192">
        <v>22</v>
      </c>
      <c r="O192" s="1175">
        <f>SUM(M192:N192)</f>
        <v>53</v>
      </c>
      <c r="P192" s="1196">
        <v>0</v>
      </c>
      <c r="Q192" s="1176">
        <f>O192+P192</f>
        <v>53</v>
      </c>
      <c r="R192" s="1191">
        <v>21</v>
      </c>
      <c r="S192" s="1192">
        <v>13</v>
      </c>
      <c r="T192" s="1177">
        <f>SUM(R192:S192)</f>
        <v>34</v>
      </c>
      <c r="U192" s="1196">
        <v>0</v>
      </c>
      <c r="V192" s="1176">
        <f>T192+U192</f>
        <v>34</v>
      </c>
      <c r="W192" s="1081">
        <f t="shared" si="314"/>
        <v>-35.84905660377359</v>
      </c>
      <c r="Y192" s="1127"/>
    </row>
    <row r="193" spans="1:27" ht="13.5" thickBot="1">
      <c r="B193" s="1138"/>
      <c r="C193" s="1137"/>
      <c r="D193" s="1137"/>
      <c r="E193" s="1137"/>
      <c r="F193" s="1137"/>
      <c r="G193" s="1137"/>
      <c r="H193" s="1137"/>
      <c r="I193" s="1139"/>
      <c r="L193" s="1058" t="s">
        <v>16</v>
      </c>
      <c r="M193" s="1191">
        <v>53</v>
      </c>
      <c r="N193" s="1192">
        <v>29</v>
      </c>
      <c r="O193" s="1175">
        <f>SUM(M193:N193)</f>
        <v>82</v>
      </c>
      <c r="P193" s="1197">
        <v>0</v>
      </c>
      <c r="Q193" s="1176">
        <f>O193+P193</f>
        <v>82</v>
      </c>
      <c r="R193" s="1191">
        <v>24</v>
      </c>
      <c r="S193" s="1192">
        <v>21</v>
      </c>
      <c r="T193" s="1177">
        <f>SUM(R193:S193)</f>
        <v>45</v>
      </c>
      <c r="U193" s="1197">
        <v>0</v>
      </c>
      <c r="V193" s="1176">
        <f>T193+U193</f>
        <v>45</v>
      </c>
      <c r="W193" s="1081">
        <f t="shared" si="314"/>
        <v>-45.121951219512191</v>
      </c>
      <c r="Y193" s="1127"/>
    </row>
    <row r="194" spans="1:27" ht="14.25" thickTop="1" thickBot="1">
      <c r="B194" s="1138"/>
      <c r="C194" s="1137"/>
      <c r="D194" s="1137"/>
      <c r="E194" s="1137"/>
      <c r="F194" s="1137"/>
      <c r="G194" s="1137"/>
      <c r="H194" s="1137"/>
      <c r="I194" s="1139"/>
      <c r="L194" s="1178" t="s">
        <v>55</v>
      </c>
      <c r="M194" s="1179">
        <f>M191+M192+M193</f>
        <v>145</v>
      </c>
      <c r="N194" s="1180">
        <f>N191+N192+N193</f>
        <v>88</v>
      </c>
      <c r="O194" s="1179">
        <f>O191+O192+O193</f>
        <v>233</v>
      </c>
      <c r="P194" s="1179">
        <f>P191+P192+P193</f>
        <v>0</v>
      </c>
      <c r="Q194" s="1181">
        <f>+Q191+Q192+Q193</f>
        <v>233</v>
      </c>
      <c r="R194" s="1179">
        <f>R191+R192+R193</f>
        <v>65</v>
      </c>
      <c r="S194" s="1180">
        <f>S191+S192+S193</f>
        <v>43</v>
      </c>
      <c r="T194" s="1179">
        <f>T191+T192+T193</f>
        <v>108</v>
      </c>
      <c r="U194" s="1179">
        <f>U191+U192+U193</f>
        <v>0</v>
      </c>
      <c r="V194" s="1181">
        <f>+V191+V192+V193</f>
        <v>108</v>
      </c>
      <c r="W194" s="1182">
        <f t="shared" si="314"/>
        <v>-53.648068669527895</v>
      </c>
      <c r="Y194" s="1127"/>
    </row>
    <row r="195" spans="1:27" ht="13.5" thickTop="1">
      <c r="B195" s="1138"/>
      <c r="C195" s="1137"/>
      <c r="D195" s="1137"/>
      <c r="E195" s="1137"/>
      <c r="F195" s="1137"/>
      <c r="G195" s="1137"/>
      <c r="H195" s="1137"/>
      <c r="I195" s="1139"/>
      <c r="L195" s="1050" t="s">
        <v>18</v>
      </c>
      <c r="M195" s="1173">
        <v>48</v>
      </c>
      <c r="N195" s="1174">
        <v>20</v>
      </c>
      <c r="O195" s="1183">
        <f>SUM(M195:N195)</f>
        <v>68</v>
      </c>
      <c r="P195" s="1084">
        <v>0</v>
      </c>
      <c r="Q195" s="1176">
        <f>O195+P195</f>
        <v>68</v>
      </c>
      <c r="R195" s="1173">
        <v>24</v>
      </c>
      <c r="S195" s="1174">
        <v>33</v>
      </c>
      <c r="T195" s="1183">
        <f>SUM(R195:S195)</f>
        <v>57</v>
      </c>
      <c r="U195" s="1084">
        <v>0</v>
      </c>
      <c r="V195" s="1176">
        <f>T195+U195</f>
        <v>57</v>
      </c>
      <c r="W195" s="1081">
        <f t="shared" si="314"/>
        <v>-16.176470588235293</v>
      </c>
      <c r="Y195" s="1127"/>
    </row>
    <row r="196" spans="1:27">
      <c r="B196" s="1138"/>
      <c r="C196" s="1137"/>
      <c r="D196" s="1137"/>
      <c r="E196" s="1137"/>
      <c r="F196" s="1137"/>
      <c r="G196" s="1137"/>
      <c r="H196" s="1137"/>
      <c r="I196" s="1139"/>
      <c r="L196" s="1050" t="s">
        <v>19</v>
      </c>
      <c r="M196" s="1078">
        <v>53</v>
      </c>
      <c r="N196" s="1082">
        <v>23</v>
      </c>
      <c r="O196" s="1175">
        <f>SUM(M196:N196)</f>
        <v>76</v>
      </c>
      <c r="P196" s="1084">
        <v>0</v>
      </c>
      <c r="Q196" s="1176">
        <f>O196+P196</f>
        <v>76</v>
      </c>
      <c r="R196" s="1078">
        <v>18</v>
      </c>
      <c r="S196" s="1082">
        <v>25</v>
      </c>
      <c r="T196" s="1175">
        <f>SUM(R196:S196)</f>
        <v>43</v>
      </c>
      <c r="U196" s="1084">
        <v>0</v>
      </c>
      <c r="V196" s="1176">
        <f>T196+U196</f>
        <v>43</v>
      </c>
      <c r="W196" s="1081">
        <f>IF(Q196=0,0,((V196/Q196)-1)*100)</f>
        <v>-43.421052631578952</v>
      </c>
      <c r="Y196" s="1127"/>
    </row>
    <row r="197" spans="1:27" ht="13.5" thickBot="1">
      <c r="B197" s="1138"/>
      <c r="C197" s="1137"/>
      <c r="D197" s="1137"/>
      <c r="E197" s="1137"/>
      <c r="F197" s="1137"/>
      <c r="G197" s="1137"/>
      <c r="H197" s="1137"/>
      <c r="I197" s="1139"/>
      <c r="L197" s="1050" t="s">
        <v>20</v>
      </c>
      <c r="M197" s="1078">
        <v>30</v>
      </c>
      <c r="N197" s="1082">
        <v>25</v>
      </c>
      <c r="O197" s="1175">
        <f>SUM(M197:N197)</f>
        <v>55</v>
      </c>
      <c r="P197" s="1084">
        <v>0</v>
      </c>
      <c r="Q197" s="1176">
        <f>O197+P197</f>
        <v>55</v>
      </c>
      <c r="R197" s="1078">
        <v>19</v>
      </c>
      <c r="S197" s="1082">
        <v>32</v>
      </c>
      <c r="T197" s="1175">
        <f>SUM(R197:S197)</f>
        <v>51</v>
      </c>
      <c r="U197" s="1084">
        <v>0</v>
      </c>
      <c r="V197" s="1176">
        <f>T197+U197</f>
        <v>51</v>
      </c>
      <c r="W197" s="1081">
        <f>IF(Q197=0,0,((V197/Q197)-1)*100)</f>
        <v>-7.2727272727272751</v>
      </c>
      <c r="Y197" s="1127"/>
    </row>
    <row r="198" spans="1:27" ht="14.25" thickTop="1" thickBot="1">
      <c r="B198" s="1138"/>
      <c r="C198" s="1137"/>
      <c r="D198" s="1137"/>
      <c r="E198" s="1137"/>
      <c r="F198" s="1137"/>
      <c r="G198" s="1137"/>
      <c r="H198" s="1137"/>
      <c r="I198" s="1139"/>
      <c r="L198" s="1178" t="s">
        <v>87</v>
      </c>
      <c r="M198" s="1179">
        <f>+M195+M196+M197</f>
        <v>131</v>
      </c>
      <c r="N198" s="1179">
        <f t="shared" ref="N198" si="315">+N195+N196+N197</f>
        <v>68</v>
      </c>
      <c r="O198" s="1179">
        <f t="shared" ref="O198" si="316">+O195+O196+O197</f>
        <v>199</v>
      </c>
      <c r="P198" s="1179">
        <f t="shared" ref="P198" si="317">+P195+P196+P197</f>
        <v>0</v>
      </c>
      <c r="Q198" s="1179">
        <f t="shared" ref="Q198" si="318">+Q195+Q196+Q197</f>
        <v>199</v>
      </c>
      <c r="R198" s="1179">
        <f t="shared" ref="R198" si="319">+R195+R196+R197</f>
        <v>61</v>
      </c>
      <c r="S198" s="1179">
        <f t="shared" ref="S198" si="320">+S195+S196+S197</f>
        <v>90</v>
      </c>
      <c r="T198" s="1179">
        <f t="shared" ref="T198" si="321">+T195+T196+T197</f>
        <v>151</v>
      </c>
      <c r="U198" s="1179">
        <f t="shared" ref="U198" si="322">+U195+U196+U197</f>
        <v>0</v>
      </c>
      <c r="V198" s="1179">
        <f t="shared" ref="V198" si="323">+V195+V196+V197</f>
        <v>151</v>
      </c>
      <c r="W198" s="1182">
        <f>IF(Q198=0,0,((V198/Q198)-1)*100)</f>
        <v>-24.120603015075382</v>
      </c>
    </row>
    <row r="199" spans="1:27" ht="13.5" thickTop="1">
      <c r="B199" s="1138"/>
      <c r="C199" s="1137"/>
      <c r="D199" s="1137"/>
      <c r="E199" s="1137"/>
      <c r="F199" s="1137"/>
      <c r="G199" s="1137"/>
      <c r="H199" s="1137"/>
      <c r="I199" s="1139"/>
      <c r="L199" s="1050" t="s">
        <v>21</v>
      </c>
      <c r="M199" s="1078">
        <v>35</v>
      </c>
      <c r="N199" s="1082">
        <v>26</v>
      </c>
      <c r="O199" s="1175">
        <f>SUM(M199:N199)</f>
        <v>61</v>
      </c>
      <c r="P199" s="1084">
        <v>0</v>
      </c>
      <c r="Q199" s="1176">
        <f>SUM(O199:P199)</f>
        <v>61</v>
      </c>
      <c r="R199" s="1078">
        <v>12</v>
      </c>
      <c r="S199" s="1082">
        <v>17</v>
      </c>
      <c r="T199" s="1175">
        <f>SUM(R199:S199)</f>
        <v>29</v>
      </c>
      <c r="U199" s="1084">
        <v>0</v>
      </c>
      <c r="V199" s="1176">
        <f>SUM(T199:U199)</f>
        <v>29</v>
      </c>
      <c r="W199" s="1081">
        <f t="shared" si="314"/>
        <v>-52.459016393442624</v>
      </c>
      <c r="Y199" s="1127"/>
    </row>
    <row r="200" spans="1:27">
      <c r="B200" s="1138"/>
      <c r="C200" s="1137"/>
      <c r="D200" s="1137"/>
      <c r="E200" s="1137"/>
      <c r="F200" s="1137"/>
      <c r="G200" s="1137"/>
      <c r="H200" s="1137"/>
      <c r="I200" s="1139"/>
      <c r="L200" s="1050" t="s">
        <v>88</v>
      </c>
      <c r="M200" s="1078">
        <v>46</v>
      </c>
      <c r="N200" s="1082">
        <v>35</v>
      </c>
      <c r="O200" s="1175">
        <f>SUM(M200:N200)</f>
        <v>81</v>
      </c>
      <c r="P200" s="1084">
        <v>0</v>
      </c>
      <c r="Q200" s="1176">
        <f>SUM(O200:P200)</f>
        <v>81</v>
      </c>
      <c r="R200" s="1078">
        <v>14</v>
      </c>
      <c r="S200" s="1082">
        <v>24</v>
      </c>
      <c r="T200" s="1175">
        <f>SUM(R200:S200)</f>
        <v>38</v>
      </c>
      <c r="U200" s="1084">
        <v>0</v>
      </c>
      <c r="V200" s="1176">
        <f>SUM(T200:U200)</f>
        <v>38</v>
      </c>
      <c r="W200" s="1081">
        <f t="shared" ref="W200" si="324">IF(Q200=0,0,((V200/Q200)-1)*100)</f>
        <v>-53.086419753086425</v>
      </c>
      <c r="Y200" s="1127"/>
    </row>
    <row r="201" spans="1:27" ht="13.5" thickBot="1">
      <c r="B201" s="1138"/>
      <c r="C201" s="1137"/>
      <c r="D201" s="1137"/>
      <c r="E201" s="1137"/>
      <c r="F201" s="1137"/>
      <c r="G201" s="1137"/>
      <c r="H201" s="1137"/>
      <c r="I201" s="1139"/>
      <c r="L201" s="1050" t="s">
        <v>22</v>
      </c>
      <c r="M201" s="1078">
        <v>57</v>
      </c>
      <c r="N201" s="1082">
        <v>38</v>
      </c>
      <c r="O201" s="1184">
        <f>SUM(M201:N201)</f>
        <v>95</v>
      </c>
      <c r="P201" s="1089">
        <v>0</v>
      </c>
      <c r="Q201" s="1176">
        <f>SUM(O201:P201)</f>
        <v>95</v>
      </c>
      <c r="R201" s="1078">
        <v>23</v>
      </c>
      <c r="S201" s="1082">
        <v>19</v>
      </c>
      <c r="T201" s="1184">
        <f>SUM(R201:S201)</f>
        <v>42</v>
      </c>
      <c r="U201" s="1089">
        <v>0</v>
      </c>
      <c r="V201" s="1176">
        <f>SUM(T201:U201)</f>
        <v>42</v>
      </c>
      <c r="W201" s="1081">
        <f>IF(Q201=0,0,((V201/Q201)-1)*100)</f>
        <v>-55.78947368421052</v>
      </c>
      <c r="Y201" s="1127"/>
    </row>
    <row r="202" spans="1:27" ht="14.25" thickTop="1" thickBot="1">
      <c r="B202" s="1138"/>
      <c r="C202" s="1137"/>
      <c r="D202" s="1137"/>
      <c r="E202" s="1137"/>
      <c r="F202" s="1137"/>
      <c r="G202" s="1137"/>
      <c r="H202" s="1137"/>
      <c r="I202" s="1139"/>
      <c r="L202" s="1185" t="s">
        <v>60</v>
      </c>
      <c r="M202" s="1186">
        <f>+M199+M200+M201</f>
        <v>138</v>
      </c>
      <c r="N202" s="1186">
        <f t="shared" ref="N202" si="325">+N199+N200+N201</f>
        <v>99</v>
      </c>
      <c r="O202" s="1187">
        <f t="shared" ref="O202" si="326">+O199+O200+O201</f>
        <v>237</v>
      </c>
      <c r="P202" s="1187">
        <f t="shared" ref="P202" si="327">+P199+P200+P201</f>
        <v>0</v>
      </c>
      <c r="Q202" s="1187">
        <f t="shared" ref="Q202" si="328">+Q199+Q200+Q201</f>
        <v>237</v>
      </c>
      <c r="R202" s="1186">
        <f t="shared" ref="R202" si="329">+R199+R200+R201</f>
        <v>49</v>
      </c>
      <c r="S202" s="1186">
        <f t="shared" ref="S202" si="330">+S199+S200+S201</f>
        <v>60</v>
      </c>
      <c r="T202" s="1187">
        <f t="shared" ref="T202" si="331">+T199+T200+T201</f>
        <v>109</v>
      </c>
      <c r="U202" s="1187">
        <f t="shared" ref="U202" si="332">+U199+U200+U201</f>
        <v>0</v>
      </c>
      <c r="V202" s="1187">
        <f t="shared" ref="V202" si="333">+V199+V200+V201</f>
        <v>109</v>
      </c>
      <c r="W202" s="1188">
        <f>IF(Q202=0,0,((V202/Q202)-1)*100)</f>
        <v>-54.008438818565409</v>
      </c>
    </row>
    <row r="203" spans="1:27" ht="13.5" thickTop="1">
      <c r="A203" s="1153"/>
      <c r="B203" s="1154"/>
      <c r="C203" s="1155"/>
      <c r="D203" s="1155"/>
      <c r="E203" s="1155"/>
      <c r="F203" s="1155"/>
      <c r="G203" s="1155"/>
      <c r="H203" s="1155"/>
      <c r="I203" s="1189"/>
      <c r="J203" s="1153"/>
      <c r="K203" s="1153"/>
      <c r="L203" s="1190" t="s">
        <v>24</v>
      </c>
      <c r="M203" s="1191">
        <v>32</v>
      </c>
      <c r="N203" s="1192">
        <v>25</v>
      </c>
      <c r="O203" s="1177">
        <f>SUM(M203:N203)</f>
        <v>57</v>
      </c>
      <c r="P203" s="1193">
        <v>0</v>
      </c>
      <c r="Q203" s="1194">
        <f>O203+P203</f>
        <v>57</v>
      </c>
      <c r="R203" s="1191">
        <v>13</v>
      </c>
      <c r="S203" s="1192">
        <v>24</v>
      </c>
      <c r="T203" s="1177">
        <f>SUM(R203:S203)</f>
        <v>37</v>
      </c>
      <c r="U203" s="1193">
        <v>0</v>
      </c>
      <c r="V203" s="1194">
        <f>T203+U203</f>
        <v>37</v>
      </c>
      <c r="W203" s="1195">
        <f>IF(Q203=0,0,((V203/Q203)-1)*100)</f>
        <v>-35.087719298245609</v>
      </c>
      <c r="Y203" s="1127"/>
    </row>
    <row r="204" spans="1:27" ht="13.5" customHeight="1">
      <c r="A204" s="1153"/>
      <c r="B204" s="1156"/>
      <c r="C204" s="1157"/>
      <c r="D204" s="1157"/>
      <c r="E204" s="1157"/>
      <c r="F204" s="1157"/>
      <c r="G204" s="1157"/>
      <c r="H204" s="1157"/>
      <c r="I204" s="1165"/>
      <c r="J204" s="1153"/>
      <c r="K204" s="1153"/>
      <c r="L204" s="1190" t="s">
        <v>25</v>
      </c>
      <c r="M204" s="1191">
        <v>29</v>
      </c>
      <c r="N204" s="1192">
        <v>25</v>
      </c>
      <c r="O204" s="1177">
        <f>SUM(M204:N204)</f>
        <v>54</v>
      </c>
      <c r="P204" s="1196">
        <v>0</v>
      </c>
      <c r="Q204" s="1177">
        <f>SUM(O204:P204)</f>
        <v>54</v>
      </c>
      <c r="R204" s="1191">
        <v>13</v>
      </c>
      <c r="S204" s="1192">
        <v>24</v>
      </c>
      <c r="T204" s="1177">
        <f>SUM(R204:S204)</f>
        <v>37</v>
      </c>
      <c r="U204" s="1196">
        <v>0</v>
      </c>
      <c r="V204" s="1177">
        <f>SUM(T204:U204)</f>
        <v>37</v>
      </c>
      <c r="W204" s="1195">
        <f t="shared" ref="W204" si="334">IF(Q204=0,0,((V204/Q204)-1)*100)</f>
        <v>-31.481481481481477</v>
      </c>
      <c r="Y204" s="1127"/>
    </row>
    <row r="205" spans="1:27" ht="13.5" customHeight="1" thickBot="1">
      <c r="A205" s="1153"/>
      <c r="B205" s="1156"/>
      <c r="C205" s="1157"/>
      <c r="D205" s="1157"/>
      <c r="E205" s="1157"/>
      <c r="F205" s="1157"/>
      <c r="G205" s="1157"/>
      <c r="H205" s="1157"/>
      <c r="I205" s="1165"/>
      <c r="J205" s="1153"/>
      <c r="K205" s="1153"/>
      <c r="L205" s="1190" t="s">
        <v>26</v>
      </c>
      <c r="M205" s="1191">
        <v>31</v>
      </c>
      <c r="N205" s="1192">
        <v>27</v>
      </c>
      <c r="O205" s="1177">
        <f>SUM(M205:N205)</f>
        <v>58</v>
      </c>
      <c r="P205" s="1197">
        <v>0</v>
      </c>
      <c r="Q205" s="1194">
        <f>+P205+O205</f>
        <v>58</v>
      </c>
      <c r="R205" s="1191">
        <v>3</v>
      </c>
      <c r="S205" s="1192">
        <v>6</v>
      </c>
      <c r="T205" s="1177">
        <f>SUM(R205:S205)</f>
        <v>9</v>
      </c>
      <c r="U205" s="1197">
        <v>0</v>
      </c>
      <c r="V205" s="1194">
        <f>+U205+T205</f>
        <v>9</v>
      </c>
      <c r="W205" s="1195">
        <f t="shared" ref="W205" si="335">IF(Q205=0,0,((V205/Q205)-1)*100)</f>
        <v>-84.482758620689651</v>
      </c>
      <c r="Y205" s="1127"/>
    </row>
    <row r="206" spans="1:27" ht="14.25" thickTop="1" thickBot="1">
      <c r="B206" s="1138"/>
      <c r="C206" s="1137"/>
      <c r="D206" s="1137"/>
      <c r="E206" s="1137"/>
      <c r="F206" s="1137"/>
      <c r="G206" s="1137"/>
      <c r="H206" s="1137"/>
      <c r="I206" s="1139"/>
      <c r="L206" s="1178" t="s">
        <v>27</v>
      </c>
      <c r="M206" s="1179">
        <f>+M203+M204+M205</f>
        <v>92</v>
      </c>
      <c r="N206" s="1180">
        <f t="shared" ref="N206" si="336">+N203+N204+N205</f>
        <v>77</v>
      </c>
      <c r="O206" s="1179">
        <f t="shared" ref="O206" si="337">+O203+O204+O205</f>
        <v>169</v>
      </c>
      <c r="P206" s="1179">
        <f t="shared" ref="P206" si="338">+P203+P204+P205</f>
        <v>0</v>
      </c>
      <c r="Q206" s="1198">
        <f t="shared" ref="Q206" si="339">+Q203+Q204+Q205</f>
        <v>169</v>
      </c>
      <c r="R206" s="1179">
        <f t="shared" ref="R206" si="340">+R203+R204+R205</f>
        <v>29</v>
      </c>
      <c r="S206" s="1180">
        <f t="shared" ref="S206" si="341">+S203+S204+S205</f>
        <v>54</v>
      </c>
      <c r="T206" s="1179">
        <f t="shared" ref="T206" si="342">+T203+T204+T205</f>
        <v>83</v>
      </c>
      <c r="U206" s="1179">
        <f t="shared" ref="U206" si="343">+U203+U204+U205</f>
        <v>0</v>
      </c>
      <c r="V206" s="1198">
        <f t="shared" ref="V206" si="344">+V203+V204+V205</f>
        <v>83</v>
      </c>
      <c r="W206" s="1182">
        <f>IF(Q206=0,0,((V206/Q206)-1)*100)</f>
        <v>-50.887573964497037</v>
      </c>
    </row>
    <row r="207" spans="1:27" s="1043" customFormat="1" ht="14.25" thickTop="1" thickBot="1">
      <c r="B207" s="1138"/>
      <c r="C207" s="1137"/>
      <c r="D207" s="1137"/>
      <c r="E207" s="1137"/>
      <c r="F207" s="1137"/>
      <c r="G207" s="1137"/>
      <c r="H207" s="1137"/>
      <c r="I207" s="1139"/>
      <c r="L207" s="1178" t="s">
        <v>92</v>
      </c>
      <c r="M207" s="1179">
        <f>+M198+M202+M203+M204+M205</f>
        <v>361</v>
      </c>
      <c r="N207" s="1179">
        <f t="shared" ref="N207:V207" si="345">+N198+N202+N203+N204+N205</f>
        <v>244</v>
      </c>
      <c r="O207" s="1179">
        <f t="shared" si="345"/>
        <v>605</v>
      </c>
      <c r="P207" s="1179">
        <f t="shared" si="345"/>
        <v>0</v>
      </c>
      <c r="Q207" s="1179">
        <f t="shared" si="345"/>
        <v>605</v>
      </c>
      <c r="R207" s="1179">
        <f t="shared" si="345"/>
        <v>139</v>
      </c>
      <c r="S207" s="1179">
        <f t="shared" si="345"/>
        <v>204</v>
      </c>
      <c r="T207" s="1179">
        <f t="shared" si="345"/>
        <v>343</v>
      </c>
      <c r="U207" s="1179">
        <f t="shared" si="345"/>
        <v>0</v>
      </c>
      <c r="V207" s="1179">
        <f t="shared" si="345"/>
        <v>343</v>
      </c>
      <c r="W207" s="1182">
        <f>IF(Q207=0,0,((V207/Q207)-1)*100)</f>
        <v>-43.305785123966942</v>
      </c>
      <c r="X207" s="1047"/>
      <c r="AA207" s="1125"/>
    </row>
    <row r="208" spans="1:27" ht="14.25" thickTop="1" thickBot="1">
      <c r="B208" s="1138"/>
      <c r="C208" s="1137"/>
      <c r="D208" s="1137"/>
      <c r="E208" s="1137"/>
      <c r="F208" s="1137"/>
      <c r="G208" s="1137"/>
      <c r="H208" s="1137"/>
      <c r="I208" s="1139"/>
      <c r="L208" s="1178" t="s">
        <v>89</v>
      </c>
      <c r="M208" s="1179">
        <f>+M194+M198+M202+M206</f>
        <v>506</v>
      </c>
      <c r="N208" s="1180">
        <f t="shared" ref="N208:V208" si="346">+N194+N198+N202+N206</f>
        <v>332</v>
      </c>
      <c r="O208" s="1179">
        <f t="shared" si="346"/>
        <v>838</v>
      </c>
      <c r="P208" s="1179">
        <f t="shared" si="346"/>
        <v>0</v>
      </c>
      <c r="Q208" s="1181">
        <f t="shared" si="346"/>
        <v>838</v>
      </c>
      <c r="R208" s="1179">
        <f t="shared" si="346"/>
        <v>204</v>
      </c>
      <c r="S208" s="1180">
        <f t="shared" si="346"/>
        <v>247</v>
      </c>
      <c r="T208" s="1179">
        <f t="shared" si="346"/>
        <v>451</v>
      </c>
      <c r="U208" s="1179">
        <f t="shared" si="346"/>
        <v>0</v>
      </c>
      <c r="V208" s="1181">
        <f t="shared" si="346"/>
        <v>451</v>
      </c>
      <c r="W208" s="1182">
        <f>IF(Q208=0,0,((V208/Q208)-1)*100)</f>
        <v>-46.181384248210023</v>
      </c>
    </row>
    <row r="209" spans="2:23" ht="14.25" thickTop="1" thickBot="1">
      <c r="B209" s="1138"/>
      <c r="C209" s="1137"/>
      <c r="D209" s="1137"/>
      <c r="E209" s="1137"/>
      <c r="F209" s="1137"/>
      <c r="G209" s="1137"/>
      <c r="H209" s="1137"/>
      <c r="I209" s="1139"/>
      <c r="L209" s="1126" t="s">
        <v>59</v>
      </c>
      <c r="M209" s="1043"/>
      <c r="N209" s="1043"/>
      <c r="O209" s="1043"/>
      <c r="P209" s="1043"/>
      <c r="Q209" s="1043"/>
      <c r="R209" s="1043"/>
      <c r="S209" s="1043"/>
      <c r="T209" s="1043"/>
      <c r="U209" s="1043"/>
      <c r="V209" s="1043"/>
      <c r="W209" s="1047"/>
    </row>
    <row r="210" spans="2:23" ht="13.5" thickTop="1">
      <c r="B210" s="1138"/>
      <c r="C210" s="1137"/>
      <c r="D210" s="1137"/>
      <c r="E210" s="1137"/>
      <c r="F210" s="1137"/>
      <c r="G210" s="1137"/>
      <c r="H210" s="1137"/>
      <c r="I210" s="1139"/>
      <c r="L210" s="1500" t="s">
        <v>52</v>
      </c>
      <c r="M210" s="1501"/>
      <c r="N210" s="1501"/>
      <c r="O210" s="1501"/>
      <c r="P210" s="1501"/>
      <c r="Q210" s="1501"/>
      <c r="R210" s="1501"/>
      <c r="S210" s="1501"/>
      <c r="T210" s="1501"/>
      <c r="U210" s="1501"/>
      <c r="V210" s="1501"/>
      <c r="W210" s="1502"/>
    </row>
    <row r="211" spans="2:23" ht="13.5" thickBot="1">
      <c r="B211" s="1138"/>
      <c r="C211" s="1137"/>
      <c r="D211" s="1137"/>
      <c r="E211" s="1137"/>
      <c r="F211" s="1137"/>
      <c r="G211" s="1137"/>
      <c r="H211" s="1137"/>
      <c r="I211" s="1139"/>
      <c r="L211" s="1503" t="s">
        <v>53</v>
      </c>
      <c r="M211" s="1504"/>
      <c r="N211" s="1504"/>
      <c r="O211" s="1504"/>
      <c r="P211" s="1504"/>
      <c r="Q211" s="1504"/>
      <c r="R211" s="1504"/>
      <c r="S211" s="1504"/>
      <c r="T211" s="1504"/>
      <c r="U211" s="1504"/>
      <c r="V211" s="1504"/>
      <c r="W211" s="1505"/>
    </row>
    <row r="212" spans="2:23" ht="14.25" thickTop="1" thickBot="1">
      <c r="B212" s="1138"/>
      <c r="C212" s="1137"/>
      <c r="D212" s="1137"/>
      <c r="E212" s="1137"/>
      <c r="F212" s="1137"/>
      <c r="G212" s="1137"/>
      <c r="H212" s="1137"/>
      <c r="I212" s="1139"/>
      <c r="L212" s="1046"/>
      <c r="M212" s="1043"/>
      <c r="N212" s="1043"/>
      <c r="O212" s="1043"/>
      <c r="P212" s="1043"/>
      <c r="Q212" s="1043"/>
      <c r="R212" s="1043"/>
      <c r="S212" s="1043"/>
      <c r="T212" s="1043"/>
      <c r="U212" s="1043"/>
      <c r="V212" s="1043"/>
      <c r="W212" s="1130"/>
    </row>
    <row r="213" spans="2:23" ht="14.25" thickTop="1" thickBot="1">
      <c r="B213" s="1138"/>
      <c r="C213" s="1137"/>
      <c r="D213" s="1137"/>
      <c r="E213" s="1137"/>
      <c r="F213" s="1137"/>
      <c r="G213" s="1137"/>
      <c r="H213" s="1137"/>
      <c r="I213" s="1139"/>
      <c r="L213" s="1048"/>
      <c r="M213" s="1497" t="s">
        <v>90</v>
      </c>
      <c r="N213" s="1498"/>
      <c r="O213" s="1498"/>
      <c r="P213" s="1498"/>
      <c r="Q213" s="1499"/>
      <c r="R213" s="1497" t="s">
        <v>91</v>
      </c>
      <c r="S213" s="1498"/>
      <c r="T213" s="1498"/>
      <c r="U213" s="1498"/>
      <c r="V213" s="1499"/>
      <c r="W213" s="1049" t="s">
        <v>4</v>
      </c>
    </row>
    <row r="214" spans="2:23" ht="13.5" thickTop="1">
      <c r="B214" s="1138"/>
      <c r="C214" s="1137"/>
      <c r="D214" s="1137"/>
      <c r="E214" s="1137"/>
      <c r="F214" s="1137"/>
      <c r="G214" s="1137"/>
      <c r="H214" s="1137"/>
      <c r="I214" s="1139"/>
      <c r="L214" s="1050" t="s">
        <v>5</v>
      </c>
      <c r="M214" s="1051"/>
      <c r="N214" s="1055"/>
      <c r="O214" s="1167"/>
      <c r="P214" s="1057"/>
      <c r="Q214" s="1168"/>
      <c r="R214" s="1051"/>
      <c r="S214" s="1055"/>
      <c r="T214" s="1167"/>
      <c r="U214" s="1057"/>
      <c r="V214" s="1168"/>
      <c r="W214" s="1054" t="s">
        <v>6</v>
      </c>
    </row>
    <row r="215" spans="2:23" ht="13.5" thickBot="1">
      <c r="B215" s="1138"/>
      <c r="C215" s="1137"/>
      <c r="D215" s="1137"/>
      <c r="E215" s="1137"/>
      <c r="F215" s="1137"/>
      <c r="G215" s="1137"/>
      <c r="H215" s="1137"/>
      <c r="I215" s="1139"/>
      <c r="L215" s="1058"/>
      <c r="M215" s="1063" t="s">
        <v>41</v>
      </c>
      <c r="N215" s="1064" t="s">
        <v>42</v>
      </c>
      <c r="O215" s="1169" t="s">
        <v>54</v>
      </c>
      <c r="P215" s="1066" t="s">
        <v>13</v>
      </c>
      <c r="Q215" s="1170" t="s">
        <v>9</v>
      </c>
      <c r="R215" s="1063" t="s">
        <v>41</v>
      </c>
      <c r="S215" s="1064" t="s">
        <v>42</v>
      </c>
      <c r="T215" s="1169" t="s">
        <v>54</v>
      </c>
      <c r="U215" s="1066" t="s">
        <v>13</v>
      </c>
      <c r="V215" s="1170" t="s">
        <v>9</v>
      </c>
      <c r="W215" s="1062"/>
    </row>
    <row r="216" spans="2:23" ht="5.25" customHeight="1" thickTop="1">
      <c r="B216" s="1138"/>
      <c r="C216" s="1137"/>
      <c r="D216" s="1137"/>
      <c r="E216" s="1137"/>
      <c r="F216" s="1137"/>
      <c r="G216" s="1137"/>
      <c r="H216" s="1137"/>
      <c r="I216" s="1139"/>
      <c r="L216" s="1050"/>
      <c r="M216" s="1071"/>
      <c r="N216" s="1072"/>
      <c r="O216" s="1171"/>
      <c r="P216" s="1074"/>
      <c r="Q216" s="1172"/>
      <c r="R216" s="1071"/>
      <c r="S216" s="1072"/>
      <c r="T216" s="1171"/>
      <c r="U216" s="1074"/>
      <c r="V216" s="1172"/>
      <c r="W216" s="1076"/>
    </row>
    <row r="217" spans="2:23">
      <c r="B217" s="1138"/>
      <c r="C217" s="1137"/>
      <c r="D217" s="1137"/>
      <c r="E217" s="1137"/>
      <c r="F217" s="1137"/>
      <c r="G217" s="1137"/>
      <c r="H217" s="1137"/>
      <c r="I217" s="1139"/>
      <c r="L217" s="1050" t="s">
        <v>14</v>
      </c>
      <c r="M217" s="1078">
        <f t="shared" ref="M217:N219" si="347">+M165+M191</f>
        <v>61</v>
      </c>
      <c r="N217" s="1082">
        <f t="shared" si="347"/>
        <v>37</v>
      </c>
      <c r="O217" s="1175">
        <f>+M217+N217</f>
        <v>98</v>
      </c>
      <c r="P217" s="1084">
        <f>+P165+P191</f>
        <v>0</v>
      </c>
      <c r="Q217" s="1176">
        <f>+O217+P217</f>
        <v>98</v>
      </c>
      <c r="R217" s="1078">
        <f t="shared" ref="R217:S219" si="348">+R165+R191</f>
        <v>20</v>
      </c>
      <c r="S217" s="1082">
        <f t="shared" si="348"/>
        <v>9</v>
      </c>
      <c r="T217" s="1175">
        <f>+R217+S217</f>
        <v>29</v>
      </c>
      <c r="U217" s="1084">
        <f>+U165+U191</f>
        <v>0</v>
      </c>
      <c r="V217" s="1176">
        <f>+T217+U217</f>
        <v>29</v>
      </c>
      <c r="W217" s="1081">
        <f t="shared" ref="W217:W225" si="349">IF(Q217=0,0,((V217/Q217)-1)*100)</f>
        <v>-70.408163265306129</v>
      </c>
    </row>
    <row r="218" spans="2:23">
      <c r="B218" s="1138"/>
      <c r="C218" s="1137"/>
      <c r="D218" s="1137"/>
      <c r="E218" s="1137"/>
      <c r="F218" s="1137"/>
      <c r="G218" s="1137"/>
      <c r="H218" s="1137"/>
      <c r="I218" s="1139"/>
      <c r="L218" s="1050" t="s">
        <v>15</v>
      </c>
      <c r="M218" s="1078">
        <f t="shared" si="347"/>
        <v>31</v>
      </c>
      <c r="N218" s="1082">
        <f t="shared" si="347"/>
        <v>22</v>
      </c>
      <c r="O218" s="1175">
        <f t="shared" ref="O218:O219" si="350">+M218+N218</f>
        <v>53</v>
      </c>
      <c r="P218" s="1084">
        <f>+P166+P192</f>
        <v>0</v>
      </c>
      <c r="Q218" s="1176">
        <f t="shared" ref="Q218:Q219" si="351">+O218+P218</f>
        <v>53</v>
      </c>
      <c r="R218" s="1078">
        <f t="shared" si="348"/>
        <v>21</v>
      </c>
      <c r="S218" s="1082">
        <f t="shared" si="348"/>
        <v>13</v>
      </c>
      <c r="T218" s="1175">
        <f t="shared" ref="T218:T219" si="352">+R218+S218</f>
        <v>34</v>
      </c>
      <c r="U218" s="1084">
        <f>+U166+U192</f>
        <v>0</v>
      </c>
      <c r="V218" s="1176">
        <f t="shared" ref="V218:V219" si="353">+T218+U218</f>
        <v>34</v>
      </c>
      <c r="W218" s="1081">
        <f t="shared" si="349"/>
        <v>-35.84905660377359</v>
      </c>
    </row>
    <row r="219" spans="2:23" ht="13.5" thickBot="1">
      <c r="B219" s="1138"/>
      <c r="C219" s="1137"/>
      <c r="D219" s="1137"/>
      <c r="E219" s="1137"/>
      <c r="F219" s="1137"/>
      <c r="G219" s="1137"/>
      <c r="H219" s="1137"/>
      <c r="I219" s="1139"/>
      <c r="L219" s="1058" t="s">
        <v>16</v>
      </c>
      <c r="M219" s="1078">
        <f t="shared" si="347"/>
        <v>53</v>
      </c>
      <c r="N219" s="1082">
        <f t="shared" si="347"/>
        <v>29</v>
      </c>
      <c r="O219" s="1175">
        <f t="shared" si="350"/>
        <v>82</v>
      </c>
      <c r="P219" s="1084">
        <f>+P167+P193</f>
        <v>0</v>
      </c>
      <c r="Q219" s="1176">
        <f t="shared" si="351"/>
        <v>82</v>
      </c>
      <c r="R219" s="1078">
        <f t="shared" si="348"/>
        <v>24</v>
      </c>
      <c r="S219" s="1082">
        <f t="shared" si="348"/>
        <v>21</v>
      </c>
      <c r="T219" s="1175">
        <f t="shared" si="352"/>
        <v>45</v>
      </c>
      <c r="U219" s="1084">
        <f>+U167+U193</f>
        <v>0</v>
      </c>
      <c r="V219" s="1176">
        <f t="shared" si="353"/>
        <v>45</v>
      </c>
      <c r="W219" s="1081">
        <f t="shared" si="349"/>
        <v>-45.121951219512191</v>
      </c>
    </row>
    <row r="220" spans="2:23" ht="14.25" thickTop="1" thickBot="1">
      <c r="B220" s="1138"/>
      <c r="C220" s="1137"/>
      <c r="D220" s="1137"/>
      <c r="E220" s="1137"/>
      <c r="F220" s="1137"/>
      <c r="G220" s="1137"/>
      <c r="H220" s="1137"/>
      <c r="I220" s="1139"/>
      <c r="L220" s="1178" t="s">
        <v>17</v>
      </c>
      <c r="M220" s="1179">
        <f t="shared" ref="M220:Q220" si="354">+M217+M218+M219</f>
        <v>145</v>
      </c>
      <c r="N220" s="1180">
        <f t="shared" si="354"/>
        <v>88</v>
      </c>
      <c r="O220" s="1179">
        <f t="shared" si="354"/>
        <v>233</v>
      </c>
      <c r="P220" s="1179">
        <f t="shared" si="354"/>
        <v>0</v>
      </c>
      <c r="Q220" s="1181">
        <f t="shared" si="354"/>
        <v>233</v>
      </c>
      <c r="R220" s="1179">
        <f t="shared" ref="R220:V220" si="355">+R217+R218+R219</f>
        <v>65</v>
      </c>
      <c r="S220" s="1180">
        <f t="shared" si="355"/>
        <v>43</v>
      </c>
      <c r="T220" s="1179">
        <f t="shared" si="355"/>
        <v>108</v>
      </c>
      <c r="U220" s="1179">
        <f t="shared" si="355"/>
        <v>0</v>
      </c>
      <c r="V220" s="1181">
        <f t="shared" si="355"/>
        <v>108</v>
      </c>
      <c r="W220" s="1182">
        <f t="shared" si="349"/>
        <v>-53.648068669527895</v>
      </c>
    </row>
    <row r="221" spans="2:23" ht="13.5" thickTop="1">
      <c r="B221" s="1138"/>
      <c r="C221" s="1137"/>
      <c r="D221" s="1137"/>
      <c r="E221" s="1137"/>
      <c r="F221" s="1137"/>
      <c r="G221" s="1137"/>
      <c r="H221" s="1137"/>
      <c r="I221" s="1139"/>
      <c r="L221" s="1050" t="s">
        <v>18</v>
      </c>
      <c r="M221" s="1173">
        <f t="shared" ref="M221:N223" si="356">+M169+M195</f>
        <v>48</v>
      </c>
      <c r="N221" s="1174">
        <f t="shared" si="356"/>
        <v>20</v>
      </c>
      <c r="O221" s="1183">
        <f t="shared" ref="O221" si="357">+M221+N221</f>
        <v>68</v>
      </c>
      <c r="P221" s="1084">
        <f>+P169+P195</f>
        <v>0</v>
      </c>
      <c r="Q221" s="1176">
        <f t="shared" ref="Q221" si="358">+O221+P221</f>
        <v>68</v>
      </c>
      <c r="R221" s="1173">
        <f t="shared" ref="R221:S223" si="359">+R169+R195</f>
        <v>24</v>
      </c>
      <c r="S221" s="1174">
        <f t="shared" si="359"/>
        <v>33</v>
      </c>
      <c r="T221" s="1183">
        <f t="shared" ref="T221" si="360">+R221+S221</f>
        <v>57</v>
      </c>
      <c r="U221" s="1084">
        <f>+U169+U195</f>
        <v>0</v>
      </c>
      <c r="V221" s="1176">
        <f t="shared" ref="V221" si="361">+T221+U221</f>
        <v>57</v>
      </c>
      <c r="W221" s="1081">
        <f t="shared" si="349"/>
        <v>-16.176470588235293</v>
      </c>
    </row>
    <row r="222" spans="2:23">
      <c r="B222" s="1138"/>
      <c r="C222" s="1137"/>
      <c r="D222" s="1137"/>
      <c r="E222" s="1137"/>
      <c r="F222" s="1137"/>
      <c r="G222" s="1137"/>
      <c r="H222" s="1137"/>
      <c r="I222" s="1139"/>
      <c r="L222" s="1050" t="s">
        <v>19</v>
      </c>
      <c r="M222" s="1078">
        <f t="shared" si="356"/>
        <v>54</v>
      </c>
      <c r="N222" s="1082">
        <f t="shared" si="356"/>
        <v>23</v>
      </c>
      <c r="O222" s="1175">
        <f>+M222+N222</f>
        <v>77</v>
      </c>
      <c r="P222" s="1084">
        <f>+P170+P196</f>
        <v>0</v>
      </c>
      <c r="Q222" s="1176">
        <f>+O222+P222</f>
        <v>77</v>
      </c>
      <c r="R222" s="1078">
        <f t="shared" si="359"/>
        <v>18</v>
      </c>
      <c r="S222" s="1082">
        <f t="shared" si="359"/>
        <v>25</v>
      </c>
      <c r="T222" s="1175">
        <f>+R222+S222</f>
        <v>43</v>
      </c>
      <c r="U222" s="1084">
        <f>+U170+U196</f>
        <v>0</v>
      </c>
      <c r="V222" s="1176">
        <f>+T222+U222</f>
        <v>43</v>
      </c>
      <c r="W222" s="1081">
        <f>IF(Q222=0,0,((V222/Q222)-1)*100)</f>
        <v>-44.155844155844157</v>
      </c>
    </row>
    <row r="223" spans="2:23" ht="13.5" thickBot="1">
      <c r="B223" s="1138"/>
      <c r="C223" s="1137"/>
      <c r="D223" s="1137"/>
      <c r="E223" s="1137"/>
      <c r="F223" s="1137"/>
      <c r="G223" s="1137"/>
      <c r="H223" s="1137"/>
      <c r="I223" s="1139"/>
      <c r="L223" s="1050" t="s">
        <v>20</v>
      </c>
      <c r="M223" s="1078">
        <f t="shared" si="356"/>
        <v>30</v>
      </c>
      <c r="N223" s="1082">
        <f t="shared" si="356"/>
        <v>25</v>
      </c>
      <c r="O223" s="1175">
        <f>+M223+N223</f>
        <v>55</v>
      </c>
      <c r="P223" s="1084">
        <f>+P171+P197</f>
        <v>0</v>
      </c>
      <c r="Q223" s="1176">
        <f>+O223+P223</f>
        <v>55</v>
      </c>
      <c r="R223" s="1078">
        <f t="shared" si="359"/>
        <v>19</v>
      </c>
      <c r="S223" s="1082">
        <f t="shared" si="359"/>
        <v>32</v>
      </c>
      <c r="T223" s="1175">
        <f>+R223+S223</f>
        <v>51</v>
      </c>
      <c r="U223" s="1084">
        <f>+U171+U197</f>
        <v>0</v>
      </c>
      <c r="V223" s="1176">
        <f>+T223+U223</f>
        <v>51</v>
      </c>
      <c r="W223" s="1081">
        <f>IF(Q223=0,0,((V223/Q223)-1)*100)</f>
        <v>-7.2727272727272751</v>
      </c>
    </row>
    <row r="224" spans="2:23" ht="14.25" thickTop="1" thickBot="1">
      <c r="B224" s="1138"/>
      <c r="C224" s="1137"/>
      <c r="D224" s="1137"/>
      <c r="E224" s="1137"/>
      <c r="F224" s="1137"/>
      <c r="G224" s="1137"/>
      <c r="H224" s="1137"/>
      <c r="I224" s="1139"/>
      <c r="L224" s="1178" t="s">
        <v>87</v>
      </c>
      <c r="M224" s="1179">
        <f>+M221+M222+M223</f>
        <v>132</v>
      </c>
      <c r="N224" s="1179">
        <f t="shared" ref="N224" si="362">+N221+N222+N223</f>
        <v>68</v>
      </c>
      <c r="O224" s="1179">
        <f t="shared" ref="O224" si="363">+O221+O222+O223</f>
        <v>200</v>
      </c>
      <c r="P224" s="1179">
        <f t="shared" ref="P224" si="364">+P221+P222+P223</f>
        <v>0</v>
      </c>
      <c r="Q224" s="1179">
        <f t="shared" ref="Q224" si="365">+Q221+Q222+Q223</f>
        <v>200</v>
      </c>
      <c r="R224" s="1179">
        <f t="shared" ref="R224" si="366">+R221+R222+R223</f>
        <v>61</v>
      </c>
      <c r="S224" s="1179">
        <f t="shared" ref="S224" si="367">+S221+S222+S223</f>
        <v>90</v>
      </c>
      <c r="T224" s="1179">
        <f t="shared" ref="T224" si="368">+T221+T222+T223</f>
        <v>151</v>
      </c>
      <c r="U224" s="1179">
        <f t="shared" ref="U224" si="369">+U221+U222+U223</f>
        <v>0</v>
      </c>
      <c r="V224" s="1179">
        <f t="shared" ref="V224" si="370">+V221+V222+V223</f>
        <v>151</v>
      </c>
      <c r="W224" s="1182">
        <f>IF(Q224=0,0,((V224/Q224)-1)*100)</f>
        <v>-24.5</v>
      </c>
    </row>
    <row r="225" spans="1:27" ht="13.5" thickTop="1">
      <c r="B225" s="1138"/>
      <c r="C225" s="1137"/>
      <c r="D225" s="1137"/>
      <c r="E225" s="1137"/>
      <c r="F225" s="1137"/>
      <c r="G225" s="1137"/>
      <c r="H225" s="1137"/>
      <c r="I225" s="1139"/>
      <c r="L225" s="1050" t="s">
        <v>21</v>
      </c>
      <c r="M225" s="1078">
        <f t="shared" ref="M225:N227" si="371">+M173+M199</f>
        <v>35</v>
      </c>
      <c r="N225" s="1082">
        <f t="shared" si="371"/>
        <v>26</v>
      </c>
      <c r="O225" s="1175">
        <f t="shared" ref="O225" si="372">+M225+N225</f>
        <v>61</v>
      </c>
      <c r="P225" s="1084">
        <f>+P173+P199</f>
        <v>0</v>
      </c>
      <c r="Q225" s="1176">
        <f t="shared" ref="Q225" si="373">+O225+P225</f>
        <v>61</v>
      </c>
      <c r="R225" s="1078">
        <f t="shared" ref="R225:S227" si="374">+R173+R199</f>
        <v>12</v>
      </c>
      <c r="S225" s="1082">
        <f t="shared" si="374"/>
        <v>17</v>
      </c>
      <c r="T225" s="1175">
        <f t="shared" ref="T225" si="375">+R225+S225</f>
        <v>29</v>
      </c>
      <c r="U225" s="1084">
        <f>+U173+U199</f>
        <v>0</v>
      </c>
      <c r="V225" s="1176">
        <f t="shared" ref="V225" si="376">+T225+U225</f>
        <v>29</v>
      </c>
      <c r="W225" s="1081">
        <f t="shared" si="349"/>
        <v>-52.459016393442624</v>
      </c>
    </row>
    <row r="226" spans="1:27">
      <c r="B226" s="1138"/>
      <c r="C226" s="1137"/>
      <c r="D226" s="1137"/>
      <c r="E226" s="1137"/>
      <c r="F226" s="1137"/>
      <c r="G226" s="1137"/>
      <c r="H226" s="1137"/>
      <c r="I226" s="1139"/>
      <c r="L226" s="1050" t="s">
        <v>88</v>
      </c>
      <c r="M226" s="1078">
        <f t="shared" si="371"/>
        <v>46</v>
      </c>
      <c r="N226" s="1082">
        <f t="shared" si="371"/>
        <v>35</v>
      </c>
      <c r="O226" s="1175">
        <f>+M226+N226</f>
        <v>81</v>
      </c>
      <c r="P226" s="1084">
        <f>+P174+P200</f>
        <v>0</v>
      </c>
      <c r="Q226" s="1176">
        <f>+O226+P226</f>
        <v>81</v>
      </c>
      <c r="R226" s="1078">
        <f t="shared" si="374"/>
        <v>14</v>
      </c>
      <c r="S226" s="1082">
        <f t="shared" si="374"/>
        <v>24</v>
      </c>
      <c r="T226" s="1175">
        <f>+R226+S226</f>
        <v>38</v>
      </c>
      <c r="U226" s="1084">
        <f>+U174+U200</f>
        <v>0</v>
      </c>
      <c r="V226" s="1176">
        <f>+T226+U226</f>
        <v>38</v>
      </c>
      <c r="W226" s="1081">
        <f t="shared" ref="W226" si="377">IF(Q226=0,0,((V226/Q226)-1)*100)</f>
        <v>-53.086419753086425</v>
      </c>
    </row>
    <row r="227" spans="1:27" ht="13.5" thickBot="1">
      <c r="B227" s="1138"/>
      <c r="C227" s="1137"/>
      <c r="D227" s="1137"/>
      <c r="E227" s="1137"/>
      <c r="F227" s="1137"/>
      <c r="G227" s="1137"/>
      <c r="H227" s="1137"/>
      <c r="I227" s="1139"/>
      <c r="L227" s="1050" t="s">
        <v>22</v>
      </c>
      <c r="M227" s="1078">
        <f t="shared" si="371"/>
        <v>57</v>
      </c>
      <c r="N227" s="1082">
        <f t="shared" si="371"/>
        <v>38</v>
      </c>
      <c r="O227" s="1184">
        <f>+M227+N227</f>
        <v>95</v>
      </c>
      <c r="P227" s="1089">
        <f>+P175+P201</f>
        <v>0</v>
      </c>
      <c r="Q227" s="1176">
        <f>+O227+P227</f>
        <v>95</v>
      </c>
      <c r="R227" s="1078">
        <f t="shared" si="374"/>
        <v>23</v>
      </c>
      <c r="S227" s="1082">
        <f t="shared" si="374"/>
        <v>19</v>
      </c>
      <c r="T227" s="1184">
        <f>+R227+S227</f>
        <v>42</v>
      </c>
      <c r="U227" s="1089">
        <f>+U175+U201</f>
        <v>0</v>
      </c>
      <c r="V227" s="1176">
        <f>+T227+U227</f>
        <v>42</v>
      </c>
      <c r="W227" s="1081">
        <f>IF(Q227=0,0,((V227/Q227)-1)*100)</f>
        <v>-55.78947368421052</v>
      </c>
    </row>
    <row r="228" spans="1:27" ht="14.25" thickTop="1" thickBot="1">
      <c r="B228" s="1138"/>
      <c r="C228" s="1137"/>
      <c r="D228" s="1137"/>
      <c r="E228" s="1137"/>
      <c r="F228" s="1137"/>
      <c r="G228" s="1137"/>
      <c r="H228" s="1137"/>
      <c r="I228" s="1139"/>
      <c r="L228" s="1185" t="s">
        <v>60</v>
      </c>
      <c r="M228" s="1186">
        <f>+M225+M226+M227</f>
        <v>138</v>
      </c>
      <c r="N228" s="1186">
        <f t="shared" ref="N228" si="378">+N225+N226+N227</f>
        <v>99</v>
      </c>
      <c r="O228" s="1187">
        <f t="shared" ref="O228" si="379">+O225+O226+O227</f>
        <v>237</v>
      </c>
      <c r="P228" s="1187">
        <f t="shared" ref="P228" si="380">+P225+P226+P227</f>
        <v>0</v>
      </c>
      <c r="Q228" s="1187">
        <f t="shared" ref="Q228" si="381">+Q225+Q226+Q227</f>
        <v>237</v>
      </c>
      <c r="R228" s="1186">
        <f t="shared" ref="R228" si="382">+R225+R226+R227</f>
        <v>49</v>
      </c>
      <c r="S228" s="1186">
        <f t="shared" ref="S228" si="383">+S225+S226+S227</f>
        <v>60</v>
      </c>
      <c r="T228" s="1187">
        <f t="shared" ref="T228" si="384">+T225+T226+T227</f>
        <v>109</v>
      </c>
      <c r="U228" s="1187">
        <f t="shared" ref="U228" si="385">+U225+U226+U227</f>
        <v>0</v>
      </c>
      <c r="V228" s="1187">
        <f t="shared" ref="V228" si="386">+V225+V226+V227</f>
        <v>109</v>
      </c>
      <c r="W228" s="1188">
        <f>IF(Q228=0,0,((V228/Q228)-1)*100)</f>
        <v>-54.008438818565409</v>
      </c>
    </row>
    <row r="229" spans="1:27" ht="13.5" thickTop="1">
      <c r="A229" s="1153"/>
      <c r="B229" s="1154"/>
      <c r="C229" s="1155"/>
      <c r="D229" s="1155"/>
      <c r="E229" s="1155"/>
      <c r="F229" s="1155"/>
      <c r="G229" s="1155"/>
      <c r="H229" s="1155"/>
      <c r="I229" s="1189"/>
      <c r="J229" s="1153"/>
      <c r="K229" s="1153"/>
      <c r="L229" s="1190" t="s">
        <v>24</v>
      </c>
      <c r="M229" s="1191">
        <f t="shared" ref="M229:N231" si="387">+M177+M203</f>
        <v>32</v>
      </c>
      <c r="N229" s="1192">
        <f t="shared" si="387"/>
        <v>25</v>
      </c>
      <c r="O229" s="1177">
        <f>+M229+N229</f>
        <v>57</v>
      </c>
      <c r="P229" s="1193">
        <f>+P177+P203</f>
        <v>0</v>
      </c>
      <c r="Q229" s="1194">
        <f>+O229+P229</f>
        <v>57</v>
      </c>
      <c r="R229" s="1191">
        <f t="shared" ref="R229:S231" si="388">+R177+R203</f>
        <v>13</v>
      </c>
      <c r="S229" s="1192">
        <f t="shared" si="388"/>
        <v>24</v>
      </c>
      <c r="T229" s="1177">
        <f>+R229+S229</f>
        <v>37</v>
      </c>
      <c r="U229" s="1193">
        <f>+U177+U203</f>
        <v>0</v>
      </c>
      <c r="V229" s="1194">
        <f>+T229+U229</f>
        <v>37</v>
      </c>
      <c r="W229" s="1195">
        <f>IF(Q229=0,0,((V229/Q229)-1)*100)</f>
        <v>-35.087719298245609</v>
      </c>
    </row>
    <row r="230" spans="1:27" ht="13.5" customHeight="1">
      <c r="A230" s="1153"/>
      <c r="B230" s="1156"/>
      <c r="C230" s="1157"/>
      <c r="D230" s="1157"/>
      <c r="E230" s="1157"/>
      <c r="F230" s="1157"/>
      <c r="G230" s="1157"/>
      <c r="H230" s="1157"/>
      <c r="I230" s="1165"/>
      <c r="J230" s="1153"/>
      <c r="K230" s="1153"/>
      <c r="L230" s="1190" t="s">
        <v>25</v>
      </c>
      <c r="M230" s="1191">
        <f t="shared" si="387"/>
        <v>29</v>
      </c>
      <c r="N230" s="1192">
        <f t="shared" si="387"/>
        <v>26</v>
      </c>
      <c r="O230" s="1177">
        <f>+M230+N230</f>
        <v>55</v>
      </c>
      <c r="P230" s="1196">
        <f>+P178+P204</f>
        <v>0</v>
      </c>
      <c r="Q230" s="1177">
        <f>+O230+P230</f>
        <v>55</v>
      </c>
      <c r="R230" s="1191">
        <f t="shared" si="388"/>
        <v>13</v>
      </c>
      <c r="S230" s="1192">
        <f t="shared" si="388"/>
        <v>24</v>
      </c>
      <c r="T230" s="1177">
        <f>+R230+S230</f>
        <v>37</v>
      </c>
      <c r="U230" s="1196">
        <f>+U178+U204</f>
        <v>0</v>
      </c>
      <c r="V230" s="1177">
        <f>+T230+U230</f>
        <v>37</v>
      </c>
      <c r="W230" s="1195">
        <f t="shared" ref="W230" si="389">IF(Q230=0,0,((V230/Q230)-1)*100)</f>
        <v>-32.727272727272727</v>
      </c>
    </row>
    <row r="231" spans="1:27" ht="13.5" customHeight="1" thickBot="1">
      <c r="A231" s="1153"/>
      <c r="B231" s="1156"/>
      <c r="C231" s="1157"/>
      <c r="D231" s="1157"/>
      <c r="E231" s="1157"/>
      <c r="F231" s="1157"/>
      <c r="G231" s="1157"/>
      <c r="H231" s="1157"/>
      <c r="I231" s="1165"/>
      <c r="J231" s="1153"/>
      <c r="K231" s="1153"/>
      <c r="L231" s="1190" t="s">
        <v>26</v>
      </c>
      <c r="M231" s="1191">
        <f t="shared" si="387"/>
        <v>31</v>
      </c>
      <c r="N231" s="1192">
        <f t="shared" si="387"/>
        <v>27</v>
      </c>
      <c r="O231" s="1177">
        <f t="shared" ref="O231" si="390">+M231+N231</f>
        <v>58</v>
      </c>
      <c r="P231" s="1197">
        <f>+P179+P205</f>
        <v>0</v>
      </c>
      <c r="Q231" s="1194">
        <f t="shared" ref="Q231" si="391">+O231+P231</f>
        <v>58</v>
      </c>
      <c r="R231" s="1191">
        <f t="shared" si="388"/>
        <v>3</v>
      </c>
      <c r="S231" s="1192">
        <f t="shared" si="388"/>
        <v>6</v>
      </c>
      <c r="T231" s="1177">
        <f t="shared" ref="T231" si="392">+R231+S231</f>
        <v>9</v>
      </c>
      <c r="U231" s="1197">
        <f>+U179+U205</f>
        <v>0</v>
      </c>
      <c r="V231" s="1194">
        <f t="shared" ref="V231" si="393">+T231+U231</f>
        <v>9</v>
      </c>
      <c r="W231" s="1195">
        <f t="shared" ref="W231" si="394">IF(Q231=0,0,((V231/Q231)-1)*100)</f>
        <v>-84.482758620689651</v>
      </c>
    </row>
    <row r="232" spans="1:27" ht="14.25" thickTop="1" thickBot="1">
      <c r="B232" s="1138"/>
      <c r="C232" s="1137"/>
      <c r="D232" s="1137"/>
      <c r="E232" s="1137"/>
      <c r="F232" s="1137"/>
      <c r="G232" s="1137"/>
      <c r="H232" s="1137"/>
      <c r="I232" s="1139"/>
      <c r="L232" s="1178" t="s">
        <v>27</v>
      </c>
      <c r="M232" s="1179">
        <f>+M229+M230+M231</f>
        <v>92</v>
      </c>
      <c r="N232" s="1180">
        <f t="shared" ref="N232" si="395">+N229+N230+N231</f>
        <v>78</v>
      </c>
      <c r="O232" s="1179">
        <f t="shared" ref="O232" si="396">+O229+O230+O231</f>
        <v>170</v>
      </c>
      <c r="P232" s="1179">
        <f t="shared" ref="P232" si="397">+P229+P230+P231</f>
        <v>0</v>
      </c>
      <c r="Q232" s="1198">
        <f t="shared" ref="Q232" si="398">+Q229+Q230+Q231</f>
        <v>170</v>
      </c>
      <c r="R232" s="1179">
        <f t="shared" ref="R232" si="399">+R229+R230+R231</f>
        <v>29</v>
      </c>
      <c r="S232" s="1180">
        <f t="shared" ref="S232" si="400">+S229+S230+S231</f>
        <v>54</v>
      </c>
      <c r="T232" s="1179">
        <f t="shared" ref="T232" si="401">+T229+T230+T231</f>
        <v>83</v>
      </c>
      <c r="U232" s="1179">
        <f t="shared" ref="U232" si="402">+U229+U230+U231</f>
        <v>0</v>
      </c>
      <c r="V232" s="1198">
        <f t="shared" ref="V232" si="403">+V229+V230+V231</f>
        <v>83</v>
      </c>
      <c r="W232" s="1182">
        <f>IF(Q232=0,0,((V232/Q232)-1)*100)</f>
        <v>-51.17647058823529</v>
      </c>
    </row>
    <row r="233" spans="1:27" s="1043" customFormat="1" ht="14.25" thickTop="1" thickBot="1">
      <c r="B233" s="1138"/>
      <c r="C233" s="1137"/>
      <c r="D233" s="1137"/>
      <c r="E233" s="1137"/>
      <c r="F233" s="1137"/>
      <c r="G233" s="1137"/>
      <c r="H233" s="1137"/>
      <c r="I233" s="1139"/>
      <c r="L233" s="1178" t="s">
        <v>92</v>
      </c>
      <c r="M233" s="1179">
        <f>+M224+M228+M229+M230+M231</f>
        <v>362</v>
      </c>
      <c r="N233" s="1179">
        <f t="shared" ref="N233:V233" si="404">+N224+N228+N229+N230+N231</f>
        <v>245</v>
      </c>
      <c r="O233" s="1179">
        <f t="shared" si="404"/>
        <v>607</v>
      </c>
      <c r="P233" s="1179">
        <f t="shared" si="404"/>
        <v>0</v>
      </c>
      <c r="Q233" s="1179">
        <f t="shared" si="404"/>
        <v>607</v>
      </c>
      <c r="R233" s="1179">
        <f t="shared" si="404"/>
        <v>139</v>
      </c>
      <c r="S233" s="1179">
        <f t="shared" si="404"/>
        <v>204</v>
      </c>
      <c r="T233" s="1179">
        <f t="shared" si="404"/>
        <v>343</v>
      </c>
      <c r="U233" s="1179">
        <f t="shared" si="404"/>
        <v>0</v>
      </c>
      <c r="V233" s="1179">
        <f t="shared" si="404"/>
        <v>343</v>
      </c>
      <c r="W233" s="1182">
        <f>IF(Q233=0,0,((V233/Q233)-1)*100)</f>
        <v>-43.492586490939047</v>
      </c>
      <c r="X233" s="1047"/>
      <c r="AA233" s="1125"/>
    </row>
    <row r="234" spans="1:27" ht="14.25" thickTop="1" thickBot="1">
      <c r="B234" s="1138"/>
      <c r="C234" s="1137"/>
      <c r="D234" s="1137"/>
      <c r="E234" s="1137"/>
      <c r="F234" s="1137"/>
      <c r="G234" s="1137"/>
      <c r="H234" s="1137"/>
      <c r="I234" s="1139"/>
      <c r="L234" s="1178" t="s">
        <v>89</v>
      </c>
      <c r="M234" s="1179">
        <f>+M220+M224+M228+M232</f>
        <v>507</v>
      </c>
      <c r="N234" s="1180">
        <f t="shared" ref="N234:V234" si="405">+N220+N224+N228+N232</f>
        <v>333</v>
      </c>
      <c r="O234" s="1179">
        <f t="shared" si="405"/>
        <v>840</v>
      </c>
      <c r="P234" s="1179">
        <f t="shared" si="405"/>
        <v>0</v>
      </c>
      <c r="Q234" s="1181">
        <f t="shared" si="405"/>
        <v>840</v>
      </c>
      <c r="R234" s="1179">
        <f t="shared" si="405"/>
        <v>204</v>
      </c>
      <c r="S234" s="1180">
        <f t="shared" si="405"/>
        <v>247</v>
      </c>
      <c r="T234" s="1179">
        <f t="shared" si="405"/>
        <v>451</v>
      </c>
      <c r="U234" s="1179">
        <f t="shared" si="405"/>
        <v>0</v>
      </c>
      <c r="V234" s="1181">
        <f t="shared" si="405"/>
        <v>451</v>
      </c>
      <c r="W234" s="1182">
        <f>IF(Q234=0,0,((V234/Q234)-1)*100)</f>
        <v>-46.30952380952381</v>
      </c>
    </row>
    <row r="235" spans="1:27" ht="13.5" thickTop="1">
      <c r="B235" s="1046"/>
      <c r="C235" s="1043"/>
      <c r="D235" s="1043"/>
      <c r="E235" s="1043"/>
      <c r="F235" s="1043"/>
      <c r="G235" s="1043"/>
      <c r="H235" s="1043"/>
      <c r="I235" s="1047"/>
      <c r="L235" s="1126" t="s">
        <v>59</v>
      </c>
      <c r="M235" s="1043"/>
      <c r="N235" s="1043"/>
      <c r="O235" s="1043"/>
      <c r="P235" s="1043"/>
      <c r="Q235" s="1043"/>
      <c r="R235" s="1043"/>
      <c r="S235" s="1043"/>
      <c r="T235" s="1043"/>
      <c r="U235" s="1043"/>
      <c r="V235" s="1043"/>
      <c r="W235" s="1047"/>
    </row>
  </sheetData>
  <sheetProtection password="CF53" sheet="1" objects="1" scenarios="1"/>
  <customSheetViews>
    <customSheetView guid="{ED529B84-E379-4C9B-A677-BE1D384436B0}" fitToPage="1">
      <selection activeCell="U208" sqref="U208"/>
      <pageMargins left="0.69" right="0.62" top="0.87" bottom="0.49" header="0.49" footer="0.15748031496062992"/>
      <printOptions horizontalCentered="1"/>
      <pageSetup paperSize="9" scale="67" orientation="portrait" r:id="rId1"/>
      <headerFooter alignWithMargins="0">
        <oddHeader>&amp;LMonthly Air Transport Statistic : Chiang Mai International Airport</oddHeader>
      </headerFooter>
    </customSheetView>
  </customSheetViews>
  <mergeCells count="48">
    <mergeCell ref="M161:Q161"/>
    <mergeCell ref="R161:V161"/>
    <mergeCell ref="L132:W132"/>
    <mergeCell ref="L133:W133"/>
    <mergeCell ref="L158:W158"/>
    <mergeCell ref="M135:Q135"/>
    <mergeCell ref="R135:V135"/>
    <mergeCell ref="L159:W159"/>
    <mergeCell ref="M213:Q213"/>
    <mergeCell ref="R213:V213"/>
    <mergeCell ref="L184:W184"/>
    <mergeCell ref="L185:W185"/>
    <mergeCell ref="M187:Q187"/>
    <mergeCell ref="R187:V187"/>
    <mergeCell ref="L211:W211"/>
    <mergeCell ref="L210:W210"/>
    <mergeCell ref="M109:Q109"/>
    <mergeCell ref="R109:V109"/>
    <mergeCell ref="L106:W106"/>
    <mergeCell ref="L107:W107"/>
    <mergeCell ref="L80:W80"/>
    <mergeCell ref="L81:W81"/>
    <mergeCell ref="M83:Q83"/>
    <mergeCell ref="R83:V83"/>
    <mergeCell ref="C57:E57"/>
    <mergeCell ref="F57:H57"/>
    <mergeCell ref="M57:Q57"/>
    <mergeCell ref="R57:V57"/>
    <mergeCell ref="B54:I54"/>
    <mergeCell ref="L54:W54"/>
    <mergeCell ref="B55:I55"/>
    <mergeCell ref="L55:W55"/>
    <mergeCell ref="B28:I28"/>
    <mergeCell ref="L28:W28"/>
    <mergeCell ref="B29:I29"/>
    <mergeCell ref="L29:W29"/>
    <mergeCell ref="C31:E31"/>
    <mergeCell ref="F31:H31"/>
    <mergeCell ref="M31:Q31"/>
    <mergeCell ref="R31:V31"/>
    <mergeCell ref="B2:I2"/>
    <mergeCell ref="L2:W2"/>
    <mergeCell ref="B3:I3"/>
    <mergeCell ref="L3:W3"/>
    <mergeCell ref="C5:E5"/>
    <mergeCell ref="F5:H5"/>
    <mergeCell ref="M5:Q5"/>
    <mergeCell ref="R5:V5"/>
  </mergeCells>
  <phoneticPr fontId="25" type="noConversion"/>
  <conditionalFormatting sqref="J32:K41 A32:A41 A58:A67 J58:K67 J110:K119 A110:A119 J136:K145 A136:A145 J43:K45 A43:A45 A69:A71 J69:K71 A1:A21 J1:K21 J47:K47 A47 A73 J73:K73 J121:K125 A121:A125 J147:K151 A147:A151 J199:K203 A199:A203 J225:K229 A225:A229 A26:A30 A23:A24 J26:K30 J23:K24 J53:K56 J49:K49 A53:A56 A49 A79:A99 A75 J79:K99 J75:K75 A104:A108 A101:A102 J104:K108 J101:K102 J131:K134 J127:K127 A131:A134 A127 J157:K177 J153:K153 A157:A177 A153 J182:K197 J179:K180 A182:A197 A179:A180 J209:K223 J205:K205 A209:A223 A205 J235:K1048576 J231:K231 A235:A1048576 A231">
    <cfRule type="containsText" dxfId="224" priority="122" operator="containsText" text="NOT OK">
      <formula>NOT(ISERROR(SEARCH("NOT OK",A1)))</formula>
    </cfRule>
  </conditionalFormatting>
  <conditionalFormatting sqref="J31:K31 A31">
    <cfRule type="containsText" dxfId="223" priority="120" operator="containsText" text="NOT OK">
      <formula>NOT(ISERROR(SEARCH("NOT OK",A31)))</formula>
    </cfRule>
  </conditionalFormatting>
  <conditionalFormatting sqref="J57:K57 A57">
    <cfRule type="containsText" dxfId="222" priority="119" operator="containsText" text="NOT OK">
      <formula>NOT(ISERROR(SEARCH("NOT OK",A57)))</formula>
    </cfRule>
  </conditionalFormatting>
  <conditionalFormatting sqref="J109:K109 A109">
    <cfRule type="containsText" dxfId="221" priority="118" operator="containsText" text="NOT OK">
      <formula>NOT(ISERROR(SEARCH("NOT OK",A109)))</formula>
    </cfRule>
  </conditionalFormatting>
  <conditionalFormatting sqref="J135:K135 A135">
    <cfRule type="containsText" dxfId="220" priority="117" operator="containsText" text="NOT OK">
      <formula>NOT(ISERROR(SEARCH("NOT OK",A135)))</formula>
    </cfRule>
  </conditionalFormatting>
  <conditionalFormatting sqref="A120 J120:K120">
    <cfRule type="containsText" dxfId="219" priority="84" operator="containsText" text="NOT OK">
      <formula>NOT(ISERROR(SEARCH("NOT OK",A120)))</formula>
    </cfRule>
  </conditionalFormatting>
  <conditionalFormatting sqref="A224 J224:K224">
    <cfRule type="containsText" dxfId="218" priority="78" operator="containsText" text="NOT OK">
      <formula>NOT(ISERROR(SEARCH("NOT OK",A224)))</formula>
    </cfRule>
  </conditionalFormatting>
  <conditionalFormatting sqref="A146 J146:K146">
    <cfRule type="containsText" dxfId="217" priority="82" operator="containsText" text="NOT OK">
      <formula>NOT(ISERROR(SEARCH("NOT OK",A146)))</formula>
    </cfRule>
  </conditionalFormatting>
  <conditionalFormatting sqref="A42 J42:K42">
    <cfRule type="containsText" dxfId="216" priority="76" operator="containsText" text="NOT OK">
      <formula>NOT(ISERROR(SEARCH("NOT OK",A42)))</formula>
    </cfRule>
  </conditionalFormatting>
  <conditionalFormatting sqref="A198 J198:K198">
    <cfRule type="containsText" dxfId="215" priority="80" operator="containsText" text="NOT OK">
      <formula>NOT(ISERROR(SEARCH("NOT OK",A198)))</formula>
    </cfRule>
  </conditionalFormatting>
  <conditionalFormatting sqref="A68 J68:K68">
    <cfRule type="containsText" dxfId="214" priority="74" operator="containsText" text="NOT OK">
      <formula>NOT(ISERROR(SEARCH("NOT OK",A68)))</formula>
    </cfRule>
  </conditionalFormatting>
  <conditionalFormatting sqref="J25:K25 A25">
    <cfRule type="containsText" dxfId="213" priority="66" operator="containsText" text="NOT OK">
      <formula>NOT(ISERROR(SEARCH("NOT OK",A25)))</formula>
    </cfRule>
  </conditionalFormatting>
  <conditionalFormatting sqref="J103:K103 A103">
    <cfRule type="containsText" dxfId="212" priority="63" operator="containsText" text="NOT OK">
      <formula>NOT(ISERROR(SEARCH("NOT OK",A103)))</formula>
    </cfRule>
  </conditionalFormatting>
  <conditionalFormatting sqref="J181:K181 A181">
    <cfRule type="containsText" dxfId="211" priority="60" operator="containsText" text="NOT OK">
      <formula>NOT(ISERROR(SEARCH("NOT OK",A181)))</formula>
    </cfRule>
  </conditionalFormatting>
  <conditionalFormatting sqref="A46:A47 J46:K47">
    <cfRule type="containsText" dxfId="210" priority="46" operator="containsText" text="NOT OK">
      <formula>NOT(ISERROR(SEARCH("NOT OK",A46)))</formula>
    </cfRule>
  </conditionalFormatting>
  <conditionalFormatting sqref="A72:A73 J72:K73">
    <cfRule type="containsText" dxfId="209" priority="43" operator="containsText" text="NOT OK">
      <formula>NOT(ISERROR(SEARCH("NOT OK",A72)))</formula>
    </cfRule>
  </conditionalFormatting>
  <conditionalFormatting sqref="J230:K231 A230:A231">
    <cfRule type="containsText" dxfId="208" priority="19" operator="containsText" text="NOT OK">
      <formula>NOT(ISERROR(SEARCH("NOT OK",A230)))</formula>
    </cfRule>
  </conditionalFormatting>
  <conditionalFormatting sqref="A22:A24 J22:K24">
    <cfRule type="containsText" dxfId="207" priority="27" operator="containsText" text="NOT OK">
      <formula>NOT(ISERROR(SEARCH("NOT OK",A22)))</formula>
    </cfRule>
  </conditionalFormatting>
  <conditionalFormatting sqref="J48:K49 A48:A49">
    <cfRule type="containsText" dxfId="206" priority="26" operator="containsText" text="NOT OK">
      <formula>NOT(ISERROR(SEARCH("NOT OK",A48)))</formula>
    </cfRule>
  </conditionalFormatting>
  <conditionalFormatting sqref="A74:A75 J74:K75">
    <cfRule type="containsText" dxfId="205" priority="25" operator="containsText" text="NOT OK">
      <formula>NOT(ISERROR(SEARCH("NOT OK",A74)))</formula>
    </cfRule>
  </conditionalFormatting>
  <conditionalFormatting sqref="A100:A102 J100:K102">
    <cfRule type="containsText" dxfId="204" priority="24" operator="containsText" text="NOT OK">
      <formula>NOT(ISERROR(SEARCH("NOT OK",A100)))</formula>
    </cfRule>
  </conditionalFormatting>
  <conditionalFormatting sqref="J126:K127 A126:A127">
    <cfRule type="containsText" dxfId="203" priority="23" operator="containsText" text="NOT OK">
      <formula>NOT(ISERROR(SEARCH("NOT OK",A126)))</formula>
    </cfRule>
  </conditionalFormatting>
  <conditionalFormatting sqref="J152:K153 A152:A153">
    <cfRule type="containsText" dxfId="202" priority="22" operator="containsText" text="NOT OK">
      <formula>NOT(ISERROR(SEARCH("NOT OK",A152)))</formula>
    </cfRule>
  </conditionalFormatting>
  <conditionalFormatting sqref="J178:K180 A178:A180">
    <cfRule type="containsText" dxfId="201" priority="21" operator="containsText" text="NOT OK">
      <formula>NOT(ISERROR(SEARCH("NOT OK",A178)))</formula>
    </cfRule>
  </conditionalFormatting>
  <conditionalFormatting sqref="J204:K205 A204:A205">
    <cfRule type="containsText" dxfId="200" priority="20" operator="containsText" text="NOT OK">
      <formula>NOT(ISERROR(SEARCH("NOT OK",A204)))</formula>
    </cfRule>
  </conditionalFormatting>
  <conditionalFormatting sqref="A52 A50 J52:K52 J50:K50">
    <cfRule type="containsText" dxfId="199" priority="18" operator="containsText" text="NOT OK">
      <formula>NOT(ISERROR(SEARCH("NOT OK",A50)))</formula>
    </cfRule>
  </conditionalFormatting>
  <conditionalFormatting sqref="J51:K51 A51">
    <cfRule type="containsText" dxfId="198" priority="17" operator="containsText" text="NOT OK">
      <formula>NOT(ISERROR(SEARCH("NOT OK",A51)))</formula>
    </cfRule>
  </conditionalFormatting>
  <conditionalFormatting sqref="A50 J50:K50">
    <cfRule type="containsText" dxfId="197" priority="16" operator="containsText" text="NOT OK">
      <formula>NOT(ISERROR(SEARCH("NOT OK",A50)))</formula>
    </cfRule>
  </conditionalFormatting>
  <conditionalFormatting sqref="A78 A76 J78:K78 J76:K76">
    <cfRule type="containsText" dxfId="196" priority="15" operator="containsText" text="NOT OK">
      <formula>NOT(ISERROR(SEARCH("NOT OK",A76)))</formula>
    </cfRule>
  </conditionalFormatting>
  <conditionalFormatting sqref="J77:K77 A77">
    <cfRule type="containsText" dxfId="195" priority="14" operator="containsText" text="NOT OK">
      <formula>NOT(ISERROR(SEARCH("NOT OK",A77)))</formula>
    </cfRule>
  </conditionalFormatting>
  <conditionalFormatting sqref="A76 J76:K76">
    <cfRule type="containsText" dxfId="194" priority="13" operator="containsText" text="NOT OK">
      <formula>NOT(ISERROR(SEARCH("NOT OK",A76)))</formula>
    </cfRule>
  </conditionalFormatting>
  <conditionalFormatting sqref="A130 A128 J130:K130 J128:K128">
    <cfRule type="containsText" dxfId="193" priority="12" operator="containsText" text="NOT OK">
      <formula>NOT(ISERROR(SEARCH("NOT OK",A128)))</formula>
    </cfRule>
  </conditionalFormatting>
  <conditionalFormatting sqref="J129:K129 A129">
    <cfRule type="containsText" dxfId="192" priority="11" operator="containsText" text="NOT OK">
      <formula>NOT(ISERROR(SEARCH("NOT OK",A129)))</formula>
    </cfRule>
  </conditionalFormatting>
  <conditionalFormatting sqref="A128 J128:K128">
    <cfRule type="containsText" dxfId="191" priority="10" operator="containsText" text="NOT OK">
      <formula>NOT(ISERROR(SEARCH("NOT OK",A128)))</formula>
    </cfRule>
  </conditionalFormatting>
  <conditionalFormatting sqref="A156 A154 J156:K156 J154:K154">
    <cfRule type="containsText" dxfId="190" priority="9" operator="containsText" text="NOT OK">
      <formula>NOT(ISERROR(SEARCH("NOT OK",A154)))</formula>
    </cfRule>
  </conditionalFormatting>
  <conditionalFormatting sqref="J155:K155 A155">
    <cfRule type="containsText" dxfId="189" priority="8" operator="containsText" text="NOT OK">
      <formula>NOT(ISERROR(SEARCH("NOT OK",A155)))</formula>
    </cfRule>
  </conditionalFormatting>
  <conditionalFormatting sqref="A154 J154:K154">
    <cfRule type="containsText" dxfId="188" priority="7" operator="containsText" text="NOT OK">
      <formula>NOT(ISERROR(SEARCH("NOT OK",A154)))</formula>
    </cfRule>
  </conditionalFormatting>
  <conditionalFormatting sqref="J208:K208 J206:K206 A208 A206">
    <cfRule type="containsText" dxfId="187" priority="6" operator="containsText" text="NOT OK">
      <formula>NOT(ISERROR(SEARCH("NOT OK",A206)))</formula>
    </cfRule>
  </conditionalFormatting>
  <conditionalFormatting sqref="J207:K207 A207">
    <cfRule type="containsText" dxfId="186" priority="5" operator="containsText" text="NOT OK">
      <formula>NOT(ISERROR(SEARCH("NOT OK",A207)))</formula>
    </cfRule>
  </conditionalFormatting>
  <conditionalFormatting sqref="J206:K206 A206">
    <cfRule type="containsText" dxfId="185" priority="4" operator="containsText" text="NOT OK">
      <formula>NOT(ISERROR(SEARCH("NOT OK",A206)))</formula>
    </cfRule>
  </conditionalFormatting>
  <conditionalFormatting sqref="J234:K234 J232:K232 A234 A232">
    <cfRule type="containsText" dxfId="184" priority="3" operator="containsText" text="NOT OK">
      <formula>NOT(ISERROR(SEARCH("NOT OK",A232)))</formula>
    </cfRule>
  </conditionalFormatting>
  <conditionalFormatting sqref="J233:K233 A233">
    <cfRule type="containsText" dxfId="183" priority="2" operator="containsText" text="NOT OK">
      <formula>NOT(ISERROR(SEARCH("NOT OK",A233)))</formula>
    </cfRule>
  </conditionalFormatting>
  <conditionalFormatting sqref="J232:K232 A232">
    <cfRule type="containsText" dxfId="182" priority="1" operator="containsText" text="NOT OK">
      <formula>NOT(ISERROR(SEARCH("NOT OK",A232)))</formula>
    </cfRule>
  </conditionalFormatting>
  <printOptions horizontalCentered="1"/>
  <pageMargins left="0.69" right="0.62" top="0.87" bottom="0.49" header="0.49" footer="0.15748031496062992"/>
  <pageSetup paperSize="9" scale="67" orientation="portrait" r:id="rId2"/>
  <headerFooter alignWithMargins="0">
    <oddHeader>&amp;LMonthly Air Transport Statistic : Chiang Mai International Airport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A235"/>
  <sheetViews>
    <sheetView topLeftCell="F49" zoomScale="99" zoomScaleNormal="99" workbookViewId="0">
      <selection activeCell="S75" sqref="S75"/>
    </sheetView>
  </sheetViews>
  <sheetFormatPr defaultColWidth="7" defaultRowHeight="12.75"/>
  <cols>
    <col min="1" max="1" width="7" style="511"/>
    <col min="2" max="2" width="12.42578125" style="512" customWidth="1"/>
    <col min="3" max="3" width="10.85546875" style="512" customWidth="1"/>
    <col min="4" max="4" width="11.140625" style="512" customWidth="1"/>
    <col min="5" max="5" width="11.28515625" style="512" customWidth="1"/>
    <col min="6" max="6" width="10.85546875" style="512" customWidth="1"/>
    <col min="7" max="7" width="11.140625" style="512" customWidth="1"/>
    <col min="8" max="8" width="11.28515625" style="512" customWidth="1"/>
    <col min="9" max="9" width="9.85546875" style="513" customWidth="1"/>
    <col min="10" max="11" width="7" style="511"/>
    <col min="12" max="12" width="13" style="512" customWidth="1"/>
    <col min="13" max="14" width="12.28515625" style="512" customWidth="1"/>
    <col min="15" max="15" width="14.140625" style="512" bestFit="1" customWidth="1"/>
    <col min="16" max="19" width="12.28515625" style="512" customWidth="1"/>
    <col min="20" max="20" width="14.140625" style="512" bestFit="1" customWidth="1"/>
    <col min="21" max="22" width="12.28515625" style="512" customWidth="1"/>
    <col min="23" max="23" width="12.140625" style="513" bestFit="1" customWidth="1"/>
    <col min="24" max="24" width="7.85546875" style="513" bestFit="1" customWidth="1"/>
    <col min="25" max="25" width="7.85546875" style="512" bestFit="1" customWidth="1"/>
    <col min="26" max="26" width="6.85546875" style="512" bestFit="1" customWidth="1"/>
    <col min="27" max="27" width="11.140625" style="575" bestFit="1" customWidth="1"/>
    <col min="28" max="16384" width="7" style="512"/>
  </cols>
  <sheetData>
    <row r="1" spans="1:23" ht="13.5" thickBot="1"/>
    <row r="2" spans="1:23" ht="13.5" thickTop="1">
      <c r="B2" s="1506" t="s">
        <v>0</v>
      </c>
      <c r="C2" s="1507"/>
      <c r="D2" s="1507"/>
      <c r="E2" s="1507"/>
      <c r="F2" s="1507"/>
      <c r="G2" s="1507"/>
      <c r="H2" s="1507"/>
      <c r="I2" s="1508"/>
      <c r="L2" s="1509" t="s">
        <v>1</v>
      </c>
      <c r="M2" s="1510"/>
      <c r="N2" s="1510"/>
      <c r="O2" s="1510"/>
      <c r="P2" s="1510"/>
      <c r="Q2" s="1510"/>
      <c r="R2" s="1510"/>
      <c r="S2" s="1510"/>
      <c r="T2" s="1510"/>
      <c r="U2" s="1510"/>
      <c r="V2" s="1510"/>
      <c r="W2" s="1511"/>
    </row>
    <row r="3" spans="1:23" ht="13.5" thickBot="1">
      <c r="B3" s="1512" t="s">
        <v>2</v>
      </c>
      <c r="C3" s="1513"/>
      <c r="D3" s="1513"/>
      <c r="E3" s="1513"/>
      <c r="F3" s="1513"/>
      <c r="G3" s="1513"/>
      <c r="H3" s="1513"/>
      <c r="I3" s="1514"/>
      <c r="L3" s="1515" t="s">
        <v>3</v>
      </c>
      <c r="M3" s="1516"/>
      <c r="N3" s="1516"/>
      <c r="O3" s="1516"/>
      <c r="P3" s="1516"/>
      <c r="Q3" s="1516"/>
      <c r="R3" s="1516"/>
      <c r="S3" s="1516"/>
      <c r="T3" s="1516"/>
      <c r="U3" s="1516"/>
      <c r="V3" s="1516"/>
      <c r="W3" s="1517"/>
    </row>
    <row r="4" spans="1:23" ht="14.25" thickTop="1" thickBot="1">
      <c r="B4" s="514"/>
      <c r="C4" s="511"/>
      <c r="D4" s="511"/>
      <c r="E4" s="511"/>
      <c r="F4" s="511"/>
      <c r="G4" s="511"/>
      <c r="H4" s="511"/>
      <c r="I4" s="515"/>
      <c r="L4" s="514"/>
      <c r="M4" s="511"/>
      <c r="N4" s="511"/>
      <c r="O4" s="511"/>
      <c r="P4" s="511"/>
      <c r="Q4" s="511"/>
      <c r="R4" s="511"/>
      <c r="S4" s="511"/>
      <c r="T4" s="511"/>
      <c r="U4" s="511"/>
      <c r="V4" s="511"/>
      <c r="W4" s="515"/>
    </row>
    <row r="5" spans="1:23" ht="14.25" thickTop="1" thickBot="1">
      <c r="B5" s="516"/>
      <c r="C5" s="1521" t="s">
        <v>90</v>
      </c>
      <c r="D5" s="1522"/>
      <c r="E5" s="1523"/>
      <c r="F5" s="1521" t="s">
        <v>91</v>
      </c>
      <c r="G5" s="1522"/>
      <c r="H5" s="1523"/>
      <c r="I5" s="517" t="s">
        <v>4</v>
      </c>
      <c r="L5" s="516"/>
      <c r="M5" s="1518" t="s">
        <v>90</v>
      </c>
      <c r="N5" s="1519"/>
      <c r="O5" s="1519"/>
      <c r="P5" s="1519"/>
      <c r="Q5" s="1520"/>
      <c r="R5" s="1518" t="s">
        <v>91</v>
      </c>
      <c r="S5" s="1519"/>
      <c r="T5" s="1519"/>
      <c r="U5" s="1519"/>
      <c r="V5" s="1520"/>
      <c r="W5" s="517" t="s">
        <v>4</v>
      </c>
    </row>
    <row r="6" spans="1:23" ht="13.5" thickTop="1">
      <c r="B6" s="518" t="s">
        <v>5</v>
      </c>
      <c r="C6" s="519"/>
      <c r="D6" s="520"/>
      <c r="E6" s="521"/>
      <c r="F6" s="519"/>
      <c r="G6" s="520"/>
      <c r="H6" s="521"/>
      <c r="I6" s="522" t="s">
        <v>6</v>
      </c>
      <c r="L6" s="518" t="s">
        <v>5</v>
      </c>
      <c r="M6" s="519"/>
      <c r="N6" s="523"/>
      <c r="O6" s="524"/>
      <c r="P6" s="525"/>
      <c r="Q6" s="524"/>
      <c r="R6" s="519"/>
      <c r="S6" s="523"/>
      <c r="T6" s="524"/>
      <c r="U6" s="525"/>
      <c r="V6" s="524"/>
      <c r="W6" s="522" t="s">
        <v>6</v>
      </c>
    </row>
    <row r="7" spans="1:23" ht="13.5" thickBot="1">
      <c r="B7" s="526"/>
      <c r="C7" s="527" t="s">
        <v>7</v>
      </c>
      <c r="D7" s="528" t="s">
        <v>8</v>
      </c>
      <c r="E7" s="529" t="s">
        <v>9</v>
      </c>
      <c r="F7" s="527" t="s">
        <v>7</v>
      </c>
      <c r="G7" s="528" t="s">
        <v>8</v>
      </c>
      <c r="H7" s="529" t="s">
        <v>9</v>
      </c>
      <c r="I7" s="530"/>
      <c r="L7" s="526"/>
      <c r="M7" s="531" t="s">
        <v>10</v>
      </c>
      <c r="N7" s="532" t="s">
        <v>11</v>
      </c>
      <c r="O7" s="533" t="s">
        <v>12</v>
      </c>
      <c r="P7" s="534" t="s">
        <v>13</v>
      </c>
      <c r="Q7" s="533" t="s">
        <v>9</v>
      </c>
      <c r="R7" s="531" t="s">
        <v>10</v>
      </c>
      <c r="S7" s="532" t="s">
        <v>11</v>
      </c>
      <c r="T7" s="533" t="s">
        <v>12</v>
      </c>
      <c r="U7" s="534" t="s">
        <v>13</v>
      </c>
      <c r="V7" s="533" t="s">
        <v>9</v>
      </c>
      <c r="W7" s="530"/>
    </row>
    <row r="8" spans="1:23" ht="6" customHeight="1" thickTop="1">
      <c r="B8" s="518"/>
      <c r="C8" s="535"/>
      <c r="D8" s="536"/>
      <c r="E8" s="537"/>
      <c r="F8" s="535"/>
      <c r="G8" s="536"/>
      <c r="H8" s="537"/>
      <c r="I8" s="538"/>
      <c r="L8" s="518"/>
      <c r="M8" s="539"/>
      <c r="N8" s="540"/>
      <c r="O8" s="541"/>
      <c r="P8" s="542"/>
      <c r="Q8" s="543"/>
      <c r="R8" s="539"/>
      <c r="S8" s="540"/>
      <c r="T8" s="541"/>
      <c r="U8" s="542"/>
      <c r="V8" s="543"/>
      <c r="W8" s="544"/>
    </row>
    <row r="9" spans="1:23">
      <c r="A9" s="545" t="str">
        <f>IF(ISERROR(F9/G9)," ",IF(F9/G9&gt;0.5,IF(F9/G9&lt;1.5," ","NOT OK"),"NOT OK"))</f>
        <v xml:space="preserve"> </v>
      </c>
      <c r="B9" s="518" t="s">
        <v>14</v>
      </c>
      <c r="C9" s="546">
        <v>83</v>
      </c>
      <c r="D9" s="547">
        <v>83</v>
      </c>
      <c r="E9" s="548">
        <f>C9+D9</f>
        <v>166</v>
      </c>
      <c r="F9" s="546">
        <v>63</v>
      </c>
      <c r="G9" s="547">
        <v>63</v>
      </c>
      <c r="H9" s="548">
        <f>F9+G9</f>
        <v>126</v>
      </c>
      <c r="I9" s="549">
        <f t="shared" ref="I9:I17" si="0">IF(E9=0,0,((H9/E9)-1)*100)</f>
        <v>-24.096385542168676</v>
      </c>
      <c r="J9" s="550"/>
      <c r="L9" s="518" t="s">
        <v>14</v>
      </c>
      <c r="M9" s="546">
        <v>12629</v>
      </c>
      <c r="N9" s="551">
        <v>9535</v>
      </c>
      <c r="O9" s="552">
        <f>M9+N9</f>
        <v>22164</v>
      </c>
      <c r="P9" s="553">
        <v>0</v>
      </c>
      <c r="Q9" s="554">
        <f>O9+P9</f>
        <v>22164</v>
      </c>
      <c r="R9" s="546">
        <v>9286</v>
      </c>
      <c r="S9" s="551">
        <v>9246</v>
      </c>
      <c r="T9" s="555">
        <f>+R9+S9</f>
        <v>18532</v>
      </c>
      <c r="U9" s="553">
        <v>0</v>
      </c>
      <c r="V9" s="554">
        <f>T9+U9</f>
        <v>18532</v>
      </c>
      <c r="W9" s="549">
        <f t="shared" ref="W9:W17" si="1">IF(Q9=0,0,((V9/Q9)-1)*100)</f>
        <v>-16.386933766468147</v>
      </c>
    </row>
    <row r="10" spans="1:23">
      <c r="A10" s="545" t="str">
        <f t="shared" ref="A10:A69" si="2">IF(ISERROR(F10/G10)," ",IF(F10/G10&gt;0.5,IF(F10/G10&lt;1.5," ","NOT OK"),"NOT OK"))</f>
        <v xml:space="preserve"> </v>
      </c>
      <c r="B10" s="518" t="s">
        <v>15</v>
      </c>
      <c r="C10" s="546">
        <v>75</v>
      </c>
      <c r="D10" s="547">
        <v>75</v>
      </c>
      <c r="E10" s="548">
        <f>C10+D10</f>
        <v>150</v>
      </c>
      <c r="F10" s="546">
        <v>64</v>
      </c>
      <c r="G10" s="547">
        <v>64</v>
      </c>
      <c r="H10" s="548">
        <f>F10+G10</f>
        <v>128</v>
      </c>
      <c r="I10" s="549">
        <f t="shared" si="0"/>
        <v>-14.666666666666661</v>
      </c>
      <c r="K10" s="556"/>
      <c r="L10" s="518" t="s">
        <v>15</v>
      </c>
      <c r="M10" s="546">
        <v>10435</v>
      </c>
      <c r="N10" s="551">
        <v>9981</v>
      </c>
      <c r="O10" s="552">
        <f>M10+N10</f>
        <v>20416</v>
      </c>
      <c r="P10" s="553">
        <v>0</v>
      </c>
      <c r="Q10" s="554">
        <f>O10+P10</f>
        <v>20416</v>
      </c>
      <c r="R10" s="546">
        <v>8715</v>
      </c>
      <c r="S10" s="551">
        <v>8408</v>
      </c>
      <c r="T10" s="555">
        <f>+R10+S10</f>
        <v>17123</v>
      </c>
      <c r="U10" s="553">
        <v>0</v>
      </c>
      <c r="V10" s="554">
        <f>T10+U10</f>
        <v>17123</v>
      </c>
      <c r="W10" s="549">
        <f t="shared" si="1"/>
        <v>-16.129506269592476</v>
      </c>
    </row>
    <row r="11" spans="1:23" ht="13.5" thickBot="1">
      <c r="A11" s="545" t="str">
        <f t="shared" si="2"/>
        <v xml:space="preserve"> </v>
      </c>
      <c r="B11" s="526" t="s">
        <v>16</v>
      </c>
      <c r="C11" s="546">
        <v>87</v>
      </c>
      <c r="D11" s="557">
        <v>87</v>
      </c>
      <c r="E11" s="548">
        <f>C11+D11</f>
        <v>174</v>
      </c>
      <c r="F11" s="546">
        <v>68</v>
      </c>
      <c r="G11" s="557">
        <v>64</v>
      </c>
      <c r="H11" s="548">
        <f>F11+G11</f>
        <v>132</v>
      </c>
      <c r="I11" s="549">
        <f t="shared" si="0"/>
        <v>-24.137931034482762</v>
      </c>
      <c r="K11" s="556"/>
      <c r="L11" s="526" t="s">
        <v>16</v>
      </c>
      <c r="M11" s="546">
        <v>11123</v>
      </c>
      <c r="N11" s="551">
        <v>10724</v>
      </c>
      <c r="O11" s="552">
        <f>M11+N11</f>
        <v>21847</v>
      </c>
      <c r="P11" s="558">
        <v>263</v>
      </c>
      <c r="Q11" s="554">
        <f>O11+P11</f>
        <v>22110</v>
      </c>
      <c r="R11" s="546">
        <v>9245</v>
      </c>
      <c r="S11" s="551">
        <v>9307</v>
      </c>
      <c r="T11" s="555">
        <f>+R11+S11</f>
        <v>18552</v>
      </c>
      <c r="U11" s="558">
        <v>0</v>
      </c>
      <c r="V11" s="554">
        <f>T11+U11</f>
        <v>18552</v>
      </c>
      <c r="W11" s="549">
        <f t="shared" si="1"/>
        <v>-16.092265943012208</v>
      </c>
    </row>
    <row r="12" spans="1:23" ht="14.25" thickTop="1" thickBot="1">
      <c r="A12" s="545" t="str">
        <f>IF(ISERROR(F12/G12)," ",IF(F12/G12&gt;0.5,IF(F12/G12&lt;1.5," ","NOT OK"),"NOT OK"))</f>
        <v xml:space="preserve"> </v>
      </c>
      <c r="B12" s="559" t="s">
        <v>55</v>
      </c>
      <c r="C12" s="560">
        <f>C9+C10+C11</f>
        <v>245</v>
      </c>
      <c r="D12" s="561">
        <f>D9+D10+D11</f>
        <v>245</v>
      </c>
      <c r="E12" s="562">
        <f>E10+E9+E11</f>
        <v>490</v>
      </c>
      <c r="F12" s="560">
        <f>F9+F10+F11</f>
        <v>195</v>
      </c>
      <c r="G12" s="561">
        <f>G9+G10+G11</f>
        <v>191</v>
      </c>
      <c r="H12" s="562">
        <f>H10+H9+H11</f>
        <v>386</v>
      </c>
      <c r="I12" s="563">
        <f t="shared" si="0"/>
        <v>-21.224489795918366</v>
      </c>
      <c r="J12" s="556"/>
      <c r="L12" s="564" t="s">
        <v>55</v>
      </c>
      <c r="M12" s="565">
        <f t="shared" ref="M12:Q12" si="3">+M9+M10+M11</f>
        <v>34187</v>
      </c>
      <c r="N12" s="566">
        <f t="shared" si="3"/>
        <v>30240</v>
      </c>
      <c r="O12" s="565">
        <f t="shared" si="3"/>
        <v>64427</v>
      </c>
      <c r="P12" s="565">
        <f t="shared" si="3"/>
        <v>263</v>
      </c>
      <c r="Q12" s="567">
        <f t="shared" si="3"/>
        <v>64690</v>
      </c>
      <c r="R12" s="565">
        <f t="shared" ref="R12:V12" si="4">+R9+R10+R11</f>
        <v>27246</v>
      </c>
      <c r="S12" s="566">
        <f t="shared" si="4"/>
        <v>26961</v>
      </c>
      <c r="T12" s="565">
        <f t="shared" si="4"/>
        <v>54207</v>
      </c>
      <c r="U12" s="565">
        <f t="shared" si="4"/>
        <v>0</v>
      </c>
      <c r="V12" s="567">
        <f t="shared" si="4"/>
        <v>54207</v>
      </c>
      <c r="W12" s="568">
        <f t="shared" si="1"/>
        <v>-16.204977585407331</v>
      </c>
    </row>
    <row r="13" spans="1:23" ht="13.5" thickTop="1">
      <c r="A13" s="545" t="str">
        <f t="shared" si="2"/>
        <v xml:space="preserve"> </v>
      </c>
      <c r="B13" s="518" t="s">
        <v>18</v>
      </c>
      <c r="C13" s="569">
        <v>70</v>
      </c>
      <c r="D13" s="570">
        <v>66</v>
      </c>
      <c r="E13" s="548">
        <f>+C13+D13</f>
        <v>136</v>
      </c>
      <c r="F13" s="569">
        <v>63</v>
      </c>
      <c r="G13" s="570">
        <v>60</v>
      </c>
      <c r="H13" s="548">
        <f>+F13+G13</f>
        <v>123</v>
      </c>
      <c r="I13" s="549">
        <f t="shared" si="0"/>
        <v>-9.5588235294117645</v>
      </c>
      <c r="L13" s="518" t="s">
        <v>18</v>
      </c>
      <c r="M13" s="546">
        <v>8805</v>
      </c>
      <c r="N13" s="551">
        <v>8755</v>
      </c>
      <c r="O13" s="552">
        <f>+M13+N13</f>
        <v>17560</v>
      </c>
      <c r="P13" s="553">
        <v>0</v>
      </c>
      <c r="Q13" s="554">
        <f>+O13+P13</f>
        <v>17560</v>
      </c>
      <c r="R13" s="546">
        <v>8373</v>
      </c>
      <c r="S13" s="551">
        <v>7403</v>
      </c>
      <c r="T13" s="552">
        <f>+R13+S13</f>
        <v>15776</v>
      </c>
      <c r="U13" s="553">
        <v>0</v>
      </c>
      <c r="V13" s="554">
        <f>+T13+U13</f>
        <v>15776</v>
      </c>
      <c r="W13" s="549">
        <f t="shared" si="1"/>
        <v>-10.159453302961275</v>
      </c>
    </row>
    <row r="14" spans="1:23">
      <c r="A14" s="545" t="str">
        <f>IF(ISERROR(F14/G14)," ",IF(F14/G14&gt;0.5,IF(F14/G14&lt;1.5," ","NOT OK"),"NOT OK"))</f>
        <v xml:space="preserve"> </v>
      </c>
      <c r="B14" s="518" t="s">
        <v>19</v>
      </c>
      <c r="C14" s="546">
        <v>64</v>
      </c>
      <c r="D14" s="547">
        <v>63</v>
      </c>
      <c r="E14" s="571">
        <f>+D14+C14</f>
        <v>127</v>
      </c>
      <c r="F14" s="546">
        <v>63</v>
      </c>
      <c r="G14" s="547">
        <v>63</v>
      </c>
      <c r="H14" s="571">
        <f>+G14+F14</f>
        <v>126</v>
      </c>
      <c r="I14" s="549">
        <f>IF(E14=0,0,((H14/E14)-1)*100)</f>
        <v>-0.78740157480314821</v>
      </c>
      <c r="L14" s="518" t="s">
        <v>19</v>
      </c>
      <c r="M14" s="546">
        <v>8628</v>
      </c>
      <c r="N14" s="551">
        <v>7841</v>
      </c>
      <c r="O14" s="552">
        <f>+N14+M14</f>
        <v>16469</v>
      </c>
      <c r="P14" s="553">
        <v>0</v>
      </c>
      <c r="Q14" s="554">
        <f>+P14+O14</f>
        <v>16469</v>
      </c>
      <c r="R14" s="546">
        <v>8080</v>
      </c>
      <c r="S14" s="551">
        <v>8451</v>
      </c>
      <c r="T14" s="552">
        <f>+S14+R14</f>
        <v>16531</v>
      </c>
      <c r="U14" s="553">
        <v>0</v>
      </c>
      <c r="V14" s="554">
        <f>+U14+T14</f>
        <v>16531</v>
      </c>
      <c r="W14" s="549">
        <f>IF(Q14=0,0,((V14/Q14)-1)*100)</f>
        <v>0.37646487339850765</v>
      </c>
    </row>
    <row r="15" spans="1:23" ht="13.5" thickBot="1">
      <c r="A15" s="572" t="str">
        <f>IF(ISERROR(F15/G15)," ",IF(F15/G15&gt;0.5,IF(F15/G15&lt;1.5," ","NOT OK"),"NOT OK"))</f>
        <v xml:space="preserve"> </v>
      </c>
      <c r="B15" s="518" t="s">
        <v>20</v>
      </c>
      <c r="C15" s="546">
        <v>75</v>
      </c>
      <c r="D15" s="547">
        <v>75</v>
      </c>
      <c r="E15" s="571">
        <f>+D15+C15</f>
        <v>150</v>
      </c>
      <c r="F15" s="546">
        <v>63</v>
      </c>
      <c r="G15" s="547">
        <v>63</v>
      </c>
      <c r="H15" s="571">
        <f>+G15+F15</f>
        <v>126</v>
      </c>
      <c r="I15" s="549">
        <f>IF(E15=0,0,((H15/E15)-1)*100)</f>
        <v>-16.000000000000004</v>
      </c>
      <c r="J15" s="550"/>
      <c r="L15" s="518" t="s">
        <v>20</v>
      </c>
      <c r="M15" s="546">
        <v>10692</v>
      </c>
      <c r="N15" s="551">
        <v>10418</v>
      </c>
      <c r="O15" s="552">
        <f>+N15+M15</f>
        <v>21110</v>
      </c>
      <c r="P15" s="553">
        <v>0</v>
      </c>
      <c r="Q15" s="554">
        <f>+P15+O15</f>
        <v>21110</v>
      </c>
      <c r="R15" s="546">
        <v>9360</v>
      </c>
      <c r="S15" s="551">
        <v>9414</v>
      </c>
      <c r="T15" s="552">
        <f>+S15+R15</f>
        <v>18774</v>
      </c>
      <c r="U15" s="553">
        <v>0</v>
      </c>
      <c r="V15" s="554">
        <f>+U15+T15</f>
        <v>18774</v>
      </c>
      <c r="W15" s="549">
        <f>IF(Q15=0,0,((V15/Q15)-1)*100)</f>
        <v>-11.065845570819521</v>
      </c>
    </row>
    <row r="16" spans="1:23" ht="14.25" thickTop="1" thickBot="1">
      <c r="A16" s="545" t="str">
        <f>IF(ISERROR(F16/G16)," ",IF(F16/G16&gt;0.5,IF(F16/G16&lt;1.5," ","NOT OK"),"NOT OK"))</f>
        <v xml:space="preserve"> </v>
      </c>
      <c r="B16" s="559" t="s">
        <v>87</v>
      </c>
      <c r="C16" s="560">
        <f>+C13+C14+C15</f>
        <v>209</v>
      </c>
      <c r="D16" s="560">
        <f t="shared" ref="D16:H16" si="5">+D13+D14+D15</f>
        <v>204</v>
      </c>
      <c r="E16" s="560">
        <f t="shared" si="5"/>
        <v>413</v>
      </c>
      <c r="F16" s="560">
        <f t="shared" si="5"/>
        <v>189</v>
      </c>
      <c r="G16" s="560">
        <f t="shared" si="5"/>
        <v>186</v>
      </c>
      <c r="H16" s="560">
        <f t="shared" si="5"/>
        <v>375</v>
      </c>
      <c r="I16" s="563">
        <f>IF(E16=0,0,((H16/E16)-1)*100)</f>
        <v>-9.2009685230024179</v>
      </c>
      <c r="J16" s="550"/>
      <c r="L16" s="564" t="s">
        <v>87</v>
      </c>
      <c r="M16" s="565">
        <f>+M13+M14+M15</f>
        <v>28125</v>
      </c>
      <c r="N16" s="565">
        <f t="shared" ref="N16:V16" si="6">+N13+N14+N15</f>
        <v>27014</v>
      </c>
      <c r="O16" s="565">
        <f t="shared" si="6"/>
        <v>55139</v>
      </c>
      <c r="P16" s="565">
        <f t="shared" si="6"/>
        <v>0</v>
      </c>
      <c r="Q16" s="565">
        <f t="shared" si="6"/>
        <v>55139</v>
      </c>
      <c r="R16" s="565">
        <f t="shared" si="6"/>
        <v>25813</v>
      </c>
      <c r="S16" s="565">
        <f t="shared" si="6"/>
        <v>25268</v>
      </c>
      <c r="T16" s="565">
        <f t="shared" si="6"/>
        <v>51081</v>
      </c>
      <c r="U16" s="565">
        <f t="shared" si="6"/>
        <v>0</v>
      </c>
      <c r="V16" s="565">
        <f t="shared" si="6"/>
        <v>51081</v>
      </c>
      <c r="W16" s="568">
        <f>IF(Q16=0,0,((V16/Q16)-1)*100)</f>
        <v>-7.359582146937738</v>
      </c>
    </row>
    <row r="17" spans="1:27" ht="13.5" thickTop="1">
      <c r="A17" s="545" t="str">
        <f t="shared" si="2"/>
        <v xml:space="preserve"> </v>
      </c>
      <c r="B17" s="518" t="s">
        <v>21</v>
      </c>
      <c r="C17" s="573">
        <v>95</v>
      </c>
      <c r="D17" s="574">
        <v>96</v>
      </c>
      <c r="E17" s="571">
        <f>+D17+C17</f>
        <v>191</v>
      </c>
      <c r="F17" s="573">
        <v>76</v>
      </c>
      <c r="G17" s="574">
        <v>76</v>
      </c>
      <c r="H17" s="571">
        <f>+G17+F17</f>
        <v>152</v>
      </c>
      <c r="I17" s="549">
        <f t="shared" si="0"/>
        <v>-20.418848167539274</v>
      </c>
      <c r="J17" s="556"/>
      <c r="L17" s="518" t="s">
        <v>21</v>
      </c>
      <c r="M17" s="546">
        <v>12378</v>
      </c>
      <c r="N17" s="551">
        <v>11904</v>
      </c>
      <c r="O17" s="552">
        <f>+M17+N17</f>
        <v>24282</v>
      </c>
      <c r="P17" s="553">
        <v>0</v>
      </c>
      <c r="Q17" s="554">
        <f>+O17+P17</f>
        <v>24282</v>
      </c>
      <c r="R17" s="546">
        <v>10696</v>
      </c>
      <c r="S17" s="551">
        <v>10263</v>
      </c>
      <c r="T17" s="552">
        <f>+R17+S17</f>
        <v>20959</v>
      </c>
      <c r="U17" s="553">
        <v>0</v>
      </c>
      <c r="V17" s="554">
        <f>+T17+U17</f>
        <v>20959</v>
      </c>
      <c r="W17" s="549">
        <f t="shared" si="1"/>
        <v>-13.685034181698374</v>
      </c>
    </row>
    <row r="18" spans="1:27">
      <c r="A18" s="545" t="str">
        <f t="shared" ref="A18" si="7">IF(ISERROR(F18/G18)," ",IF(F18/G18&gt;0.5,IF(F18/G18&lt;1.5," ","NOT OK"),"NOT OK"))</f>
        <v xml:space="preserve"> </v>
      </c>
      <c r="B18" s="518" t="s">
        <v>88</v>
      </c>
      <c r="C18" s="573">
        <v>95</v>
      </c>
      <c r="D18" s="574">
        <v>95</v>
      </c>
      <c r="E18" s="571">
        <f>+D18+C18</f>
        <v>190</v>
      </c>
      <c r="F18" s="573">
        <v>76</v>
      </c>
      <c r="G18" s="574">
        <v>76</v>
      </c>
      <c r="H18" s="571">
        <f>+G18+F18</f>
        <v>152</v>
      </c>
      <c r="I18" s="549">
        <f t="shared" ref="I18" si="8">IF(E18=0,0,((H18/E18)-1)*100)</f>
        <v>-19.999999999999996</v>
      </c>
      <c r="L18" s="518" t="s">
        <v>88</v>
      </c>
      <c r="M18" s="546">
        <v>12182</v>
      </c>
      <c r="N18" s="551">
        <v>11765</v>
      </c>
      <c r="O18" s="552">
        <f>+M18+N18</f>
        <v>23947</v>
      </c>
      <c r="P18" s="576">
        <v>0</v>
      </c>
      <c r="Q18" s="554">
        <f>+O18+P18</f>
        <v>23947</v>
      </c>
      <c r="R18" s="546">
        <v>10802</v>
      </c>
      <c r="S18" s="551">
        <v>10636</v>
      </c>
      <c r="T18" s="552">
        <f>+R18+S18</f>
        <v>21438</v>
      </c>
      <c r="U18" s="576">
        <v>0</v>
      </c>
      <c r="V18" s="554">
        <f>+T18+U18</f>
        <v>21438</v>
      </c>
      <c r="W18" s="549">
        <f t="shared" ref="W18" si="9">IF(Q18=0,0,((V18/Q18)-1)*100)</f>
        <v>-10.477304046435876</v>
      </c>
    </row>
    <row r="19" spans="1:27" ht="13.5" thickBot="1">
      <c r="A19" s="577" t="str">
        <f>IF(ISERROR(F19/G19)," ",IF(F19/G19&gt;0.5,IF(F19/G19&lt;1.5," ","NOT OK"),"NOT OK"))</f>
        <v xml:space="preserve"> </v>
      </c>
      <c r="B19" s="518" t="s">
        <v>22</v>
      </c>
      <c r="C19" s="573">
        <v>102</v>
      </c>
      <c r="D19" s="574">
        <v>100</v>
      </c>
      <c r="E19" s="571">
        <f>+D19+C19</f>
        <v>202</v>
      </c>
      <c r="F19" s="573">
        <v>83</v>
      </c>
      <c r="G19" s="574">
        <v>79</v>
      </c>
      <c r="H19" s="571">
        <f>+G19+F19</f>
        <v>162</v>
      </c>
      <c r="I19" s="549">
        <f>IF(E19=0,0,((H19/E19)-1)*100)</f>
        <v>-19.801980198019798</v>
      </c>
      <c r="J19" s="578"/>
      <c r="L19" s="518" t="s">
        <v>22</v>
      </c>
      <c r="M19" s="546">
        <v>12076</v>
      </c>
      <c r="N19" s="551">
        <v>11665</v>
      </c>
      <c r="O19" s="555">
        <f>+M19+N19</f>
        <v>23741</v>
      </c>
      <c r="P19" s="558">
        <v>0</v>
      </c>
      <c r="Q19" s="554">
        <f>+O19+P19</f>
        <v>23741</v>
      </c>
      <c r="R19" s="546">
        <v>10835</v>
      </c>
      <c r="S19" s="551">
        <v>10543</v>
      </c>
      <c r="T19" s="555">
        <f>+R19+S19</f>
        <v>21378</v>
      </c>
      <c r="U19" s="558">
        <v>159</v>
      </c>
      <c r="V19" s="554">
        <f>+T19+U19</f>
        <v>21537</v>
      </c>
      <c r="W19" s="549">
        <f>IF(Q19=0,0,((V19/Q19)-1)*100)</f>
        <v>-9.2835179647024155</v>
      </c>
    </row>
    <row r="20" spans="1:27" ht="15.75" customHeight="1" thickTop="1" thickBot="1">
      <c r="A20" s="579" t="str">
        <f>IF(ISERROR(F20/G20)," ",IF(F20/G20&gt;0.5,IF(F20/G20&lt;1.5," ","NOT OK"),"NOT OK"))</f>
        <v xml:space="preserve"> </v>
      </c>
      <c r="B20" s="580" t="s">
        <v>60</v>
      </c>
      <c r="C20" s="581">
        <f>+C17+C18+C19</f>
        <v>292</v>
      </c>
      <c r="D20" s="582">
        <f t="shared" ref="D20:H20" si="10">+D17+D18+D19</f>
        <v>291</v>
      </c>
      <c r="E20" s="582">
        <f t="shared" si="10"/>
        <v>583</v>
      </c>
      <c r="F20" s="581">
        <f t="shared" si="10"/>
        <v>235</v>
      </c>
      <c r="G20" s="582">
        <f t="shared" si="10"/>
        <v>231</v>
      </c>
      <c r="H20" s="582">
        <f t="shared" si="10"/>
        <v>466</v>
      </c>
      <c r="I20" s="563">
        <f>IF(E20=0,0,((H20/E20)-1)*100)</f>
        <v>-20.068610634648365</v>
      </c>
      <c r="J20" s="579"/>
      <c r="K20" s="583"/>
      <c r="L20" s="584" t="s">
        <v>60</v>
      </c>
      <c r="M20" s="585">
        <f>+M17+M18+M19</f>
        <v>36636</v>
      </c>
      <c r="N20" s="585">
        <f t="shared" ref="N20:V20" si="11">+N17+N18+N19</f>
        <v>35334</v>
      </c>
      <c r="O20" s="586">
        <f t="shared" si="11"/>
        <v>71970</v>
      </c>
      <c r="P20" s="586">
        <f t="shared" si="11"/>
        <v>0</v>
      </c>
      <c r="Q20" s="586">
        <f t="shared" si="11"/>
        <v>71970</v>
      </c>
      <c r="R20" s="585">
        <f t="shared" si="11"/>
        <v>32333</v>
      </c>
      <c r="S20" s="585">
        <f t="shared" si="11"/>
        <v>31442</v>
      </c>
      <c r="T20" s="586">
        <f t="shared" si="11"/>
        <v>63775</v>
      </c>
      <c r="U20" s="586">
        <f t="shared" si="11"/>
        <v>159</v>
      </c>
      <c r="V20" s="586">
        <f t="shared" si="11"/>
        <v>63934</v>
      </c>
      <c r="W20" s="587">
        <f>IF(Q20=0,0,((V20/Q20)-1)*100)</f>
        <v>-11.165763512574689</v>
      </c>
    </row>
    <row r="21" spans="1:27" ht="13.5" thickTop="1">
      <c r="A21" s="545" t="str">
        <f>IF(ISERROR(F21/G21)," ",IF(F21/G21&gt;0.5,IF(F21/G21&lt;1.5," ","NOT OK"),"NOT OK"))</f>
        <v xml:space="preserve"> </v>
      </c>
      <c r="B21" s="518" t="s">
        <v>23</v>
      </c>
      <c r="C21" s="546">
        <v>99</v>
      </c>
      <c r="D21" s="547">
        <v>100</v>
      </c>
      <c r="E21" s="588">
        <f>+D21+C21</f>
        <v>199</v>
      </c>
      <c r="F21" s="546">
        <v>115</v>
      </c>
      <c r="G21" s="547">
        <v>109</v>
      </c>
      <c r="H21" s="588">
        <f>+G21+F21</f>
        <v>224</v>
      </c>
      <c r="I21" s="549">
        <f>IF(E21=0,0,((H21/E21)-1)*100)</f>
        <v>12.562814070351758</v>
      </c>
      <c r="L21" s="518" t="s">
        <v>23</v>
      </c>
      <c r="M21" s="546">
        <v>12590</v>
      </c>
      <c r="N21" s="551">
        <v>12384</v>
      </c>
      <c r="O21" s="555">
        <f>+M21+N21</f>
        <v>24974</v>
      </c>
      <c r="P21" s="589">
        <v>0</v>
      </c>
      <c r="Q21" s="554">
        <f>+O21+P21</f>
        <v>24974</v>
      </c>
      <c r="R21" s="546">
        <v>12369</v>
      </c>
      <c r="S21" s="551">
        <v>15966</v>
      </c>
      <c r="T21" s="555">
        <f>+R21+S21</f>
        <v>28335</v>
      </c>
      <c r="U21" s="589">
        <v>0</v>
      </c>
      <c r="V21" s="554">
        <f>+T21+U21</f>
        <v>28335</v>
      </c>
      <c r="W21" s="549">
        <f>IF(Q21=0,0,((V21/Q21)-1)*100)</f>
        <v>13.457996316168819</v>
      </c>
    </row>
    <row r="22" spans="1:27">
      <c r="A22" s="545" t="str">
        <f t="shared" ref="A22" si="12">IF(ISERROR(F22/G22)," ",IF(F22/G22&gt;0.5,IF(F22/G22&lt;1.5," ","NOT OK"),"NOT OK"))</f>
        <v xml:space="preserve"> </v>
      </c>
      <c r="B22" s="518" t="s">
        <v>25</v>
      </c>
      <c r="C22" s="546">
        <v>104</v>
      </c>
      <c r="D22" s="547">
        <v>102</v>
      </c>
      <c r="E22" s="590">
        <f>+D22+C22</f>
        <v>206</v>
      </c>
      <c r="F22" s="546">
        <v>99</v>
      </c>
      <c r="G22" s="547">
        <v>98</v>
      </c>
      <c r="H22" s="590">
        <f>+G22+F22</f>
        <v>197</v>
      </c>
      <c r="I22" s="549">
        <f t="shared" ref="I22" si="13">IF(E22=0,0,((H22/E22)-1)*100)</f>
        <v>-4.3689320388349495</v>
      </c>
      <c r="L22" s="518" t="s">
        <v>25</v>
      </c>
      <c r="M22" s="546">
        <v>10485</v>
      </c>
      <c r="N22" s="551">
        <v>13004</v>
      </c>
      <c r="O22" s="555">
        <f>+M22+N22</f>
        <v>23489</v>
      </c>
      <c r="P22" s="553">
        <v>0</v>
      </c>
      <c r="Q22" s="554">
        <f>+O22+P22</f>
        <v>23489</v>
      </c>
      <c r="R22" s="546">
        <v>12933</v>
      </c>
      <c r="S22" s="551">
        <v>13166</v>
      </c>
      <c r="T22" s="555">
        <f>+R22+S22</f>
        <v>26099</v>
      </c>
      <c r="U22" s="553">
        <v>163</v>
      </c>
      <c r="V22" s="554">
        <f>+T22+U22</f>
        <v>26262</v>
      </c>
      <c r="W22" s="549">
        <f t="shared" ref="W22" si="14">IF(Q22=0,0,((V22/Q22)-1)*100)</f>
        <v>11.805525990889354</v>
      </c>
    </row>
    <row r="23" spans="1:27" ht="13.5" thickBot="1">
      <c r="A23" s="545" t="str">
        <f>IF(ISERROR(F23/G23)," ",IF(F23/G23&gt;0.5,IF(F23/G23&lt;1.5," ","NOT OK"),"NOT OK"))</f>
        <v xml:space="preserve"> </v>
      </c>
      <c r="B23" s="518" t="s">
        <v>26</v>
      </c>
      <c r="C23" s="546">
        <v>80</v>
      </c>
      <c r="D23" s="557">
        <v>80</v>
      </c>
      <c r="E23" s="591">
        <f>+D23+C23</f>
        <v>160</v>
      </c>
      <c r="F23" s="546">
        <v>106</v>
      </c>
      <c r="G23" s="557">
        <v>105</v>
      </c>
      <c r="H23" s="591">
        <f>+G23+F23</f>
        <v>211</v>
      </c>
      <c r="I23" s="592">
        <f>IF(E23=0,0,((H23/E23)-1)*100)</f>
        <v>31.875000000000007</v>
      </c>
      <c r="L23" s="518" t="s">
        <v>26</v>
      </c>
      <c r="M23" s="546">
        <v>12324</v>
      </c>
      <c r="N23" s="551">
        <v>9418</v>
      </c>
      <c r="O23" s="555">
        <f>+M23+N23</f>
        <v>21742</v>
      </c>
      <c r="P23" s="558">
        <v>5</v>
      </c>
      <c r="Q23" s="554">
        <f>+O23+P23</f>
        <v>21747</v>
      </c>
      <c r="R23" s="546">
        <v>15428</v>
      </c>
      <c r="S23" s="551">
        <v>10865</v>
      </c>
      <c r="T23" s="555">
        <f>+R23+S23</f>
        <v>26293</v>
      </c>
      <c r="U23" s="558">
        <v>0</v>
      </c>
      <c r="V23" s="554">
        <f>+T23+U23</f>
        <v>26293</v>
      </c>
      <c r="W23" s="549">
        <f>IF(Q23=0,0,((V23/Q23)-1)*100)</f>
        <v>20.904032740148072</v>
      </c>
    </row>
    <row r="24" spans="1:27" ht="14.25" thickTop="1" thickBot="1">
      <c r="A24" s="545" t="str">
        <f>IF(ISERROR(F24/G24)," ",IF(F24/G24&gt;0.5,IF(F24/G24&lt;1.5," ","NOT OK"),"NOT OK"))</f>
        <v xml:space="preserve"> </v>
      </c>
      <c r="B24" s="559" t="s">
        <v>27</v>
      </c>
      <c r="C24" s="581">
        <f>+C21+C22+C23</f>
        <v>283</v>
      </c>
      <c r="D24" s="593">
        <f t="shared" ref="D24:H24" si="15">+D21+D22+D23</f>
        <v>282</v>
      </c>
      <c r="E24" s="581">
        <f t="shared" si="15"/>
        <v>565</v>
      </c>
      <c r="F24" s="581">
        <f t="shared" si="15"/>
        <v>320</v>
      </c>
      <c r="G24" s="593">
        <f t="shared" si="15"/>
        <v>312</v>
      </c>
      <c r="H24" s="581">
        <f t="shared" si="15"/>
        <v>632</v>
      </c>
      <c r="I24" s="563">
        <f t="shared" ref="I24" si="16">IF(E24=0,0,((H24/E24)-1)*100)</f>
        <v>11.858407079646028</v>
      </c>
      <c r="L24" s="564" t="s">
        <v>27</v>
      </c>
      <c r="M24" s="565">
        <f>+M21+M22+M23</f>
        <v>35399</v>
      </c>
      <c r="N24" s="566">
        <f t="shared" ref="N24:V24" si="17">+N21+N22+N23</f>
        <v>34806</v>
      </c>
      <c r="O24" s="565">
        <f t="shared" si="17"/>
        <v>70205</v>
      </c>
      <c r="P24" s="565">
        <f t="shared" si="17"/>
        <v>5</v>
      </c>
      <c r="Q24" s="565">
        <f t="shared" si="17"/>
        <v>70210</v>
      </c>
      <c r="R24" s="565">
        <f t="shared" si="17"/>
        <v>40730</v>
      </c>
      <c r="S24" s="566">
        <f t="shared" si="17"/>
        <v>39997</v>
      </c>
      <c r="T24" s="565">
        <f t="shared" si="17"/>
        <v>80727</v>
      </c>
      <c r="U24" s="565">
        <f t="shared" si="17"/>
        <v>163</v>
      </c>
      <c r="V24" s="565">
        <f t="shared" si="17"/>
        <v>80890</v>
      </c>
      <c r="W24" s="568">
        <f t="shared" ref="W24" si="18">IF(Q24=0,0,((V24/Q24)-1)*100)</f>
        <v>15.211508332146417</v>
      </c>
    </row>
    <row r="25" spans="1:27" s="511" customFormat="1" ht="14.25" thickTop="1" thickBot="1">
      <c r="A25" s="545" t="str">
        <f>IF(ISERROR(F25/G25)," ",IF(F25/G25&gt;0.5,IF(F25/G25&lt;1.5," ","NOT OK"),"NOT OK"))</f>
        <v xml:space="preserve"> </v>
      </c>
      <c r="B25" s="559" t="s">
        <v>92</v>
      </c>
      <c r="C25" s="560">
        <f>+C16+C20+C21+C22+C23</f>
        <v>784</v>
      </c>
      <c r="D25" s="561">
        <f t="shared" ref="D25:H25" si="19">+D16+D20+D21+D22+D23</f>
        <v>777</v>
      </c>
      <c r="E25" s="562">
        <f t="shared" si="19"/>
        <v>1561</v>
      </c>
      <c r="F25" s="560">
        <f t="shared" si="19"/>
        <v>744</v>
      </c>
      <c r="G25" s="561">
        <f t="shared" si="19"/>
        <v>729</v>
      </c>
      <c r="H25" s="562">
        <f t="shared" si="19"/>
        <v>1473</v>
      </c>
      <c r="I25" s="563">
        <f>IF(E25=0,0,((H25/E25)-1)*100)</f>
        <v>-5.6374119154388165</v>
      </c>
      <c r="L25" s="564" t="s">
        <v>92</v>
      </c>
      <c r="M25" s="565">
        <f>+M16+M20+M21+M22+M23</f>
        <v>100160</v>
      </c>
      <c r="N25" s="566">
        <f t="shared" ref="N25:V25" si="20">+N16+N20+N21+N22+N23</f>
        <v>97154</v>
      </c>
      <c r="O25" s="565">
        <f t="shared" si="20"/>
        <v>197314</v>
      </c>
      <c r="P25" s="565">
        <f t="shared" si="20"/>
        <v>5</v>
      </c>
      <c r="Q25" s="565">
        <f t="shared" si="20"/>
        <v>197319</v>
      </c>
      <c r="R25" s="565">
        <f t="shared" si="20"/>
        <v>98876</v>
      </c>
      <c r="S25" s="566">
        <f t="shared" si="20"/>
        <v>96707</v>
      </c>
      <c r="T25" s="565">
        <f t="shared" si="20"/>
        <v>195583</v>
      </c>
      <c r="U25" s="565">
        <f t="shared" si="20"/>
        <v>322</v>
      </c>
      <c r="V25" s="567">
        <f t="shared" si="20"/>
        <v>195905</v>
      </c>
      <c r="W25" s="568">
        <f>IF(Q25=0,0,((V25/Q25)-1)*100)</f>
        <v>-0.71660610483531562</v>
      </c>
      <c r="X25" s="515"/>
      <c r="AA25" s="594"/>
    </row>
    <row r="26" spans="1:27" ht="14.25" thickTop="1" thickBot="1">
      <c r="A26" s="545" t="str">
        <f>IF(ISERROR(F26/G26)," ",IF(F26/G26&gt;0.5,IF(F26/G26&lt;1.5," ","NOT OK"),"NOT OK"))</f>
        <v xml:space="preserve"> </v>
      </c>
      <c r="B26" s="559" t="s">
        <v>89</v>
      </c>
      <c r="C26" s="560">
        <f>+C12+C16+C20+C24</f>
        <v>1029</v>
      </c>
      <c r="D26" s="561">
        <f t="shared" ref="D26:H26" si="21">+D12+D16+D20+D24</f>
        <v>1022</v>
      </c>
      <c r="E26" s="562">
        <f t="shared" si="21"/>
        <v>2051</v>
      </c>
      <c r="F26" s="560">
        <f t="shared" si="21"/>
        <v>939</v>
      </c>
      <c r="G26" s="561">
        <f t="shared" si="21"/>
        <v>920</v>
      </c>
      <c r="H26" s="562">
        <f t="shared" si="21"/>
        <v>1859</v>
      </c>
      <c r="I26" s="563">
        <f t="shared" ref="I26" si="22">IF(E26=0,0,((H26/E26)-1)*100)</f>
        <v>-9.3612871769868313</v>
      </c>
      <c r="J26" s="556"/>
      <c r="L26" s="564" t="s">
        <v>89</v>
      </c>
      <c r="M26" s="565">
        <f>+M12+M16+M20+M24</f>
        <v>134347</v>
      </c>
      <c r="N26" s="566">
        <f t="shared" ref="N26:V26" si="23">+N12+N16+N20+N24</f>
        <v>127394</v>
      </c>
      <c r="O26" s="565">
        <f t="shared" si="23"/>
        <v>261741</v>
      </c>
      <c r="P26" s="565">
        <f t="shared" si="23"/>
        <v>268</v>
      </c>
      <c r="Q26" s="567">
        <f t="shared" si="23"/>
        <v>262009</v>
      </c>
      <c r="R26" s="565">
        <f t="shared" si="23"/>
        <v>126122</v>
      </c>
      <c r="S26" s="566">
        <f t="shared" si="23"/>
        <v>123668</v>
      </c>
      <c r="T26" s="565">
        <f t="shared" si="23"/>
        <v>249790</v>
      </c>
      <c r="U26" s="565">
        <f t="shared" si="23"/>
        <v>322</v>
      </c>
      <c r="V26" s="567">
        <f t="shared" si="23"/>
        <v>250112</v>
      </c>
      <c r="W26" s="568">
        <f t="shared" ref="W26" si="24">IF(Q26=0,0,((V26/Q26)-1)*100)</f>
        <v>-4.5406837169715502</v>
      </c>
    </row>
    <row r="27" spans="1:27" ht="14.25" thickTop="1" thickBot="1">
      <c r="B27" s="595" t="s">
        <v>59</v>
      </c>
      <c r="C27" s="511"/>
      <c r="D27" s="511"/>
      <c r="E27" s="511"/>
      <c r="F27" s="511"/>
      <c r="G27" s="511"/>
      <c r="H27" s="511"/>
      <c r="I27" s="515"/>
      <c r="L27" s="595" t="s">
        <v>59</v>
      </c>
      <c r="M27" s="511"/>
      <c r="N27" s="511"/>
      <c r="O27" s="511"/>
      <c r="P27" s="511"/>
      <c r="Q27" s="511"/>
      <c r="R27" s="511"/>
      <c r="S27" s="511"/>
      <c r="T27" s="511"/>
      <c r="U27" s="511"/>
      <c r="V27" s="511"/>
      <c r="W27" s="515"/>
    </row>
    <row r="28" spans="1:27" ht="13.5" thickTop="1">
      <c r="B28" s="1506" t="s">
        <v>28</v>
      </c>
      <c r="C28" s="1507"/>
      <c r="D28" s="1507"/>
      <c r="E28" s="1507"/>
      <c r="F28" s="1507"/>
      <c r="G28" s="1507"/>
      <c r="H28" s="1507"/>
      <c r="I28" s="1508"/>
      <c r="L28" s="1509" t="s">
        <v>29</v>
      </c>
      <c r="M28" s="1510"/>
      <c r="N28" s="1510"/>
      <c r="O28" s="1510"/>
      <c r="P28" s="1510"/>
      <c r="Q28" s="1510"/>
      <c r="R28" s="1510"/>
      <c r="S28" s="1510"/>
      <c r="T28" s="1510"/>
      <c r="U28" s="1510"/>
      <c r="V28" s="1510"/>
      <c r="W28" s="1511"/>
    </row>
    <row r="29" spans="1:27" ht="13.5" thickBot="1">
      <c r="B29" s="1512" t="s">
        <v>30</v>
      </c>
      <c r="C29" s="1513"/>
      <c r="D29" s="1513"/>
      <c r="E29" s="1513"/>
      <c r="F29" s="1513"/>
      <c r="G29" s="1513"/>
      <c r="H29" s="1513"/>
      <c r="I29" s="1514"/>
      <c r="L29" s="1515" t="s">
        <v>31</v>
      </c>
      <c r="M29" s="1516"/>
      <c r="N29" s="1516"/>
      <c r="O29" s="1516"/>
      <c r="P29" s="1516"/>
      <c r="Q29" s="1516"/>
      <c r="R29" s="1516"/>
      <c r="S29" s="1516"/>
      <c r="T29" s="1516"/>
      <c r="U29" s="1516"/>
      <c r="V29" s="1516"/>
      <c r="W29" s="1517"/>
    </row>
    <row r="30" spans="1:27" ht="14.25" thickTop="1" thickBot="1">
      <c r="B30" s="514"/>
      <c r="C30" s="511"/>
      <c r="D30" s="511"/>
      <c r="E30" s="511"/>
      <c r="F30" s="511"/>
      <c r="G30" s="511"/>
      <c r="H30" s="511"/>
      <c r="I30" s="515"/>
      <c r="L30" s="514"/>
      <c r="M30" s="511"/>
      <c r="N30" s="511"/>
      <c r="O30" s="511"/>
      <c r="P30" s="511"/>
      <c r="Q30" s="511"/>
      <c r="R30" s="511"/>
      <c r="S30" s="511"/>
      <c r="T30" s="511"/>
      <c r="U30" s="511"/>
      <c r="V30" s="511"/>
      <c r="W30" s="515"/>
    </row>
    <row r="31" spans="1:27" ht="14.25" thickTop="1" thickBot="1">
      <c r="B31" s="516"/>
      <c r="C31" s="1521" t="s">
        <v>90</v>
      </c>
      <c r="D31" s="1522"/>
      <c r="E31" s="1523"/>
      <c r="F31" s="1521" t="s">
        <v>91</v>
      </c>
      <c r="G31" s="1522"/>
      <c r="H31" s="1523"/>
      <c r="I31" s="517" t="s">
        <v>4</v>
      </c>
      <c r="L31" s="516"/>
      <c r="M31" s="1518" t="s">
        <v>90</v>
      </c>
      <c r="N31" s="1519"/>
      <c r="O31" s="1519"/>
      <c r="P31" s="1519"/>
      <c r="Q31" s="1520"/>
      <c r="R31" s="1518" t="s">
        <v>91</v>
      </c>
      <c r="S31" s="1519"/>
      <c r="T31" s="1519"/>
      <c r="U31" s="1519"/>
      <c r="V31" s="1520"/>
      <c r="W31" s="517" t="s">
        <v>4</v>
      </c>
    </row>
    <row r="32" spans="1:27" ht="13.5" thickTop="1">
      <c r="B32" s="518" t="s">
        <v>5</v>
      </c>
      <c r="C32" s="519"/>
      <c r="D32" s="520"/>
      <c r="E32" s="521"/>
      <c r="F32" s="519"/>
      <c r="G32" s="520"/>
      <c r="H32" s="521"/>
      <c r="I32" s="522" t="s">
        <v>6</v>
      </c>
      <c r="L32" s="518" t="s">
        <v>5</v>
      </c>
      <c r="M32" s="519"/>
      <c r="N32" s="523"/>
      <c r="O32" s="524"/>
      <c r="P32" s="525"/>
      <c r="Q32" s="524"/>
      <c r="R32" s="519"/>
      <c r="S32" s="523"/>
      <c r="T32" s="524"/>
      <c r="U32" s="525"/>
      <c r="V32" s="524"/>
      <c r="W32" s="522" t="s">
        <v>6</v>
      </c>
    </row>
    <row r="33" spans="1:23" ht="13.5" customHeight="1" thickBot="1">
      <c r="B33" s="526"/>
      <c r="C33" s="527" t="s">
        <v>7</v>
      </c>
      <c r="D33" s="528" t="s">
        <v>8</v>
      </c>
      <c r="E33" s="529" t="s">
        <v>9</v>
      </c>
      <c r="F33" s="527" t="s">
        <v>7</v>
      </c>
      <c r="G33" s="528" t="s">
        <v>8</v>
      </c>
      <c r="H33" s="529" t="s">
        <v>9</v>
      </c>
      <c r="I33" s="530"/>
      <c r="L33" s="526"/>
      <c r="M33" s="531" t="s">
        <v>10</v>
      </c>
      <c r="N33" s="532" t="s">
        <v>11</v>
      </c>
      <c r="O33" s="533" t="s">
        <v>12</v>
      </c>
      <c r="P33" s="534" t="s">
        <v>13</v>
      </c>
      <c r="Q33" s="533" t="s">
        <v>9</v>
      </c>
      <c r="R33" s="531" t="s">
        <v>10</v>
      </c>
      <c r="S33" s="532" t="s">
        <v>11</v>
      </c>
      <c r="T33" s="533" t="s">
        <v>12</v>
      </c>
      <c r="U33" s="534" t="s">
        <v>13</v>
      </c>
      <c r="V33" s="533" t="s">
        <v>9</v>
      </c>
      <c r="W33" s="530"/>
    </row>
    <row r="34" spans="1:23" ht="3" customHeight="1" thickTop="1">
      <c r="B34" s="518"/>
      <c r="C34" s="535"/>
      <c r="D34" s="536"/>
      <c r="E34" s="537"/>
      <c r="F34" s="535"/>
      <c r="G34" s="536"/>
      <c r="H34" s="537"/>
      <c r="I34" s="538"/>
      <c r="L34" s="518"/>
      <c r="M34" s="539"/>
      <c r="N34" s="540"/>
      <c r="O34" s="541"/>
      <c r="P34" s="542"/>
      <c r="Q34" s="543"/>
      <c r="R34" s="539"/>
      <c r="S34" s="540"/>
      <c r="T34" s="541"/>
      <c r="U34" s="542"/>
      <c r="V34" s="543"/>
      <c r="W34" s="544"/>
    </row>
    <row r="35" spans="1:23" ht="13.5" customHeight="1">
      <c r="A35" s="511" t="str">
        <f t="shared" si="2"/>
        <v xml:space="preserve"> </v>
      </c>
      <c r="B35" s="518" t="s">
        <v>14</v>
      </c>
      <c r="C35" s="546">
        <v>979</v>
      </c>
      <c r="D35" s="547">
        <v>979</v>
      </c>
      <c r="E35" s="548">
        <f>+C35+D35</f>
        <v>1958</v>
      </c>
      <c r="F35" s="546">
        <v>1174</v>
      </c>
      <c r="G35" s="547">
        <v>1175</v>
      </c>
      <c r="H35" s="548">
        <f>+F35+G35</f>
        <v>2349</v>
      </c>
      <c r="I35" s="549">
        <f t="shared" ref="I35:I43" si="25">IF(E35=0,0,((H35/E35)-1)*100)</f>
        <v>19.969356486210408</v>
      </c>
      <c r="K35" s="556"/>
      <c r="L35" s="518" t="s">
        <v>14</v>
      </c>
      <c r="M35" s="546">
        <v>148604</v>
      </c>
      <c r="N35" s="551">
        <v>151495</v>
      </c>
      <c r="O35" s="552">
        <f>+M35+N35</f>
        <v>300099</v>
      </c>
      <c r="P35" s="553">
        <v>0</v>
      </c>
      <c r="Q35" s="554">
        <f>+O35+P35</f>
        <v>300099</v>
      </c>
      <c r="R35" s="546">
        <v>164025</v>
      </c>
      <c r="S35" s="551">
        <v>171153</v>
      </c>
      <c r="T35" s="555">
        <f>+S35+R35</f>
        <v>335178</v>
      </c>
      <c r="U35" s="553">
        <v>146</v>
      </c>
      <c r="V35" s="554">
        <f>+T35+U35</f>
        <v>335324</v>
      </c>
      <c r="W35" s="549">
        <f t="shared" ref="W35:W43" si="26">IF(Q35=0,0,((V35/Q35)-1)*100)</f>
        <v>11.737793194912349</v>
      </c>
    </row>
    <row r="36" spans="1:23">
      <c r="A36" s="511" t="str">
        <f t="shared" si="2"/>
        <v xml:space="preserve"> </v>
      </c>
      <c r="B36" s="518" t="s">
        <v>15</v>
      </c>
      <c r="C36" s="546">
        <v>960</v>
      </c>
      <c r="D36" s="547">
        <v>959</v>
      </c>
      <c r="E36" s="548">
        <f>+C36+D36</f>
        <v>1919</v>
      </c>
      <c r="F36" s="546">
        <v>1185</v>
      </c>
      <c r="G36" s="547">
        <v>1185</v>
      </c>
      <c r="H36" s="548">
        <f>+F36+G36</f>
        <v>2370</v>
      </c>
      <c r="I36" s="549">
        <f t="shared" si="25"/>
        <v>23.501823866597181</v>
      </c>
      <c r="K36" s="556"/>
      <c r="L36" s="518" t="s">
        <v>15</v>
      </c>
      <c r="M36" s="546">
        <v>137588</v>
      </c>
      <c r="N36" s="551">
        <v>138072</v>
      </c>
      <c r="O36" s="552">
        <f>+M36+N36</f>
        <v>275660</v>
      </c>
      <c r="P36" s="553">
        <v>0</v>
      </c>
      <c r="Q36" s="554">
        <f>+O36+P36</f>
        <v>275660</v>
      </c>
      <c r="R36" s="546">
        <v>156719</v>
      </c>
      <c r="S36" s="551">
        <v>161582</v>
      </c>
      <c r="T36" s="555">
        <f>+S36+R36</f>
        <v>318301</v>
      </c>
      <c r="U36" s="553">
        <v>0</v>
      </c>
      <c r="V36" s="554">
        <f>+T36+U36</f>
        <v>318301</v>
      </c>
      <c r="W36" s="549">
        <f t="shared" si="26"/>
        <v>15.468693317855319</v>
      </c>
    </row>
    <row r="37" spans="1:23" ht="13.5" thickBot="1">
      <c r="A37" s="511" t="str">
        <f t="shared" si="2"/>
        <v xml:space="preserve"> </v>
      </c>
      <c r="B37" s="526" t="s">
        <v>16</v>
      </c>
      <c r="C37" s="546">
        <v>994</v>
      </c>
      <c r="D37" s="557">
        <v>994</v>
      </c>
      <c r="E37" s="548">
        <f>+C37+D37</f>
        <v>1988</v>
      </c>
      <c r="F37" s="546">
        <v>1241</v>
      </c>
      <c r="G37" s="557">
        <v>1245</v>
      </c>
      <c r="H37" s="548">
        <f>+F37+G37</f>
        <v>2486</v>
      </c>
      <c r="I37" s="549">
        <f t="shared" si="25"/>
        <v>25.050301810865182</v>
      </c>
      <c r="K37" s="556"/>
      <c r="L37" s="526" t="s">
        <v>16</v>
      </c>
      <c r="M37" s="546">
        <v>148387</v>
      </c>
      <c r="N37" s="551">
        <v>142217</v>
      </c>
      <c r="O37" s="552">
        <f>+M37+N37</f>
        <v>290604</v>
      </c>
      <c r="P37" s="558">
        <v>0</v>
      </c>
      <c r="Q37" s="554">
        <f>+O37+P37</f>
        <v>290604</v>
      </c>
      <c r="R37" s="546">
        <v>181710</v>
      </c>
      <c r="S37" s="551">
        <v>174406</v>
      </c>
      <c r="T37" s="555">
        <f>+R37+S37</f>
        <v>356116</v>
      </c>
      <c r="U37" s="558">
        <v>302</v>
      </c>
      <c r="V37" s="554">
        <f>+T37+U37</f>
        <v>356418</v>
      </c>
      <c r="W37" s="549">
        <f t="shared" si="26"/>
        <v>22.647313870421605</v>
      </c>
    </row>
    <row r="38" spans="1:23" ht="14.25" thickTop="1" thickBot="1">
      <c r="A38" s="511" t="str">
        <f>IF(ISERROR(F38/G38)," ",IF(F38/G38&gt;0.5,IF(F38/G38&lt;1.5," ","NOT OK"),"NOT OK"))</f>
        <v xml:space="preserve"> </v>
      </c>
      <c r="B38" s="559" t="s">
        <v>17</v>
      </c>
      <c r="C38" s="560">
        <f t="shared" ref="C38:E38" si="27">+C35+C36+C37</f>
        <v>2933</v>
      </c>
      <c r="D38" s="561">
        <f t="shared" si="27"/>
        <v>2932</v>
      </c>
      <c r="E38" s="562">
        <f t="shared" si="27"/>
        <v>5865</v>
      </c>
      <c r="F38" s="560">
        <f t="shared" ref="F38:H38" si="28">+F35+F36+F37</f>
        <v>3600</v>
      </c>
      <c r="G38" s="561">
        <f t="shared" si="28"/>
        <v>3605</v>
      </c>
      <c r="H38" s="562">
        <f t="shared" si="28"/>
        <v>7205</v>
      </c>
      <c r="I38" s="563">
        <f t="shared" si="25"/>
        <v>22.847399829497018</v>
      </c>
      <c r="L38" s="564" t="s">
        <v>55</v>
      </c>
      <c r="M38" s="565">
        <f t="shared" ref="M38:Q38" si="29">+M35+M36+M37</f>
        <v>434579</v>
      </c>
      <c r="N38" s="566">
        <f t="shared" si="29"/>
        <v>431784</v>
      </c>
      <c r="O38" s="565">
        <f t="shared" si="29"/>
        <v>866363</v>
      </c>
      <c r="P38" s="565">
        <f t="shared" si="29"/>
        <v>0</v>
      </c>
      <c r="Q38" s="567">
        <f t="shared" si="29"/>
        <v>866363</v>
      </c>
      <c r="R38" s="565">
        <f t="shared" ref="R38:V38" si="30">+R35+R36+R37</f>
        <v>502454</v>
      </c>
      <c r="S38" s="566">
        <f t="shared" si="30"/>
        <v>507141</v>
      </c>
      <c r="T38" s="565">
        <f t="shared" si="30"/>
        <v>1009595</v>
      </c>
      <c r="U38" s="565">
        <f t="shared" si="30"/>
        <v>448</v>
      </c>
      <c r="V38" s="567">
        <f t="shared" si="30"/>
        <v>1010043</v>
      </c>
      <c r="W38" s="568">
        <f t="shared" si="26"/>
        <v>16.584272412372194</v>
      </c>
    </row>
    <row r="39" spans="1:23" ht="13.5" thickTop="1">
      <c r="A39" s="511" t="str">
        <f t="shared" si="2"/>
        <v xml:space="preserve"> </v>
      </c>
      <c r="B39" s="518" t="s">
        <v>18</v>
      </c>
      <c r="C39" s="569">
        <v>995</v>
      </c>
      <c r="D39" s="570">
        <v>1000</v>
      </c>
      <c r="E39" s="548">
        <f>+C39+D39</f>
        <v>1995</v>
      </c>
      <c r="F39" s="569">
        <v>1221</v>
      </c>
      <c r="G39" s="570">
        <v>1224</v>
      </c>
      <c r="H39" s="548">
        <f>+F39+G39</f>
        <v>2445</v>
      </c>
      <c r="I39" s="549">
        <f t="shared" si="25"/>
        <v>22.55639097744362</v>
      </c>
      <c r="L39" s="518" t="s">
        <v>18</v>
      </c>
      <c r="M39" s="546">
        <v>140199</v>
      </c>
      <c r="N39" s="551">
        <v>147822</v>
      </c>
      <c r="O39" s="552">
        <f>+M39+N39</f>
        <v>288021</v>
      </c>
      <c r="P39" s="553">
        <v>0</v>
      </c>
      <c r="Q39" s="554">
        <f>+O39+P39</f>
        <v>288021</v>
      </c>
      <c r="R39" s="546">
        <v>177899</v>
      </c>
      <c r="S39" s="551">
        <v>185065</v>
      </c>
      <c r="T39" s="552">
        <f>+R39+S39</f>
        <v>362964</v>
      </c>
      <c r="U39" s="553">
        <v>219</v>
      </c>
      <c r="V39" s="554">
        <f>+T39+U39</f>
        <v>363183</v>
      </c>
      <c r="W39" s="549">
        <f t="shared" si="26"/>
        <v>26.096013832324715</v>
      </c>
    </row>
    <row r="40" spans="1:23">
      <c r="A40" s="511" t="str">
        <f>IF(ISERROR(F40/G40)," ",IF(F40/G40&gt;0.5,IF(F40/G40&lt;1.5," ","NOT OK"),"NOT OK"))</f>
        <v xml:space="preserve"> </v>
      </c>
      <c r="B40" s="518" t="s">
        <v>19</v>
      </c>
      <c r="C40" s="546">
        <v>914</v>
      </c>
      <c r="D40" s="547">
        <v>914</v>
      </c>
      <c r="E40" s="571">
        <f>+C40+D40</f>
        <v>1828</v>
      </c>
      <c r="F40" s="546">
        <v>1120</v>
      </c>
      <c r="G40" s="547">
        <v>1120</v>
      </c>
      <c r="H40" s="571">
        <f>+F40+G40</f>
        <v>2240</v>
      </c>
      <c r="I40" s="549">
        <f>IF(E40=0,0,((H40/E40)-1)*100)</f>
        <v>22.538293216630191</v>
      </c>
      <c r="L40" s="518" t="s">
        <v>19</v>
      </c>
      <c r="M40" s="546">
        <v>136479</v>
      </c>
      <c r="N40" s="551">
        <v>136024</v>
      </c>
      <c r="O40" s="552">
        <f>+N40+M40</f>
        <v>272503</v>
      </c>
      <c r="P40" s="553">
        <v>0</v>
      </c>
      <c r="Q40" s="554">
        <f>+O40+P40</f>
        <v>272503</v>
      </c>
      <c r="R40" s="546">
        <v>160448</v>
      </c>
      <c r="S40" s="551">
        <v>158241</v>
      </c>
      <c r="T40" s="552">
        <f>+S40+R40</f>
        <v>318689</v>
      </c>
      <c r="U40" s="553">
        <v>0</v>
      </c>
      <c r="V40" s="554">
        <f>+T40+U40</f>
        <v>318689</v>
      </c>
      <c r="W40" s="549">
        <f>IF(Q40=0,0,((V40/Q40)-1)*100)</f>
        <v>16.948804233347879</v>
      </c>
    </row>
    <row r="41" spans="1:23" ht="13.5" thickBot="1">
      <c r="A41" s="511" t="str">
        <f>IF(ISERROR(F41/G41)," ",IF(F41/G41&gt;0.5,IF(F41/G41&lt;1.5," ","NOT OK"),"NOT OK"))</f>
        <v xml:space="preserve"> </v>
      </c>
      <c r="B41" s="518" t="s">
        <v>20</v>
      </c>
      <c r="C41" s="546">
        <v>967</v>
      </c>
      <c r="D41" s="547">
        <v>966</v>
      </c>
      <c r="E41" s="571">
        <f>+C41+D41</f>
        <v>1933</v>
      </c>
      <c r="F41" s="546">
        <v>1274</v>
      </c>
      <c r="G41" s="547">
        <v>1273</v>
      </c>
      <c r="H41" s="571">
        <f>+F41+G41</f>
        <v>2547</v>
      </c>
      <c r="I41" s="549">
        <f>IF(E41=0,0,((H41/E41)-1)*100)</f>
        <v>31.764097258147949</v>
      </c>
      <c r="L41" s="518" t="s">
        <v>20</v>
      </c>
      <c r="M41" s="546">
        <v>154983</v>
      </c>
      <c r="N41" s="551">
        <v>155102</v>
      </c>
      <c r="O41" s="552">
        <f>+N41+M41</f>
        <v>310085</v>
      </c>
      <c r="P41" s="553">
        <v>0</v>
      </c>
      <c r="Q41" s="554">
        <f>+O41+P41</f>
        <v>310085</v>
      </c>
      <c r="R41" s="546">
        <v>189584</v>
      </c>
      <c r="S41" s="551">
        <v>189493</v>
      </c>
      <c r="T41" s="552">
        <f>+S41+R41</f>
        <v>379077</v>
      </c>
      <c r="U41" s="553">
        <v>149</v>
      </c>
      <c r="V41" s="554">
        <f>+T41+U41</f>
        <v>379226</v>
      </c>
      <c r="W41" s="549">
        <f>IF(Q41=0,0,((V41/Q41)-1)*100)</f>
        <v>22.297434574390884</v>
      </c>
    </row>
    <row r="42" spans="1:23" ht="14.25" thickTop="1" thickBot="1">
      <c r="A42" s="545" t="str">
        <f>IF(ISERROR(F42/G42)," ",IF(F42/G42&gt;0.5,IF(F42/G42&lt;1.5," ","NOT OK"),"NOT OK"))</f>
        <v xml:space="preserve"> </v>
      </c>
      <c r="B42" s="559" t="s">
        <v>87</v>
      </c>
      <c r="C42" s="560">
        <f>+C39+C40+C41</f>
        <v>2876</v>
      </c>
      <c r="D42" s="560">
        <f t="shared" ref="D42" si="31">+D39+D40+D41</f>
        <v>2880</v>
      </c>
      <c r="E42" s="560">
        <f t="shared" ref="E42" si="32">+E39+E40+E41</f>
        <v>5756</v>
      </c>
      <c r="F42" s="560">
        <f t="shared" ref="F42" si="33">+F39+F40+F41</f>
        <v>3615</v>
      </c>
      <c r="G42" s="560">
        <f t="shared" ref="G42" si="34">+G39+G40+G41</f>
        <v>3617</v>
      </c>
      <c r="H42" s="560">
        <f t="shared" ref="H42" si="35">+H39+H40+H41</f>
        <v>7232</v>
      </c>
      <c r="I42" s="563">
        <f>IF(E42=0,0,((H42/E42)-1)*100)</f>
        <v>25.642807505211952</v>
      </c>
      <c r="J42" s="550"/>
      <c r="L42" s="564" t="s">
        <v>87</v>
      </c>
      <c r="M42" s="565">
        <f>+M39+M40+M41</f>
        <v>431661</v>
      </c>
      <c r="N42" s="565">
        <f t="shared" ref="N42" si="36">+N39+N40+N41</f>
        <v>438948</v>
      </c>
      <c r="O42" s="565">
        <f t="shared" ref="O42" si="37">+O39+O40+O41</f>
        <v>870609</v>
      </c>
      <c r="P42" s="565">
        <f t="shared" ref="P42" si="38">+P39+P40+P41</f>
        <v>0</v>
      </c>
      <c r="Q42" s="565">
        <f t="shared" ref="Q42" si="39">+Q39+Q40+Q41</f>
        <v>870609</v>
      </c>
      <c r="R42" s="565">
        <f t="shared" ref="R42" si="40">+R39+R40+R41</f>
        <v>527931</v>
      </c>
      <c r="S42" s="565">
        <f t="shared" ref="S42" si="41">+S39+S40+S41</f>
        <v>532799</v>
      </c>
      <c r="T42" s="565">
        <f t="shared" ref="T42" si="42">+T39+T40+T41</f>
        <v>1060730</v>
      </c>
      <c r="U42" s="565">
        <f t="shared" ref="U42" si="43">+U39+U40+U41</f>
        <v>368</v>
      </c>
      <c r="V42" s="565">
        <f t="shared" ref="V42" si="44">+V39+V40+V41</f>
        <v>1061098</v>
      </c>
      <c r="W42" s="568">
        <f>IF(Q42=0,0,((V42/Q42)-1)*100)</f>
        <v>21.879971376358398</v>
      </c>
    </row>
    <row r="43" spans="1:23" ht="13.5" thickTop="1">
      <c r="A43" s="511" t="str">
        <f t="shared" si="2"/>
        <v xml:space="preserve"> </v>
      </c>
      <c r="B43" s="518" t="s">
        <v>21</v>
      </c>
      <c r="C43" s="573">
        <v>1026</v>
      </c>
      <c r="D43" s="574">
        <v>1025</v>
      </c>
      <c r="E43" s="571">
        <f>+D43+C43</f>
        <v>2051</v>
      </c>
      <c r="F43" s="573">
        <v>1217</v>
      </c>
      <c r="G43" s="574">
        <v>1218</v>
      </c>
      <c r="H43" s="571">
        <f>+G43+F43</f>
        <v>2435</v>
      </c>
      <c r="I43" s="549">
        <f t="shared" si="25"/>
        <v>18.722574353973663</v>
      </c>
      <c r="L43" s="518" t="s">
        <v>21</v>
      </c>
      <c r="M43" s="546">
        <v>162317</v>
      </c>
      <c r="N43" s="551">
        <v>163367</v>
      </c>
      <c r="O43" s="552">
        <f>+N43+M43</f>
        <v>325684</v>
      </c>
      <c r="P43" s="553">
        <v>165</v>
      </c>
      <c r="Q43" s="554">
        <f>+O43+P43</f>
        <v>325849</v>
      </c>
      <c r="R43" s="546">
        <v>184853</v>
      </c>
      <c r="S43" s="551">
        <v>184915</v>
      </c>
      <c r="T43" s="552">
        <f>+S43+R43</f>
        <v>369768</v>
      </c>
      <c r="U43" s="553">
        <v>848</v>
      </c>
      <c r="V43" s="554">
        <f>+T43+U43</f>
        <v>370616</v>
      </c>
      <c r="W43" s="549">
        <f t="shared" si="26"/>
        <v>13.738572160724761</v>
      </c>
    </row>
    <row r="44" spans="1:23">
      <c r="A44" s="511" t="str">
        <f t="shared" ref="A44" si="45">IF(ISERROR(F44/G44)," ",IF(F44/G44&gt;0.5,IF(F44/G44&lt;1.5," ","NOT OK"),"NOT OK"))</f>
        <v xml:space="preserve"> </v>
      </c>
      <c r="B44" s="518" t="s">
        <v>88</v>
      </c>
      <c r="C44" s="573">
        <v>1161</v>
      </c>
      <c r="D44" s="574">
        <v>1161</v>
      </c>
      <c r="E44" s="571">
        <f>+D44+C44</f>
        <v>2322</v>
      </c>
      <c r="F44" s="573">
        <v>1232</v>
      </c>
      <c r="G44" s="574">
        <v>1233</v>
      </c>
      <c r="H44" s="571">
        <f>+G44+F44</f>
        <v>2465</v>
      </c>
      <c r="I44" s="549">
        <f t="shared" ref="I44" si="46">IF(E44=0,0,((H44/E44)-1)*100)</f>
        <v>6.1584840654608008</v>
      </c>
      <c r="L44" s="518" t="s">
        <v>88</v>
      </c>
      <c r="M44" s="546">
        <v>162964</v>
      </c>
      <c r="N44" s="551">
        <v>162968</v>
      </c>
      <c r="O44" s="552">
        <f>+N44+M44</f>
        <v>325932</v>
      </c>
      <c r="P44" s="553">
        <v>317</v>
      </c>
      <c r="Q44" s="554">
        <f>+O44+P44</f>
        <v>326249</v>
      </c>
      <c r="R44" s="546">
        <v>175112</v>
      </c>
      <c r="S44" s="551">
        <v>176908</v>
      </c>
      <c r="T44" s="552">
        <f>+S44+R44</f>
        <v>352020</v>
      </c>
      <c r="U44" s="553">
        <v>485</v>
      </c>
      <c r="V44" s="554">
        <f>+T44+U44</f>
        <v>352505</v>
      </c>
      <c r="W44" s="549">
        <f t="shared" ref="W44" si="47">IF(Q44=0,0,((V44/Q44)-1)*100)</f>
        <v>8.04784075966516</v>
      </c>
    </row>
    <row r="45" spans="1:23" ht="13.5" thickBot="1">
      <c r="A45" s="511" t="str">
        <f>IF(ISERROR(F45/G45)," ",IF(F45/G45&gt;0.5,IF(F45/G45&lt;1.5," ","NOT OK"),"NOT OK"))</f>
        <v xml:space="preserve"> </v>
      </c>
      <c r="B45" s="518" t="s">
        <v>22</v>
      </c>
      <c r="C45" s="573">
        <v>1071</v>
      </c>
      <c r="D45" s="574">
        <v>1073</v>
      </c>
      <c r="E45" s="571">
        <f>+D45+C45</f>
        <v>2144</v>
      </c>
      <c r="F45" s="573">
        <v>1176</v>
      </c>
      <c r="G45" s="574">
        <v>1180</v>
      </c>
      <c r="H45" s="571">
        <f>+G45+F45</f>
        <v>2356</v>
      </c>
      <c r="I45" s="549">
        <f>IF(E45=0,0,((H45/E45)-1)*100)</f>
        <v>9.8880597014925353</v>
      </c>
      <c r="L45" s="518" t="s">
        <v>22</v>
      </c>
      <c r="M45" s="546">
        <v>144327</v>
      </c>
      <c r="N45" s="551">
        <v>140505</v>
      </c>
      <c r="O45" s="555">
        <f>+N45+M45</f>
        <v>284832</v>
      </c>
      <c r="P45" s="558">
        <v>413</v>
      </c>
      <c r="Q45" s="554">
        <f>+O45+P45</f>
        <v>285245</v>
      </c>
      <c r="R45" s="546">
        <v>162521</v>
      </c>
      <c r="S45" s="551">
        <v>159904</v>
      </c>
      <c r="T45" s="555">
        <f>+S45+R45</f>
        <v>322425</v>
      </c>
      <c r="U45" s="558">
        <v>301</v>
      </c>
      <c r="V45" s="554">
        <f>+T45+U45</f>
        <v>322726</v>
      </c>
      <c r="W45" s="549">
        <f>IF(Q45=0,0,((V45/Q45)-1)*100)</f>
        <v>13.13993233886659</v>
      </c>
    </row>
    <row r="46" spans="1:23" ht="15.75" customHeight="1" thickTop="1" thickBot="1">
      <c r="A46" s="579" t="str">
        <f>IF(ISERROR(F46/G46)," ",IF(F46/G46&gt;0.5,IF(F46/G46&lt;1.5," ","NOT OK"),"NOT OK"))</f>
        <v xml:space="preserve"> </v>
      </c>
      <c r="B46" s="580" t="s">
        <v>60</v>
      </c>
      <c r="C46" s="581">
        <f>+C43+C44+C45</f>
        <v>3258</v>
      </c>
      <c r="D46" s="582">
        <f t="shared" ref="D46" si="48">+D43+D44+D45</f>
        <v>3259</v>
      </c>
      <c r="E46" s="582">
        <f t="shared" ref="E46" si="49">+E43+E44+E45</f>
        <v>6517</v>
      </c>
      <c r="F46" s="581">
        <f t="shared" ref="F46" si="50">+F43+F44+F45</f>
        <v>3625</v>
      </c>
      <c r="G46" s="582">
        <f t="shared" ref="G46" si="51">+G43+G44+G45</f>
        <v>3631</v>
      </c>
      <c r="H46" s="582">
        <f t="shared" ref="H46" si="52">+H43+H44+H45</f>
        <v>7256</v>
      </c>
      <c r="I46" s="563">
        <f>IF(E46=0,0,((H46/E46)-1)*100)</f>
        <v>11.339573423354299</v>
      </c>
      <c r="J46" s="579"/>
      <c r="K46" s="583"/>
      <c r="L46" s="584" t="s">
        <v>60</v>
      </c>
      <c r="M46" s="585">
        <f>+M43+M44+M45</f>
        <v>469608</v>
      </c>
      <c r="N46" s="585">
        <f t="shared" ref="N46" si="53">+N43+N44+N45</f>
        <v>466840</v>
      </c>
      <c r="O46" s="586">
        <f t="shared" ref="O46" si="54">+O43+O44+O45</f>
        <v>936448</v>
      </c>
      <c r="P46" s="586">
        <f t="shared" ref="P46" si="55">+P43+P44+P45</f>
        <v>895</v>
      </c>
      <c r="Q46" s="586">
        <f t="shared" ref="Q46" si="56">+Q43+Q44+Q45</f>
        <v>937343</v>
      </c>
      <c r="R46" s="585">
        <f t="shared" ref="R46" si="57">+R43+R44+R45</f>
        <v>522486</v>
      </c>
      <c r="S46" s="585">
        <f t="shared" ref="S46" si="58">+S43+S44+S45</f>
        <v>521727</v>
      </c>
      <c r="T46" s="586">
        <f t="shared" ref="T46" si="59">+T43+T44+T45</f>
        <v>1044213</v>
      </c>
      <c r="U46" s="586">
        <f t="shared" ref="U46" si="60">+U43+U44+U45</f>
        <v>1634</v>
      </c>
      <c r="V46" s="586">
        <f t="shared" ref="V46" si="61">+V43+V44+V45</f>
        <v>1045847</v>
      </c>
      <c r="W46" s="587">
        <f>IF(Q46=0,0,((V46/Q46)-1)*100)</f>
        <v>11.575698543649438</v>
      </c>
    </row>
    <row r="47" spans="1:23" ht="13.5" thickTop="1">
      <c r="A47" s="511" t="str">
        <f>IF(ISERROR(F47/G47)," ",IF(F47/G47&gt;0.5,IF(F47/G47&lt;1.5," ","NOT OK"),"NOT OK"))</f>
        <v xml:space="preserve"> </v>
      </c>
      <c r="B47" s="518" t="s">
        <v>23</v>
      </c>
      <c r="C47" s="546">
        <v>1127</v>
      </c>
      <c r="D47" s="547">
        <v>1125</v>
      </c>
      <c r="E47" s="588">
        <f>+D47+C47</f>
        <v>2252</v>
      </c>
      <c r="F47" s="546">
        <v>1184</v>
      </c>
      <c r="G47" s="547">
        <v>1189</v>
      </c>
      <c r="H47" s="588">
        <f>+G47+F47</f>
        <v>2373</v>
      </c>
      <c r="I47" s="549">
        <f>IF(E47=0,0,((H47/E47)-1)*100)</f>
        <v>5.3730017761989268</v>
      </c>
      <c r="L47" s="518" t="s">
        <v>23</v>
      </c>
      <c r="M47" s="546">
        <v>160790</v>
      </c>
      <c r="N47" s="551">
        <v>160955</v>
      </c>
      <c r="O47" s="555">
        <f>+N47+M47</f>
        <v>321745</v>
      </c>
      <c r="P47" s="589">
        <v>532</v>
      </c>
      <c r="Q47" s="554">
        <f>+O47+P47</f>
        <v>322277</v>
      </c>
      <c r="R47" s="546">
        <v>162642</v>
      </c>
      <c r="S47" s="551">
        <v>163584</v>
      </c>
      <c r="T47" s="555">
        <f>+S47+R47</f>
        <v>326226</v>
      </c>
      <c r="U47" s="589">
        <v>0</v>
      </c>
      <c r="V47" s="554">
        <f>+T47+U47</f>
        <v>326226</v>
      </c>
      <c r="W47" s="549">
        <f>IF(Q47=0,0,((V47/Q47)-1)*100)</f>
        <v>1.2253434157572629</v>
      </c>
    </row>
    <row r="48" spans="1:23">
      <c r="A48" s="511" t="str">
        <f t="shared" ref="A48" si="62">IF(ISERROR(F48/G48)," ",IF(F48/G48&gt;0.5,IF(F48/G48&lt;1.5," ","NOT OK"),"NOT OK"))</f>
        <v xml:space="preserve"> </v>
      </c>
      <c r="B48" s="518" t="s">
        <v>25</v>
      </c>
      <c r="C48" s="546">
        <v>1114</v>
      </c>
      <c r="D48" s="547">
        <v>1114</v>
      </c>
      <c r="E48" s="590">
        <f>+D48+C48</f>
        <v>2228</v>
      </c>
      <c r="F48" s="546">
        <v>1179</v>
      </c>
      <c r="G48" s="547">
        <v>1181</v>
      </c>
      <c r="H48" s="590">
        <f>+G48+F48</f>
        <v>2360</v>
      </c>
      <c r="I48" s="549">
        <f t="shared" ref="I48" si="63">IF(E48=0,0,((H48/E48)-1)*100)</f>
        <v>5.9245960502692929</v>
      </c>
      <c r="L48" s="518" t="s">
        <v>25</v>
      </c>
      <c r="M48" s="546">
        <v>154936</v>
      </c>
      <c r="N48" s="551">
        <v>157289</v>
      </c>
      <c r="O48" s="555">
        <f>+N48+M48</f>
        <v>312225</v>
      </c>
      <c r="P48" s="553">
        <v>298</v>
      </c>
      <c r="Q48" s="554">
        <f>+O48+P48</f>
        <v>312523</v>
      </c>
      <c r="R48" s="546">
        <v>165556</v>
      </c>
      <c r="S48" s="551">
        <v>165577</v>
      </c>
      <c r="T48" s="555">
        <f>+S48+R48</f>
        <v>331133</v>
      </c>
      <c r="U48" s="553">
        <v>300</v>
      </c>
      <c r="V48" s="554">
        <f>+T48+U48</f>
        <v>331433</v>
      </c>
      <c r="W48" s="549">
        <f t="shared" ref="W48" si="64">IF(Q48=0,0,((V48/Q48)-1)*100)</f>
        <v>6.0507546644567034</v>
      </c>
    </row>
    <row r="49" spans="1:27" ht="13.5" thickBot="1">
      <c r="A49" s="511" t="str">
        <f>IF(ISERROR(F49/G49)," ",IF(F49/G49&gt;0.5,IF(F49/G49&lt;1.5," ","NOT OK"),"NOT OK"))</f>
        <v xml:space="preserve"> </v>
      </c>
      <c r="B49" s="518" t="s">
        <v>26</v>
      </c>
      <c r="C49" s="546">
        <v>1096</v>
      </c>
      <c r="D49" s="557">
        <v>1097</v>
      </c>
      <c r="E49" s="591">
        <f>+D49+C49</f>
        <v>2193</v>
      </c>
      <c r="F49" s="546">
        <v>1093</v>
      </c>
      <c r="G49" s="557">
        <v>1094</v>
      </c>
      <c r="H49" s="591">
        <f>+G49+F49</f>
        <v>2187</v>
      </c>
      <c r="I49" s="592">
        <f>IF(E49=0,0,((H49/E49)-1)*100)</f>
        <v>-0.27359781121750748</v>
      </c>
      <c r="L49" s="518" t="s">
        <v>26</v>
      </c>
      <c r="M49" s="546">
        <v>154066</v>
      </c>
      <c r="N49" s="551">
        <v>146278</v>
      </c>
      <c r="O49" s="555">
        <f>+N49+M49</f>
        <v>300344</v>
      </c>
      <c r="P49" s="558">
        <v>0</v>
      </c>
      <c r="Q49" s="554">
        <f>+O49+P49</f>
        <v>300344</v>
      </c>
      <c r="R49" s="546">
        <v>161508</v>
      </c>
      <c r="S49" s="551">
        <v>160416</v>
      </c>
      <c r="T49" s="555">
        <f>+S49+R49</f>
        <v>321924</v>
      </c>
      <c r="U49" s="558">
        <v>447</v>
      </c>
      <c r="V49" s="554">
        <f>+T49+U49</f>
        <v>322371</v>
      </c>
      <c r="W49" s="549">
        <f>IF(Q49=0,0,((V49/Q49)-1)*100)</f>
        <v>7.333923767413375</v>
      </c>
    </row>
    <row r="50" spans="1:27" ht="14.25" thickTop="1" thickBot="1">
      <c r="A50" s="545" t="str">
        <f>IF(ISERROR(F50/G50)," ",IF(F50/G50&gt;0.5,IF(F50/G50&lt;1.5," ","NOT OK"),"NOT OK"))</f>
        <v xml:space="preserve"> </v>
      </c>
      <c r="B50" s="559" t="s">
        <v>27</v>
      </c>
      <c r="C50" s="581">
        <f>+C47+C48+C49</f>
        <v>3337</v>
      </c>
      <c r="D50" s="593">
        <f t="shared" ref="D50" si="65">+D47+D48+D49</f>
        <v>3336</v>
      </c>
      <c r="E50" s="581">
        <f t="shared" ref="E50" si="66">+E47+E48+E49</f>
        <v>6673</v>
      </c>
      <c r="F50" s="581">
        <f t="shared" ref="F50" si="67">+F47+F48+F49</f>
        <v>3456</v>
      </c>
      <c r="G50" s="593">
        <f t="shared" ref="G50" si="68">+G47+G48+G49</f>
        <v>3464</v>
      </c>
      <c r="H50" s="581">
        <f t="shared" ref="H50" si="69">+H47+H48+H49</f>
        <v>6920</v>
      </c>
      <c r="I50" s="563">
        <f t="shared" ref="I50" si="70">IF(E50=0,0,((H50/E50)-1)*100)</f>
        <v>3.7014835905889498</v>
      </c>
      <c r="L50" s="564" t="s">
        <v>27</v>
      </c>
      <c r="M50" s="565">
        <f>+M47+M48+M49</f>
        <v>469792</v>
      </c>
      <c r="N50" s="566">
        <f t="shared" ref="N50" si="71">+N47+N48+N49</f>
        <v>464522</v>
      </c>
      <c r="O50" s="565">
        <f t="shared" ref="O50" si="72">+O47+O48+O49</f>
        <v>934314</v>
      </c>
      <c r="P50" s="565">
        <f t="shared" ref="P50" si="73">+P47+P48+P49</f>
        <v>830</v>
      </c>
      <c r="Q50" s="565">
        <f t="shared" ref="Q50" si="74">+Q47+Q48+Q49</f>
        <v>935144</v>
      </c>
      <c r="R50" s="565">
        <f t="shared" ref="R50" si="75">+R47+R48+R49</f>
        <v>489706</v>
      </c>
      <c r="S50" s="566">
        <f t="shared" ref="S50" si="76">+S47+S48+S49</f>
        <v>489577</v>
      </c>
      <c r="T50" s="565">
        <f t="shared" ref="T50" si="77">+T47+T48+T49</f>
        <v>979283</v>
      </c>
      <c r="U50" s="565">
        <f t="shared" ref="U50" si="78">+U47+U48+U49</f>
        <v>747</v>
      </c>
      <c r="V50" s="565">
        <f t="shared" ref="V50" si="79">+V47+V48+V49</f>
        <v>980030</v>
      </c>
      <c r="W50" s="568">
        <f t="shared" ref="W50" si="80">IF(Q50=0,0,((V50/Q50)-1)*100)</f>
        <v>4.7999024749129537</v>
      </c>
    </row>
    <row r="51" spans="1:27" s="511" customFormat="1" ht="14.25" thickTop="1" thickBot="1">
      <c r="A51" s="545" t="str">
        <f>IF(ISERROR(F51/G51)," ",IF(F51/G51&gt;0.5,IF(F51/G51&lt;1.5," ","NOT OK"),"NOT OK"))</f>
        <v xml:space="preserve"> </v>
      </c>
      <c r="B51" s="559" t="s">
        <v>92</v>
      </c>
      <c r="C51" s="560">
        <f>+C42+C46+C47+C48+C49</f>
        <v>9471</v>
      </c>
      <c r="D51" s="561">
        <f t="shared" ref="D51:H51" si="81">+D42+D46+D47+D48+D49</f>
        <v>9475</v>
      </c>
      <c r="E51" s="562">
        <f t="shared" si="81"/>
        <v>18946</v>
      </c>
      <c r="F51" s="560">
        <f t="shared" si="81"/>
        <v>10696</v>
      </c>
      <c r="G51" s="561">
        <f t="shared" si="81"/>
        <v>10712</v>
      </c>
      <c r="H51" s="562">
        <f t="shared" si="81"/>
        <v>21408</v>
      </c>
      <c r="I51" s="563">
        <f>IF(E51=0,0,((H51/E51)-1)*100)</f>
        <v>12.994827404201414</v>
      </c>
      <c r="L51" s="564" t="s">
        <v>92</v>
      </c>
      <c r="M51" s="565">
        <f>+M42+M46+M47+M48+M49</f>
        <v>1371061</v>
      </c>
      <c r="N51" s="566">
        <f t="shared" ref="N51:V51" si="82">+N42+N46+N47+N48+N49</f>
        <v>1370310</v>
      </c>
      <c r="O51" s="565">
        <f t="shared" si="82"/>
        <v>2741371</v>
      </c>
      <c r="P51" s="565">
        <f t="shared" si="82"/>
        <v>1725</v>
      </c>
      <c r="Q51" s="565">
        <f t="shared" si="82"/>
        <v>2743096</v>
      </c>
      <c r="R51" s="565">
        <f t="shared" si="82"/>
        <v>1540123</v>
      </c>
      <c r="S51" s="566">
        <f t="shared" si="82"/>
        <v>1544103</v>
      </c>
      <c r="T51" s="565">
        <f t="shared" si="82"/>
        <v>3084226</v>
      </c>
      <c r="U51" s="565">
        <f t="shared" si="82"/>
        <v>2749</v>
      </c>
      <c r="V51" s="567">
        <f t="shared" si="82"/>
        <v>3086975</v>
      </c>
      <c r="W51" s="568">
        <f>IF(Q51=0,0,((V51/Q51)-1)*100)</f>
        <v>12.536163517427035</v>
      </c>
      <c r="X51" s="515"/>
      <c r="AA51" s="594"/>
    </row>
    <row r="52" spans="1:27" ht="14.25" thickTop="1" thickBot="1">
      <c r="A52" s="545" t="str">
        <f>IF(ISERROR(F52/G52)," ",IF(F52/G52&gt;0.5,IF(F52/G52&lt;1.5," ","NOT OK"),"NOT OK"))</f>
        <v xml:space="preserve"> </v>
      </c>
      <c r="B52" s="559" t="s">
        <v>89</v>
      </c>
      <c r="C52" s="560">
        <f>+C38+C42+C46+C50</f>
        <v>12404</v>
      </c>
      <c r="D52" s="561">
        <f t="shared" ref="D52:H52" si="83">+D38+D42+D46+D50</f>
        <v>12407</v>
      </c>
      <c r="E52" s="562">
        <f t="shared" si="83"/>
        <v>24811</v>
      </c>
      <c r="F52" s="560">
        <f t="shared" si="83"/>
        <v>14296</v>
      </c>
      <c r="G52" s="561">
        <f t="shared" si="83"/>
        <v>14317</v>
      </c>
      <c r="H52" s="562">
        <f t="shared" si="83"/>
        <v>28613</v>
      </c>
      <c r="I52" s="563">
        <f t="shared" ref="I52" si="84">IF(E52=0,0,((H52/E52)-1)*100)</f>
        <v>15.323848293095811</v>
      </c>
      <c r="J52" s="556"/>
      <c r="L52" s="564" t="s">
        <v>89</v>
      </c>
      <c r="M52" s="565">
        <f>+M38+M42+M46+M50</f>
        <v>1805640</v>
      </c>
      <c r="N52" s="566">
        <f t="shared" ref="N52:V52" si="85">+N38+N42+N46+N50</f>
        <v>1802094</v>
      </c>
      <c r="O52" s="565">
        <f t="shared" si="85"/>
        <v>3607734</v>
      </c>
      <c r="P52" s="565">
        <f t="shared" si="85"/>
        <v>1725</v>
      </c>
      <c r="Q52" s="567">
        <f t="shared" si="85"/>
        <v>3609459</v>
      </c>
      <c r="R52" s="565">
        <f t="shared" si="85"/>
        <v>2042577</v>
      </c>
      <c r="S52" s="566">
        <f t="shared" si="85"/>
        <v>2051244</v>
      </c>
      <c r="T52" s="565">
        <f t="shared" si="85"/>
        <v>4093821</v>
      </c>
      <c r="U52" s="565">
        <f t="shared" si="85"/>
        <v>3197</v>
      </c>
      <c r="V52" s="567">
        <f t="shared" si="85"/>
        <v>4097018</v>
      </c>
      <c r="W52" s="568">
        <f t="shared" ref="W52" si="86">IF(Q52=0,0,((V52/Q52)-1)*100)</f>
        <v>13.507813774862099</v>
      </c>
    </row>
    <row r="53" spans="1:27" ht="14.25" thickTop="1" thickBot="1">
      <c r="B53" s="595" t="s">
        <v>59</v>
      </c>
      <c r="C53" s="511"/>
      <c r="D53" s="511"/>
      <c r="E53" s="511"/>
      <c r="F53" s="511"/>
      <c r="G53" s="511"/>
      <c r="H53" s="511"/>
      <c r="I53" s="515"/>
      <c r="L53" s="595" t="s">
        <v>59</v>
      </c>
      <c r="M53" s="511"/>
      <c r="N53" s="511"/>
      <c r="O53" s="511"/>
      <c r="P53" s="511"/>
      <c r="Q53" s="511"/>
      <c r="R53" s="511"/>
      <c r="S53" s="511"/>
      <c r="T53" s="511"/>
      <c r="U53" s="511"/>
      <c r="V53" s="511"/>
      <c r="W53" s="515"/>
    </row>
    <row r="54" spans="1:27" ht="13.5" thickTop="1">
      <c r="B54" s="1506" t="s">
        <v>33</v>
      </c>
      <c r="C54" s="1507"/>
      <c r="D54" s="1507"/>
      <c r="E54" s="1507"/>
      <c r="F54" s="1507"/>
      <c r="G54" s="1507"/>
      <c r="H54" s="1507"/>
      <c r="I54" s="1508"/>
      <c r="L54" s="1509" t="s">
        <v>34</v>
      </c>
      <c r="M54" s="1510"/>
      <c r="N54" s="1510"/>
      <c r="O54" s="1510"/>
      <c r="P54" s="1510"/>
      <c r="Q54" s="1510"/>
      <c r="R54" s="1510"/>
      <c r="S54" s="1510"/>
      <c r="T54" s="1510"/>
      <c r="U54" s="1510"/>
      <c r="V54" s="1510"/>
      <c r="W54" s="1511"/>
    </row>
    <row r="55" spans="1:27" ht="13.5" thickBot="1">
      <c r="B55" s="1512" t="s">
        <v>35</v>
      </c>
      <c r="C55" s="1513"/>
      <c r="D55" s="1513"/>
      <c r="E55" s="1513"/>
      <c r="F55" s="1513"/>
      <c r="G55" s="1513"/>
      <c r="H55" s="1513"/>
      <c r="I55" s="1514"/>
      <c r="L55" s="1515" t="s">
        <v>36</v>
      </c>
      <c r="M55" s="1516"/>
      <c r="N55" s="1516"/>
      <c r="O55" s="1516"/>
      <c r="P55" s="1516"/>
      <c r="Q55" s="1516"/>
      <c r="R55" s="1516"/>
      <c r="S55" s="1516"/>
      <c r="T55" s="1516"/>
      <c r="U55" s="1516"/>
      <c r="V55" s="1516"/>
      <c r="W55" s="1517"/>
    </row>
    <row r="56" spans="1:27" ht="14.25" thickTop="1" thickBot="1">
      <c r="B56" s="514"/>
      <c r="C56" s="511"/>
      <c r="D56" s="511"/>
      <c r="E56" s="511"/>
      <c r="F56" s="511"/>
      <c r="G56" s="511"/>
      <c r="H56" s="511"/>
      <c r="I56" s="515"/>
      <c r="L56" s="514"/>
      <c r="M56" s="511"/>
      <c r="N56" s="511"/>
      <c r="O56" s="511"/>
      <c r="P56" s="511"/>
      <c r="Q56" s="511"/>
      <c r="R56" s="511"/>
      <c r="S56" s="511"/>
      <c r="T56" s="511"/>
      <c r="U56" s="511"/>
      <c r="V56" s="511"/>
      <c r="W56" s="515"/>
    </row>
    <row r="57" spans="1:27" ht="14.25" thickTop="1" thickBot="1">
      <c r="B57" s="516"/>
      <c r="C57" s="1521" t="s">
        <v>90</v>
      </c>
      <c r="D57" s="1522"/>
      <c r="E57" s="1523"/>
      <c r="F57" s="1521" t="s">
        <v>91</v>
      </c>
      <c r="G57" s="1522"/>
      <c r="H57" s="1523"/>
      <c r="I57" s="517" t="s">
        <v>4</v>
      </c>
      <c r="L57" s="516"/>
      <c r="M57" s="1518" t="s">
        <v>90</v>
      </c>
      <c r="N57" s="1519"/>
      <c r="O57" s="1519"/>
      <c r="P57" s="1519"/>
      <c r="Q57" s="1520"/>
      <c r="R57" s="1518" t="s">
        <v>91</v>
      </c>
      <c r="S57" s="1519"/>
      <c r="T57" s="1519"/>
      <c r="U57" s="1519"/>
      <c r="V57" s="1520"/>
      <c r="W57" s="517" t="s">
        <v>4</v>
      </c>
    </row>
    <row r="58" spans="1:27" ht="13.5" thickTop="1">
      <c r="B58" s="518" t="s">
        <v>5</v>
      </c>
      <c r="C58" s="519"/>
      <c r="D58" s="520"/>
      <c r="E58" s="521"/>
      <c r="F58" s="519"/>
      <c r="G58" s="520"/>
      <c r="H58" s="521"/>
      <c r="I58" s="522" t="s">
        <v>6</v>
      </c>
      <c r="L58" s="518" t="s">
        <v>5</v>
      </c>
      <c r="M58" s="519"/>
      <c r="N58" s="523"/>
      <c r="O58" s="524"/>
      <c r="P58" s="525"/>
      <c r="Q58" s="524"/>
      <c r="R58" s="519"/>
      <c r="S58" s="523"/>
      <c r="T58" s="524"/>
      <c r="U58" s="525"/>
      <c r="V58" s="524"/>
      <c r="W58" s="522" t="s">
        <v>6</v>
      </c>
    </row>
    <row r="59" spans="1:27" ht="13.5" thickBot="1">
      <c r="B59" s="526" t="s">
        <v>37</v>
      </c>
      <c r="C59" s="527" t="s">
        <v>7</v>
      </c>
      <c r="D59" s="528" t="s">
        <v>8</v>
      </c>
      <c r="E59" s="529" t="s">
        <v>9</v>
      </c>
      <c r="F59" s="527" t="s">
        <v>7</v>
      </c>
      <c r="G59" s="528" t="s">
        <v>8</v>
      </c>
      <c r="H59" s="529" t="s">
        <v>9</v>
      </c>
      <c r="I59" s="530"/>
      <c r="L59" s="526"/>
      <c r="M59" s="531" t="s">
        <v>10</v>
      </c>
      <c r="N59" s="532" t="s">
        <v>11</v>
      </c>
      <c r="O59" s="533" t="s">
        <v>12</v>
      </c>
      <c r="P59" s="534" t="s">
        <v>13</v>
      </c>
      <c r="Q59" s="533" t="s">
        <v>9</v>
      </c>
      <c r="R59" s="531" t="s">
        <v>10</v>
      </c>
      <c r="S59" s="532" t="s">
        <v>11</v>
      </c>
      <c r="T59" s="533" t="s">
        <v>12</v>
      </c>
      <c r="U59" s="534" t="s">
        <v>13</v>
      </c>
      <c r="V59" s="533" t="s">
        <v>9</v>
      </c>
      <c r="W59" s="530"/>
    </row>
    <row r="60" spans="1:27" ht="5.25" customHeight="1" thickTop="1">
      <c r="B60" s="518"/>
      <c r="C60" s="535"/>
      <c r="D60" s="536"/>
      <c r="E60" s="537"/>
      <c r="F60" s="535"/>
      <c r="G60" s="536"/>
      <c r="H60" s="537"/>
      <c r="I60" s="538"/>
      <c r="L60" s="518"/>
      <c r="M60" s="539"/>
      <c r="N60" s="540"/>
      <c r="O60" s="541"/>
      <c r="P60" s="542"/>
      <c r="Q60" s="543"/>
      <c r="R60" s="539"/>
      <c r="S60" s="540"/>
      <c r="T60" s="541"/>
      <c r="U60" s="542"/>
      <c r="V60" s="543"/>
      <c r="W60" s="544"/>
    </row>
    <row r="61" spans="1:27">
      <c r="A61" s="511" t="str">
        <f t="shared" si="2"/>
        <v xml:space="preserve"> </v>
      </c>
      <c r="B61" s="518" t="s">
        <v>14</v>
      </c>
      <c r="C61" s="569">
        <f t="shared" ref="C61:D63" si="87">+C9+C35</f>
        <v>1062</v>
      </c>
      <c r="D61" s="570">
        <f t="shared" si="87"/>
        <v>1062</v>
      </c>
      <c r="E61" s="548">
        <f>+C61+D61</f>
        <v>2124</v>
      </c>
      <c r="F61" s="569">
        <f t="shared" ref="F61:G63" si="88">+F9+F35</f>
        <v>1237</v>
      </c>
      <c r="G61" s="570">
        <f t="shared" si="88"/>
        <v>1238</v>
      </c>
      <c r="H61" s="548">
        <f>+F61+G61</f>
        <v>2475</v>
      </c>
      <c r="I61" s="549">
        <f t="shared" ref="I61:I69" si="89">IF(E61=0,0,((H61/E61)-1)*100)</f>
        <v>16.525423728813561</v>
      </c>
      <c r="K61" s="556"/>
      <c r="L61" s="518" t="s">
        <v>14</v>
      </c>
      <c r="M61" s="546">
        <f t="shared" ref="M61:N63" si="90">+M9+M35</f>
        <v>161233</v>
      </c>
      <c r="N61" s="551">
        <f t="shared" si="90"/>
        <v>161030</v>
      </c>
      <c r="O61" s="552">
        <f>+M61+N61</f>
        <v>322263</v>
      </c>
      <c r="P61" s="553">
        <f>+P9+P35</f>
        <v>0</v>
      </c>
      <c r="Q61" s="554">
        <f>+O61+P61</f>
        <v>322263</v>
      </c>
      <c r="R61" s="546">
        <f t="shared" ref="R61:S63" si="91">+R9+R35</f>
        <v>173311</v>
      </c>
      <c r="S61" s="551">
        <f t="shared" si="91"/>
        <v>180399</v>
      </c>
      <c r="T61" s="552">
        <f>+R61+S61</f>
        <v>353710</v>
      </c>
      <c r="U61" s="553">
        <f>+U9+U35</f>
        <v>146</v>
      </c>
      <c r="V61" s="554">
        <f>+T61+U61</f>
        <v>353856</v>
      </c>
      <c r="W61" s="549">
        <f t="shared" ref="W61:W69" si="92">IF(Q61=0,0,((V61/Q61)-1)*100)</f>
        <v>9.8034834901928001</v>
      </c>
    </row>
    <row r="62" spans="1:27">
      <c r="A62" s="511" t="str">
        <f t="shared" si="2"/>
        <v xml:space="preserve"> </v>
      </c>
      <c r="B62" s="518" t="s">
        <v>15</v>
      </c>
      <c r="C62" s="569">
        <f t="shared" si="87"/>
        <v>1035</v>
      </c>
      <c r="D62" s="570">
        <f t="shared" si="87"/>
        <v>1034</v>
      </c>
      <c r="E62" s="548">
        <f>+C62+D62</f>
        <v>2069</v>
      </c>
      <c r="F62" s="569">
        <f t="shared" si="88"/>
        <v>1249</v>
      </c>
      <c r="G62" s="570">
        <f t="shared" si="88"/>
        <v>1249</v>
      </c>
      <c r="H62" s="548">
        <f>+F62+G62</f>
        <v>2498</v>
      </c>
      <c r="I62" s="549">
        <f t="shared" si="89"/>
        <v>20.734654422426303</v>
      </c>
      <c r="K62" s="556"/>
      <c r="L62" s="518" t="s">
        <v>15</v>
      </c>
      <c r="M62" s="546">
        <f t="shared" si="90"/>
        <v>148023</v>
      </c>
      <c r="N62" s="551">
        <f t="shared" si="90"/>
        <v>148053</v>
      </c>
      <c r="O62" s="552">
        <f t="shared" ref="O62:O63" si="93">+M62+N62</f>
        <v>296076</v>
      </c>
      <c r="P62" s="553">
        <f>+P10+P36</f>
        <v>0</v>
      </c>
      <c r="Q62" s="554">
        <f t="shared" ref="Q62:Q63" si="94">+O62+P62</f>
        <v>296076</v>
      </c>
      <c r="R62" s="546">
        <f t="shared" si="91"/>
        <v>165434</v>
      </c>
      <c r="S62" s="551">
        <f t="shared" si="91"/>
        <v>169990</v>
      </c>
      <c r="T62" s="552">
        <f t="shared" ref="T62:T63" si="95">+R62+S62</f>
        <v>335424</v>
      </c>
      <c r="U62" s="553">
        <f>+U10+U36</f>
        <v>0</v>
      </c>
      <c r="V62" s="554">
        <f t="shared" ref="V62:V63" si="96">+T62+U62</f>
        <v>335424</v>
      </c>
      <c r="W62" s="549">
        <f t="shared" si="92"/>
        <v>13.289830989340579</v>
      </c>
    </row>
    <row r="63" spans="1:27" ht="13.5" thickBot="1">
      <c r="A63" s="511" t="str">
        <f t="shared" si="2"/>
        <v xml:space="preserve"> </v>
      </c>
      <c r="B63" s="526" t="s">
        <v>16</v>
      </c>
      <c r="C63" s="596">
        <f t="shared" si="87"/>
        <v>1081</v>
      </c>
      <c r="D63" s="597">
        <f t="shared" si="87"/>
        <v>1081</v>
      </c>
      <c r="E63" s="548">
        <f>+C63+D63</f>
        <v>2162</v>
      </c>
      <c r="F63" s="596">
        <f t="shared" si="88"/>
        <v>1309</v>
      </c>
      <c r="G63" s="597">
        <f t="shared" si="88"/>
        <v>1309</v>
      </c>
      <c r="H63" s="548">
        <f>+F63+G63</f>
        <v>2618</v>
      </c>
      <c r="I63" s="549">
        <f t="shared" si="89"/>
        <v>21.091581868640151</v>
      </c>
      <c r="K63" s="556"/>
      <c r="L63" s="526" t="s">
        <v>16</v>
      </c>
      <c r="M63" s="546">
        <f t="shared" si="90"/>
        <v>159510</v>
      </c>
      <c r="N63" s="551">
        <f t="shared" si="90"/>
        <v>152941</v>
      </c>
      <c r="O63" s="552">
        <f t="shared" si="93"/>
        <v>312451</v>
      </c>
      <c r="P63" s="553">
        <f>+P11+P37</f>
        <v>263</v>
      </c>
      <c r="Q63" s="554">
        <f t="shared" si="94"/>
        <v>312714</v>
      </c>
      <c r="R63" s="546">
        <f t="shared" si="91"/>
        <v>190955</v>
      </c>
      <c r="S63" s="551">
        <f t="shared" si="91"/>
        <v>183713</v>
      </c>
      <c r="T63" s="552">
        <f t="shared" si="95"/>
        <v>374668</v>
      </c>
      <c r="U63" s="553">
        <f>+U11+U37</f>
        <v>302</v>
      </c>
      <c r="V63" s="554">
        <f t="shared" si="96"/>
        <v>374970</v>
      </c>
      <c r="W63" s="549">
        <f t="shared" si="92"/>
        <v>19.908286805195807</v>
      </c>
    </row>
    <row r="64" spans="1:27" ht="14.25" thickTop="1" thickBot="1">
      <c r="A64" s="511" t="str">
        <f t="shared" si="2"/>
        <v xml:space="preserve"> </v>
      </c>
      <c r="B64" s="559" t="s">
        <v>17</v>
      </c>
      <c r="C64" s="560">
        <f>C63+C61+C62</f>
        <v>3178</v>
      </c>
      <c r="D64" s="561">
        <f>D63+D61+D62</f>
        <v>3177</v>
      </c>
      <c r="E64" s="562">
        <f>E62+E61+E63</f>
        <v>6355</v>
      </c>
      <c r="F64" s="560">
        <f>F63+F61+F62</f>
        <v>3795</v>
      </c>
      <c r="G64" s="561">
        <f>G63+G61+G62</f>
        <v>3796</v>
      </c>
      <c r="H64" s="562">
        <f>H62+H61+H63</f>
        <v>7591</v>
      </c>
      <c r="I64" s="563">
        <f>IF(E64=0,0,((H64/E64)-1)*100)</f>
        <v>19.449252557041707</v>
      </c>
      <c r="L64" s="564" t="s">
        <v>17</v>
      </c>
      <c r="M64" s="565">
        <f t="shared" ref="M64:Q64" si="97">+M61+M62+M63</f>
        <v>468766</v>
      </c>
      <c r="N64" s="566">
        <f t="shared" si="97"/>
        <v>462024</v>
      </c>
      <c r="O64" s="565">
        <f t="shared" si="97"/>
        <v>930790</v>
      </c>
      <c r="P64" s="565">
        <f t="shared" si="97"/>
        <v>263</v>
      </c>
      <c r="Q64" s="567">
        <f t="shared" si="97"/>
        <v>931053</v>
      </c>
      <c r="R64" s="565">
        <f t="shared" ref="R64:U64" si="98">+R61+R62+R63</f>
        <v>529700</v>
      </c>
      <c r="S64" s="566">
        <f t="shared" si="98"/>
        <v>534102</v>
      </c>
      <c r="T64" s="565">
        <f t="shared" ref="T64" si="99">+T61+T62+T63</f>
        <v>1063802</v>
      </c>
      <c r="U64" s="565">
        <f t="shared" si="98"/>
        <v>448</v>
      </c>
      <c r="V64" s="567">
        <f t="shared" ref="V64" si="100">+V61+V62+V63</f>
        <v>1064250</v>
      </c>
      <c r="W64" s="568">
        <f>IF(Q64=0,0,((V64/Q64)-1)*100)</f>
        <v>14.306059912808401</v>
      </c>
    </row>
    <row r="65" spans="1:27" ht="13.5" thickTop="1">
      <c r="A65" s="511" t="str">
        <f t="shared" si="2"/>
        <v xml:space="preserve"> </v>
      </c>
      <c r="B65" s="518" t="s">
        <v>18</v>
      </c>
      <c r="C65" s="569">
        <f t="shared" ref="C65:D67" si="101">+C13+C39</f>
        <v>1065</v>
      </c>
      <c r="D65" s="570">
        <f t="shared" si="101"/>
        <v>1066</v>
      </c>
      <c r="E65" s="548">
        <f>+C65+D65</f>
        <v>2131</v>
      </c>
      <c r="F65" s="569">
        <f t="shared" ref="F65:G67" si="102">+F13+F39</f>
        <v>1284</v>
      </c>
      <c r="G65" s="570">
        <f t="shared" si="102"/>
        <v>1284</v>
      </c>
      <c r="H65" s="548">
        <f>+F65+G65</f>
        <v>2568</v>
      </c>
      <c r="I65" s="549">
        <f t="shared" si="89"/>
        <v>20.50680431722196</v>
      </c>
      <c r="L65" s="518" t="s">
        <v>18</v>
      </c>
      <c r="M65" s="546">
        <f>+M13+M39</f>
        <v>149004</v>
      </c>
      <c r="N65" s="551">
        <f>+N13+N39</f>
        <v>156577</v>
      </c>
      <c r="O65" s="552">
        <f t="shared" ref="O65" si="103">+M65+N65</f>
        <v>305581</v>
      </c>
      <c r="P65" s="553">
        <f>+P13+P39</f>
        <v>0</v>
      </c>
      <c r="Q65" s="554">
        <f t="shared" ref="Q65" si="104">+O65+P65</f>
        <v>305581</v>
      </c>
      <c r="R65" s="546">
        <f>+R13+R39</f>
        <v>186272</v>
      </c>
      <c r="S65" s="551">
        <f>+S13+S39</f>
        <v>192468</v>
      </c>
      <c r="T65" s="552">
        <f t="shared" ref="T65" si="105">+R65+S65</f>
        <v>378740</v>
      </c>
      <c r="U65" s="553">
        <f>+U13+U39</f>
        <v>219</v>
      </c>
      <c r="V65" s="554">
        <f t="shared" ref="V65" si="106">+T65+U65</f>
        <v>378959</v>
      </c>
      <c r="W65" s="549">
        <f t="shared" si="92"/>
        <v>24.012618585579592</v>
      </c>
      <c r="Y65" s="598"/>
    </row>
    <row r="66" spans="1:27">
      <c r="A66" s="511" t="str">
        <f>IF(ISERROR(F66/G66)," ",IF(F66/G66&gt;0.5,IF(F66/G66&lt;1.5," ","NOT OK"),"NOT OK"))</f>
        <v xml:space="preserve"> </v>
      </c>
      <c r="B66" s="518" t="s">
        <v>19</v>
      </c>
      <c r="C66" s="546">
        <f t="shared" si="101"/>
        <v>978</v>
      </c>
      <c r="D66" s="547">
        <f t="shared" si="101"/>
        <v>977</v>
      </c>
      <c r="E66" s="571">
        <f>+C66+D66</f>
        <v>1955</v>
      </c>
      <c r="F66" s="546">
        <f t="shared" si="102"/>
        <v>1183</v>
      </c>
      <c r="G66" s="547">
        <f t="shared" si="102"/>
        <v>1183</v>
      </c>
      <c r="H66" s="571">
        <f>+F66+G66</f>
        <v>2366</v>
      </c>
      <c r="I66" s="549">
        <f>IF(E66=0,0,((H66/E66)-1)*100)</f>
        <v>21.02301790281329</v>
      </c>
      <c r="L66" s="518" t="s">
        <v>19</v>
      </c>
      <c r="M66" s="546">
        <f>+M40+M14</f>
        <v>145107</v>
      </c>
      <c r="N66" s="551">
        <f>+N40+N14</f>
        <v>143865</v>
      </c>
      <c r="O66" s="552">
        <f>+M66+N66</f>
        <v>288972</v>
      </c>
      <c r="P66" s="553">
        <f>+P14+P40</f>
        <v>0</v>
      </c>
      <c r="Q66" s="554">
        <f>+O66+P66</f>
        <v>288972</v>
      </c>
      <c r="R66" s="546">
        <f>+R40+R14</f>
        <v>168528</v>
      </c>
      <c r="S66" s="551">
        <f>+S40+S14</f>
        <v>166692</v>
      </c>
      <c r="T66" s="552">
        <f>+R66+S66</f>
        <v>335220</v>
      </c>
      <c r="U66" s="553">
        <f>+U14+U40</f>
        <v>0</v>
      </c>
      <c r="V66" s="554">
        <f>+T66+U66</f>
        <v>335220</v>
      </c>
      <c r="W66" s="549">
        <f>IF(Q66=0,0,((V66/Q66)-1)*100)</f>
        <v>16.004318757526683</v>
      </c>
    </row>
    <row r="67" spans="1:27" ht="13.5" thickBot="1">
      <c r="A67" s="511" t="str">
        <f>IF(ISERROR(F67/G67)," ",IF(F67/G67&gt;0.5,IF(F67/G67&lt;1.5," ","NOT OK"),"NOT OK"))</f>
        <v xml:space="preserve"> </v>
      </c>
      <c r="B67" s="518" t="s">
        <v>20</v>
      </c>
      <c r="C67" s="546">
        <f t="shared" si="101"/>
        <v>1042</v>
      </c>
      <c r="D67" s="547">
        <f t="shared" si="101"/>
        <v>1041</v>
      </c>
      <c r="E67" s="571">
        <f>+C67+D67</f>
        <v>2083</v>
      </c>
      <c r="F67" s="546">
        <f t="shared" si="102"/>
        <v>1337</v>
      </c>
      <c r="G67" s="547">
        <f t="shared" si="102"/>
        <v>1336</v>
      </c>
      <c r="H67" s="571">
        <f>+F67+G67</f>
        <v>2673</v>
      </c>
      <c r="I67" s="549">
        <f>IF(E67=0,0,((H67/E67)-1)*100)</f>
        <v>28.324531925108019</v>
      </c>
      <c r="L67" s="518" t="s">
        <v>20</v>
      </c>
      <c r="M67" s="546">
        <f>+M15+M41</f>
        <v>165675</v>
      </c>
      <c r="N67" s="551">
        <f>+N15+N41</f>
        <v>165520</v>
      </c>
      <c r="O67" s="552">
        <f>+M67+N67</f>
        <v>331195</v>
      </c>
      <c r="P67" s="553">
        <f>+P15+P41</f>
        <v>0</v>
      </c>
      <c r="Q67" s="554">
        <f>+O67+P67</f>
        <v>331195</v>
      </c>
      <c r="R67" s="546">
        <f>+R15+R41</f>
        <v>198944</v>
      </c>
      <c r="S67" s="551">
        <f>+S15+S41</f>
        <v>198907</v>
      </c>
      <c r="T67" s="552">
        <f>+R67+S67</f>
        <v>397851</v>
      </c>
      <c r="U67" s="553">
        <f>+U15+U41</f>
        <v>149</v>
      </c>
      <c r="V67" s="554">
        <f>+T67+U67</f>
        <v>398000</v>
      </c>
      <c r="W67" s="549">
        <f>IF(Q67=0,0,((V67/Q67)-1)*100)</f>
        <v>20.170896299762987</v>
      </c>
    </row>
    <row r="68" spans="1:27" ht="14.25" thickTop="1" thickBot="1">
      <c r="A68" s="545" t="str">
        <f>IF(ISERROR(F68/G68)," ",IF(F68/G68&gt;0.5,IF(F68/G68&lt;1.5," ","NOT OK"),"NOT OK"))</f>
        <v xml:space="preserve"> </v>
      </c>
      <c r="B68" s="559" t="s">
        <v>87</v>
      </c>
      <c r="C68" s="560">
        <f>+C65+C66+C67</f>
        <v>3085</v>
      </c>
      <c r="D68" s="560">
        <f t="shared" ref="D68" si="107">+D65+D66+D67</f>
        <v>3084</v>
      </c>
      <c r="E68" s="560">
        <f t="shared" ref="E68" si="108">+E65+E66+E67</f>
        <v>6169</v>
      </c>
      <c r="F68" s="560">
        <f t="shared" ref="F68" si="109">+F65+F66+F67</f>
        <v>3804</v>
      </c>
      <c r="G68" s="560">
        <f t="shared" ref="G68" si="110">+G65+G66+G67</f>
        <v>3803</v>
      </c>
      <c r="H68" s="560">
        <f t="shared" ref="H68" si="111">+H65+H66+H67</f>
        <v>7607</v>
      </c>
      <c r="I68" s="563">
        <f>IF(E68=0,0,((H68/E68)-1)*100)</f>
        <v>23.310098881504302</v>
      </c>
      <c r="J68" s="550"/>
      <c r="L68" s="564" t="s">
        <v>87</v>
      </c>
      <c r="M68" s="565">
        <f>+M65+M66+M67</f>
        <v>459786</v>
      </c>
      <c r="N68" s="565">
        <f t="shared" ref="N68" si="112">+N65+N66+N67</f>
        <v>465962</v>
      </c>
      <c r="O68" s="565">
        <f t="shared" ref="O68" si="113">+O65+O66+O67</f>
        <v>925748</v>
      </c>
      <c r="P68" s="565">
        <f t="shared" ref="P68" si="114">+P65+P66+P67</f>
        <v>0</v>
      </c>
      <c r="Q68" s="565">
        <f t="shared" ref="Q68" si="115">+Q65+Q66+Q67</f>
        <v>925748</v>
      </c>
      <c r="R68" s="565">
        <f t="shared" ref="R68" si="116">+R65+R66+R67</f>
        <v>553744</v>
      </c>
      <c r="S68" s="565">
        <f t="shared" ref="S68" si="117">+S65+S66+S67</f>
        <v>558067</v>
      </c>
      <c r="T68" s="565">
        <f t="shared" ref="T68" si="118">+T65+T66+T67</f>
        <v>1111811</v>
      </c>
      <c r="U68" s="565">
        <f t="shared" ref="U68" si="119">+U65+U66+U67</f>
        <v>368</v>
      </c>
      <c r="V68" s="565">
        <f t="shared" ref="V68" si="120">+V65+V66+V67</f>
        <v>1112179</v>
      </c>
      <c r="W68" s="568">
        <f>IF(Q68=0,0,((V68/Q68)-1)*100)</f>
        <v>20.138417798364138</v>
      </c>
    </row>
    <row r="69" spans="1:27" ht="13.5" thickTop="1">
      <c r="A69" s="511" t="str">
        <f t="shared" si="2"/>
        <v xml:space="preserve"> </v>
      </c>
      <c r="B69" s="518" t="s">
        <v>21</v>
      </c>
      <c r="C69" s="573">
        <f>+C17+C43</f>
        <v>1121</v>
      </c>
      <c r="D69" s="574">
        <f>+D17+D43</f>
        <v>1121</v>
      </c>
      <c r="E69" s="571">
        <f>+C69+D69</f>
        <v>2242</v>
      </c>
      <c r="F69" s="573">
        <f>+F17+F43</f>
        <v>1293</v>
      </c>
      <c r="G69" s="574">
        <f>+G17+G43</f>
        <v>1294</v>
      </c>
      <c r="H69" s="571">
        <f>+F69+G69</f>
        <v>2587</v>
      </c>
      <c r="I69" s="549">
        <f t="shared" si="89"/>
        <v>15.388046387154318</v>
      </c>
      <c r="L69" s="518" t="s">
        <v>21</v>
      </c>
      <c r="M69" s="546">
        <f>+M17+M43</f>
        <v>174695</v>
      </c>
      <c r="N69" s="551">
        <f>+N17+N43</f>
        <v>175271</v>
      </c>
      <c r="O69" s="552">
        <f t="shared" ref="O69" si="121">+M69+N69</f>
        <v>349966</v>
      </c>
      <c r="P69" s="553">
        <f>+P17+P43</f>
        <v>165</v>
      </c>
      <c r="Q69" s="554">
        <f t="shared" ref="Q69" si="122">+O69+P69</f>
        <v>350131</v>
      </c>
      <c r="R69" s="546">
        <f>+R17+R43</f>
        <v>195549</v>
      </c>
      <c r="S69" s="551">
        <f>+S17+S43</f>
        <v>195178</v>
      </c>
      <c r="T69" s="552">
        <f t="shared" ref="T69" si="123">+R69+S69</f>
        <v>390727</v>
      </c>
      <c r="U69" s="553">
        <f>+U17+U43</f>
        <v>848</v>
      </c>
      <c r="V69" s="554">
        <f t="shared" ref="V69" si="124">+T69+U69</f>
        <v>391575</v>
      </c>
      <c r="W69" s="549">
        <f t="shared" si="92"/>
        <v>11.836712544733263</v>
      </c>
      <c r="Y69" s="598"/>
    </row>
    <row r="70" spans="1:27">
      <c r="A70" s="511" t="str">
        <f t="shared" ref="A70" si="125">IF(ISERROR(F70/G70)," ",IF(F70/G70&gt;0.5,IF(F70/G70&lt;1.5," ","NOT OK"),"NOT OK"))</f>
        <v xml:space="preserve"> </v>
      </c>
      <c r="B70" s="518" t="s">
        <v>88</v>
      </c>
      <c r="C70" s="573">
        <f>+C44+C18</f>
        <v>1256</v>
      </c>
      <c r="D70" s="574">
        <f>+D44+D18</f>
        <v>1256</v>
      </c>
      <c r="E70" s="571">
        <f>+C70+D70</f>
        <v>2512</v>
      </c>
      <c r="F70" s="573">
        <f>+F44+F18</f>
        <v>1308</v>
      </c>
      <c r="G70" s="574">
        <f>+G44+G18</f>
        <v>1309</v>
      </c>
      <c r="H70" s="571">
        <f>+F70+G70</f>
        <v>2617</v>
      </c>
      <c r="I70" s="549">
        <f t="shared" ref="I70" si="126">IF(E70=0,0,((H70/E70)-1)*100)</f>
        <v>4.179936305732479</v>
      </c>
      <c r="L70" s="518" t="s">
        <v>88</v>
      </c>
      <c r="M70" s="546">
        <f>+M44+M18</f>
        <v>175146</v>
      </c>
      <c r="N70" s="551">
        <f>+N44+N18</f>
        <v>174733</v>
      </c>
      <c r="O70" s="552">
        <f>+M70+N70</f>
        <v>349879</v>
      </c>
      <c r="P70" s="553">
        <f>+P44+P18</f>
        <v>317</v>
      </c>
      <c r="Q70" s="554">
        <f>+O70+P70</f>
        <v>350196</v>
      </c>
      <c r="R70" s="546">
        <f>+R44+R18</f>
        <v>185914</v>
      </c>
      <c r="S70" s="551">
        <f>+S44+S18</f>
        <v>187544</v>
      </c>
      <c r="T70" s="552">
        <f>+R70+S70</f>
        <v>373458</v>
      </c>
      <c r="U70" s="553">
        <f>+U44+U18</f>
        <v>485</v>
      </c>
      <c r="V70" s="554">
        <f>+T70+U70</f>
        <v>373943</v>
      </c>
      <c r="W70" s="549">
        <f t="shared" ref="W70" si="127">IF(Q70=0,0,((V70/Q70)-1)*100)</f>
        <v>6.7810597493974889</v>
      </c>
      <c r="Y70" s="598"/>
    </row>
    <row r="71" spans="1:27" ht="13.5" thickBot="1">
      <c r="A71" s="511" t="str">
        <f>IF(ISERROR(F71/G71)," ",IF(F71/G71&gt;0.5,IF(F71/G71&lt;1.5," ","NOT OK"),"NOT OK"))</f>
        <v xml:space="preserve"> </v>
      </c>
      <c r="B71" s="518" t="s">
        <v>22</v>
      </c>
      <c r="C71" s="573">
        <f>+C45+C19</f>
        <v>1173</v>
      </c>
      <c r="D71" s="574">
        <f>+D45+D19</f>
        <v>1173</v>
      </c>
      <c r="E71" s="571">
        <f>+C71+D71</f>
        <v>2346</v>
      </c>
      <c r="F71" s="573">
        <f>+F45+F19</f>
        <v>1259</v>
      </c>
      <c r="G71" s="574">
        <f>+G45+G19</f>
        <v>1259</v>
      </c>
      <c r="H71" s="571">
        <f>+F71+G71</f>
        <v>2518</v>
      </c>
      <c r="I71" s="549">
        <f>IF(E71=0,0,((H71/E71)-1)*100)</f>
        <v>7.3316283034953189</v>
      </c>
      <c r="L71" s="518" t="s">
        <v>22</v>
      </c>
      <c r="M71" s="546">
        <f>+M45+M19</f>
        <v>156403</v>
      </c>
      <c r="N71" s="551">
        <f>+N45+N19</f>
        <v>152170</v>
      </c>
      <c r="O71" s="555">
        <f>+M71+N71</f>
        <v>308573</v>
      </c>
      <c r="P71" s="558">
        <f>+P19+P45</f>
        <v>413</v>
      </c>
      <c r="Q71" s="554">
        <f>+O71+P71</f>
        <v>308986</v>
      </c>
      <c r="R71" s="546">
        <f>+R45+R19</f>
        <v>173356</v>
      </c>
      <c r="S71" s="551">
        <f>+S45+S19</f>
        <v>170447</v>
      </c>
      <c r="T71" s="555">
        <f>+R71+S71</f>
        <v>343803</v>
      </c>
      <c r="U71" s="558">
        <f>+U19+U45</f>
        <v>460</v>
      </c>
      <c r="V71" s="554">
        <f>+T71+U71</f>
        <v>344263</v>
      </c>
      <c r="W71" s="549">
        <f>IF(Q71=0,0,((V71/Q71)-1)*100)</f>
        <v>11.417022130452503</v>
      </c>
    </row>
    <row r="72" spans="1:27" ht="15.75" customHeight="1" thickTop="1" thickBot="1">
      <c r="A72" s="579" t="str">
        <f>IF(ISERROR(F72/G72)," ",IF(F72/G72&gt;0.5,IF(F72/G72&lt;1.5," ","NOT OK"),"NOT OK"))</f>
        <v xml:space="preserve"> </v>
      </c>
      <c r="B72" s="580" t="s">
        <v>60</v>
      </c>
      <c r="C72" s="581">
        <f>+C69+C70+C71</f>
        <v>3550</v>
      </c>
      <c r="D72" s="582">
        <f t="shared" ref="D72" si="128">+D69+D70+D71</f>
        <v>3550</v>
      </c>
      <c r="E72" s="582">
        <f t="shared" ref="E72" si="129">+E69+E70+E71</f>
        <v>7100</v>
      </c>
      <c r="F72" s="581">
        <f t="shared" ref="F72" si="130">+F69+F70+F71</f>
        <v>3860</v>
      </c>
      <c r="G72" s="582">
        <f t="shared" ref="G72" si="131">+G69+G70+G71</f>
        <v>3862</v>
      </c>
      <c r="H72" s="582">
        <f t="shared" ref="H72" si="132">+H69+H70+H71</f>
        <v>7722</v>
      </c>
      <c r="I72" s="563">
        <f>IF(E72=0,0,((H72/E72)-1)*100)</f>
        <v>8.7605633802816829</v>
      </c>
      <c r="J72" s="579"/>
      <c r="K72" s="583"/>
      <c r="L72" s="584" t="s">
        <v>60</v>
      </c>
      <c r="M72" s="585">
        <f>+M69+M70+M71</f>
        <v>506244</v>
      </c>
      <c r="N72" s="585">
        <f t="shared" ref="N72" si="133">+N69+N70+N71</f>
        <v>502174</v>
      </c>
      <c r="O72" s="586">
        <f t="shared" ref="O72" si="134">+O69+O70+O71</f>
        <v>1008418</v>
      </c>
      <c r="P72" s="586">
        <f t="shared" ref="P72" si="135">+P69+P70+P71</f>
        <v>895</v>
      </c>
      <c r="Q72" s="586">
        <f t="shared" ref="Q72" si="136">+Q69+Q70+Q71</f>
        <v>1009313</v>
      </c>
      <c r="R72" s="585">
        <f t="shared" ref="R72" si="137">+R69+R70+R71</f>
        <v>554819</v>
      </c>
      <c r="S72" s="585">
        <f t="shared" ref="S72" si="138">+S69+S70+S71</f>
        <v>553169</v>
      </c>
      <c r="T72" s="586">
        <f t="shared" ref="T72" si="139">+T69+T70+T71</f>
        <v>1107988</v>
      </c>
      <c r="U72" s="586">
        <f t="shared" ref="U72" si="140">+U69+U70+U71</f>
        <v>1793</v>
      </c>
      <c r="V72" s="586">
        <f t="shared" ref="V72" si="141">+V69+V70+V71</f>
        <v>1109781</v>
      </c>
      <c r="W72" s="587">
        <f>IF(Q72=0,0,((V72/Q72)-1)*100)</f>
        <v>9.9540974900749433</v>
      </c>
    </row>
    <row r="73" spans="1:27" ht="13.5" thickTop="1">
      <c r="A73" s="511" t="str">
        <f>IF(ISERROR(F73/G73)," ",IF(F73/G73&gt;0.5,IF(F73/G73&lt;1.5," ","NOT OK"),"NOT OK"))</f>
        <v xml:space="preserve"> </v>
      </c>
      <c r="B73" s="518" t="s">
        <v>23</v>
      </c>
      <c r="C73" s="546">
        <f>+C21+C47</f>
        <v>1226</v>
      </c>
      <c r="D73" s="547">
        <f>+D21+D47</f>
        <v>1225</v>
      </c>
      <c r="E73" s="588">
        <f>+C73+D73</f>
        <v>2451</v>
      </c>
      <c r="F73" s="546">
        <f>+F21+F47</f>
        <v>1299</v>
      </c>
      <c r="G73" s="547">
        <f>+G21+G47</f>
        <v>1298</v>
      </c>
      <c r="H73" s="588">
        <f>+F73+G73</f>
        <v>2597</v>
      </c>
      <c r="I73" s="549">
        <f>IF(E73=0,0,((H73/E73)-1)*100)</f>
        <v>5.956752345981231</v>
      </c>
      <c r="L73" s="518" t="s">
        <v>23</v>
      </c>
      <c r="M73" s="546">
        <f>+M21+M47</f>
        <v>173380</v>
      </c>
      <c r="N73" s="551">
        <f>+N21+N47</f>
        <v>173339</v>
      </c>
      <c r="O73" s="555">
        <f>+M73+N73</f>
        <v>346719</v>
      </c>
      <c r="P73" s="589">
        <f>+P21+P47</f>
        <v>532</v>
      </c>
      <c r="Q73" s="554">
        <f>+O73+P73</f>
        <v>347251</v>
      </c>
      <c r="R73" s="546">
        <f>+R21+R47</f>
        <v>175011</v>
      </c>
      <c r="S73" s="551">
        <f>+S21+S47</f>
        <v>179550</v>
      </c>
      <c r="T73" s="555">
        <f>+R73+S73</f>
        <v>354561</v>
      </c>
      <c r="U73" s="589">
        <f>+U21+U47</f>
        <v>0</v>
      </c>
      <c r="V73" s="554">
        <f>+T73+U73</f>
        <v>354561</v>
      </c>
      <c r="W73" s="549">
        <f>IF(Q73=0,0,((V73/Q73)-1)*100)</f>
        <v>2.1051055288537679</v>
      </c>
    </row>
    <row r="74" spans="1:27">
      <c r="A74" s="511" t="str">
        <f t="shared" ref="A74" si="142">IF(ISERROR(F74/G74)," ",IF(F74/G74&gt;0.5,IF(F74/G74&lt;1.5," ","NOT OK"),"NOT OK"))</f>
        <v xml:space="preserve"> </v>
      </c>
      <c r="B74" s="518" t="s">
        <v>25</v>
      </c>
      <c r="C74" s="546">
        <f>+C48+C22</f>
        <v>1218</v>
      </c>
      <c r="D74" s="547">
        <f>+D48+D22</f>
        <v>1216</v>
      </c>
      <c r="E74" s="590">
        <f>+C74+D74</f>
        <v>2434</v>
      </c>
      <c r="F74" s="546">
        <f>+F48+F22</f>
        <v>1278</v>
      </c>
      <c r="G74" s="547">
        <f>+G48+G22</f>
        <v>1279</v>
      </c>
      <c r="H74" s="590">
        <f>+F74+G74</f>
        <v>2557</v>
      </c>
      <c r="I74" s="549">
        <f t="shared" ref="I74" si="143">IF(E74=0,0,((H74/E74)-1)*100)</f>
        <v>5.053410024650784</v>
      </c>
      <c r="L74" s="518" t="s">
        <v>25</v>
      </c>
      <c r="M74" s="546">
        <f>+M48+M22</f>
        <v>165421</v>
      </c>
      <c r="N74" s="551">
        <f>+N48+N22</f>
        <v>170293</v>
      </c>
      <c r="O74" s="555">
        <f>+M74+N74</f>
        <v>335714</v>
      </c>
      <c r="P74" s="553">
        <f>+P22+P48</f>
        <v>298</v>
      </c>
      <c r="Q74" s="554">
        <f>+O74+P74</f>
        <v>336012</v>
      </c>
      <c r="R74" s="546">
        <f>+R48+R22</f>
        <v>178489</v>
      </c>
      <c r="S74" s="551">
        <f>+S48+S22</f>
        <v>178743</v>
      </c>
      <c r="T74" s="555">
        <f>+R74+S74</f>
        <v>357232</v>
      </c>
      <c r="U74" s="553">
        <f>+U22+U48</f>
        <v>463</v>
      </c>
      <c r="V74" s="554">
        <f>+T74+U74</f>
        <v>357695</v>
      </c>
      <c r="W74" s="549">
        <f t="shared" ref="W74" si="144">IF(Q74=0,0,((V74/Q74)-1)*100)</f>
        <v>6.4530433436901014</v>
      </c>
    </row>
    <row r="75" spans="1:27" ht="13.5" thickBot="1">
      <c r="A75" s="511" t="str">
        <f t="shared" ref="A75" si="145">IF(ISERROR(F75/G75)," ",IF(F75/G75&gt;0.5,IF(F75/G75&lt;1.5," ","NOT OK"),"NOT OK"))</f>
        <v xml:space="preserve"> </v>
      </c>
      <c r="B75" s="518" t="s">
        <v>26</v>
      </c>
      <c r="C75" s="546">
        <f>+C23+C49</f>
        <v>1176</v>
      </c>
      <c r="D75" s="557">
        <f>+D23+D49</f>
        <v>1177</v>
      </c>
      <c r="E75" s="591">
        <f>+C75+D75</f>
        <v>2353</v>
      </c>
      <c r="F75" s="546">
        <f>+F23+F49</f>
        <v>1199</v>
      </c>
      <c r="G75" s="557">
        <f>+G23+G49</f>
        <v>1199</v>
      </c>
      <c r="H75" s="591">
        <f>+F75+G75</f>
        <v>2398</v>
      </c>
      <c r="I75" s="592">
        <f>IF(E75=0,0,((H75/E75)-1)*100)</f>
        <v>1.9124521886952905</v>
      </c>
      <c r="L75" s="518" t="s">
        <v>26</v>
      </c>
      <c r="M75" s="546">
        <f>+M23+M49</f>
        <v>166390</v>
      </c>
      <c r="N75" s="551">
        <f>+N23+N49</f>
        <v>155696</v>
      </c>
      <c r="O75" s="555">
        <f t="shared" ref="O75" si="146">+M75+N75</f>
        <v>322086</v>
      </c>
      <c r="P75" s="558">
        <f>+P23+P49</f>
        <v>5</v>
      </c>
      <c r="Q75" s="554">
        <f t="shared" ref="Q75" si="147">+O75+P75</f>
        <v>322091</v>
      </c>
      <c r="R75" s="546">
        <f>+R23+R49</f>
        <v>176936</v>
      </c>
      <c r="S75" s="551">
        <f>+S23+S49</f>
        <v>171281</v>
      </c>
      <c r="T75" s="555">
        <f t="shared" ref="T75" si="148">+R75+S75</f>
        <v>348217</v>
      </c>
      <c r="U75" s="558">
        <f>+U23+U49</f>
        <v>447</v>
      </c>
      <c r="V75" s="554">
        <f t="shared" ref="V75" si="149">+T75+U75</f>
        <v>348664</v>
      </c>
      <c r="W75" s="549">
        <f>IF(Q75=0,0,((V75/Q75)-1)*100)</f>
        <v>8.2501529070976751</v>
      </c>
    </row>
    <row r="76" spans="1:27" ht="14.25" thickTop="1" thickBot="1">
      <c r="A76" s="545" t="str">
        <f>IF(ISERROR(F76/G76)," ",IF(F76/G76&gt;0.5,IF(F76/G76&lt;1.5," ","NOT OK"),"NOT OK"))</f>
        <v xml:space="preserve"> </v>
      </c>
      <c r="B76" s="559" t="s">
        <v>27</v>
      </c>
      <c r="C76" s="581">
        <f>+C73+C74+C75</f>
        <v>3620</v>
      </c>
      <c r="D76" s="593">
        <f t="shared" ref="D76" si="150">+D73+D74+D75</f>
        <v>3618</v>
      </c>
      <c r="E76" s="581">
        <f t="shared" ref="E76" si="151">+E73+E74+E75</f>
        <v>7238</v>
      </c>
      <c r="F76" s="581">
        <f t="shared" ref="F76" si="152">+F73+F74+F75</f>
        <v>3776</v>
      </c>
      <c r="G76" s="593">
        <f t="shared" ref="G76" si="153">+G73+G74+G75</f>
        <v>3776</v>
      </c>
      <c r="H76" s="581">
        <f t="shared" ref="H76" si="154">+H73+H74+H75</f>
        <v>7552</v>
      </c>
      <c r="I76" s="563">
        <f t="shared" ref="I76" si="155">IF(E76=0,0,((H76/E76)-1)*100)</f>
        <v>4.3382149765128553</v>
      </c>
      <c r="L76" s="564" t="s">
        <v>27</v>
      </c>
      <c r="M76" s="565">
        <f>+M73+M74+M75</f>
        <v>505191</v>
      </c>
      <c r="N76" s="566">
        <f t="shared" ref="N76" si="156">+N73+N74+N75</f>
        <v>499328</v>
      </c>
      <c r="O76" s="565">
        <f t="shared" ref="O76" si="157">+O73+O74+O75</f>
        <v>1004519</v>
      </c>
      <c r="P76" s="565">
        <f t="shared" ref="P76" si="158">+P73+P74+P75</f>
        <v>835</v>
      </c>
      <c r="Q76" s="565">
        <f t="shared" ref="Q76" si="159">+Q73+Q74+Q75</f>
        <v>1005354</v>
      </c>
      <c r="R76" s="565">
        <f t="shared" ref="R76" si="160">+R73+R74+R75</f>
        <v>530436</v>
      </c>
      <c r="S76" s="566">
        <f t="shared" ref="S76" si="161">+S73+S74+S75</f>
        <v>529574</v>
      </c>
      <c r="T76" s="565">
        <f t="shared" ref="T76" si="162">+T73+T74+T75</f>
        <v>1060010</v>
      </c>
      <c r="U76" s="565">
        <f t="shared" ref="U76" si="163">+U73+U74+U75</f>
        <v>910</v>
      </c>
      <c r="V76" s="565">
        <f t="shared" ref="V76" si="164">+V73+V74+V75</f>
        <v>1060920</v>
      </c>
      <c r="W76" s="568">
        <f t="shared" ref="W76" si="165">IF(Q76=0,0,((V76/Q76)-1)*100)</f>
        <v>5.5270083970422323</v>
      </c>
    </row>
    <row r="77" spans="1:27" s="511" customFormat="1" ht="14.25" thickTop="1" thickBot="1">
      <c r="A77" s="545" t="str">
        <f>IF(ISERROR(F77/G77)," ",IF(F77/G77&gt;0.5,IF(F77/G77&lt;1.5," ","NOT OK"),"NOT OK"))</f>
        <v xml:space="preserve"> </v>
      </c>
      <c r="B77" s="559" t="s">
        <v>92</v>
      </c>
      <c r="C77" s="560">
        <f>+C68+C72+C73+C74+C75</f>
        <v>10255</v>
      </c>
      <c r="D77" s="561">
        <f t="shared" ref="D77:H77" si="166">+D68+D72+D73+D74+D75</f>
        <v>10252</v>
      </c>
      <c r="E77" s="562">
        <f t="shared" si="166"/>
        <v>20507</v>
      </c>
      <c r="F77" s="560">
        <f t="shared" si="166"/>
        <v>11440</v>
      </c>
      <c r="G77" s="561">
        <f t="shared" si="166"/>
        <v>11441</v>
      </c>
      <c r="H77" s="562">
        <f t="shared" si="166"/>
        <v>22881</v>
      </c>
      <c r="I77" s="563">
        <f>IF(E77=0,0,((H77/E77)-1)*100)</f>
        <v>11.576534841761354</v>
      </c>
      <c r="L77" s="564" t="s">
        <v>92</v>
      </c>
      <c r="M77" s="565">
        <f>+M68+M72+M73+M74+M75</f>
        <v>1471221</v>
      </c>
      <c r="N77" s="566">
        <f t="shared" ref="N77:V77" si="167">+N68+N72+N73+N74+N75</f>
        <v>1467464</v>
      </c>
      <c r="O77" s="565">
        <f t="shared" si="167"/>
        <v>2938685</v>
      </c>
      <c r="P77" s="565">
        <f t="shared" si="167"/>
        <v>1730</v>
      </c>
      <c r="Q77" s="565">
        <f t="shared" si="167"/>
        <v>2940415</v>
      </c>
      <c r="R77" s="565">
        <f t="shared" si="167"/>
        <v>1638999</v>
      </c>
      <c r="S77" s="566">
        <f t="shared" si="167"/>
        <v>1640810</v>
      </c>
      <c r="T77" s="565">
        <f t="shared" si="167"/>
        <v>3279809</v>
      </c>
      <c r="U77" s="565">
        <f t="shared" si="167"/>
        <v>3071</v>
      </c>
      <c r="V77" s="567">
        <f t="shared" si="167"/>
        <v>3282880</v>
      </c>
      <c r="W77" s="568">
        <f>IF(Q77=0,0,((V77/Q77)-1)*100)</f>
        <v>11.646825363086499</v>
      </c>
      <c r="X77" s="515"/>
      <c r="AA77" s="594"/>
    </row>
    <row r="78" spans="1:27" ht="14.25" thickTop="1" thickBot="1">
      <c r="A78" s="545" t="str">
        <f>IF(ISERROR(F78/G78)," ",IF(F78/G78&gt;0.5,IF(F78/G78&lt;1.5," ","NOT OK"),"NOT OK"))</f>
        <v xml:space="preserve"> </v>
      </c>
      <c r="B78" s="559" t="s">
        <v>89</v>
      </c>
      <c r="C78" s="560">
        <f>+C64+C68+C72+C76</f>
        <v>13433</v>
      </c>
      <c r="D78" s="561">
        <f t="shared" ref="D78:H78" si="168">+D64+D68+D72+D76</f>
        <v>13429</v>
      </c>
      <c r="E78" s="562">
        <f t="shared" si="168"/>
        <v>26862</v>
      </c>
      <c r="F78" s="560">
        <f t="shared" si="168"/>
        <v>15235</v>
      </c>
      <c r="G78" s="561">
        <f t="shared" si="168"/>
        <v>15237</v>
      </c>
      <c r="H78" s="562">
        <f t="shared" si="168"/>
        <v>30472</v>
      </c>
      <c r="I78" s="563">
        <f t="shared" ref="I78" si="169">IF(E78=0,0,((H78/E78)-1)*100)</f>
        <v>13.439058893604351</v>
      </c>
      <c r="J78" s="556"/>
      <c r="L78" s="564" t="s">
        <v>89</v>
      </c>
      <c r="M78" s="565">
        <f>+M64+M68+M72+M76</f>
        <v>1939987</v>
      </c>
      <c r="N78" s="566">
        <f t="shared" ref="N78:V78" si="170">+N64+N68+N72+N76</f>
        <v>1929488</v>
      </c>
      <c r="O78" s="565">
        <f t="shared" si="170"/>
        <v>3869475</v>
      </c>
      <c r="P78" s="565">
        <f t="shared" si="170"/>
        <v>1993</v>
      </c>
      <c r="Q78" s="567">
        <f t="shared" si="170"/>
        <v>3871468</v>
      </c>
      <c r="R78" s="565">
        <f t="shared" si="170"/>
        <v>2168699</v>
      </c>
      <c r="S78" s="566">
        <f t="shared" si="170"/>
        <v>2174912</v>
      </c>
      <c r="T78" s="565">
        <f t="shared" si="170"/>
        <v>4343611</v>
      </c>
      <c r="U78" s="565">
        <f t="shared" si="170"/>
        <v>3519</v>
      </c>
      <c r="V78" s="567">
        <f t="shared" si="170"/>
        <v>4347130</v>
      </c>
      <c r="W78" s="568">
        <f t="shared" ref="W78" si="171">IF(Q78=0,0,((V78/Q78)-1)*100)</f>
        <v>12.286347194397585</v>
      </c>
    </row>
    <row r="79" spans="1:27" ht="14.25" thickTop="1" thickBot="1">
      <c r="B79" s="595" t="s">
        <v>59</v>
      </c>
      <c r="C79" s="511"/>
      <c r="D79" s="511"/>
      <c r="E79" s="511"/>
      <c r="F79" s="511"/>
      <c r="G79" s="511"/>
      <c r="H79" s="511"/>
      <c r="I79" s="515"/>
      <c r="L79" s="595" t="s">
        <v>59</v>
      </c>
      <c r="M79" s="511"/>
      <c r="N79" s="511"/>
      <c r="O79" s="511"/>
      <c r="P79" s="511"/>
      <c r="Q79" s="511"/>
      <c r="R79" s="511"/>
      <c r="S79" s="511"/>
      <c r="T79" s="511"/>
      <c r="U79" s="511"/>
      <c r="V79" s="511"/>
      <c r="W79" s="515"/>
    </row>
    <row r="80" spans="1:27" ht="13.5" thickTop="1">
      <c r="B80" s="514"/>
      <c r="C80" s="511"/>
      <c r="D80" s="511"/>
      <c r="E80" s="511"/>
      <c r="F80" s="511"/>
      <c r="G80" s="511"/>
      <c r="H80" s="511"/>
      <c r="I80" s="515"/>
      <c r="L80" s="1524" t="s">
        <v>38</v>
      </c>
      <c r="M80" s="1525"/>
      <c r="N80" s="1525"/>
      <c r="O80" s="1525"/>
      <c r="P80" s="1525"/>
      <c r="Q80" s="1525"/>
      <c r="R80" s="1525"/>
      <c r="S80" s="1525"/>
      <c r="T80" s="1525"/>
      <c r="U80" s="1525"/>
      <c r="V80" s="1525"/>
      <c r="W80" s="1526"/>
    </row>
    <row r="81" spans="1:26" ht="13.5" thickBot="1">
      <c r="B81" s="514"/>
      <c r="C81" s="511"/>
      <c r="D81" s="511"/>
      <c r="E81" s="511"/>
      <c r="F81" s="511"/>
      <c r="G81" s="511"/>
      <c r="H81" s="511"/>
      <c r="I81" s="515"/>
      <c r="L81" s="1527" t="s">
        <v>39</v>
      </c>
      <c r="M81" s="1528"/>
      <c r="N81" s="1528"/>
      <c r="O81" s="1528"/>
      <c r="P81" s="1528"/>
      <c r="Q81" s="1528"/>
      <c r="R81" s="1528"/>
      <c r="S81" s="1528"/>
      <c r="T81" s="1528"/>
      <c r="U81" s="1528"/>
      <c r="V81" s="1528"/>
      <c r="W81" s="1529"/>
    </row>
    <row r="82" spans="1:26" ht="14.25" thickTop="1" thickBot="1">
      <c r="B82" s="514"/>
      <c r="C82" s="511"/>
      <c r="D82" s="511"/>
      <c r="E82" s="511"/>
      <c r="F82" s="511"/>
      <c r="G82" s="511"/>
      <c r="H82" s="511"/>
      <c r="I82" s="515"/>
      <c r="L82" s="514"/>
      <c r="M82" s="511"/>
      <c r="N82" s="511"/>
      <c r="O82" s="511"/>
      <c r="P82" s="511"/>
      <c r="Q82" s="511"/>
      <c r="R82" s="511"/>
      <c r="S82" s="511"/>
      <c r="T82" s="511"/>
      <c r="U82" s="511"/>
      <c r="V82" s="511"/>
      <c r="W82" s="599" t="s">
        <v>40</v>
      </c>
    </row>
    <row r="83" spans="1:26" ht="14.25" thickTop="1" thickBot="1">
      <c r="B83" s="514"/>
      <c r="C83" s="511"/>
      <c r="D83" s="511"/>
      <c r="E83" s="511"/>
      <c r="F83" s="511"/>
      <c r="G83" s="511"/>
      <c r="H83" s="511"/>
      <c r="I83" s="515"/>
      <c r="L83" s="516"/>
      <c r="M83" s="1536" t="s">
        <v>90</v>
      </c>
      <c r="N83" s="1537"/>
      <c r="O83" s="1537"/>
      <c r="P83" s="1537"/>
      <c r="Q83" s="1538"/>
      <c r="R83" s="1536" t="s">
        <v>91</v>
      </c>
      <c r="S83" s="1537"/>
      <c r="T83" s="1537"/>
      <c r="U83" s="1537"/>
      <c r="V83" s="1538"/>
      <c r="W83" s="517" t="s">
        <v>4</v>
      </c>
    </row>
    <row r="84" spans="1:26" ht="13.5" thickTop="1">
      <c r="B84" s="514"/>
      <c r="C84" s="511"/>
      <c r="D84" s="511"/>
      <c r="E84" s="511"/>
      <c r="F84" s="511"/>
      <c r="G84" s="511"/>
      <c r="H84" s="511"/>
      <c r="I84" s="515"/>
      <c r="L84" s="518" t="s">
        <v>5</v>
      </c>
      <c r="M84" s="519"/>
      <c r="N84" s="523"/>
      <c r="O84" s="600"/>
      <c r="P84" s="525"/>
      <c r="Q84" s="601"/>
      <c r="R84" s="519"/>
      <c r="S84" s="523"/>
      <c r="T84" s="600"/>
      <c r="U84" s="525"/>
      <c r="V84" s="601"/>
      <c r="W84" s="522" t="s">
        <v>6</v>
      </c>
    </row>
    <row r="85" spans="1:26" ht="12" customHeight="1" thickBot="1">
      <c r="B85" s="514"/>
      <c r="C85" s="511"/>
      <c r="D85" s="511"/>
      <c r="E85" s="511"/>
      <c r="F85" s="511"/>
      <c r="G85" s="511"/>
      <c r="H85" s="511"/>
      <c r="I85" s="515"/>
      <c r="L85" s="526"/>
      <c r="M85" s="531" t="s">
        <v>41</v>
      </c>
      <c r="N85" s="532" t="s">
        <v>42</v>
      </c>
      <c r="O85" s="602" t="s">
        <v>43</v>
      </c>
      <c r="P85" s="534" t="s">
        <v>13</v>
      </c>
      <c r="Q85" s="603" t="s">
        <v>9</v>
      </c>
      <c r="R85" s="531" t="s">
        <v>41</v>
      </c>
      <c r="S85" s="532" t="s">
        <v>42</v>
      </c>
      <c r="T85" s="602" t="s">
        <v>43</v>
      </c>
      <c r="U85" s="534" t="s">
        <v>13</v>
      </c>
      <c r="V85" s="603" t="s">
        <v>9</v>
      </c>
      <c r="W85" s="530"/>
    </row>
    <row r="86" spans="1:26" ht="6.75" customHeight="1" thickTop="1">
      <c r="B86" s="514"/>
      <c r="C86" s="511"/>
      <c r="D86" s="511"/>
      <c r="E86" s="511"/>
      <c r="F86" s="511"/>
      <c r="G86" s="511"/>
      <c r="H86" s="511"/>
      <c r="I86" s="515"/>
      <c r="L86" s="518"/>
      <c r="M86" s="539"/>
      <c r="N86" s="540"/>
      <c r="O86" s="604"/>
      <c r="P86" s="542"/>
      <c r="Q86" s="605"/>
      <c r="R86" s="539"/>
      <c r="S86" s="540"/>
      <c r="T86" s="604"/>
      <c r="U86" s="542"/>
      <c r="V86" s="605"/>
      <c r="W86" s="544"/>
    </row>
    <row r="87" spans="1:26">
      <c r="A87" s="606"/>
      <c r="B87" s="607"/>
      <c r="C87" s="606"/>
      <c r="D87" s="606"/>
      <c r="E87" s="606"/>
      <c r="F87" s="606"/>
      <c r="G87" s="606"/>
      <c r="H87" s="606"/>
      <c r="I87" s="608"/>
      <c r="J87" s="606"/>
      <c r="L87" s="518" t="s">
        <v>14</v>
      </c>
      <c r="M87" s="546">
        <v>0</v>
      </c>
      <c r="N87" s="551">
        <v>0</v>
      </c>
      <c r="O87" s="609">
        <f>+M87+N87</f>
        <v>0</v>
      </c>
      <c r="P87" s="553">
        <v>0</v>
      </c>
      <c r="Q87" s="610">
        <f>+O87+P87</f>
        <v>0</v>
      </c>
      <c r="R87" s="546">
        <v>0</v>
      </c>
      <c r="S87" s="551">
        <v>0</v>
      </c>
      <c r="T87" s="611">
        <v>0</v>
      </c>
      <c r="U87" s="553">
        <v>0</v>
      </c>
      <c r="V87" s="610">
        <f>+T87+U87</f>
        <v>0</v>
      </c>
      <c r="W87" s="549">
        <v>0</v>
      </c>
      <c r="Y87" s="598"/>
      <c r="Z87" s="598"/>
    </row>
    <row r="88" spans="1:26">
      <c r="A88" s="606"/>
      <c r="B88" s="607"/>
      <c r="C88" s="606"/>
      <c r="D88" s="606"/>
      <c r="E88" s="606"/>
      <c r="F88" s="606"/>
      <c r="G88" s="606"/>
      <c r="H88" s="606"/>
      <c r="I88" s="608"/>
      <c r="J88" s="606"/>
      <c r="L88" s="518" t="s">
        <v>15</v>
      </c>
      <c r="M88" s="546">
        <v>0</v>
      </c>
      <c r="N88" s="551">
        <v>0</v>
      </c>
      <c r="O88" s="609">
        <f>+M88+N88</f>
        <v>0</v>
      </c>
      <c r="P88" s="553">
        <v>0</v>
      </c>
      <c r="Q88" s="610">
        <f>+O88+P88</f>
        <v>0</v>
      </c>
      <c r="R88" s="546">
        <v>0</v>
      </c>
      <c r="S88" s="551">
        <v>0</v>
      </c>
      <c r="T88" s="611">
        <v>0</v>
      </c>
      <c r="U88" s="553">
        <v>0</v>
      </c>
      <c r="V88" s="610">
        <f>+T88+U88</f>
        <v>0</v>
      </c>
      <c r="W88" s="549">
        <f t="shared" ref="W88:W91" si="172">IF(Q88=0,0,((V88/Q88)-1)*100)</f>
        <v>0</v>
      </c>
      <c r="Y88" s="598"/>
      <c r="Z88" s="598"/>
    </row>
    <row r="89" spans="1:26" ht="13.5" thickBot="1">
      <c r="A89" s="606"/>
      <c r="B89" s="607"/>
      <c r="C89" s="606"/>
      <c r="D89" s="606"/>
      <c r="E89" s="606"/>
      <c r="F89" s="606"/>
      <c r="G89" s="606"/>
      <c r="H89" s="606"/>
      <c r="I89" s="608"/>
      <c r="J89" s="606"/>
      <c r="L89" s="526" t="s">
        <v>16</v>
      </c>
      <c r="M89" s="546">
        <v>0</v>
      </c>
      <c r="N89" s="551">
        <v>0</v>
      </c>
      <c r="O89" s="609">
        <f>+M89+N89</f>
        <v>0</v>
      </c>
      <c r="P89" s="553">
        <v>5</v>
      </c>
      <c r="Q89" s="610">
        <f>+O89+P89</f>
        <v>5</v>
      </c>
      <c r="R89" s="546">
        <v>0</v>
      </c>
      <c r="S89" s="551">
        <v>0</v>
      </c>
      <c r="T89" s="611">
        <v>0</v>
      </c>
      <c r="U89" s="553">
        <v>0</v>
      </c>
      <c r="V89" s="610">
        <f>+T89+U89</f>
        <v>0</v>
      </c>
      <c r="W89" s="549">
        <f t="shared" si="172"/>
        <v>-100</v>
      </c>
      <c r="Y89" s="598"/>
      <c r="Z89" s="598"/>
    </row>
    <row r="90" spans="1:26" ht="14.25" thickTop="1" thickBot="1">
      <c r="A90" s="606"/>
      <c r="B90" s="607"/>
      <c r="C90" s="606"/>
      <c r="D90" s="606"/>
      <c r="E90" s="606"/>
      <c r="F90" s="606"/>
      <c r="G90" s="606"/>
      <c r="H90" s="606"/>
      <c r="I90" s="608"/>
      <c r="J90" s="606"/>
      <c r="L90" s="612" t="s">
        <v>55</v>
      </c>
      <c r="M90" s="613">
        <f>+M87+M88+M89</f>
        <v>0</v>
      </c>
      <c r="N90" s="614">
        <f>+N87+N88+N89</f>
        <v>0</v>
      </c>
      <c r="O90" s="613">
        <f>+M90+N90</f>
        <v>0</v>
      </c>
      <c r="P90" s="613">
        <f>+P87+P88+P89</f>
        <v>5</v>
      </c>
      <c r="Q90" s="615">
        <f>+O90+P90</f>
        <v>5</v>
      </c>
      <c r="R90" s="613">
        <f>+R87+R88+R89</f>
        <v>0</v>
      </c>
      <c r="S90" s="614">
        <f>+S87+S88+S89</f>
        <v>0</v>
      </c>
      <c r="T90" s="613">
        <f>+R90+S90</f>
        <v>0</v>
      </c>
      <c r="U90" s="613">
        <f>+U87+U88+U89</f>
        <v>0</v>
      </c>
      <c r="V90" s="615">
        <f>+T90+U90</f>
        <v>0</v>
      </c>
      <c r="W90" s="616">
        <f t="shared" si="172"/>
        <v>-100</v>
      </c>
      <c r="Y90" s="598"/>
      <c r="Z90" s="598"/>
    </row>
    <row r="91" spans="1:26" ht="13.5" thickTop="1">
      <c r="A91" s="606"/>
      <c r="B91" s="607"/>
      <c r="C91" s="606"/>
      <c r="D91" s="606"/>
      <c r="E91" s="606"/>
      <c r="F91" s="606"/>
      <c r="G91" s="606"/>
      <c r="H91" s="606"/>
      <c r="I91" s="608"/>
      <c r="J91" s="606"/>
      <c r="L91" s="518" t="s">
        <v>18</v>
      </c>
      <c r="M91" s="546">
        <v>0</v>
      </c>
      <c r="N91" s="551">
        <v>0</v>
      </c>
      <c r="O91" s="609">
        <f>M91+N91</f>
        <v>0</v>
      </c>
      <c r="P91" s="553">
        <v>0</v>
      </c>
      <c r="Q91" s="610">
        <f>O91+P91</f>
        <v>0</v>
      </c>
      <c r="R91" s="546">
        <v>0</v>
      </c>
      <c r="S91" s="551">
        <v>0</v>
      </c>
      <c r="T91" s="609">
        <f>R91+S91</f>
        <v>0</v>
      </c>
      <c r="U91" s="553">
        <v>0</v>
      </c>
      <c r="V91" s="610">
        <f t="shared" ref="V91:V96" si="173">+T91+U91</f>
        <v>0</v>
      </c>
      <c r="W91" s="549">
        <f t="shared" si="172"/>
        <v>0</v>
      </c>
      <c r="Y91" s="598"/>
      <c r="Z91" s="598"/>
    </row>
    <row r="92" spans="1:26">
      <c r="A92" s="606"/>
      <c r="B92" s="607"/>
      <c r="C92" s="606"/>
      <c r="D92" s="606"/>
      <c r="E92" s="606"/>
      <c r="F92" s="606"/>
      <c r="G92" s="606"/>
      <c r="H92" s="606"/>
      <c r="I92" s="608"/>
      <c r="J92" s="606"/>
      <c r="L92" s="518" t="s">
        <v>19</v>
      </c>
      <c r="M92" s="546">
        <v>0</v>
      </c>
      <c r="N92" s="551">
        <v>0</v>
      </c>
      <c r="O92" s="609">
        <f>M92+N92</f>
        <v>0</v>
      </c>
      <c r="P92" s="553">
        <v>0</v>
      </c>
      <c r="Q92" s="610">
        <f>O92+P92</f>
        <v>0</v>
      </c>
      <c r="R92" s="546">
        <v>0</v>
      </c>
      <c r="S92" s="551">
        <v>0</v>
      </c>
      <c r="T92" s="609">
        <f>R92+S92</f>
        <v>0</v>
      </c>
      <c r="U92" s="553">
        <v>0</v>
      </c>
      <c r="V92" s="610">
        <f>+T92+U92</f>
        <v>0</v>
      </c>
      <c r="W92" s="549">
        <f>IF(Q92=0,0,((V92/Q92)-1)*100)</f>
        <v>0</v>
      </c>
      <c r="Y92" s="598"/>
      <c r="Z92" s="598"/>
    </row>
    <row r="93" spans="1:26" ht="13.5" thickBot="1">
      <c r="A93" s="606"/>
      <c r="B93" s="607"/>
      <c r="C93" s="606"/>
      <c r="D93" s="606"/>
      <c r="E93" s="606"/>
      <c r="F93" s="606"/>
      <c r="G93" s="606"/>
      <c r="H93" s="606"/>
      <c r="I93" s="608"/>
      <c r="J93" s="606"/>
      <c r="L93" s="518" t="s">
        <v>20</v>
      </c>
      <c r="M93" s="546">
        <v>0</v>
      </c>
      <c r="N93" s="551">
        <v>0</v>
      </c>
      <c r="O93" s="609">
        <f>M93+N93</f>
        <v>0</v>
      </c>
      <c r="P93" s="553">
        <v>0</v>
      </c>
      <c r="Q93" s="610">
        <f>O93+P93</f>
        <v>0</v>
      </c>
      <c r="R93" s="546">
        <v>0</v>
      </c>
      <c r="S93" s="551">
        <v>0</v>
      </c>
      <c r="T93" s="609">
        <f>R93+S93</f>
        <v>0</v>
      </c>
      <c r="U93" s="553">
        <v>0</v>
      </c>
      <c r="V93" s="610">
        <f>+T93+U93</f>
        <v>0</v>
      </c>
      <c r="W93" s="549">
        <f>IF(Q93=0,0,((V93/Q93)-1)*100)</f>
        <v>0</v>
      </c>
      <c r="Y93" s="598"/>
      <c r="Z93" s="598"/>
    </row>
    <row r="94" spans="1:26" ht="14.25" thickTop="1" thickBot="1">
      <c r="A94" s="606"/>
      <c r="B94" s="607"/>
      <c r="C94" s="606"/>
      <c r="D94" s="606"/>
      <c r="E94" s="606"/>
      <c r="F94" s="606"/>
      <c r="G94" s="606"/>
      <c r="H94" s="606"/>
      <c r="I94" s="608"/>
      <c r="J94" s="606"/>
      <c r="L94" s="612" t="s">
        <v>87</v>
      </c>
      <c r="M94" s="613">
        <f>+M91+M92+M93</f>
        <v>0</v>
      </c>
      <c r="N94" s="614">
        <f t="shared" ref="N94:V94" si="174">+N91+N92+N93</f>
        <v>0</v>
      </c>
      <c r="O94" s="613">
        <f t="shared" si="174"/>
        <v>0</v>
      </c>
      <c r="P94" s="613">
        <f t="shared" si="174"/>
        <v>0</v>
      </c>
      <c r="Q94" s="615">
        <f t="shared" si="174"/>
        <v>0</v>
      </c>
      <c r="R94" s="613">
        <f t="shared" si="174"/>
        <v>0</v>
      </c>
      <c r="S94" s="614">
        <f t="shared" si="174"/>
        <v>0</v>
      </c>
      <c r="T94" s="613">
        <f t="shared" si="174"/>
        <v>0</v>
      </c>
      <c r="U94" s="613">
        <f t="shared" si="174"/>
        <v>0</v>
      </c>
      <c r="V94" s="615">
        <f t="shared" si="174"/>
        <v>0</v>
      </c>
      <c r="W94" s="616">
        <f t="shared" ref="W94" si="175">IF(Q94=0,0,((V94/Q94)-1)*100)</f>
        <v>0</v>
      </c>
      <c r="Y94" s="598"/>
      <c r="Z94" s="598"/>
    </row>
    <row r="95" spans="1:26" ht="13.5" thickTop="1">
      <c r="A95" s="606"/>
      <c r="B95" s="607"/>
      <c r="C95" s="606"/>
      <c r="D95" s="606"/>
      <c r="E95" s="606"/>
      <c r="F95" s="606"/>
      <c r="G95" s="606"/>
      <c r="H95" s="606"/>
      <c r="I95" s="608"/>
      <c r="J95" s="606"/>
      <c r="L95" s="518" t="s">
        <v>21</v>
      </c>
      <c r="M95" s="546">
        <v>0</v>
      </c>
      <c r="N95" s="551">
        <v>0</v>
      </c>
      <c r="O95" s="609">
        <f>+M95+N95</f>
        <v>0</v>
      </c>
      <c r="P95" s="553">
        <v>0</v>
      </c>
      <c r="Q95" s="610">
        <f>O95+P95</f>
        <v>0</v>
      </c>
      <c r="R95" s="546">
        <v>0</v>
      </c>
      <c r="S95" s="551">
        <v>0</v>
      </c>
      <c r="T95" s="609">
        <f>+R95+S95</f>
        <v>0</v>
      </c>
      <c r="U95" s="553">
        <v>0</v>
      </c>
      <c r="V95" s="610">
        <f t="shared" si="173"/>
        <v>0</v>
      </c>
      <c r="W95" s="549">
        <v>0</v>
      </c>
      <c r="Y95" s="598"/>
      <c r="Z95" s="598"/>
    </row>
    <row r="96" spans="1:26">
      <c r="A96" s="606"/>
      <c r="B96" s="607"/>
      <c r="C96" s="606"/>
      <c r="D96" s="606"/>
      <c r="E96" s="606"/>
      <c r="F96" s="606"/>
      <c r="G96" s="606"/>
      <c r="H96" s="606"/>
      <c r="I96" s="608"/>
      <c r="J96" s="606"/>
      <c r="L96" s="518" t="s">
        <v>88</v>
      </c>
      <c r="M96" s="546">
        <v>0</v>
      </c>
      <c r="N96" s="551">
        <v>0</v>
      </c>
      <c r="O96" s="609">
        <f>+M96+N96</f>
        <v>0</v>
      </c>
      <c r="P96" s="553">
        <v>0</v>
      </c>
      <c r="Q96" s="610">
        <v>0</v>
      </c>
      <c r="R96" s="546">
        <v>0</v>
      </c>
      <c r="S96" s="551">
        <v>0</v>
      </c>
      <c r="T96" s="609">
        <f>+R96+S96</f>
        <v>0</v>
      </c>
      <c r="U96" s="553">
        <v>0</v>
      </c>
      <c r="V96" s="610">
        <f t="shared" si="173"/>
        <v>0</v>
      </c>
      <c r="W96" s="549">
        <v>0</v>
      </c>
      <c r="Y96" s="598"/>
      <c r="Z96" s="598"/>
    </row>
    <row r="97" spans="1:27" ht="13.5" thickBot="1">
      <c r="A97" s="606"/>
      <c r="B97" s="607"/>
      <c r="C97" s="606"/>
      <c r="D97" s="606"/>
      <c r="E97" s="606"/>
      <c r="F97" s="606"/>
      <c r="G97" s="606"/>
      <c r="H97" s="606"/>
      <c r="I97" s="608"/>
      <c r="J97" s="606"/>
      <c r="L97" s="518" t="s">
        <v>22</v>
      </c>
      <c r="M97" s="546">
        <v>0</v>
      </c>
      <c r="N97" s="551">
        <v>0</v>
      </c>
      <c r="O97" s="611">
        <f>+N97+M97</f>
        <v>0</v>
      </c>
      <c r="P97" s="558">
        <v>0</v>
      </c>
      <c r="Q97" s="610">
        <v>0</v>
      </c>
      <c r="R97" s="546">
        <v>0</v>
      </c>
      <c r="S97" s="551">
        <v>0</v>
      </c>
      <c r="T97" s="611">
        <f>+S97+R97</f>
        <v>0</v>
      </c>
      <c r="U97" s="558">
        <v>0</v>
      </c>
      <c r="V97" s="610">
        <f>+T97+U97</f>
        <v>0</v>
      </c>
      <c r="W97" s="549">
        <v>0</v>
      </c>
      <c r="Y97" s="598"/>
      <c r="Z97" s="598"/>
    </row>
    <row r="98" spans="1:27" ht="14.25" thickTop="1" thickBot="1">
      <c r="A98" s="606"/>
      <c r="B98" s="607"/>
      <c r="C98" s="606"/>
      <c r="D98" s="606"/>
      <c r="E98" s="606"/>
      <c r="F98" s="606"/>
      <c r="G98" s="606"/>
      <c r="H98" s="606"/>
      <c r="I98" s="608"/>
      <c r="J98" s="606"/>
      <c r="L98" s="617" t="s">
        <v>60</v>
      </c>
      <c r="M98" s="618">
        <f>+M95+M96+M97</f>
        <v>0</v>
      </c>
      <c r="N98" s="618">
        <f t="shared" ref="N98" si="176">+N95+N96+N97</f>
        <v>0</v>
      </c>
      <c r="O98" s="619">
        <f t="shared" ref="O98" si="177">+O95+O96+O97</f>
        <v>0</v>
      </c>
      <c r="P98" s="619">
        <f t="shared" ref="P98" si="178">+P95+P96+P97</f>
        <v>0</v>
      </c>
      <c r="Q98" s="619">
        <f t="shared" ref="Q98" si="179">+Q95+Q96+Q97</f>
        <v>0</v>
      </c>
      <c r="R98" s="618">
        <f t="shared" ref="R98" si="180">+R95+R96+R97</f>
        <v>0</v>
      </c>
      <c r="S98" s="618">
        <f t="shared" ref="S98" si="181">+S95+S96+S97</f>
        <v>0</v>
      </c>
      <c r="T98" s="619">
        <f t="shared" ref="T98" si="182">+T95+T96+T97</f>
        <v>0</v>
      </c>
      <c r="U98" s="619">
        <f t="shared" ref="U98" si="183">+U95+U96+U97</f>
        <v>0</v>
      </c>
      <c r="V98" s="619">
        <f t="shared" ref="V98" si="184">+V95+V96+V97</f>
        <v>0</v>
      </c>
      <c r="W98" s="620">
        <f>IF(Q98=0,0,((V98/Q98)-1)*100)</f>
        <v>0</v>
      </c>
      <c r="Y98" s="598"/>
      <c r="Z98" s="598"/>
    </row>
    <row r="99" spans="1:27" ht="13.5" thickTop="1">
      <c r="A99" s="606"/>
      <c r="B99" s="607"/>
      <c r="C99" s="606"/>
      <c r="D99" s="606"/>
      <c r="E99" s="606"/>
      <c r="F99" s="606"/>
      <c r="G99" s="606"/>
      <c r="H99" s="606"/>
      <c r="I99" s="608"/>
      <c r="J99" s="606"/>
      <c r="L99" s="518" t="s">
        <v>23</v>
      </c>
      <c r="M99" s="546">
        <v>0</v>
      </c>
      <c r="N99" s="551">
        <v>0</v>
      </c>
      <c r="O99" s="611">
        <v>0</v>
      </c>
      <c r="P99" s="589">
        <v>0</v>
      </c>
      <c r="Q99" s="610">
        <v>0</v>
      </c>
      <c r="R99" s="546">
        <v>0</v>
      </c>
      <c r="S99" s="551">
        <v>0</v>
      </c>
      <c r="T99" s="611">
        <v>0</v>
      </c>
      <c r="U99" s="589">
        <v>0</v>
      </c>
      <c r="V99" s="610">
        <f>+T99+U99</f>
        <v>0</v>
      </c>
      <c r="W99" s="549">
        <v>0</v>
      </c>
    </row>
    <row r="100" spans="1:27">
      <c r="A100" s="606"/>
      <c r="B100" s="607"/>
      <c r="C100" s="606"/>
      <c r="D100" s="606"/>
      <c r="E100" s="606"/>
      <c r="F100" s="606"/>
      <c r="G100" s="606"/>
      <c r="H100" s="606"/>
      <c r="I100" s="608"/>
      <c r="J100" s="606"/>
      <c r="L100" s="518" t="s">
        <v>25</v>
      </c>
      <c r="M100" s="546">
        <v>0</v>
      </c>
      <c r="N100" s="551">
        <v>0</v>
      </c>
      <c r="O100" s="611">
        <v>0</v>
      </c>
      <c r="P100" s="553">
        <v>0</v>
      </c>
      <c r="Q100" s="610">
        <v>0</v>
      </c>
      <c r="R100" s="546">
        <v>0</v>
      </c>
      <c r="S100" s="551">
        <v>0</v>
      </c>
      <c r="T100" s="611">
        <v>0</v>
      </c>
      <c r="U100" s="553">
        <v>0</v>
      </c>
      <c r="V100" s="610">
        <f t="shared" ref="V100" si="185">+T100+U100</f>
        <v>0</v>
      </c>
      <c r="W100" s="549">
        <v>0</v>
      </c>
    </row>
    <row r="101" spans="1:27" ht="13.5" thickBot="1">
      <c r="A101" s="621"/>
      <c r="B101" s="607"/>
      <c r="C101" s="606"/>
      <c r="D101" s="606"/>
      <c r="E101" s="606"/>
      <c r="F101" s="606"/>
      <c r="G101" s="606"/>
      <c r="H101" s="606"/>
      <c r="I101" s="608"/>
      <c r="J101" s="621"/>
      <c r="L101" s="518" t="s">
        <v>26</v>
      </c>
      <c r="M101" s="546">
        <v>0</v>
      </c>
      <c r="N101" s="551">
        <v>0</v>
      </c>
      <c r="O101" s="611">
        <v>0</v>
      </c>
      <c r="P101" s="553">
        <v>0</v>
      </c>
      <c r="Q101" s="610">
        <f>+O101+P101</f>
        <v>0</v>
      </c>
      <c r="R101" s="546">
        <v>0</v>
      </c>
      <c r="S101" s="551">
        <v>0</v>
      </c>
      <c r="T101" s="611">
        <v>0</v>
      </c>
      <c r="U101" s="553">
        <v>0</v>
      </c>
      <c r="V101" s="610">
        <f>+T101+U101</f>
        <v>0</v>
      </c>
      <c r="W101" s="549">
        <v>0</v>
      </c>
    </row>
    <row r="102" spans="1:27" ht="14.25" thickTop="1" thickBot="1">
      <c r="A102" s="606"/>
      <c r="B102" s="607"/>
      <c r="C102" s="606"/>
      <c r="D102" s="606"/>
      <c r="E102" s="606"/>
      <c r="F102" s="606"/>
      <c r="G102" s="606"/>
      <c r="H102" s="606"/>
      <c r="I102" s="608"/>
      <c r="J102" s="606"/>
      <c r="L102" s="612" t="s">
        <v>27</v>
      </c>
      <c r="M102" s="613">
        <f>+M99+M100+M101</f>
        <v>0</v>
      </c>
      <c r="N102" s="614">
        <f t="shared" ref="N102:V102" si="186">+N99+N100+N101</f>
        <v>0</v>
      </c>
      <c r="O102" s="613">
        <f t="shared" si="186"/>
        <v>0</v>
      </c>
      <c r="P102" s="613">
        <f t="shared" si="186"/>
        <v>0</v>
      </c>
      <c r="Q102" s="613">
        <f t="shared" si="186"/>
        <v>0</v>
      </c>
      <c r="R102" s="613">
        <f t="shared" si="186"/>
        <v>0</v>
      </c>
      <c r="S102" s="614">
        <f t="shared" si="186"/>
        <v>0</v>
      </c>
      <c r="T102" s="613">
        <f t="shared" si="186"/>
        <v>0</v>
      </c>
      <c r="U102" s="613">
        <f t="shared" si="186"/>
        <v>0</v>
      </c>
      <c r="V102" s="613">
        <f t="shared" si="186"/>
        <v>0</v>
      </c>
      <c r="W102" s="616">
        <v>0</v>
      </c>
    </row>
    <row r="103" spans="1:27" s="511" customFormat="1" ht="14.25" thickTop="1" thickBot="1">
      <c r="A103" s="606"/>
      <c r="B103" s="607"/>
      <c r="C103" s="606"/>
      <c r="D103" s="606"/>
      <c r="E103" s="606"/>
      <c r="F103" s="606"/>
      <c r="G103" s="606"/>
      <c r="H103" s="606"/>
      <c r="I103" s="608"/>
      <c r="J103" s="606"/>
      <c r="L103" s="612" t="s">
        <v>92</v>
      </c>
      <c r="M103" s="613">
        <f>+M94+M98+M99+M100+M101</f>
        <v>0</v>
      </c>
      <c r="N103" s="614">
        <f t="shared" ref="N103:V103" si="187">+N94+N98+N99+N100+N101</f>
        <v>0</v>
      </c>
      <c r="O103" s="613">
        <f t="shared" si="187"/>
        <v>0</v>
      </c>
      <c r="P103" s="613">
        <f t="shared" si="187"/>
        <v>0</v>
      </c>
      <c r="Q103" s="613">
        <f t="shared" si="187"/>
        <v>0</v>
      </c>
      <c r="R103" s="613">
        <f t="shared" si="187"/>
        <v>0</v>
      </c>
      <c r="S103" s="614">
        <f t="shared" si="187"/>
        <v>0</v>
      </c>
      <c r="T103" s="613">
        <f t="shared" si="187"/>
        <v>0</v>
      </c>
      <c r="U103" s="613">
        <f t="shared" si="187"/>
        <v>0</v>
      </c>
      <c r="V103" s="615">
        <f t="shared" si="187"/>
        <v>0</v>
      </c>
      <c r="W103" s="616">
        <f>IF(Q103=0,0,((V103/Q103)-1)*100)</f>
        <v>0</v>
      </c>
      <c r="X103" s="513"/>
      <c r="Y103" s="598"/>
      <c r="Z103" s="598"/>
      <c r="AA103" s="575"/>
    </row>
    <row r="104" spans="1:27" ht="14.25" thickTop="1" thickBot="1">
      <c r="A104" s="606"/>
      <c r="B104" s="607"/>
      <c r="C104" s="606"/>
      <c r="D104" s="606"/>
      <c r="E104" s="606"/>
      <c r="F104" s="606"/>
      <c r="G104" s="606"/>
      <c r="H104" s="606"/>
      <c r="I104" s="608"/>
      <c r="J104" s="606"/>
      <c r="L104" s="612" t="s">
        <v>89</v>
      </c>
      <c r="M104" s="613">
        <f>+M90+M94+M98+M102</f>
        <v>0</v>
      </c>
      <c r="N104" s="614">
        <f t="shared" ref="N104:V104" si="188">+N90+N94+N98+N102</f>
        <v>0</v>
      </c>
      <c r="O104" s="613">
        <f t="shared" si="188"/>
        <v>0</v>
      </c>
      <c r="P104" s="613">
        <f t="shared" si="188"/>
        <v>5</v>
      </c>
      <c r="Q104" s="615">
        <f t="shared" si="188"/>
        <v>5</v>
      </c>
      <c r="R104" s="613">
        <f t="shared" si="188"/>
        <v>0</v>
      </c>
      <c r="S104" s="614">
        <f t="shared" si="188"/>
        <v>0</v>
      </c>
      <c r="T104" s="613">
        <f t="shared" si="188"/>
        <v>0</v>
      </c>
      <c r="U104" s="613">
        <f t="shared" si="188"/>
        <v>0</v>
      </c>
      <c r="V104" s="615">
        <f t="shared" si="188"/>
        <v>0</v>
      </c>
      <c r="W104" s="616">
        <f t="shared" ref="W104" si="189">IF(Q104=0,0,((V104/Q104)-1)*100)</f>
        <v>-100</v>
      </c>
      <c r="Y104" s="598"/>
      <c r="Z104" s="598"/>
    </row>
    <row r="105" spans="1:27" ht="14.25" thickTop="1" thickBot="1">
      <c r="A105" s="606"/>
      <c r="B105" s="607"/>
      <c r="C105" s="606"/>
      <c r="D105" s="606"/>
      <c r="E105" s="606"/>
      <c r="F105" s="606"/>
      <c r="G105" s="606"/>
      <c r="H105" s="606"/>
      <c r="I105" s="608"/>
      <c r="J105" s="606"/>
      <c r="L105" s="595" t="s">
        <v>59</v>
      </c>
      <c r="M105" s="511"/>
      <c r="N105" s="511"/>
      <c r="O105" s="511"/>
      <c r="P105" s="511"/>
      <c r="Q105" s="511"/>
      <c r="R105" s="511"/>
      <c r="S105" s="511"/>
      <c r="T105" s="511"/>
      <c r="U105" s="511"/>
      <c r="V105" s="511"/>
      <c r="W105" s="515"/>
    </row>
    <row r="106" spans="1:27" ht="13.5" thickTop="1">
      <c r="B106" s="607"/>
      <c r="C106" s="606"/>
      <c r="D106" s="606"/>
      <c r="E106" s="606"/>
      <c r="F106" s="606"/>
      <c r="G106" s="606"/>
      <c r="H106" s="606"/>
      <c r="I106" s="608"/>
      <c r="L106" s="1524" t="s">
        <v>44</v>
      </c>
      <c r="M106" s="1525"/>
      <c r="N106" s="1525"/>
      <c r="O106" s="1525"/>
      <c r="P106" s="1525"/>
      <c r="Q106" s="1525"/>
      <c r="R106" s="1525"/>
      <c r="S106" s="1525"/>
      <c r="T106" s="1525"/>
      <c r="U106" s="1525"/>
      <c r="V106" s="1525"/>
      <c r="W106" s="1526"/>
    </row>
    <row r="107" spans="1:27" ht="13.5" thickBot="1">
      <c r="B107" s="607"/>
      <c r="C107" s="606"/>
      <c r="D107" s="606"/>
      <c r="E107" s="606"/>
      <c r="F107" s="606"/>
      <c r="G107" s="606"/>
      <c r="H107" s="606"/>
      <c r="I107" s="608"/>
      <c r="L107" s="1527" t="s">
        <v>45</v>
      </c>
      <c r="M107" s="1528"/>
      <c r="N107" s="1528"/>
      <c r="O107" s="1528"/>
      <c r="P107" s="1528"/>
      <c r="Q107" s="1528"/>
      <c r="R107" s="1528"/>
      <c r="S107" s="1528"/>
      <c r="T107" s="1528"/>
      <c r="U107" s="1528"/>
      <c r="V107" s="1528"/>
      <c r="W107" s="1529"/>
    </row>
    <row r="108" spans="1:27" ht="14.25" thickTop="1" thickBot="1">
      <c r="B108" s="607"/>
      <c r="C108" s="606"/>
      <c r="D108" s="606"/>
      <c r="E108" s="606"/>
      <c r="F108" s="606"/>
      <c r="G108" s="606"/>
      <c r="H108" s="606"/>
      <c r="I108" s="608"/>
      <c r="L108" s="514"/>
      <c r="M108" s="511"/>
      <c r="N108" s="511"/>
      <c r="O108" s="511"/>
      <c r="P108" s="511"/>
      <c r="Q108" s="511"/>
      <c r="R108" s="511"/>
      <c r="S108" s="511"/>
      <c r="T108" s="511"/>
      <c r="U108" s="511"/>
      <c r="V108" s="511"/>
      <c r="W108" s="599" t="s">
        <v>40</v>
      </c>
    </row>
    <row r="109" spans="1:27" ht="14.25" thickTop="1" thickBot="1">
      <c r="B109" s="514"/>
      <c r="C109" s="511"/>
      <c r="D109" s="511"/>
      <c r="E109" s="511"/>
      <c r="F109" s="511"/>
      <c r="G109" s="511"/>
      <c r="H109" s="511"/>
      <c r="I109" s="515"/>
      <c r="L109" s="516"/>
      <c r="M109" s="1536" t="s">
        <v>90</v>
      </c>
      <c r="N109" s="1537"/>
      <c r="O109" s="1537"/>
      <c r="P109" s="1537"/>
      <c r="Q109" s="1538"/>
      <c r="R109" s="1536" t="s">
        <v>91</v>
      </c>
      <c r="S109" s="1537"/>
      <c r="T109" s="1537"/>
      <c r="U109" s="1537"/>
      <c r="V109" s="1538"/>
      <c r="W109" s="517" t="s">
        <v>4</v>
      </c>
    </row>
    <row r="110" spans="1:27" ht="12.75" customHeight="1" thickTop="1">
      <c r="B110" s="607"/>
      <c r="C110" s="606"/>
      <c r="D110" s="606"/>
      <c r="E110" s="606"/>
      <c r="F110" s="606"/>
      <c r="G110" s="606"/>
      <c r="H110" s="606"/>
      <c r="I110" s="608"/>
      <c r="L110" s="518" t="s">
        <v>5</v>
      </c>
      <c r="M110" s="519"/>
      <c r="N110" s="523"/>
      <c r="O110" s="600"/>
      <c r="P110" s="525"/>
      <c r="Q110" s="601"/>
      <c r="R110" s="519"/>
      <c r="S110" s="523"/>
      <c r="T110" s="600"/>
      <c r="U110" s="525"/>
      <c r="V110" s="601"/>
      <c r="W110" s="522" t="s">
        <v>6</v>
      </c>
    </row>
    <row r="111" spans="1:27" ht="13.5" thickBot="1">
      <c r="B111" s="607"/>
      <c r="C111" s="606"/>
      <c r="D111" s="606"/>
      <c r="E111" s="606"/>
      <c r="F111" s="606"/>
      <c r="G111" s="606"/>
      <c r="H111" s="606"/>
      <c r="I111" s="608"/>
      <c r="L111" s="526"/>
      <c r="M111" s="531" t="s">
        <v>41</v>
      </c>
      <c r="N111" s="532" t="s">
        <v>42</v>
      </c>
      <c r="O111" s="602" t="s">
        <v>43</v>
      </c>
      <c r="P111" s="534" t="s">
        <v>13</v>
      </c>
      <c r="Q111" s="603" t="s">
        <v>9</v>
      </c>
      <c r="R111" s="531" t="s">
        <v>41</v>
      </c>
      <c r="S111" s="532" t="s">
        <v>42</v>
      </c>
      <c r="T111" s="602" t="s">
        <v>43</v>
      </c>
      <c r="U111" s="534" t="s">
        <v>13</v>
      </c>
      <c r="V111" s="603" t="s">
        <v>9</v>
      </c>
      <c r="W111" s="530"/>
    </row>
    <row r="112" spans="1:27" ht="4.5" customHeight="1" thickTop="1">
      <c r="B112" s="607"/>
      <c r="C112" s="606"/>
      <c r="D112" s="606"/>
      <c r="E112" s="606"/>
      <c r="F112" s="606"/>
      <c r="G112" s="606"/>
      <c r="H112" s="606"/>
      <c r="I112" s="608"/>
      <c r="L112" s="518"/>
      <c r="M112" s="539"/>
      <c r="N112" s="540"/>
      <c r="O112" s="604"/>
      <c r="P112" s="542"/>
      <c r="Q112" s="605"/>
      <c r="R112" s="539"/>
      <c r="S112" s="540"/>
      <c r="T112" s="604"/>
      <c r="U112" s="542"/>
      <c r="V112" s="605"/>
      <c r="W112" s="544"/>
    </row>
    <row r="113" spans="1:26">
      <c r="B113" s="607"/>
      <c r="C113" s="606"/>
      <c r="D113" s="606"/>
      <c r="E113" s="606"/>
      <c r="F113" s="606"/>
      <c r="G113" s="606"/>
      <c r="H113" s="606"/>
      <c r="I113" s="608"/>
      <c r="L113" s="518" t="s">
        <v>14</v>
      </c>
      <c r="M113" s="546">
        <v>642</v>
      </c>
      <c r="N113" s="551">
        <v>234</v>
      </c>
      <c r="O113" s="609">
        <f>+M113+N113</f>
        <v>876</v>
      </c>
      <c r="P113" s="553">
        <v>0</v>
      </c>
      <c r="Q113" s="610">
        <f>+O113+P113</f>
        <v>876</v>
      </c>
      <c r="R113" s="546">
        <v>412</v>
      </c>
      <c r="S113" s="551">
        <v>217</v>
      </c>
      <c r="T113" s="611">
        <f>+R113+S113</f>
        <v>629</v>
      </c>
      <c r="U113" s="553">
        <v>0</v>
      </c>
      <c r="V113" s="610">
        <f>+T113+U113</f>
        <v>629</v>
      </c>
      <c r="W113" s="549">
        <f t="shared" ref="W113:W117" si="190">IF(Q113=0,0,((V113/Q113)-1)*100)</f>
        <v>-28.196347031963477</v>
      </c>
    </row>
    <row r="114" spans="1:26">
      <c r="B114" s="607"/>
      <c r="C114" s="606"/>
      <c r="D114" s="606"/>
      <c r="E114" s="606"/>
      <c r="F114" s="606"/>
      <c r="G114" s="606"/>
      <c r="H114" s="606"/>
      <c r="I114" s="608"/>
      <c r="L114" s="518" t="s">
        <v>15</v>
      </c>
      <c r="M114" s="546">
        <v>558</v>
      </c>
      <c r="N114" s="551">
        <v>183</v>
      </c>
      <c r="O114" s="609">
        <f>+M114+N114</f>
        <v>741</v>
      </c>
      <c r="P114" s="553">
        <v>0</v>
      </c>
      <c r="Q114" s="610">
        <f>+O114+P114</f>
        <v>741</v>
      </c>
      <c r="R114" s="546">
        <v>396</v>
      </c>
      <c r="S114" s="551">
        <v>218</v>
      </c>
      <c r="T114" s="611">
        <f>+S114+R114</f>
        <v>614</v>
      </c>
      <c r="U114" s="553">
        <v>0</v>
      </c>
      <c r="V114" s="610">
        <f>+T114+U114</f>
        <v>614</v>
      </c>
      <c r="W114" s="549">
        <f t="shared" si="190"/>
        <v>-17.139001349527661</v>
      </c>
    </row>
    <row r="115" spans="1:26" ht="13.5" thickBot="1">
      <c r="B115" s="607"/>
      <c r="C115" s="606"/>
      <c r="D115" s="606"/>
      <c r="E115" s="606"/>
      <c r="F115" s="606"/>
      <c r="G115" s="606"/>
      <c r="H115" s="606"/>
      <c r="I115" s="608"/>
      <c r="L115" s="526" t="s">
        <v>16</v>
      </c>
      <c r="M115" s="546">
        <v>562</v>
      </c>
      <c r="N115" s="551">
        <v>228</v>
      </c>
      <c r="O115" s="609">
        <f>+M115+N115</f>
        <v>790</v>
      </c>
      <c r="P115" s="553">
        <v>0</v>
      </c>
      <c r="Q115" s="610">
        <f>+O115+P115</f>
        <v>790</v>
      </c>
      <c r="R115" s="546">
        <v>484</v>
      </c>
      <c r="S115" s="551">
        <v>256</v>
      </c>
      <c r="T115" s="611">
        <f>+R115+S115</f>
        <v>740</v>
      </c>
      <c r="U115" s="553">
        <v>0</v>
      </c>
      <c r="V115" s="610">
        <f>+T115+U115</f>
        <v>740</v>
      </c>
      <c r="W115" s="549">
        <f t="shared" si="190"/>
        <v>-6.3291139240506329</v>
      </c>
    </row>
    <row r="116" spans="1:26" ht="13.5" customHeight="1" thickTop="1" thickBot="1">
      <c r="B116" s="607"/>
      <c r="C116" s="606"/>
      <c r="D116" s="606"/>
      <c r="E116" s="606"/>
      <c r="F116" s="606"/>
      <c r="G116" s="606"/>
      <c r="H116" s="606"/>
      <c r="I116" s="608"/>
      <c r="L116" s="612" t="s">
        <v>55</v>
      </c>
      <c r="M116" s="613">
        <f>+M113+M114+M115</f>
        <v>1762</v>
      </c>
      <c r="N116" s="614">
        <f>+N113+N114+N115</f>
        <v>645</v>
      </c>
      <c r="O116" s="613">
        <f t="shared" ref="O116:Q116" si="191">+O113+O114+O115</f>
        <v>2407</v>
      </c>
      <c r="P116" s="613">
        <f t="shared" si="191"/>
        <v>0</v>
      </c>
      <c r="Q116" s="615">
        <f t="shared" si="191"/>
        <v>2407</v>
      </c>
      <c r="R116" s="613">
        <f>+R113+R114+R115</f>
        <v>1292</v>
      </c>
      <c r="S116" s="614">
        <f>+S113+S114+S115</f>
        <v>691</v>
      </c>
      <c r="T116" s="613">
        <f t="shared" ref="T116:V116" si="192">+T113+T114+T115</f>
        <v>1983</v>
      </c>
      <c r="U116" s="613">
        <f t="shared" si="192"/>
        <v>0</v>
      </c>
      <c r="V116" s="615">
        <f t="shared" si="192"/>
        <v>1983</v>
      </c>
      <c r="W116" s="616">
        <f t="shared" si="190"/>
        <v>-17.615288741171586</v>
      </c>
      <c r="Y116" s="598"/>
      <c r="Z116" s="598"/>
    </row>
    <row r="117" spans="1:26" ht="13.5" thickTop="1">
      <c r="B117" s="607"/>
      <c r="C117" s="606"/>
      <c r="D117" s="606"/>
      <c r="E117" s="606"/>
      <c r="F117" s="606"/>
      <c r="G117" s="606"/>
      <c r="H117" s="606"/>
      <c r="I117" s="608"/>
      <c r="L117" s="518" t="s">
        <v>18</v>
      </c>
      <c r="M117" s="546">
        <v>516</v>
      </c>
      <c r="N117" s="551">
        <v>193</v>
      </c>
      <c r="O117" s="609">
        <f>+M117+N117</f>
        <v>709</v>
      </c>
      <c r="P117" s="553">
        <v>0</v>
      </c>
      <c r="Q117" s="610">
        <f>+O117+P117</f>
        <v>709</v>
      </c>
      <c r="R117" s="546">
        <v>650</v>
      </c>
      <c r="S117" s="551">
        <v>284</v>
      </c>
      <c r="T117" s="609">
        <f>+R117+S117</f>
        <v>934</v>
      </c>
      <c r="U117" s="553">
        <v>0</v>
      </c>
      <c r="V117" s="610">
        <f>+T117+U117</f>
        <v>934</v>
      </c>
      <c r="W117" s="549">
        <f t="shared" si="190"/>
        <v>31.734837799717909</v>
      </c>
      <c r="Y117" s="598"/>
      <c r="Z117" s="598"/>
    </row>
    <row r="118" spans="1:26">
      <c r="B118" s="607"/>
      <c r="C118" s="606"/>
      <c r="D118" s="606"/>
      <c r="E118" s="606"/>
      <c r="F118" s="606"/>
      <c r="G118" s="606"/>
      <c r="H118" s="606"/>
      <c r="I118" s="608"/>
      <c r="L118" s="518" t="s">
        <v>19</v>
      </c>
      <c r="M118" s="546">
        <v>536</v>
      </c>
      <c r="N118" s="551">
        <v>273</v>
      </c>
      <c r="O118" s="609">
        <f>+N118+M118</f>
        <v>809</v>
      </c>
      <c r="P118" s="553">
        <v>0</v>
      </c>
      <c r="Q118" s="610">
        <f>+P118+O118</f>
        <v>809</v>
      </c>
      <c r="R118" s="546">
        <v>517</v>
      </c>
      <c r="S118" s="551">
        <v>252</v>
      </c>
      <c r="T118" s="609">
        <f>+S118+R118</f>
        <v>769</v>
      </c>
      <c r="U118" s="553">
        <v>0</v>
      </c>
      <c r="V118" s="610">
        <f>+U118+T118</f>
        <v>769</v>
      </c>
      <c r="W118" s="549">
        <f>IF(Q118=0,0,((V118/Q118)-1)*100)</f>
        <v>-4.9443757725587183</v>
      </c>
      <c r="Y118" s="598"/>
      <c r="Z118" s="598"/>
    </row>
    <row r="119" spans="1:26" ht="13.5" thickBot="1">
      <c r="B119" s="607"/>
      <c r="C119" s="606"/>
      <c r="D119" s="606"/>
      <c r="E119" s="606"/>
      <c r="F119" s="606"/>
      <c r="G119" s="606"/>
      <c r="H119" s="606"/>
      <c r="I119" s="608"/>
      <c r="L119" s="518" t="s">
        <v>20</v>
      </c>
      <c r="M119" s="546">
        <v>574</v>
      </c>
      <c r="N119" s="551">
        <v>360</v>
      </c>
      <c r="O119" s="609">
        <f>+N119+M119</f>
        <v>934</v>
      </c>
      <c r="P119" s="553">
        <v>0</v>
      </c>
      <c r="Q119" s="610">
        <f>+P119+O119</f>
        <v>934</v>
      </c>
      <c r="R119" s="546">
        <v>539</v>
      </c>
      <c r="S119" s="551">
        <v>309</v>
      </c>
      <c r="T119" s="609">
        <f>+S119+R119</f>
        <v>848</v>
      </c>
      <c r="U119" s="553">
        <v>0</v>
      </c>
      <c r="V119" s="610">
        <f>+U119+T119</f>
        <v>848</v>
      </c>
      <c r="W119" s="549">
        <f>IF(Q119=0,0,((V119/Q119)-1)*100)</f>
        <v>-9.2077087794432586</v>
      </c>
      <c r="Y119" s="598"/>
      <c r="Z119" s="598"/>
    </row>
    <row r="120" spans="1:26" ht="14.25" thickTop="1" thickBot="1">
      <c r="A120" s="606"/>
      <c r="B120" s="607"/>
      <c r="C120" s="606"/>
      <c r="D120" s="606"/>
      <c r="E120" s="606"/>
      <c r="F120" s="606"/>
      <c r="G120" s="606"/>
      <c r="H120" s="606"/>
      <c r="I120" s="608"/>
      <c r="J120" s="606"/>
      <c r="L120" s="612" t="s">
        <v>87</v>
      </c>
      <c r="M120" s="613">
        <f>+M117+M118+M119</f>
        <v>1626</v>
      </c>
      <c r="N120" s="614">
        <f t="shared" ref="N120" si="193">+N117+N118+N119</f>
        <v>826</v>
      </c>
      <c r="O120" s="613">
        <f t="shared" ref="O120" si="194">+O117+O118+O119</f>
        <v>2452</v>
      </c>
      <c r="P120" s="613">
        <f t="shared" ref="P120" si="195">+P117+P118+P119</f>
        <v>0</v>
      </c>
      <c r="Q120" s="615">
        <f t="shared" ref="Q120" si="196">+Q117+Q118+Q119</f>
        <v>2452</v>
      </c>
      <c r="R120" s="613">
        <f t="shared" ref="R120" si="197">+R117+R118+R119</f>
        <v>1706</v>
      </c>
      <c r="S120" s="614">
        <f t="shared" ref="S120" si="198">+S117+S118+S119</f>
        <v>845</v>
      </c>
      <c r="T120" s="613">
        <f t="shared" ref="T120" si="199">+T117+T118+T119</f>
        <v>2551</v>
      </c>
      <c r="U120" s="613">
        <f t="shared" ref="U120" si="200">+U117+U118+U119</f>
        <v>0</v>
      </c>
      <c r="V120" s="615">
        <f t="shared" ref="V120" si="201">+V117+V118+V119</f>
        <v>2551</v>
      </c>
      <c r="W120" s="616">
        <f t="shared" ref="W120" si="202">IF(Q120=0,0,((V120/Q120)-1)*100)</f>
        <v>4.0375203915171243</v>
      </c>
      <c r="Y120" s="598"/>
      <c r="Z120" s="598"/>
    </row>
    <row r="121" spans="1:26" ht="13.5" thickTop="1">
      <c r="B121" s="607"/>
      <c r="C121" s="606"/>
      <c r="D121" s="606"/>
      <c r="E121" s="606"/>
      <c r="F121" s="606"/>
      <c r="G121" s="606"/>
      <c r="H121" s="606"/>
      <c r="I121" s="608"/>
      <c r="L121" s="518" t="s">
        <v>21</v>
      </c>
      <c r="M121" s="546">
        <v>490</v>
      </c>
      <c r="N121" s="551">
        <v>306</v>
      </c>
      <c r="O121" s="609">
        <f>+M121+N121</f>
        <v>796</v>
      </c>
      <c r="P121" s="553">
        <v>0</v>
      </c>
      <c r="Q121" s="610">
        <f>+O121+P121</f>
        <v>796</v>
      </c>
      <c r="R121" s="546">
        <v>428</v>
      </c>
      <c r="S121" s="551">
        <v>315</v>
      </c>
      <c r="T121" s="609">
        <f>+R121+S121</f>
        <v>743</v>
      </c>
      <c r="U121" s="553">
        <v>0</v>
      </c>
      <c r="V121" s="610">
        <f>+T121+U121</f>
        <v>743</v>
      </c>
      <c r="W121" s="549">
        <f t="shared" ref="W121:W125" si="203">IF(Q121=0,0,((V121/Q121)-1)*100)</f>
        <v>-6.6582914572864365</v>
      </c>
      <c r="Y121" s="598"/>
      <c r="Z121" s="598"/>
    </row>
    <row r="122" spans="1:26">
      <c r="B122" s="607"/>
      <c r="C122" s="606"/>
      <c r="D122" s="606"/>
      <c r="E122" s="606"/>
      <c r="F122" s="606"/>
      <c r="G122" s="606"/>
      <c r="H122" s="606"/>
      <c r="I122" s="608"/>
      <c r="L122" s="518" t="s">
        <v>88</v>
      </c>
      <c r="M122" s="546">
        <v>454</v>
      </c>
      <c r="N122" s="551">
        <v>260</v>
      </c>
      <c r="O122" s="609">
        <f>+N122+M122</f>
        <v>714</v>
      </c>
      <c r="P122" s="553">
        <v>2</v>
      </c>
      <c r="Q122" s="610">
        <f>+P122+O122</f>
        <v>716</v>
      </c>
      <c r="R122" s="546">
        <v>423</v>
      </c>
      <c r="S122" s="551">
        <v>366</v>
      </c>
      <c r="T122" s="609">
        <f>+S122+R122</f>
        <v>789</v>
      </c>
      <c r="U122" s="553">
        <v>0</v>
      </c>
      <c r="V122" s="610">
        <f>+U122+T122</f>
        <v>789</v>
      </c>
      <c r="W122" s="549">
        <f t="shared" si="203"/>
        <v>10.195530726256985</v>
      </c>
      <c r="Y122" s="598"/>
      <c r="Z122" s="598"/>
    </row>
    <row r="123" spans="1:26" ht="13.5" thickBot="1">
      <c r="B123" s="607"/>
      <c r="C123" s="606"/>
      <c r="D123" s="606"/>
      <c r="E123" s="606"/>
      <c r="F123" s="606"/>
      <c r="G123" s="606"/>
      <c r="H123" s="606"/>
      <c r="I123" s="608"/>
      <c r="L123" s="518" t="s">
        <v>22</v>
      </c>
      <c r="M123" s="546">
        <v>539</v>
      </c>
      <c r="N123" s="551">
        <v>212</v>
      </c>
      <c r="O123" s="611">
        <f>+N123+M123</f>
        <v>751</v>
      </c>
      <c r="P123" s="558">
        <v>0</v>
      </c>
      <c r="Q123" s="610">
        <f>+P123+O123</f>
        <v>751</v>
      </c>
      <c r="R123" s="546">
        <v>458</v>
      </c>
      <c r="S123" s="551">
        <v>291</v>
      </c>
      <c r="T123" s="611">
        <f>+S123+R123</f>
        <v>749</v>
      </c>
      <c r="U123" s="558">
        <v>0</v>
      </c>
      <c r="V123" s="610">
        <f>+U123+T123</f>
        <v>749</v>
      </c>
      <c r="W123" s="549">
        <f t="shared" si="203"/>
        <v>-0.26631158455392434</v>
      </c>
      <c r="Y123" s="598"/>
      <c r="Z123" s="598"/>
    </row>
    <row r="124" spans="1:26" ht="14.25" thickTop="1" thickBot="1">
      <c r="A124" s="606"/>
      <c r="B124" s="607"/>
      <c r="C124" s="606"/>
      <c r="D124" s="606"/>
      <c r="E124" s="606"/>
      <c r="F124" s="606"/>
      <c r="G124" s="606"/>
      <c r="H124" s="606"/>
      <c r="I124" s="608"/>
      <c r="J124" s="606"/>
      <c r="L124" s="617" t="s">
        <v>60</v>
      </c>
      <c r="M124" s="618">
        <f>+M121+M122+M123</f>
        <v>1483</v>
      </c>
      <c r="N124" s="618">
        <f t="shared" ref="N124" si="204">+N121+N122+N123</f>
        <v>778</v>
      </c>
      <c r="O124" s="619">
        <f t="shared" ref="O124" si="205">+O121+O122+O123</f>
        <v>2261</v>
      </c>
      <c r="P124" s="619">
        <f t="shared" ref="P124" si="206">+P121+P122+P123</f>
        <v>2</v>
      </c>
      <c r="Q124" s="619">
        <f t="shared" ref="Q124" si="207">+Q121+Q122+Q123</f>
        <v>2263</v>
      </c>
      <c r="R124" s="618">
        <f t="shared" ref="R124" si="208">+R121+R122+R123</f>
        <v>1309</v>
      </c>
      <c r="S124" s="618">
        <f t="shared" ref="S124" si="209">+S121+S122+S123</f>
        <v>972</v>
      </c>
      <c r="T124" s="619">
        <f t="shared" ref="T124" si="210">+T121+T122+T123</f>
        <v>2281</v>
      </c>
      <c r="U124" s="619">
        <f t="shared" ref="U124" si="211">+U121+U122+U123</f>
        <v>0</v>
      </c>
      <c r="V124" s="619">
        <f t="shared" ref="V124" si="212">+V121+V122+V123</f>
        <v>2281</v>
      </c>
      <c r="W124" s="620">
        <f t="shared" si="203"/>
        <v>0.79540433053468806</v>
      </c>
      <c r="Y124" s="598"/>
      <c r="Z124" s="598"/>
    </row>
    <row r="125" spans="1:26" ht="13.5" thickTop="1">
      <c r="A125" s="622"/>
      <c r="B125" s="623"/>
      <c r="C125" s="624"/>
      <c r="D125" s="624"/>
      <c r="E125" s="624"/>
      <c r="F125" s="624"/>
      <c r="G125" s="624"/>
      <c r="H125" s="624"/>
      <c r="I125" s="608"/>
      <c r="J125" s="622"/>
      <c r="K125" s="622"/>
      <c r="L125" s="518" t="s">
        <v>23</v>
      </c>
      <c r="M125" s="546">
        <v>618</v>
      </c>
      <c r="N125" s="551">
        <v>214</v>
      </c>
      <c r="O125" s="611">
        <f>+M125+N125</f>
        <v>832</v>
      </c>
      <c r="P125" s="589">
        <v>0</v>
      </c>
      <c r="Q125" s="610">
        <f>+O125+P125</f>
        <v>832</v>
      </c>
      <c r="R125" s="546">
        <v>446</v>
      </c>
      <c r="S125" s="551">
        <v>294</v>
      </c>
      <c r="T125" s="611">
        <f>+R125+S125</f>
        <v>740</v>
      </c>
      <c r="U125" s="589">
        <v>0</v>
      </c>
      <c r="V125" s="610">
        <f>+T125+U125</f>
        <v>740</v>
      </c>
      <c r="W125" s="549">
        <f t="shared" si="203"/>
        <v>-11.057692307692314</v>
      </c>
    </row>
    <row r="126" spans="1:26" ht="13.5" customHeight="1">
      <c r="A126" s="622"/>
      <c r="B126" s="625"/>
      <c r="C126" s="626"/>
      <c r="D126" s="626"/>
      <c r="E126" s="626"/>
      <c r="F126" s="626"/>
      <c r="G126" s="626"/>
      <c r="H126" s="626"/>
      <c r="I126" s="608"/>
      <c r="J126" s="622"/>
      <c r="K126" s="622"/>
      <c r="L126" s="518" t="s">
        <v>25</v>
      </c>
      <c r="M126" s="546">
        <v>559</v>
      </c>
      <c r="N126" s="551">
        <v>277</v>
      </c>
      <c r="O126" s="611">
        <f>+N126+M126</f>
        <v>836</v>
      </c>
      <c r="P126" s="553">
        <v>0</v>
      </c>
      <c r="Q126" s="610">
        <f>+P126+O126</f>
        <v>836</v>
      </c>
      <c r="R126" s="546">
        <v>471</v>
      </c>
      <c r="S126" s="551">
        <v>338</v>
      </c>
      <c r="T126" s="611">
        <f>+S126+R126</f>
        <v>809</v>
      </c>
      <c r="U126" s="553">
        <v>1</v>
      </c>
      <c r="V126" s="610">
        <f>+U126+T126</f>
        <v>810</v>
      </c>
      <c r="W126" s="549">
        <f>IF(Q126=0,0,((V126/Q126)-1)*100)</f>
        <v>-3.1100478468899517</v>
      </c>
    </row>
    <row r="127" spans="1:26" ht="13.5" customHeight="1" thickBot="1">
      <c r="A127" s="622"/>
      <c r="B127" s="625"/>
      <c r="C127" s="626"/>
      <c r="D127" s="626"/>
      <c r="E127" s="626"/>
      <c r="F127" s="626"/>
      <c r="G127" s="626"/>
      <c r="H127" s="626"/>
      <c r="I127" s="608"/>
      <c r="J127" s="622"/>
      <c r="K127" s="622"/>
      <c r="L127" s="518" t="s">
        <v>26</v>
      </c>
      <c r="M127" s="546">
        <v>463</v>
      </c>
      <c r="N127" s="551">
        <v>215</v>
      </c>
      <c r="O127" s="611">
        <f>+N127+M127</f>
        <v>678</v>
      </c>
      <c r="P127" s="553">
        <v>0</v>
      </c>
      <c r="Q127" s="610">
        <f>O127+P127</f>
        <v>678</v>
      </c>
      <c r="R127" s="546">
        <v>393</v>
      </c>
      <c r="S127" s="551">
        <v>332</v>
      </c>
      <c r="T127" s="611">
        <f>+S127+R127</f>
        <v>725</v>
      </c>
      <c r="U127" s="553">
        <v>1</v>
      </c>
      <c r="V127" s="610">
        <f>T127+U127</f>
        <v>726</v>
      </c>
      <c r="W127" s="549">
        <f>IF(Q127=0,0,((V127/Q127)-1)*100)</f>
        <v>7.079646017699126</v>
      </c>
    </row>
    <row r="128" spans="1:26" ht="14.25" thickTop="1" thickBot="1">
      <c r="A128" s="606"/>
      <c r="B128" s="607"/>
      <c r="C128" s="606"/>
      <c r="D128" s="606"/>
      <c r="E128" s="606"/>
      <c r="F128" s="606"/>
      <c r="G128" s="606"/>
      <c r="H128" s="606"/>
      <c r="I128" s="608"/>
      <c r="J128" s="606"/>
      <c r="L128" s="612" t="s">
        <v>27</v>
      </c>
      <c r="M128" s="613">
        <f>+M125+M126+M127</f>
        <v>1640</v>
      </c>
      <c r="N128" s="614">
        <f t="shared" ref="N128" si="213">+N125+N126+N127</f>
        <v>706</v>
      </c>
      <c r="O128" s="613">
        <f t="shared" ref="O128" si="214">+O125+O126+O127</f>
        <v>2346</v>
      </c>
      <c r="P128" s="613">
        <f t="shared" ref="P128" si="215">+P125+P126+P127</f>
        <v>0</v>
      </c>
      <c r="Q128" s="613">
        <f t="shared" ref="Q128" si="216">+Q125+Q126+Q127</f>
        <v>2346</v>
      </c>
      <c r="R128" s="613">
        <f t="shared" ref="R128" si="217">+R125+R126+R127</f>
        <v>1310</v>
      </c>
      <c r="S128" s="614">
        <f t="shared" ref="S128" si="218">+S125+S126+S127</f>
        <v>964</v>
      </c>
      <c r="T128" s="613">
        <f t="shared" ref="T128" si="219">+T125+T126+T127</f>
        <v>2274</v>
      </c>
      <c r="U128" s="613">
        <f t="shared" ref="U128" si="220">+U125+U126+U127</f>
        <v>2</v>
      </c>
      <c r="V128" s="613">
        <f t="shared" ref="V128" si="221">+V125+V126+V127</f>
        <v>2276</v>
      </c>
      <c r="W128" s="616">
        <v>0</v>
      </c>
    </row>
    <row r="129" spans="1:27" s="511" customFormat="1" ht="14.25" thickTop="1" thickBot="1">
      <c r="A129" s="606"/>
      <c r="B129" s="607"/>
      <c r="C129" s="606"/>
      <c r="D129" s="606"/>
      <c r="E129" s="606"/>
      <c r="F129" s="606"/>
      <c r="G129" s="606"/>
      <c r="H129" s="606"/>
      <c r="I129" s="608"/>
      <c r="J129" s="606"/>
      <c r="L129" s="612" t="s">
        <v>92</v>
      </c>
      <c r="M129" s="613">
        <f>+M120+M124+M125+M126+M127</f>
        <v>4749</v>
      </c>
      <c r="N129" s="614">
        <f t="shared" ref="N129:V129" si="222">+N120+N124+N125+N126+N127</f>
        <v>2310</v>
      </c>
      <c r="O129" s="613">
        <f t="shared" si="222"/>
        <v>7059</v>
      </c>
      <c r="P129" s="613">
        <f t="shared" si="222"/>
        <v>2</v>
      </c>
      <c r="Q129" s="613">
        <f t="shared" si="222"/>
        <v>7061</v>
      </c>
      <c r="R129" s="613">
        <f t="shared" si="222"/>
        <v>4325</v>
      </c>
      <c r="S129" s="614">
        <f t="shared" si="222"/>
        <v>2781</v>
      </c>
      <c r="T129" s="613">
        <f t="shared" si="222"/>
        <v>7106</v>
      </c>
      <c r="U129" s="613">
        <f t="shared" si="222"/>
        <v>2</v>
      </c>
      <c r="V129" s="615">
        <f t="shared" si="222"/>
        <v>7108</v>
      </c>
      <c r="W129" s="616">
        <f>IF(Q129=0,0,((V129/Q129)-1)*100)</f>
        <v>0.66562809800312372</v>
      </c>
      <c r="X129" s="513"/>
      <c r="Y129" s="598"/>
      <c r="Z129" s="598"/>
      <c r="AA129" s="575"/>
    </row>
    <row r="130" spans="1:27" ht="14.25" thickTop="1" thickBot="1">
      <c r="A130" s="606"/>
      <c r="B130" s="607"/>
      <c r="C130" s="606"/>
      <c r="D130" s="606"/>
      <c r="E130" s="606"/>
      <c r="F130" s="606"/>
      <c r="G130" s="606"/>
      <c r="H130" s="606"/>
      <c r="I130" s="608"/>
      <c r="J130" s="606"/>
      <c r="L130" s="612" t="s">
        <v>89</v>
      </c>
      <c r="M130" s="613">
        <f>+M116+M120+M124+M128</f>
        <v>6511</v>
      </c>
      <c r="N130" s="614">
        <f t="shared" ref="N130:V130" si="223">+N116+N120+N124+N128</f>
        <v>2955</v>
      </c>
      <c r="O130" s="613">
        <f t="shared" si="223"/>
        <v>9466</v>
      </c>
      <c r="P130" s="613">
        <f t="shared" si="223"/>
        <v>2</v>
      </c>
      <c r="Q130" s="615">
        <f t="shared" si="223"/>
        <v>9468</v>
      </c>
      <c r="R130" s="613">
        <f t="shared" si="223"/>
        <v>5617</v>
      </c>
      <c r="S130" s="614">
        <f t="shared" si="223"/>
        <v>3472</v>
      </c>
      <c r="T130" s="613">
        <f t="shared" si="223"/>
        <v>9089</v>
      </c>
      <c r="U130" s="613">
        <f t="shared" si="223"/>
        <v>2</v>
      </c>
      <c r="V130" s="615">
        <f t="shared" si="223"/>
        <v>9091</v>
      </c>
      <c r="W130" s="616">
        <f t="shared" ref="W130" si="224">IF(Q130=0,0,((V130/Q130)-1)*100)</f>
        <v>-3.9818335445711894</v>
      </c>
      <c r="Y130" s="598"/>
      <c r="Z130" s="598"/>
    </row>
    <row r="131" spans="1:27" ht="14.25" thickTop="1" thickBot="1">
      <c r="B131" s="607"/>
      <c r="C131" s="606"/>
      <c r="D131" s="606"/>
      <c r="E131" s="606"/>
      <c r="F131" s="606"/>
      <c r="G131" s="606"/>
      <c r="H131" s="606"/>
      <c r="I131" s="608"/>
      <c r="L131" s="595" t="s">
        <v>59</v>
      </c>
      <c r="M131" s="511"/>
      <c r="N131" s="511"/>
      <c r="O131" s="511"/>
      <c r="P131" s="511"/>
      <c r="Q131" s="511"/>
      <c r="R131" s="511"/>
      <c r="S131" s="511"/>
      <c r="T131" s="511"/>
      <c r="U131" s="511"/>
      <c r="V131" s="511"/>
      <c r="W131" s="627"/>
    </row>
    <row r="132" spans="1:27" ht="13.5" thickTop="1">
      <c r="B132" s="607"/>
      <c r="C132" s="606"/>
      <c r="D132" s="606"/>
      <c r="E132" s="606"/>
      <c r="F132" s="606"/>
      <c r="G132" s="606"/>
      <c r="H132" s="606"/>
      <c r="I132" s="608"/>
      <c r="L132" s="1524" t="s">
        <v>46</v>
      </c>
      <c r="M132" s="1525"/>
      <c r="N132" s="1525"/>
      <c r="O132" s="1525"/>
      <c r="P132" s="1525"/>
      <c r="Q132" s="1525"/>
      <c r="R132" s="1525"/>
      <c r="S132" s="1525"/>
      <c r="T132" s="1525"/>
      <c r="U132" s="1525"/>
      <c r="V132" s="1525"/>
      <c r="W132" s="1526"/>
    </row>
    <row r="133" spans="1:27" ht="18" thickBot="1">
      <c r="B133" s="607"/>
      <c r="C133" s="606"/>
      <c r="D133" s="606"/>
      <c r="E133" s="606"/>
      <c r="F133" s="606"/>
      <c r="G133" s="606"/>
      <c r="H133" s="606"/>
      <c r="I133" s="608"/>
      <c r="L133" s="1527" t="s">
        <v>56</v>
      </c>
      <c r="M133" s="1528"/>
      <c r="N133" s="1528"/>
      <c r="O133" s="1528"/>
      <c r="P133" s="1528"/>
      <c r="Q133" s="1528"/>
      <c r="R133" s="1528"/>
      <c r="S133" s="1528"/>
      <c r="T133" s="1528"/>
      <c r="U133" s="1528"/>
      <c r="V133" s="1528"/>
      <c r="W133" s="1529"/>
      <c r="Z133" s="628"/>
    </row>
    <row r="134" spans="1:27" ht="17.25" customHeight="1" thickTop="1" thickBot="1">
      <c r="B134" s="607"/>
      <c r="C134" s="606"/>
      <c r="D134" s="606"/>
      <c r="E134" s="606"/>
      <c r="F134" s="606"/>
      <c r="G134" s="606"/>
      <c r="H134" s="606"/>
      <c r="I134" s="608"/>
      <c r="L134" s="514"/>
      <c r="M134" s="511"/>
      <c r="N134" s="511"/>
      <c r="O134" s="511"/>
      <c r="P134" s="511"/>
      <c r="Q134" s="511"/>
      <c r="R134" s="511"/>
      <c r="S134" s="511"/>
      <c r="T134" s="511"/>
      <c r="U134" s="511"/>
      <c r="V134" s="511"/>
      <c r="W134" s="599" t="s">
        <v>40</v>
      </c>
      <c r="Z134" s="629"/>
    </row>
    <row r="135" spans="1:27" ht="14.25" thickTop="1" thickBot="1">
      <c r="B135" s="514"/>
      <c r="C135" s="511"/>
      <c r="D135" s="511"/>
      <c r="E135" s="511"/>
      <c r="F135" s="511"/>
      <c r="G135" s="511"/>
      <c r="H135" s="511"/>
      <c r="I135" s="515"/>
      <c r="L135" s="516"/>
      <c r="M135" s="1536" t="s">
        <v>90</v>
      </c>
      <c r="N135" s="1537"/>
      <c r="O135" s="1537"/>
      <c r="P135" s="1537"/>
      <c r="Q135" s="1538"/>
      <c r="R135" s="1536" t="s">
        <v>91</v>
      </c>
      <c r="S135" s="1537"/>
      <c r="T135" s="1537"/>
      <c r="U135" s="1537"/>
      <c r="V135" s="1538"/>
      <c r="W135" s="517" t="s">
        <v>4</v>
      </c>
    </row>
    <row r="136" spans="1:27" ht="18" thickTop="1">
      <c r="B136" s="607"/>
      <c r="C136" s="606"/>
      <c r="D136" s="606"/>
      <c r="E136" s="606"/>
      <c r="F136" s="606"/>
      <c r="G136" s="606"/>
      <c r="H136" s="606"/>
      <c r="I136" s="608"/>
      <c r="L136" s="518" t="s">
        <v>5</v>
      </c>
      <c r="M136" s="519"/>
      <c r="N136" s="523"/>
      <c r="O136" s="600"/>
      <c r="P136" s="525"/>
      <c r="Q136" s="601"/>
      <c r="R136" s="519"/>
      <c r="S136" s="523"/>
      <c r="T136" s="600"/>
      <c r="U136" s="525"/>
      <c r="V136" s="601"/>
      <c r="W136" s="522" t="s">
        <v>6</v>
      </c>
      <c r="Z136" s="629"/>
    </row>
    <row r="137" spans="1:27" ht="13.5" thickBot="1">
      <c r="B137" s="607"/>
      <c r="C137" s="606"/>
      <c r="D137" s="606"/>
      <c r="E137" s="606"/>
      <c r="F137" s="606"/>
      <c r="G137" s="606"/>
      <c r="H137" s="606"/>
      <c r="I137" s="608"/>
      <c r="L137" s="526"/>
      <c r="M137" s="531" t="s">
        <v>41</v>
      </c>
      <c r="N137" s="532" t="s">
        <v>42</v>
      </c>
      <c r="O137" s="602" t="s">
        <v>43</v>
      </c>
      <c r="P137" s="534" t="s">
        <v>13</v>
      </c>
      <c r="Q137" s="603" t="s">
        <v>9</v>
      </c>
      <c r="R137" s="531" t="s">
        <v>41</v>
      </c>
      <c r="S137" s="532" t="s">
        <v>42</v>
      </c>
      <c r="T137" s="602" t="s">
        <v>43</v>
      </c>
      <c r="U137" s="534" t="s">
        <v>13</v>
      </c>
      <c r="V137" s="603" t="s">
        <v>9</v>
      </c>
      <c r="W137" s="530"/>
    </row>
    <row r="138" spans="1:27" ht="4.5" customHeight="1" thickTop="1">
      <c r="B138" s="607"/>
      <c r="C138" s="606"/>
      <c r="D138" s="606"/>
      <c r="E138" s="606"/>
      <c r="F138" s="606"/>
      <c r="G138" s="606"/>
      <c r="H138" s="606"/>
      <c r="I138" s="608"/>
      <c r="L138" s="518"/>
      <c r="M138" s="539"/>
      <c r="N138" s="540"/>
      <c r="O138" s="604"/>
      <c r="P138" s="542"/>
      <c r="Q138" s="605"/>
      <c r="R138" s="539"/>
      <c r="S138" s="540"/>
      <c r="T138" s="604"/>
      <c r="U138" s="542"/>
      <c r="V138" s="605"/>
      <c r="W138" s="544"/>
    </row>
    <row r="139" spans="1:27">
      <c r="B139" s="607"/>
      <c r="C139" s="606"/>
      <c r="D139" s="606"/>
      <c r="E139" s="606"/>
      <c r="F139" s="606"/>
      <c r="G139" s="606"/>
      <c r="H139" s="606"/>
      <c r="I139" s="608"/>
      <c r="L139" s="518" t="s">
        <v>14</v>
      </c>
      <c r="M139" s="546">
        <f t="shared" ref="M139:N141" si="225">+M87+M113</f>
        <v>642</v>
      </c>
      <c r="N139" s="551">
        <f t="shared" si="225"/>
        <v>234</v>
      </c>
      <c r="O139" s="609">
        <f>+M139+N139</f>
        <v>876</v>
      </c>
      <c r="P139" s="553">
        <f>+P87+P113</f>
        <v>0</v>
      </c>
      <c r="Q139" s="610">
        <f>+O139+P139</f>
        <v>876</v>
      </c>
      <c r="R139" s="546">
        <f t="shared" ref="R139:S141" si="226">+R87+R113</f>
        <v>412</v>
      </c>
      <c r="S139" s="551">
        <f t="shared" si="226"/>
        <v>217</v>
      </c>
      <c r="T139" s="609">
        <f>+R139+S139</f>
        <v>629</v>
      </c>
      <c r="U139" s="553">
        <f>+U87+U113</f>
        <v>0</v>
      </c>
      <c r="V139" s="610">
        <f>+T139+U139</f>
        <v>629</v>
      </c>
      <c r="W139" s="549">
        <f>IF(Q139=0,0,((V139/Q139)-1)*100)</f>
        <v>-28.196347031963477</v>
      </c>
      <c r="Z139" s="598"/>
    </row>
    <row r="140" spans="1:27">
      <c r="B140" s="607"/>
      <c r="C140" s="606"/>
      <c r="D140" s="606"/>
      <c r="E140" s="606"/>
      <c r="F140" s="606"/>
      <c r="G140" s="606"/>
      <c r="H140" s="606"/>
      <c r="I140" s="608"/>
      <c r="L140" s="518" t="s">
        <v>15</v>
      </c>
      <c r="M140" s="546">
        <f t="shared" si="225"/>
        <v>558</v>
      </c>
      <c r="N140" s="551">
        <f t="shared" si="225"/>
        <v>183</v>
      </c>
      <c r="O140" s="609">
        <f t="shared" ref="O140:O141" si="227">+M140+N140</f>
        <v>741</v>
      </c>
      <c r="P140" s="553">
        <f>+P88+P114</f>
        <v>0</v>
      </c>
      <c r="Q140" s="610">
        <f t="shared" ref="Q140:Q141" si="228">+O140+P140</f>
        <v>741</v>
      </c>
      <c r="R140" s="546">
        <f t="shared" si="226"/>
        <v>396</v>
      </c>
      <c r="S140" s="551">
        <f t="shared" si="226"/>
        <v>218</v>
      </c>
      <c r="T140" s="609">
        <f t="shared" ref="T140:T141" si="229">+R140+S140</f>
        <v>614</v>
      </c>
      <c r="U140" s="553">
        <f>+U88+U114</f>
        <v>0</v>
      </c>
      <c r="V140" s="610">
        <f t="shared" ref="V140:V141" si="230">+T140+U140</f>
        <v>614</v>
      </c>
      <c r="W140" s="549">
        <f t="shared" ref="W140:W143" si="231">IF(Q140=0,0,((V140/Q140)-1)*100)</f>
        <v>-17.139001349527661</v>
      </c>
      <c r="Z140" s="598"/>
    </row>
    <row r="141" spans="1:27" ht="13.5" thickBot="1">
      <c r="B141" s="607"/>
      <c r="C141" s="606"/>
      <c r="D141" s="606"/>
      <c r="E141" s="606"/>
      <c r="F141" s="606"/>
      <c r="G141" s="606"/>
      <c r="H141" s="606"/>
      <c r="I141" s="608"/>
      <c r="L141" s="526" t="s">
        <v>16</v>
      </c>
      <c r="M141" s="546">
        <f t="shared" si="225"/>
        <v>562</v>
      </c>
      <c r="N141" s="551">
        <f t="shared" si="225"/>
        <v>228</v>
      </c>
      <c r="O141" s="609">
        <f t="shared" si="227"/>
        <v>790</v>
      </c>
      <c r="P141" s="553">
        <f>+P89+P115</f>
        <v>5</v>
      </c>
      <c r="Q141" s="610">
        <f t="shared" si="228"/>
        <v>795</v>
      </c>
      <c r="R141" s="546">
        <f t="shared" si="226"/>
        <v>484</v>
      </c>
      <c r="S141" s="551">
        <f t="shared" si="226"/>
        <v>256</v>
      </c>
      <c r="T141" s="609">
        <f t="shared" si="229"/>
        <v>740</v>
      </c>
      <c r="U141" s="553">
        <f>+U89+U115</f>
        <v>0</v>
      </c>
      <c r="V141" s="610">
        <f t="shared" si="230"/>
        <v>740</v>
      </c>
      <c r="W141" s="549">
        <f t="shared" si="231"/>
        <v>-6.9182389937106903</v>
      </c>
      <c r="Z141" s="598"/>
    </row>
    <row r="142" spans="1:27" ht="14.25" thickTop="1" thickBot="1">
      <c r="B142" s="607"/>
      <c r="C142" s="606"/>
      <c r="D142" s="606"/>
      <c r="E142" s="606"/>
      <c r="F142" s="606"/>
      <c r="G142" s="606"/>
      <c r="H142" s="606"/>
      <c r="I142" s="608"/>
      <c r="L142" s="612" t="s">
        <v>55</v>
      </c>
      <c r="M142" s="613">
        <f t="shared" ref="M142:Q142" si="232">+M139+M140+M141</f>
        <v>1762</v>
      </c>
      <c r="N142" s="614">
        <f t="shared" si="232"/>
        <v>645</v>
      </c>
      <c r="O142" s="613">
        <f t="shared" si="232"/>
        <v>2407</v>
      </c>
      <c r="P142" s="613">
        <f t="shared" si="232"/>
        <v>5</v>
      </c>
      <c r="Q142" s="615">
        <f t="shared" si="232"/>
        <v>2412</v>
      </c>
      <c r="R142" s="613">
        <f t="shared" ref="R142:V142" si="233">+R139+R140+R141</f>
        <v>1292</v>
      </c>
      <c r="S142" s="614">
        <f t="shared" si="233"/>
        <v>691</v>
      </c>
      <c r="T142" s="613">
        <f t="shared" si="233"/>
        <v>1983</v>
      </c>
      <c r="U142" s="613">
        <f t="shared" si="233"/>
        <v>0</v>
      </c>
      <c r="V142" s="615">
        <f t="shared" si="233"/>
        <v>1983</v>
      </c>
      <c r="W142" s="616">
        <f t="shared" si="231"/>
        <v>-17.7860696517413</v>
      </c>
      <c r="Y142" s="598"/>
      <c r="Z142" s="598"/>
    </row>
    <row r="143" spans="1:27" ht="13.5" thickTop="1">
      <c r="B143" s="607"/>
      <c r="C143" s="606"/>
      <c r="D143" s="606"/>
      <c r="E143" s="606"/>
      <c r="F143" s="606"/>
      <c r="G143" s="606"/>
      <c r="H143" s="606"/>
      <c r="I143" s="608"/>
      <c r="L143" s="518" t="s">
        <v>18</v>
      </c>
      <c r="M143" s="546">
        <f>+M91+M117</f>
        <v>516</v>
      </c>
      <c r="N143" s="551">
        <f>+N91+N117</f>
        <v>193</v>
      </c>
      <c r="O143" s="609">
        <f t="shared" ref="O143" si="234">+M143+N143</f>
        <v>709</v>
      </c>
      <c r="P143" s="553">
        <f>+P91+P117</f>
        <v>0</v>
      </c>
      <c r="Q143" s="610">
        <f t="shared" ref="Q143" si="235">+O143+P143</f>
        <v>709</v>
      </c>
      <c r="R143" s="546">
        <f>+R91+R117</f>
        <v>650</v>
      </c>
      <c r="S143" s="551">
        <f>+S91+S117</f>
        <v>284</v>
      </c>
      <c r="T143" s="609">
        <f t="shared" ref="T143" si="236">+R143+S143</f>
        <v>934</v>
      </c>
      <c r="U143" s="553">
        <f>+U91+U117</f>
        <v>0</v>
      </c>
      <c r="V143" s="610">
        <f t="shared" ref="V143" si="237">+T143+U143</f>
        <v>934</v>
      </c>
      <c r="W143" s="549">
        <f t="shared" si="231"/>
        <v>31.734837799717909</v>
      </c>
      <c r="Y143" s="598"/>
      <c r="Z143" s="598"/>
    </row>
    <row r="144" spans="1:27">
      <c r="B144" s="607"/>
      <c r="C144" s="606"/>
      <c r="D144" s="606"/>
      <c r="E144" s="606"/>
      <c r="F144" s="606"/>
      <c r="G144" s="606"/>
      <c r="H144" s="606"/>
      <c r="I144" s="608"/>
      <c r="L144" s="518" t="s">
        <v>19</v>
      </c>
      <c r="M144" s="546">
        <f>+M118+M92</f>
        <v>536</v>
      </c>
      <c r="N144" s="551">
        <f>+N118+N92</f>
        <v>273</v>
      </c>
      <c r="O144" s="609">
        <f>+M144+N144</f>
        <v>809</v>
      </c>
      <c r="P144" s="553">
        <f>+P92+P118</f>
        <v>0</v>
      </c>
      <c r="Q144" s="610">
        <f>+O144+P144</f>
        <v>809</v>
      </c>
      <c r="R144" s="546">
        <f>+R118+R92</f>
        <v>517</v>
      </c>
      <c r="S144" s="551">
        <f>+S118+S92</f>
        <v>252</v>
      </c>
      <c r="T144" s="609">
        <f>+R144+S144</f>
        <v>769</v>
      </c>
      <c r="U144" s="553">
        <f>+U92+U118</f>
        <v>0</v>
      </c>
      <c r="V144" s="610">
        <f>+T144+U144</f>
        <v>769</v>
      </c>
      <c r="W144" s="549">
        <f>IF(Q144=0,0,((V144/Q144)-1)*100)</f>
        <v>-4.9443757725587183</v>
      </c>
      <c r="Y144" s="598"/>
      <c r="Z144" s="598"/>
    </row>
    <row r="145" spans="1:27" ht="13.5" thickBot="1">
      <c r="B145" s="607"/>
      <c r="C145" s="606"/>
      <c r="D145" s="606"/>
      <c r="E145" s="606"/>
      <c r="F145" s="606"/>
      <c r="G145" s="606"/>
      <c r="H145" s="606"/>
      <c r="I145" s="608"/>
      <c r="L145" s="518" t="s">
        <v>20</v>
      </c>
      <c r="M145" s="546">
        <f>+M93+M119</f>
        <v>574</v>
      </c>
      <c r="N145" s="551">
        <f>+N93+N119</f>
        <v>360</v>
      </c>
      <c r="O145" s="609">
        <f>+M145+N145</f>
        <v>934</v>
      </c>
      <c r="P145" s="553">
        <f>+P93+P119</f>
        <v>0</v>
      </c>
      <c r="Q145" s="610">
        <f>+O145+P145</f>
        <v>934</v>
      </c>
      <c r="R145" s="546">
        <f>+R93+R119</f>
        <v>539</v>
      </c>
      <c r="S145" s="551">
        <f>+S93+S119</f>
        <v>309</v>
      </c>
      <c r="T145" s="609">
        <f>+R145+S145</f>
        <v>848</v>
      </c>
      <c r="U145" s="553">
        <f>+U93+U119</f>
        <v>0</v>
      </c>
      <c r="V145" s="610">
        <f>+T145+U145</f>
        <v>848</v>
      </c>
      <c r="W145" s="549">
        <f>IF(Q145=0,0,((V145/Q145)-1)*100)</f>
        <v>-9.2077087794432586</v>
      </c>
      <c r="Y145" s="598"/>
      <c r="Z145" s="598"/>
    </row>
    <row r="146" spans="1:27" ht="14.25" thickTop="1" thickBot="1">
      <c r="A146" s="606"/>
      <c r="B146" s="607"/>
      <c r="C146" s="606"/>
      <c r="D146" s="606"/>
      <c r="E146" s="606"/>
      <c r="F146" s="606"/>
      <c r="G146" s="606"/>
      <c r="H146" s="606"/>
      <c r="I146" s="608"/>
      <c r="J146" s="606"/>
      <c r="L146" s="612" t="s">
        <v>87</v>
      </c>
      <c r="M146" s="613">
        <f>+M143+M144+M145</f>
        <v>1626</v>
      </c>
      <c r="N146" s="614">
        <f t="shared" ref="N146" si="238">+N143+N144+N145</f>
        <v>826</v>
      </c>
      <c r="O146" s="613">
        <f t="shared" ref="O146" si="239">+O143+O144+O145</f>
        <v>2452</v>
      </c>
      <c r="P146" s="613">
        <f t="shared" ref="P146" si="240">+P143+P144+P145</f>
        <v>0</v>
      </c>
      <c r="Q146" s="615">
        <f t="shared" ref="Q146" si="241">+Q143+Q144+Q145</f>
        <v>2452</v>
      </c>
      <c r="R146" s="613">
        <f t="shared" ref="R146" si="242">+R143+R144+R145</f>
        <v>1706</v>
      </c>
      <c r="S146" s="614">
        <f t="shared" ref="S146" si="243">+S143+S144+S145</f>
        <v>845</v>
      </c>
      <c r="T146" s="613">
        <f t="shared" ref="T146" si="244">+T143+T144+T145</f>
        <v>2551</v>
      </c>
      <c r="U146" s="613">
        <f t="shared" ref="U146" si="245">+U143+U144+U145</f>
        <v>0</v>
      </c>
      <c r="V146" s="615">
        <f t="shared" ref="V146" si="246">+V143+V144+V145</f>
        <v>2551</v>
      </c>
      <c r="W146" s="616">
        <f t="shared" ref="W146" si="247">IF(Q146=0,0,((V146/Q146)-1)*100)</f>
        <v>4.0375203915171243</v>
      </c>
      <c r="Y146" s="598"/>
      <c r="Z146" s="598"/>
    </row>
    <row r="147" spans="1:27" ht="13.5" thickTop="1">
      <c r="B147" s="607"/>
      <c r="C147" s="606"/>
      <c r="D147" s="606"/>
      <c r="E147" s="606"/>
      <c r="F147" s="606"/>
      <c r="G147" s="606"/>
      <c r="H147" s="606"/>
      <c r="I147" s="608"/>
      <c r="L147" s="518" t="s">
        <v>21</v>
      </c>
      <c r="M147" s="546">
        <f>+M95+M121</f>
        <v>490</v>
      </c>
      <c r="N147" s="551">
        <f>+N95+N121</f>
        <v>306</v>
      </c>
      <c r="O147" s="609">
        <f t="shared" ref="O147" si="248">+M147+N147</f>
        <v>796</v>
      </c>
      <c r="P147" s="553">
        <f>+P95+P121</f>
        <v>0</v>
      </c>
      <c r="Q147" s="610">
        <f t="shared" ref="Q147" si="249">+O147+P147</f>
        <v>796</v>
      </c>
      <c r="R147" s="546">
        <f>+R95+R121</f>
        <v>428</v>
      </c>
      <c r="S147" s="551">
        <f>+S95+S121</f>
        <v>315</v>
      </c>
      <c r="T147" s="609">
        <f t="shared" ref="T147" si="250">+R147+S147</f>
        <v>743</v>
      </c>
      <c r="U147" s="553">
        <f>+U95+U121</f>
        <v>0</v>
      </c>
      <c r="V147" s="610">
        <f t="shared" ref="V147" si="251">+T147+U147</f>
        <v>743</v>
      </c>
      <c r="W147" s="549">
        <f t="shared" ref="W147:W148" si="252">IF(Q147=0,0,((V147/Q147)-1)*100)</f>
        <v>-6.6582914572864365</v>
      </c>
      <c r="Y147" s="598"/>
      <c r="Z147" s="598"/>
    </row>
    <row r="148" spans="1:27">
      <c r="B148" s="607"/>
      <c r="C148" s="606"/>
      <c r="D148" s="606"/>
      <c r="E148" s="606"/>
      <c r="F148" s="606"/>
      <c r="G148" s="606"/>
      <c r="H148" s="606"/>
      <c r="I148" s="608"/>
      <c r="L148" s="518" t="s">
        <v>88</v>
      </c>
      <c r="M148" s="546">
        <f>+M122+M96</f>
        <v>454</v>
      </c>
      <c r="N148" s="551">
        <f>+N122+N96</f>
        <v>260</v>
      </c>
      <c r="O148" s="609">
        <f>+M148+N148</f>
        <v>714</v>
      </c>
      <c r="P148" s="553">
        <f>+P122+P96</f>
        <v>2</v>
      </c>
      <c r="Q148" s="610">
        <f>+O148+P148</f>
        <v>716</v>
      </c>
      <c r="R148" s="546">
        <f>+R122+R96</f>
        <v>423</v>
      </c>
      <c r="S148" s="551">
        <f>+S122+S96</f>
        <v>366</v>
      </c>
      <c r="T148" s="609">
        <f>+R148+S148</f>
        <v>789</v>
      </c>
      <c r="U148" s="553">
        <f>+U122+U96</f>
        <v>0</v>
      </c>
      <c r="V148" s="610">
        <f>+T148+U148</f>
        <v>789</v>
      </c>
      <c r="W148" s="549">
        <f t="shared" si="252"/>
        <v>10.195530726256985</v>
      </c>
      <c r="Y148" s="598"/>
      <c r="Z148" s="598"/>
    </row>
    <row r="149" spans="1:27" ht="13.5" thickBot="1">
      <c r="B149" s="607"/>
      <c r="C149" s="606"/>
      <c r="D149" s="606"/>
      <c r="E149" s="606"/>
      <c r="F149" s="606"/>
      <c r="G149" s="606"/>
      <c r="H149" s="606"/>
      <c r="I149" s="608"/>
      <c r="L149" s="518" t="s">
        <v>22</v>
      </c>
      <c r="M149" s="546">
        <f>+M123+M97</f>
        <v>539</v>
      </c>
      <c r="N149" s="551">
        <f>+N123+N97</f>
        <v>212</v>
      </c>
      <c r="O149" s="611">
        <f>+M149+N149</f>
        <v>751</v>
      </c>
      <c r="P149" s="558">
        <f>+P97+P123</f>
        <v>0</v>
      </c>
      <c r="Q149" s="610">
        <f>+O149+P149</f>
        <v>751</v>
      </c>
      <c r="R149" s="546">
        <f>+R123+R97</f>
        <v>458</v>
      </c>
      <c r="S149" s="551">
        <f>+S123+S97</f>
        <v>291</v>
      </c>
      <c r="T149" s="611">
        <f>+R149+S149</f>
        <v>749</v>
      </c>
      <c r="U149" s="558">
        <f>+U97+U123</f>
        <v>0</v>
      </c>
      <c r="V149" s="610">
        <f>+T149+U149</f>
        <v>749</v>
      </c>
      <c r="W149" s="549">
        <f>IF(Q149=0,0,((V149/Q149)-1)*100)</f>
        <v>-0.26631158455392434</v>
      </c>
      <c r="Y149" s="598"/>
      <c r="Z149" s="598"/>
    </row>
    <row r="150" spans="1:27" ht="14.25" thickTop="1" thickBot="1">
      <c r="A150" s="606"/>
      <c r="B150" s="607"/>
      <c r="C150" s="606"/>
      <c r="D150" s="606"/>
      <c r="E150" s="606"/>
      <c r="F150" s="606"/>
      <c r="G150" s="606"/>
      <c r="H150" s="606"/>
      <c r="I150" s="608"/>
      <c r="J150" s="606"/>
      <c r="L150" s="617" t="s">
        <v>60</v>
      </c>
      <c r="M150" s="618">
        <f>+M147+M148+M149</f>
        <v>1483</v>
      </c>
      <c r="N150" s="618">
        <f t="shared" ref="N150" si="253">+N147+N148+N149</f>
        <v>778</v>
      </c>
      <c r="O150" s="619">
        <f t="shared" ref="O150" si="254">+O147+O148+O149</f>
        <v>2261</v>
      </c>
      <c r="P150" s="619">
        <f t="shared" ref="P150" si="255">+P147+P148+P149</f>
        <v>2</v>
      </c>
      <c r="Q150" s="619">
        <f t="shared" ref="Q150" si="256">+Q147+Q148+Q149</f>
        <v>2263</v>
      </c>
      <c r="R150" s="618">
        <f t="shared" ref="R150" si="257">+R147+R148+R149</f>
        <v>1309</v>
      </c>
      <c r="S150" s="618">
        <f t="shared" ref="S150" si="258">+S147+S148+S149</f>
        <v>972</v>
      </c>
      <c r="T150" s="619">
        <f t="shared" ref="T150" si="259">+T147+T148+T149</f>
        <v>2281</v>
      </c>
      <c r="U150" s="619">
        <f t="shared" ref="U150" si="260">+U147+U148+U149</f>
        <v>0</v>
      </c>
      <c r="V150" s="619">
        <f t="shared" ref="V150" si="261">+V147+V148+V149</f>
        <v>2281</v>
      </c>
      <c r="W150" s="620">
        <f>IF(Q150=0,0,((V150/Q150)-1)*100)</f>
        <v>0.79540433053468806</v>
      </c>
      <c r="Y150" s="598"/>
      <c r="Z150" s="598"/>
    </row>
    <row r="151" spans="1:27" ht="13.5" thickTop="1">
      <c r="A151" s="606"/>
      <c r="B151" s="607"/>
      <c r="C151" s="606"/>
      <c r="D151" s="606"/>
      <c r="E151" s="606"/>
      <c r="F151" s="606"/>
      <c r="G151" s="606"/>
      <c r="H151" s="606"/>
      <c r="I151" s="608"/>
      <c r="J151" s="606"/>
      <c r="L151" s="518" t="s">
        <v>23</v>
      </c>
      <c r="M151" s="546">
        <f>+M99+M125</f>
        <v>618</v>
      </c>
      <c r="N151" s="551">
        <f>+N99+N125</f>
        <v>214</v>
      </c>
      <c r="O151" s="611">
        <f>+M151+N151</f>
        <v>832</v>
      </c>
      <c r="P151" s="589">
        <f>+P99+P125</f>
        <v>0</v>
      </c>
      <c r="Q151" s="610">
        <f>+O151+P151</f>
        <v>832</v>
      </c>
      <c r="R151" s="546">
        <f>+R99+R125</f>
        <v>446</v>
      </c>
      <c r="S151" s="551">
        <f>+S99+S125</f>
        <v>294</v>
      </c>
      <c r="T151" s="611">
        <f>+R151+S151</f>
        <v>740</v>
      </c>
      <c r="U151" s="589">
        <f>+U99+U125</f>
        <v>0</v>
      </c>
      <c r="V151" s="610">
        <f>+T151+U151</f>
        <v>740</v>
      </c>
      <c r="W151" s="549">
        <f>IF(Q151=0,0,((V151/Q151)-1)*100)</f>
        <v>-11.057692307692314</v>
      </c>
    </row>
    <row r="152" spans="1:27">
      <c r="A152" s="606"/>
      <c r="B152" s="630"/>
      <c r="C152" s="631"/>
      <c r="D152" s="631"/>
      <c r="E152" s="632"/>
      <c r="F152" s="631"/>
      <c r="G152" s="631"/>
      <c r="H152" s="632"/>
      <c r="I152" s="633"/>
      <c r="J152" s="606"/>
      <c r="L152" s="518" t="s">
        <v>25</v>
      </c>
      <c r="M152" s="546">
        <f>+M126+M100</f>
        <v>559</v>
      </c>
      <c r="N152" s="551">
        <f>+N126+N100</f>
        <v>277</v>
      </c>
      <c r="O152" s="611">
        <f>+M152+N152</f>
        <v>836</v>
      </c>
      <c r="P152" s="553">
        <f>+P100+P126</f>
        <v>0</v>
      </c>
      <c r="Q152" s="610">
        <f>+O152+P152</f>
        <v>836</v>
      </c>
      <c r="R152" s="546">
        <f>+R126+R100</f>
        <v>471</v>
      </c>
      <c r="S152" s="551">
        <f>+S126+S100</f>
        <v>338</v>
      </c>
      <c r="T152" s="611">
        <f>+R152+S152</f>
        <v>809</v>
      </c>
      <c r="U152" s="553">
        <f>+U100+U126</f>
        <v>1</v>
      </c>
      <c r="V152" s="610">
        <f>+T152+U152</f>
        <v>810</v>
      </c>
      <c r="W152" s="549">
        <f>IF(Q152=0,0,((V152/Q152)-1)*100)</f>
        <v>-3.1100478468899517</v>
      </c>
    </row>
    <row r="153" spans="1:27" ht="13.5" customHeight="1" thickBot="1">
      <c r="A153" s="622"/>
      <c r="B153" s="625"/>
      <c r="C153" s="626"/>
      <c r="D153" s="626"/>
      <c r="E153" s="626"/>
      <c r="F153" s="626"/>
      <c r="G153" s="626"/>
      <c r="H153" s="626"/>
      <c r="I153" s="634"/>
      <c r="J153" s="622"/>
      <c r="K153" s="622"/>
      <c r="L153" s="518" t="s">
        <v>26</v>
      </c>
      <c r="M153" s="546">
        <f>+M101+M127</f>
        <v>463</v>
      </c>
      <c r="N153" s="551">
        <f>+N101+N127</f>
        <v>215</v>
      </c>
      <c r="O153" s="611">
        <f t="shared" ref="O153" si="262">+M153+N153</f>
        <v>678</v>
      </c>
      <c r="P153" s="553">
        <f>+P101+P127</f>
        <v>0</v>
      </c>
      <c r="Q153" s="610">
        <f t="shared" ref="Q153" si="263">+O153+P153</f>
        <v>678</v>
      </c>
      <c r="R153" s="546">
        <f>+R101+R127</f>
        <v>393</v>
      </c>
      <c r="S153" s="551">
        <f>+S101+S127</f>
        <v>332</v>
      </c>
      <c r="T153" s="611">
        <f t="shared" ref="T153" si="264">+R153+S153</f>
        <v>725</v>
      </c>
      <c r="U153" s="553">
        <f>+U101+U127</f>
        <v>1</v>
      </c>
      <c r="V153" s="610">
        <f t="shared" ref="V153" si="265">+T153+U153</f>
        <v>726</v>
      </c>
      <c r="W153" s="549">
        <f>IF(Q153=0,0,((V153/Q153)-1)*100)</f>
        <v>7.079646017699126</v>
      </c>
    </row>
    <row r="154" spans="1:27" ht="14.25" thickTop="1" thickBot="1">
      <c r="A154" s="606"/>
      <c r="B154" s="607"/>
      <c r="C154" s="606"/>
      <c r="D154" s="606"/>
      <c r="E154" s="606"/>
      <c r="F154" s="606"/>
      <c r="G154" s="606"/>
      <c r="H154" s="606"/>
      <c r="I154" s="608"/>
      <c r="J154" s="606"/>
      <c r="L154" s="612" t="s">
        <v>27</v>
      </c>
      <c r="M154" s="613">
        <f>+M151+M152+M153</f>
        <v>1640</v>
      </c>
      <c r="N154" s="614">
        <f t="shared" ref="N154" si="266">+N151+N152+N153</f>
        <v>706</v>
      </c>
      <c r="O154" s="613">
        <f t="shared" ref="O154" si="267">+O151+O152+O153</f>
        <v>2346</v>
      </c>
      <c r="P154" s="613">
        <f t="shared" ref="P154" si="268">+P151+P152+P153</f>
        <v>0</v>
      </c>
      <c r="Q154" s="613">
        <f t="shared" ref="Q154" si="269">+Q151+Q152+Q153</f>
        <v>2346</v>
      </c>
      <c r="R154" s="613">
        <f t="shared" ref="R154" si="270">+R151+R152+R153</f>
        <v>1310</v>
      </c>
      <c r="S154" s="614">
        <f t="shared" ref="S154" si="271">+S151+S152+S153</f>
        <v>964</v>
      </c>
      <c r="T154" s="613">
        <f t="shared" ref="T154" si="272">+T151+T152+T153</f>
        <v>2274</v>
      </c>
      <c r="U154" s="613">
        <f t="shared" ref="U154" si="273">+U151+U152+U153</f>
        <v>2</v>
      </c>
      <c r="V154" s="613">
        <f t="shared" ref="V154" si="274">+V151+V152+V153</f>
        <v>2276</v>
      </c>
      <c r="W154" s="616">
        <v>0</v>
      </c>
    </row>
    <row r="155" spans="1:27" s="511" customFormat="1" ht="14.25" thickTop="1" thickBot="1">
      <c r="A155" s="606"/>
      <c r="B155" s="607"/>
      <c r="C155" s="606"/>
      <c r="D155" s="606"/>
      <c r="E155" s="606"/>
      <c r="F155" s="606"/>
      <c r="G155" s="606"/>
      <c r="H155" s="606"/>
      <c r="I155" s="608"/>
      <c r="J155" s="606"/>
      <c r="L155" s="612" t="s">
        <v>92</v>
      </c>
      <c r="M155" s="613">
        <f>+M146+M150+M151+M152+M153</f>
        <v>4749</v>
      </c>
      <c r="N155" s="614">
        <f t="shared" ref="N155:V155" si="275">+N146+N150+N151+N152+N153</f>
        <v>2310</v>
      </c>
      <c r="O155" s="613">
        <f t="shared" si="275"/>
        <v>7059</v>
      </c>
      <c r="P155" s="613">
        <f t="shared" si="275"/>
        <v>2</v>
      </c>
      <c r="Q155" s="613">
        <f t="shared" si="275"/>
        <v>7061</v>
      </c>
      <c r="R155" s="613">
        <f t="shared" si="275"/>
        <v>4325</v>
      </c>
      <c r="S155" s="614">
        <f t="shared" si="275"/>
        <v>2781</v>
      </c>
      <c r="T155" s="613">
        <f t="shared" si="275"/>
        <v>7106</v>
      </c>
      <c r="U155" s="613">
        <f t="shared" si="275"/>
        <v>2</v>
      </c>
      <c r="V155" s="615">
        <f t="shared" si="275"/>
        <v>7108</v>
      </c>
      <c r="W155" s="616">
        <f>IF(Q155=0,0,((V155/Q155)-1)*100)</f>
        <v>0.66562809800312372</v>
      </c>
      <c r="X155" s="513"/>
      <c r="Y155" s="598"/>
      <c r="Z155" s="598"/>
      <c r="AA155" s="575"/>
    </row>
    <row r="156" spans="1:27" ht="14.25" thickTop="1" thickBot="1">
      <c r="A156" s="606"/>
      <c r="B156" s="607"/>
      <c r="C156" s="606"/>
      <c r="D156" s="606"/>
      <c r="E156" s="606"/>
      <c r="F156" s="606"/>
      <c r="G156" s="606"/>
      <c r="H156" s="606"/>
      <c r="I156" s="608"/>
      <c r="J156" s="606"/>
      <c r="L156" s="612" t="s">
        <v>89</v>
      </c>
      <c r="M156" s="613">
        <f>+M142+M146+M150+M154</f>
        <v>6511</v>
      </c>
      <c r="N156" s="614">
        <f t="shared" ref="N156:V156" si="276">+N142+N146+N150+N154</f>
        <v>2955</v>
      </c>
      <c r="O156" s="613">
        <f t="shared" si="276"/>
        <v>9466</v>
      </c>
      <c r="P156" s="613">
        <f t="shared" si="276"/>
        <v>7</v>
      </c>
      <c r="Q156" s="615">
        <f t="shared" si="276"/>
        <v>9473</v>
      </c>
      <c r="R156" s="613">
        <f t="shared" si="276"/>
        <v>5617</v>
      </c>
      <c r="S156" s="614">
        <f t="shared" si="276"/>
        <v>3472</v>
      </c>
      <c r="T156" s="613">
        <f t="shared" si="276"/>
        <v>9089</v>
      </c>
      <c r="U156" s="613">
        <f t="shared" si="276"/>
        <v>2</v>
      </c>
      <c r="V156" s="615">
        <f t="shared" si="276"/>
        <v>9091</v>
      </c>
      <c r="W156" s="616">
        <f t="shared" ref="W156" si="277">IF(Q156=0,0,((V156/Q156)-1)*100)</f>
        <v>-4.032513459305398</v>
      </c>
      <c r="Y156" s="598"/>
      <c r="Z156" s="598"/>
    </row>
    <row r="157" spans="1:27" ht="14.25" thickTop="1" thickBot="1">
      <c r="B157" s="607"/>
      <c r="C157" s="606"/>
      <c r="D157" s="606"/>
      <c r="E157" s="606"/>
      <c r="F157" s="606"/>
      <c r="G157" s="606"/>
      <c r="H157" s="606"/>
      <c r="I157" s="608"/>
      <c r="L157" s="595" t="s">
        <v>59</v>
      </c>
      <c r="M157" s="511"/>
      <c r="N157" s="511"/>
      <c r="O157" s="511"/>
      <c r="P157" s="511"/>
      <c r="Q157" s="511"/>
      <c r="R157" s="511"/>
      <c r="S157" s="511"/>
      <c r="T157" s="511"/>
      <c r="U157" s="511"/>
      <c r="V157" s="511"/>
      <c r="W157" s="515"/>
      <c r="Y157" s="598"/>
      <c r="Z157" s="598"/>
    </row>
    <row r="158" spans="1:27" ht="13.5" thickTop="1">
      <c r="B158" s="607"/>
      <c r="C158" s="606"/>
      <c r="D158" s="606"/>
      <c r="E158" s="606"/>
      <c r="F158" s="606"/>
      <c r="G158" s="606"/>
      <c r="H158" s="606"/>
      <c r="I158" s="608"/>
      <c r="L158" s="1530" t="s">
        <v>48</v>
      </c>
      <c r="M158" s="1531"/>
      <c r="N158" s="1531"/>
      <c r="O158" s="1531"/>
      <c r="P158" s="1531"/>
      <c r="Q158" s="1531"/>
      <c r="R158" s="1531"/>
      <c r="S158" s="1531"/>
      <c r="T158" s="1531"/>
      <c r="U158" s="1531"/>
      <c r="V158" s="1531"/>
      <c r="W158" s="1532"/>
    </row>
    <row r="159" spans="1:27" ht="13.5" thickBot="1">
      <c r="B159" s="607"/>
      <c r="C159" s="606"/>
      <c r="D159" s="606"/>
      <c r="E159" s="606"/>
      <c r="F159" s="606"/>
      <c r="G159" s="606"/>
      <c r="H159" s="606"/>
      <c r="I159" s="608"/>
      <c r="L159" s="1533" t="s">
        <v>49</v>
      </c>
      <c r="M159" s="1534"/>
      <c r="N159" s="1534"/>
      <c r="O159" s="1534"/>
      <c r="P159" s="1534"/>
      <c r="Q159" s="1534"/>
      <c r="R159" s="1534"/>
      <c r="S159" s="1534"/>
      <c r="T159" s="1534"/>
      <c r="U159" s="1534"/>
      <c r="V159" s="1534"/>
      <c r="W159" s="1535"/>
    </row>
    <row r="160" spans="1:27" ht="3.75" customHeight="1" thickTop="1" thickBot="1">
      <c r="B160" s="607"/>
      <c r="C160" s="606"/>
      <c r="D160" s="606"/>
      <c r="E160" s="606"/>
      <c r="F160" s="606"/>
      <c r="G160" s="606"/>
      <c r="H160" s="606"/>
      <c r="I160" s="608"/>
      <c r="L160" s="514"/>
      <c r="M160" s="511"/>
      <c r="N160" s="511"/>
      <c r="O160" s="511"/>
      <c r="P160" s="511"/>
      <c r="Q160" s="511"/>
      <c r="R160" s="511"/>
      <c r="S160" s="511"/>
      <c r="T160" s="511"/>
      <c r="U160" s="511"/>
      <c r="V160" s="511"/>
      <c r="W160" s="599" t="s">
        <v>40</v>
      </c>
    </row>
    <row r="161" spans="2:23" ht="14.25" thickTop="1" thickBot="1">
      <c r="B161" s="607"/>
      <c r="C161" s="606"/>
      <c r="D161" s="606"/>
      <c r="E161" s="606"/>
      <c r="F161" s="606"/>
      <c r="G161" s="606"/>
      <c r="H161" s="606"/>
      <c r="I161" s="608"/>
      <c r="L161" s="516"/>
      <c r="M161" s="1539" t="s">
        <v>90</v>
      </c>
      <c r="N161" s="1540"/>
      <c r="O161" s="1540"/>
      <c r="P161" s="1540"/>
      <c r="Q161" s="1541"/>
      <c r="R161" s="1539" t="s">
        <v>91</v>
      </c>
      <c r="S161" s="1540"/>
      <c r="T161" s="1540"/>
      <c r="U161" s="1540"/>
      <c r="V161" s="1541"/>
      <c r="W161" s="517" t="s">
        <v>4</v>
      </c>
    </row>
    <row r="162" spans="2:23" ht="13.5" thickTop="1">
      <c r="B162" s="607"/>
      <c r="C162" s="606"/>
      <c r="D162" s="606"/>
      <c r="E162" s="606"/>
      <c r="F162" s="606"/>
      <c r="G162" s="606"/>
      <c r="H162" s="606"/>
      <c r="I162" s="608"/>
      <c r="L162" s="518" t="s">
        <v>5</v>
      </c>
      <c r="M162" s="519"/>
      <c r="N162" s="523"/>
      <c r="O162" s="635"/>
      <c r="P162" s="525"/>
      <c r="Q162" s="636"/>
      <c r="R162" s="519"/>
      <c r="S162" s="523"/>
      <c r="T162" s="635"/>
      <c r="U162" s="525"/>
      <c r="V162" s="636"/>
      <c r="W162" s="522" t="s">
        <v>6</v>
      </c>
    </row>
    <row r="163" spans="2:23" ht="13.5" thickBot="1">
      <c r="B163" s="607"/>
      <c r="C163" s="606"/>
      <c r="D163" s="606"/>
      <c r="E163" s="606"/>
      <c r="F163" s="606"/>
      <c r="G163" s="606"/>
      <c r="H163" s="606"/>
      <c r="I163" s="608"/>
      <c r="L163" s="526"/>
      <c r="M163" s="531" t="s">
        <v>41</v>
      </c>
      <c r="N163" s="532" t="s">
        <v>42</v>
      </c>
      <c r="O163" s="637" t="s">
        <v>43</v>
      </c>
      <c r="P163" s="534" t="s">
        <v>13</v>
      </c>
      <c r="Q163" s="638" t="s">
        <v>9</v>
      </c>
      <c r="R163" s="531" t="s">
        <v>41</v>
      </c>
      <c r="S163" s="532" t="s">
        <v>42</v>
      </c>
      <c r="T163" s="637" t="s">
        <v>43</v>
      </c>
      <c r="U163" s="534" t="s">
        <v>13</v>
      </c>
      <c r="V163" s="638" t="s">
        <v>9</v>
      </c>
      <c r="W163" s="530"/>
    </row>
    <row r="164" spans="2:23" ht="4.5" customHeight="1" thickTop="1">
      <c r="B164" s="607"/>
      <c r="C164" s="606"/>
      <c r="D164" s="606"/>
      <c r="E164" s="606"/>
      <c r="F164" s="606"/>
      <c r="G164" s="606"/>
      <c r="H164" s="606"/>
      <c r="I164" s="608"/>
      <c r="L164" s="518"/>
      <c r="M164" s="539"/>
      <c r="N164" s="540"/>
      <c r="O164" s="639"/>
      <c r="P164" s="542"/>
      <c r="Q164" s="640"/>
      <c r="R164" s="539"/>
      <c r="S164" s="540"/>
      <c r="T164" s="639"/>
      <c r="U164" s="542"/>
      <c r="V164" s="640"/>
      <c r="W164" s="544"/>
    </row>
    <row r="165" spans="2:23">
      <c r="B165" s="607"/>
      <c r="C165" s="606"/>
      <c r="D165" s="606"/>
      <c r="E165" s="606"/>
      <c r="F165" s="606"/>
      <c r="G165" s="606"/>
      <c r="H165" s="606"/>
      <c r="I165" s="608"/>
      <c r="L165" s="518" t="s">
        <v>14</v>
      </c>
      <c r="M165" s="641">
        <v>0</v>
      </c>
      <c r="N165" s="642">
        <v>0</v>
      </c>
      <c r="O165" s="643">
        <f>M165+N165</f>
        <v>0</v>
      </c>
      <c r="P165" s="644">
        <v>0</v>
      </c>
      <c r="Q165" s="645">
        <f>+O165+P165</f>
        <v>0</v>
      </c>
      <c r="R165" s="641">
        <v>0</v>
      </c>
      <c r="S165" s="642">
        <v>0</v>
      </c>
      <c r="T165" s="646">
        <v>0</v>
      </c>
      <c r="U165" s="644">
        <v>0</v>
      </c>
      <c r="V165" s="645">
        <f>+T165+U165</f>
        <v>0</v>
      </c>
      <c r="W165" s="1354">
        <f t="shared" ref="W165:W167" si="278">IF(Q165=0,0,((V165/Q165)-1)*100)</f>
        <v>0</v>
      </c>
    </row>
    <row r="166" spans="2:23">
      <c r="B166" s="607"/>
      <c r="C166" s="606"/>
      <c r="D166" s="606"/>
      <c r="E166" s="606"/>
      <c r="F166" s="606"/>
      <c r="G166" s="606"/>
      <c r="H166" s="606"/>
      <c r="I166" s="608"/>
      <c r="L166" s="518" t="s">
        <v>15</v>
      </c>
      <c r="M166" s="641">
        <v>0</v>
      </c>
      <c r="N166" s="642">
        <v>0</v>
      </c>
      <c r="O166" s="643">
        <f>M166+N166</f>
        <v>0</v>
      </c>
      <c r="P166" s="644">
        <v>0</v>
      </c>
      <c r="Q166" s="645">
        <f>+O166+P166</f>
        <v>0</v>
      </c>
      <c r="R166" s="641">
        <v>0</v>
      </c>
      <c r="S166" s="642">
        <v>0</v>
      </c>
      <c r="T166" s="646">
        <v>0</v>
      </c>
      <c r="U166" s="644">
        <v>0</v>
      </c>
      <c r="V166" s="645">
        <f>+T166+U166</f>
        <v>0</v>
      </c>
      <c r="W166" s="1354">
        <f t="shared" si="278"/>
        <v>0</v>
      </c>
    </row>
    <row r="167" spans="2:23" ht="13.5" thickBot="1">
      <c r="B167" s="607"/>
      <c r="C167" s="606"/>
      <c r="D167" s="606"/>
      <c r="E167" s="606"/>
      <c r="F167" s="606"/>
      <c r="G167" s="606"/>
      <c r="H167" s="606"/>
      <c r="I167" s="608"/>
      <c r="L167" s="526" t="s">
        <v>16</v>
      </c>
      <c r="M167" s="641">
        <v>0</v>
      </c>
      <c r="N167" s="642">
        <v>0</v>
      </c>
      <c r="O167" s="643">
        <f>M167+N167</f>
        <v>0</v>
      </c>
      <c r="P167" s="647">
        <v>0</v>
      </c>
      <c r="Q167" s="645">
        <f>+O167+P167</f>
        <v>0</v>
      </c>
      <c r="R167" s="641">
        <v>0</v>
      </c>
      <c r="S167" s="642">
        <v>0</v>
      </c>
      <c r="T167" s="646">
        <v>0</v>
      </c>
      <c r="U167" s="647">
        <v>0</v>
      </c>
      <c r="V167" s="645">
        <f>+T167+U167</f>
        <v>0</v>
      </c>
      <c r="W167" s="1354">
        <f t="shared" si="278"/>
        <v>0</v>
      </c>
    </row>
    <row r="168" spans="2:23" ht="14.25" thickTop="1" thickBot="1">
      <c r="B168" s="607"/>
      <c r="C168" s="606"/>
      <c r="D168" s="606"/>
      <c r="E168" s="606"/>
      <c r="F168" s="606"/>
      <c r="G168" s="606"/>
      <c r="H168" s="606"/>
      <c r="I168" s="608"/>
      <c r="L168" s="648" t="s">
        <v>55</v>
      </c>
      <c r="M168" s="649">
        <f>+M167+M166+M165</f>
        <v>0</v>
      </c>
      <c r="N168" s="650">
        <f>+N167+N166+N165</f>
        <v>0</v>
      </c>
      <c r="O168" s="649">
        <f>+O167+O166+O165</f>
        <v>0</v>
      </c>
      <c r="P168" s="649">
        <f>+P167+P166+P165</f>
        <v>0</v>
      </c>
      <c r="Q168" s="651">
        <f>+Q165+Q166+Q167</f>
        <v>0</v>
      </c>
      <c r="R168" s="649">
        <f>+R167+R166+R165</f>
        <v>0</v>
      </c>
      <c r="S168" s="650">
        <f>+S167+S166+S165</f>
        <v>0</v>
      </c>
      <c r="T168" s="649">
        <f>+T167+T166+T165</f>
        <v>0</v>
      </c>
      <c r="U168" s="649">
        <f>+U167+U166+U165</f>
        <v>0</v>
      </c>
      <c r="V168" s="651">
        <f>+V165+V166+V167</f>
        <v>0</v>
      </c>
      <c r="W168" s="1355">
        <f t="shared" ref="W168:W169" si="279">IF(Q168=0,0,((V168/Q168)-1)*100)</f>
        <v>0</v>
      </c>
    </row>
    <row r="169" spans="2:23" ht="13.5" thickTop="1">
      <c r="B169" s="607"/>
      <c r="C169" s="606"/>
      <c r="D169" s="606"/>
      <c r="E169" s="606"/>
      <c r="F169" s="606"/>
      <c r="G169" s="606"/>
      <c r="H169" s="606"/>
      <c r="I169" s="608"/>
      <c r="L169" s="518" t="s">
        <v>18</v>
      </c>
      <c r="M169" s="653">
        <v>0</v>
      </c>
      <c r="N169" s="654">
        <v>0</v>
      </c>
      <c r="O169" s="655">
        <f>M169+N169</f>
        <v>0</v>
      </c>
      <c r="P169" s="553">
        <v>0</v>
      </c>
      <c r="Q169" s="645">
        <f>O169+P169</f>
        <v>0</v>
      </c>
      <c r="R169" s="653">
        <v>0</v>
      </c>
      <c r="S169" s="654">
        <v>0</v>
      </c>
      <c r="T169" s="655">
        <f>R169+S169</f>
        <v>0</v>
      </c>
      <c r="U169" s="553">
        <v>0</v>
      </c>
      <c r="V169" s="645">
        <f>T169+U169</f>
        <v>0</v>
      </c>
      <c r="W169" s="1354">
        <f t="shared" si="279"/>
        <v>0</v>
      </c>
    </row>
    <row r="170" spans="2:23">
      <c r="B170" s="607"/>
      <c r="C170" s="606"/>
      <c r="D170" s="606"/>
      <c r="E170" s="606"/>
      <c r="F170" s="606"/>
      <c r="G170" s="606"/>
      <c r="H170" s="606"/>
      <c r="I170" s="608"/>
      <c r="L170" s="518" t="s">
        <v>19</v>
      </c>
      <c r="M170" s="546">
        <v>0</v>
      </c>
      <c r="N170" s="551">
        <v>0</v>
      </c>
      <c r="O170" s="643">
        <v>0</v>
      </c>
      <c r="P170" s="553">
        <v>0</v>
      </c>
      <c r="Q170" s="645">
        <f>+O170+P170</f>
        <v>0</v>
      </c>
      <c r="R170" s="546">
        <v>0</v>
      </c>
      <c r="S170" s="551">
        <v>0</v>
      </c>
      <c r="T170" s="643">
        <v>0</v>
      </c>
      <c r="U170" s="553">
        <v>0</v>
      </c>
      <c r="V170" s="645">
        <f>+T170+U170</f>
        <v>0</v>
      </c>
      <c r="W170" s="1354">
        <f>IF(Q170=0,0,((V170/Q170)-1)*100)</f>
        <v>0</v>
      </c>
    </row>
    <row r="171" spans="2:23" ht="13.5" thickBot="1">
      <c r="B171" s="607"/>
      <c r="C171" s="606"/>
      <c r="D171" s="606"/>
      <c r="E171" s="606"/>
      <c r="F171" s="606"/>
      <c r="G171" s="606"/>
      <c r="H171" s="606"/>
      <c r="I171" s="608"/>
      <c r="L171" s="518" t="s">
        <v>20</v>
      </c>
      <c r="M171" s="546">
        <v>0</v>
      </c>
      <c r="N171" s="551">
        <v>0</v>
      </c>
      <c r="O171" s="643">
        <f>+N171+M171</f>
        <v>0</v>
      </c>
      <c r="P171" s="553">
        <v>0</v>
      </c>
      <c r="Q171" s="645">
        <f>+P171+O171</f>
        <v>0</v>
      </c>
      <c r="R171" s="546">
        <v>0</v>
      </c>
      <c r="S171" s="551">
        <v>0</v>
      </c>
      <c r="T171" s="643">
        <f>+S171+R171</f>
        <v>0</v>
      </c>
      <c r="U171" s="553">
        <v>0</v>
      </c>
      <c r="V171" s="645">
        <f>+U171+T171</f>
        <v>0</v>
      </c>
      <c r="W171" s="1354">
        <f>IF(Q171=0,0,((V171/Q171)-1)*100)</f>
        <v>0</v>
      </c>
    </row>
    <row r="172" spans="2:23" ht="14.25" thickTop="1" thickBot="1">
      <c r="B172" s="607"/>
      <c r="C172" s="606"/>
      <c r="D172" s="606"/>
      <c r="E172" s="606"/>
      <c r="F172" s="606"/>
      <c r="G172" s="606"/>
      <c r="H172" s="606"/>
      <c r="I172" s="608"/>
      <c r="L172" s="648" t="s">
        <v>87</v>
      </c>
      <c r="M172" s="649">
        <f>+M169+M170+M171</f>
        <v>0</v>
      </c>
      <c r="N172" s="649">
        <f t="shared" ref="N172:V172" si="280">+N169+N170+N171</f>
        <v>0</v>
      </c>
      <c r="O172" s="649">
        <f t="shared" si="280"/>
        <v>0</v>
      </c>
      <c r="P172" s="649">
        <f t="shared" si="280"/>
        <v>0</v>
      </c>
      <c r="Q172" s="649">
        <f t="shared" si="280"/>
        <v>0</v>
      </c>
      <c r="R172" s="649">
        <f t="shared" si="280"/>
        <v>0</v>
      </c>
      <c r="S172" s="649">
        <f t="shared" si="280"/>
        <v>0</v>
      </c>
      <c r="T172" s="649">
        <f t="shared" si="280"/>
        <v>0</v>
      </c>
      <c r="U172" s="649">
        <f t="shared" si="280"/>
        <v>0</v>
      </c>
      <c r="V172" s="649">
        <f t="shared" si="280"/>
        <v>0</v>
      </c>
      <c r="W172" s="1355">
        <f>IF(Q172=0,0,((V172/Q172)-1)*100)</f>
        <v>0</v>
      </c>
    </row>
    <row r="173" spans="2:23" ht="13.5" thickTop="1">
      <c r="B173" s="607"/>
      <c r="C173" s="606"/>
      <c r="D173" s="606"/>
      <c r="E173" s="606"/>
      <c r="F173" s="606"/>
      <c r="G173" s="606"/>
      <c r="H173" s="606"/>
      <c r="I173" s="608"/>
      <c r="L173" s="518" t="s">
        <v>21</v>
      </c>
      <c r="M173" s="546">
        <v>0</v>
      </c>
      <c r="N173" s="551">
        <v>0</v>
      </c>
      <c r="O173" s="643">
        <v>0</v>
      </c>
      <c r="P173" s="553">
        <v>0</v>
      </c>
      <c r="Q173" s="645">
        <v>0</v>
      </c>
      <c r="R173" s="546">
        <v>0</v>
      </c>
      <c r="S173" s="551">
        <v>0</v>
      </c>
      <c r="T173" s="643">
        <v>0</v>
      </c>
      <c r="U173" s="553">
        <v>0</v>
      </c>
      <c r="V173" s="645">
        <v>0</v>
      </c>
      <c r="W173" s="1354">
        <f t="shared" ref="W173:W174" si="281">IF(Q173=0,0,((V173/Q173)-1)*100)</f>
        <v>0</v>
      </c>
    </row>
    <row r="174" spans="2:23">
      <c r="B174" s="607"/>
      <c r="C174" s="606"/>
      <c r="D174" s="606"/>
      <c r="E174" s="606"/>
      <c r="F174" s="606"/>
      <c r="G174" s="606"/>
      <c r="H174" s="606"/>
      <c r="I174" s="608"/>
      <c r="L174" s="518" t="s">
        <v>88</v>
      </c>
      <c r="M174" s="546">
        <v>0</v>
      </c>
      <c r="N174" s="551">
        <v>0</v>
      </c>
      <c r="O174" s="643">
        <v>0</v>
      </c>
      <c r="P174" s="553">
        <v>0</v>
      </c>
      <c r="Q174" s="645">
        <v>0</v>
      </c>
      <c r="R174" s="546">
        <v>0</v>
      </c>
      <c r="S174" s="551">
        <v>0</v>
      </c>
      <c r="T174" s="643">
        <v>0</v>
      </c>
      <c r="U174" s="553">
        <v>0</v>
      </c>
      <c r="V174" s="645">
        <v>0</v>
      </c>
      <c r="W174" s="1354">
        <f t="shared" si="281"/>
        <v>0</v>
      </c>
    </row>
    <row r="175" spans="2:23" ht="13.5" thickBot="1">
      <c r="B175" s="607"/>
      <c r="C175" s="606"/>
      <c r="D175" s="606"/>
      <c r="E175" s="606"/>
      <c r="F175" s="606"/>
      <c r="G175" s="606"/>
      <c r="H175" s="606"/>
      <c r="I175" s="608"/>
      <c r="L175" s="518" t="s">
        <v>22</v>
      </c>
      <c r="M175" s="546">
        <v>0</v>
      </c>
      <c r="N175" s="551">
        <v>0</v>
      </c>
      <c r="O175" s="656">
        <v>0</v>
      </c>
      <c r="P175" s="558">
        <v>0</v>
      </c>
      <c r="Q175" s="645">
        <v>0</v>
      </c>
      <c r="R175" s="546">
        <v>0</v>
      </c>
      <c r="S175" s="551">
        <v>0</v>
      </c>
      <c r="T175" s="656">
        <v>0</v>
      </c>
      <c r="U175" s="558">
        <v>0</v>
      </c>
      <c r="V175" s="645">
        <v>0</v>
      </c>
      <c r="W175" s="1354">
        <f>IF(Q175=0,0,((V175/Q175)-1)*100)</f>
        <v>0</v>
      </c>
    </row>
    <row r="176" spans="2:23" ht="14.25" thickTop="1" thickBot="1">
      <c r="B176" s="607"/>
      <c r="C176" s="606"/>
      <c r="D176" s="606"/>
      <c r="E176" s="606"/>
      <c r="F176" s="606"/>
      <c r="G176" s="606"/>
      <c r="H176" s="606"/>
      <c r="I176" s="608"/>
      <c r="L176" s="657" t="s">
        <v>60</v>
      </c>
      <c r="M176" s="658">
        <f>+M173+M174+M175</f>
        <v>0</v>
      </c>
      <c r="N176" s="658">
        <f t="shared" ref="N176" si="282">+N173+N174+N175</f>
        <v>0</v>
      </c>
      <c r="O176" s="659">
        <f t="shared" ref="O176" si="283">+O173+O174+O175</f>
        <v>0</v>
      </c>
      <c r="P176" s="659">
        <f t="shared" ref="P176" si="284">+P173+P174+P175</f>
        <v>0</v>
      </c>
      <c r="Q176" s="659">
        <f t="shared" ref="Q176" si="285">+Q173+Q174+Q175</f>
        <v>0</v>
      </c>
      <c r="R176" s="658">
        <f t="shared" ref="R176" si="286">+R173+R174+R175</f>
        <v>0</v>
      </c>
      <c r="S176" s="658">
        <f t="shared" ref="S176" si="287">+S173+S174+S175</f>
        <v>0</v>
      </c>
      <c r="T176" s="659">
        <f t="shared" ref="T176" si="288">+T173+T174+T175</f>
        <v>0</v>
      </c>
      <c r="U176" s="659">
        <f t="shared" ref="U176" si="289">+U173+U174+U175</f>
        <v>0</v>
      </c>
      <c r="V176" s="659">
        <f t="shared" ref="V176" si="290">+V173+V174+V175</f>
        <v>0</v>
      </c>
      <c r="W176" s="1356">
        <f>IF(Q176=0,0,((V176/Q176)-1)*100)</f>
        <v>0</v>
      </c>
    </row>
    <row r="177" spans="1:27" ht="13.5" thickTop="1">
      <c r="A177" s="622"/>
      <c r="B177" s="623"/>
      <c r="C177" s="624"/>
      <c r="D177" s="624"/>
      <c r="E177" s="624"/>
      <c r="F177" s="624"/>
      <c r="G177" s="624"/>
      <c r="H177" s="624"/>
      <c r="I177" s="661"/>
      <c r="J177" s="622"/>
      <c r="L177" s="662" t="s">
        <v>24</v>
      </c>
      <c r="M177" s="641">
        <v>0</v>
      </c>
      <c r="N177" s="642">
        <v>0</v>
      </c>
      <c r="O177" s="646">
        <v>0</v>
      </c>
      <c r="P177" s="663">
        <v>0</v>
      </c>
      <c r="Q177" s="664">
        <v>0</v>
      </c>
      <c r="R177" s="641">
        <v>0</v>
      </c>
      <c r="S177" s="642">
        <v>0</v>
      </c>
      <c r="T177" s="646">
        <v>0</v>
      </c>
      <c r="U177" s="663">
        <v>0</v>
      </c>
      <c r="V177" s="664">
        <v>0</v>
      </c>
      <c r="W177" s="1357">
        <f>IF(Q177=0,0,((V177/Q177)-1)*100)</f>
        <v>0</v>
      </c>
    </row>
    <row r="178" spans="1:27" ht="13.5" customHeight="1">
      <c r="A178" s="622"/>
      <c r="B178" s="625"/>
      <c r="C178" s="626"/>
      <c r="D178" s="626"/>
      <c r="E178" s="626"/>
      <c r="F178" s="626"/>
      <c r="G178" s="626"/>
      <c r="H178" s="626"/>
      <c r="I178" s="634"/>
      <c r="J178" s="622"/>
      <c r="L178" s="662" t="s">
        <v>25</v>
      </c>
      <c r="M178" s="641">
        <v>0</v>
      </c>
      <c r="N178" s="642">
        <v>0</v>
      </c>
      <c r="O178" s="646">
        <v>0</v>
      </c>
      <c r="P178" s="644">
        <v>0</v>
      </c>
      <c r="Q178" s="646">
        <v>0</v>
      </c>
      <c r="R178" s="641">
        <v>0</v>
      </c>
      <c r="S178" s="642">
        <v>0</v>
      </c>
      <c r="T178" s="646">
        <v>0</v>
      </c>
      <c r="U178" s="644">
        <v>0</v>
      </c>
      <c r="V178" s="646">
        <v>0</v>
      </c>
      <c r="W178" s="1357">
        <f t="shared" ref="W178" si="291">IF(Q178=0,0,((V178/Q178)-1)*100)</f>
        <v>0</v>
      </c>
    </row>
    <row r="179" spans="1:27" ht="13.5" customHeight="1" thickBot="1">
      <c r="A179" s="622"/>
      <c r="B179" s="625"/>
      <c r="C179" s="626"/>
      <c r="D179" s="626"/>
      <c r="E179" s="626"/>
      <c r="F179" s="626"/>
      <c r="G179" s="626"/>
      <c r="H179" s="626"/>
      <c r="I179" s="634"/>
      <c r="J179" s="622"/>
      <c r="L179" s="662" t="s">
        <v>26</v>
      </c>
      <c r="M179" s="641">
        <v>0</v>
      </c>
      <c r="N179" s="642">
        <v>0</v>
      </c>
      <c r="O179" s="646">
        <v>0</v>
      </c>
      <c r="P179" s="647">
        <v>0</v>
      </c>
      <c r="Q179" s="664">
        <f>+O179+P179</f>
        <v>0</v>
      </c>
      <c r="R179" s="641">
        <v>0</v>
      </c>
      <c r="S179" s="642">
        <v>0</v>
      </c>
      <c r="T179" s="646">
        <v>0</v>
      </c>
      <c r="U179" s="647">
        <v>0</v>
      </c>
      <c r="V179" s="664">
        <f>+T179+U179</f>
        <v>0</v>
      </c>
      <c r="W179" s="1357">
        <f t="shared" ref="W179" si="292">IF(Q179=0,0,((V179/Q179)-1)*100)</f>
        <v>0</v>
      </c>
    </row>
    <row r="180" spans="1:27" ht="14.25" thickTop="1" thickBot="1">
      <c r="B180" s="607"/>
      <c r="C180" s="606"/>
      <c r="D180" s="606"/>
      <c r="E180" s="606"/>
      <c r="F180" s="606"/>
      <c r="G180" s="606"/>
      <c r="H180" s="606"/>
      <c r="I180" s="608"/>
      <c r="L180" s="648" t="s">
        <v>27</v>
      </c>
      <c r="M180" s="649">
        <f>+M177+M178+M179</f>
        <v>0</v>
      </c>
      <c r="N180" s="650">
        <f t="shared" ref="N180:V180" si="293">+N177+N178+N179</f>
        <v>0</v>
      </c>
      <c r="O180" s="649">
        <f t="shared" si="293"/>
        <v>0</v>
      </c>
      <c r="P180" s="649">
        <f t="shared" si="293"/>
        <v>0</v>
      </c>
      <c r="Q180" s="666">
        <f t="shared" si="293"/>
        <v>0</v>
      </c>
      <c r="R180" s="649">
        <f t="shared" si="293"/>
        <v>0</v>
      </c>
      <c r="S180" s="650">
        <f t="shared" si="293"/>
        <v>0</v>
      </c>
      <c r="T180" s="649">
        <f t="shared" si="293"/>
        <v>0</v>
      </c>
      <c r="U180" s="649">
        <f t="shared" si="293"/>
        <v>0</v>
      </c>
      <c r="V180" s="666">
        <f t="shared" si="293"/>
        <v>0</v>
      </c>
      <c r="W180" s="1355">
        <f>IF(Q180=0,0,((V180/Q180)-1)*100)</f>
        <v>0</v>
      </c>
    </row>
    <row r="181" spans="1:27" s="511" customFormat="1" ht="14.25" thickTop="1" thickBot="1">
      <c r="B181" s="607"/>
      <c r="C181" s="606"/>
      <c r="D181" s="606"/>
      <c r="E181" s="606"/>
      <c r="F181" s="606"/>
      <c r="G181" s="606"/>
      <c r="H181" s="606"/>
      <c r="I181" s="608"/>
      <c r="L181" s="648" t="s">
        <v>92</v>
      </c>
      <c r="M181" s="649">
        <f>+M172+M176+M177+M178+M179</f>
        <v>0</v>
      </c>
      <c r="N181" s="649">
        <f t="shared" ref="N181:V181" si="294">+N172+N176+N177+N178+N179</f>
        <v>0</v>
      </c>
      <c r="O181" s="649">
        <f t="shared" si="294"/>
        <v>0</v>
      </c>
      <c r="P181" s="649">
        <f t="shared" si="294"/>
        <v>0</v>
      </c>
      <c r="Q181" s="649">
        <f t="shared" si="294"/>
        <v>0</v>
      </c>
      <c r="R181" s="649">
        <f t="shared" si="294"/>
        <v>0</v>
      </c>
      <c r="S181" s="649">
        <f t="shared" si="294"/>
        <v>0</v>
      </c>
      <c r="T181" s="649">
        <f t="shared" si="294"/>
        <v>0</v>
      </c>
      <c r="U181" s="649">
        <f t="shared" si="294"/>
        <v>0</v>
      </c>
      <c r="V181" s="649">
        <f t="shared" si="294"/>
        <v>0</v>
      </c>
      <c r="W181" s="1355">
        <f>IF(Q181=0,0,((V181/Q181)-1)*100)</f>
        <v>0</v>
      </c>
      <c r="X181" s="515"/>
      <c r="AA181" s="594"/>
    </row>
    <row r="182" spans="1:27" ht="14.25" thickTop="1" thickBot="1">
      <c r="B182" s="607"/>
      <c r="C182" s="606"/>
      <c r="D182" s="606"/>
      <c r="E182" s="606"/>
      <c r="F182" s="606"/>
      <c r="G182" s="606"/>
      <c r="H182" s="606"/>
      <c r="I182" s="608"/>
      <c r="L182" s="648" t="s">
        <v>89</v>
      </c>
      <c r="M182" s="649">
        <f>+M168+M172+M176+M180</f>
        <v>0</v>
      </c>
      <c r="N182" s="650">
        <f t="shared" ref="N182:V182" si="295">+N168+N172+N176+N180</f>
        <v>0</v>
      </c>
      <c r="O182" s="649">
        <f t="shared" si="295"/>
        <v>0</v>
      </c>
      <c r="P182" s="649">
        <f t="shared" si="295"/>
        <v>0</v>
      </c>
      <c r="Q182" s="651">
        <f t="shared" si="295"/>
        <v>0</v>
      </c>
      <c r="R182" s="649">
        <f t="shared" si="295"/>
        <v>0</v>
      </c>
      <c r="S182" s="650">
        <f t="shared" si="295"/>
        <v>0</v>
      </c>
      <c r="T182" s="649">
        <f t="shared" si="295"/>
        <v>0</v>
      </c>
      <c r="U182" s="649">
        <f t="shared" si="295"/>
        <v>0</v>
      </c>
      <c r="V182" s="651">
        <f t="shared" si="295"/>
        <v>0</v>
      </c>
      <c r="W182" s="1355">
        <f>IF(Q182=0,0,((V182/Q182)-1)*100)</f>
        <v>0</v>
      </c>
    </row>
    <row r="183" spans="1:27" ht="14.25" thickTop="1" thickBot="1">
      <c r="B183" s="607"/>
      <c r="C183" s="606"/>
      <c r="D183" s="606"/>
      <c r="E183" s="606"/>
      <c r="F183" s="606"/>
      <c r="G183" s="606"/>
      <c r="H183" s="606"/>
      <c r="I183" s="608"/>
      <c r="L183" s="595" t="s">
        <v>59</v>
      </c>
      <c r="M183" s="511"/>
      <c r="N183" s="511"/>
      <c r="O183" s="511"/>
      <c r="P183" s="511"/>
      <c r="Q183" s="511"/>
      <c r="R183" s="511"/>
      <c r="S183" s="511"/>
      <c r="T183" s="511"/>
      <c r="U183" s="511"/>
      <c r="V183" s="511"/>
      <c r="W183" s="515"/>
    </row>
    <row r="184" spans="1:27" ht="13.5" thickTop="1">
      <c r="B184" s="607"/>
      <c r="C184" s="606"/>
      <c r="D184" s="606"/>
      <c r="E184" s="606"/>
      <c r="F184" s="606"/>
      <c r="G184" s="606"/>
      <c r="H184" s="606"/>
      <c r="I184" s="608"/>
      <c r="L184" s="1530" t="s">
        <v>50</v>
      </c>
      <c r="M184" s="1531"/>
      <c r="N184" s="1531"/>
      <c r="O184" s="1531"/>
      <c r="P184" s="1531"/>
      <c r="Q184" s="1531"/>
      <c r="R184" s="1531"/>
      <c r="S184" s="1531"/>
      <c r="T184" s="1531"/>
      <c r="U184" s="1531"/>
      <c r="V184" s="1531"/>
      <c r="W184" s="1532"/>
    </row>
    <row r="185" spans="1:27" ht="15" customHeight="1" thickBot="1">
      <c r="B185" s="607"/>
      <c r="C185" s="606"/>
      <c r="D185" s="606"/>
      <c r="E185" s="606"/>
      <c r="F185" s="606"/>
      <c r="G185" s="606"/>
      <c r="H185" s="606"/>
      <c r="I185" s="608"/>
      <c r="L185" s="1533" t="s">
        <v>51</v>
      </c>
      <c r="M185" s="1534"/>
      <c r="N185" s="1534"/>
      <c r="O185" s="1534"/>
      <c r="P185" s="1534"/>
      <c r="Q185" s="1534"/>
      <c r="R185" s="1534"/>
      <c r="S185" s="1534"/>
      <c r="T185" s="1534"/>
      <c r="U185" s="1534"/>
      <c r="V185" s="1534"/>
      <c r="W185" s="1535"/>
    </row>
    <row r="186" spans="1:27" ht="14.25" thickTop="1" thickBot="1">
      <c r="B186" s="607"/>
      <c r="C186" s="606"/>
      <c r="D186" s="606"/>
      <c r="E186" s="606"/>
      <c r="F186" s="606"/>
      <c r="G186" s="606"/>
      <c r="H186" s="606"/>
      <c r="I186" s="608"/>
      <c r="L186" s="514"/>
      <c r="M186" s="511"/>
      <c r="N186" s="511"/>
      <c r="O186" s="511"/>
      <c r="P186" s="511"/>
      <c r="Q186" s="511"/>
      <c r="R186" s="511"/>
      <c r="S186" s="511"/>
      <c r="T186" s="511"/>
      <c r="U186" s="511"/>
      <c r="V186" s="511"/>
      <c r="W186" s="599" t="s">
        <v>40</v>
      </c>
    </row>
    <row r="187" spans="1:27" ht="14.25" thickTop="1" thickBot="1">
      <c r="B187" s="607"/>
      <c r="C187" s="606"/>
      <c r="D187" s="606"/>
      <c r="E187" s="606"/>
      <c r="F187" s="606"/>
      <c r="G187" s="606"/>
      <c r="H187" s="606"/>
      <c r="I187" s="608"/>
      <c r="L187" s="516"/>
      <c r="M187" s="1539" t="s">
        <v>90</v>
      </c>
      <c r="N187" s="1540"/>
      <c r="O187" s="1540"/>
      <c r="P187" s="1540"/>
      <c r="Q187" s="1541"/>
      <c r="R187" s="1539" t="s">
        <v>91</v>
      </c>
      <c r="S187" s="1540"/>
      <c r="T187" s="1540"/>
      <c r="U187" s="1540"/>
      <c r="V187" s="1541"/>
      <c r="W187" s="517" t="s">
        <v>4</v>
      </c>
    </row>
    <row r="188" spans="1:27" ht="13.5" thickTop="1">
      <c r="B188" s="607"/>
      <c r="C188" s="606"/>
      <c r="D188" s="606"/>
      <c r="E188" s="606"/>
      <c r="F188" s="606"/>
      <c r="G188" s="606"/>
      <c r="H188" s="606"/>
      <c r="I188" s="608"/>
      <c r="L188" s="518" t="s">
        <v>5</v>
      </c>
      <c r="M188" s="519"/>
      <c r="N188" s="523"/>
      <c r="O188" s="635"/>
      <c r="P188" s="525"/>
      <c r="Q188" s="636"/>
      <c r="R188" s="519"/>
      <c r="S188" s="523"/>
      <c r="T188" s="635"/>
      <c r="U188" s="525"/>
      <c r="V188" s="636"/>
      <c r="W188" s="522" t="s">
        <v>6</v>
      </c>
    </row>
    <row r="189" spans="1:27" ht="13.5" thickBot="1">
      <c r="B189" s="607"/>
      <c r="C189" s="606"/>
      <c r="D189" s="606"/>
      <c r="E189" s="606"/>
      <c r="F189" s="606"/>
      <c r="G189" s="606"/>
      <c r="H189" s="606"/>
      <c r="I189" s="608"/>
      <c r="L189" s="526"/>
      <c r="M189" s="531" t="s">
        <v>41</v>
      </c>
      <c r="N189" s="532" t="s">
        <v>42</v>
      </c>
      <c r="O189" s="637" t="s">
        <v>43</v>
      </c>
      <c r="P189" s="534" t="s">
        <v>13</v>
      </c>
      <c r="Q189" s="638" t="s">
        <v>9</v>
      </c>
      <c r="R189" s="531" t="s">
        <v>41</v>
      </c>
      <c r="S189" s="532" t="s">
        <v>42</v>
      </c>
      <c r="T189" s="637" t="s">
        <v>43</v>
      </c>
      <c r="U189" s="534" t="s">
        <v>13</v>
      </c>
      <c r="V189" s="638" t="s">
        <v>9</v>
      </c>
      <c r="W189" s="530"/>
    </row>
    <row r="190" spans="1:27" ht="4.5" customHeight="1" thickTop="1">
      <c r="B190" s="607"/>
      <c r="C190" s="606"/>
      <c r="D190" s="606"/>
      <c r="E190" s="606"/>
      <c r="F190" s="606"/>
      <c r="G190" s="606"/>
      <c r="H190" s="606"/>
      <c r="I190" s="608"/>
      <c r="L190" s="518"/>
      <c r="M190" s="539"/>
      <c r="N190" s="540"/>
      <c r="O190" s="639"/>
      <c r="P190" s="542"/>
      <c r="Q190" s="640"/>
      <c r="R190" s="539"/>
      <c r="S190" s="540"/>
      <c r="T190" s="639"/>
      <c r="U190" s="542"/>
      <c r="V190" s="640"/>
      <c r="W190" s="544"/>
    </row>
    <row r="191" spans="1:27">
      <c r="B191" s="607"/>
      <c r="C191" s="606"/>
      <c r="D191" s="606"/>
      <c r="E191" s="606"/>
      <c r="F191" s="606"/>
      <c r="G191" s="606"/>
      <c r="H191" s="606"/>
      <c r="I191" s="608"/>
      <c r="L191" s="518" t="s">
        <v>14</v>
      </c>
      <c r="M191" s="641">
        <v>150</v>
      </c>
      <c r="N191" s="642">
        <v>97</v>
      </c>
      <c r="O191" s="643">
        <f>+M191+N191</f>
        <v>247</v>
      </c>
      <c r="P191" s="644">
        <v>0</v>
      </c>
      <c r="Q191" s="645">
        <f>+O191+P191</f>
        <v>247</v>
      </c>
      <c r="R191" s="641">
        <v>131</v>
      </c>
      <c r="S191" s="642">
        <v>111</v>
      </c>
      <c r="T191" s="646">
        <f>+R191+S191</f>
        <v>242</v>
      </c>
      <c r="U191" s="644">
        <v>0</v>
      </c>
      <c r="V191" s="645">
        <f>+T191+U191</f>
        <v>242</v>
      </c>
      <c r="W191" s="549">
        <f t="shared" ref="W191:W200" si="296">IF(Q191=0,0,((V191/Q191)-1)*100)</f>
        <v>-2.0242914979757054</v>
      </c>
      <c r="Y191" s="598"/>
      <c r="Z191" s="598"/>
    </row>
    <row r="192" spans="1:27">
      <c r="B192" s="607"/>
      <c r="C192" s="606"/>
      <c r="D192" s="606"/>
      <c r="E192" s="606"/>
      <c r="F192" s="606"/>
      <c r="G192" s="606"/>
      <c r="H192" s="606"/>
      <c r="I192" s="608"/>
      <c r="L192" s="518" t="s">
        <v>15</v>
      </c>
      <c r="M192" s="641">
        <v>143</v>
      </c>
      <c r="N192" s="642">
        <v>87</v>
      </c>
      <c r="O192" s="643">
        <f>+M192+N192</f>
        <v>230</v>
      </c>
      <c r="P192" s="644">
        <v>0</v>
      </c>
      <c r="Q192" s="645">
        <f>+O192+P192</f>
        <v>230</v>
      </c>
      <c r="R192" s="641">
        <v>163</v>
      </c>
      <c r="S192" s="642">
        <v>101</v>
      </c>
      <c r="T192" s="646">
        <f>+S192+R192</f>
        <v>264</v>
      </c>
      <c r="U192" s="644">
        <v>0</v>
      </c>
      <c r="V192" s="645">
        <f>+T192+U192</f>
        <v>264</v>
      </c>
      <c r="W192" s="549">
        <f t="shared" si="296"/>
        <v>14.782608695652177</v>
      </c>
      <c r="Y192" s="598"/>
      <c r="Z192" s="598"/>
    </row>
    <row r="193" spans="1:27" ht="13.5" thickBot="1">
      <c r="B193" s="607"/>
      <c r="C193" s="606"/>
      <c r="D193" s="606"/>
      <c r="E193" s="606"/>
      <c r="F193" s="606"/>
      <c r="G193" s="606"/>
      <c r="H193" s="606"/>
      <c r="I193" s="608"/>
      <c r="L193" s="526" t="s">
        <v>16</v>
      </c>
      <c r="M193" s="641">
        <v>174</v>
      </c>
      <c r="N193" s="642">
        <v>94</v>
      </c>
      <c r="O193" s="643">
        <f>+M193+N193</f>
        <v>268</v>
      </c>
      <c r="P193" s="647">
        <v>0</v>
      </c>
      <c r="Q193" s="645">
        <f>+O193+P193</f>
        <v>268</v>
      </c>
      <c r="R193" s="641">
        <v>159</v>
      </c>
      <c r="S193" s="642">
        <v>93</v>
      </c>
      <c r="T193" s="646">
        <f>+S193+R193</f>
        <v>252</v>
      </c>
      <c r="U193" s="647">
        <v>0</v>
      </c>
      <c r="V193" s="645">
        <f>+T193+U193</f>
        <v>252</v>
      </c>
      <c r="W193" s="549">
        <f t="shared" si="296"/>
        <v>-5.9701492537313383</v>
      </c>
      <c r="Y193" s="598"/>
      <c r="Z193" s="598"/>
    </row>
    <row r="194" spans="1:27" ht="14.25" thickTop="1" thickBot="1">
      <c r="B194" s="607"/>
      <c r="C194" s="606"/>
      <c r="D194" s="606"/>
      <c r="E194" s="606"/>
      <c r="F194" s="606"/>
      <c r="G194" s="606"/>
      <c r="H194" s="606"/>
      <c r="I194" s="608"/>
      <c r="L194" s="648" t="s">
        <v>17</v>
      </c>
      <c r="M194" s="649">
        <f t="shared" ref="M194:Q194" si="297">+M191+M192+M193</f>
        <v>467</v>
      </c>
      <c r="N194" s="650">
        <f t="shared" si="297"/>
        <v>278</v>
      </c>
      <c r="O194" s="649">
        <f t="shared" si="297"/>
        <v>745</v>
      </c>
      <c r="P194" s="649">
        <f t="shared" si="297"/>
        <v>0</v>
      </c>
      <c r="Q194" s="651">
        <f t="shared" si="297"/>
        <v>745</v>
      </c>
      <c r="R194" s="649">
        <f t="shared" ref="R194:V194" si="298">+R191+R192+R193</f>
        <v>453</v>
      </c>
      <c r="S194" s="650">
        <f t="shared" si="298"/>
        <v>305</v>
      </c>
      <c r="T194" s="649">
        <f t="shared" si="298"/>
        <v>758</v>
      </c>
      <c r="U194" s="649">
        <f t="shared" si="298"/>
        <v>0</v>
      </c>
      <c r="V194" s="651">
        <f t="shared" si="298"/>
        <v>758</v>
      </c>
      <c r="W194" s="652">
        <f t="shared" si="296"/>
        <v>1.744966442953011</v>
      </c>
      <c r="Y194" s="598"/>
      <c r="Z194" s="598"/>
    </row>
    <row r="195" spans="1:27" ht="13.5" thickTop="1">
      <c r="B195" s="607"/>
      <c r="C195" s="606"/>
      <c r="D195" s="606"/>
      <c r="E195" s="606"/>
      <c r="F195" s="606"/>
      <c r="G195" s="606"/>
      <c r="H195" s="606"/>
      <c r="I195" s="608"/>
      <c r="L195" s="518" t="s">
        <v>18</v>
      </c>
      <c r="M195" s="653">
        <v>150</v>
      </c>
      <c r="N195" s="654">
        <v>90</v>
      </c>
      <c r="O195" s="655">
        <f>+N195+M195</f>
        <v>240</v>
      </c>
      <c r="P195" s="553">
        <v>0</v>
      </c>
      <c r="Q195" s="645">
        <f>+P195+O195</f>
        <v>240</v>
      </c>
      <c r="R195" s="653">
        <v>150</v>
      </c>
      <c r="S195" s="654">
        <v>89</v>
      </c>
      <c r="T195" s="655">
        <f>+S195+R195</f>
        <v>239</v>
      </c>
      <c r="U195" s="553">
        <v>0</v>
      </c>
      <c r="V195" s="645">
        <f>+U195+T195</f>
        <v>239</v>
      </c>
      <c r="W195" s="549">
        <f t="shared" si="296"/>
        <v>-0.41666666666666519</v>
      </c>
      <c r="Y195" s="598"/>
      <c r="Z195" s="598"/>
    </row>
    <row r="196" spans="1:27">
      <c r="B196" s="607"/>
      <c r="C196" s="606"/>
      <c r="D196" s="606"/>
      <c r="E196" s="606"/>
      <c r="F196" s="606"/>
      <c r="G196" s="606"/>
      <c r="H196" s="606"/>
      <c r="I196" s="608"/>
      <c r="L196" s="518" t="s">
        <v>19</v>
      </c>
      <c r="M196" s="546">
        <v>138</v>
      </c>
      <c r="N196" s="551">
        <v>91</v>
      </c>
      <c r="O196" s="643">
        <f>+M196+N196</f>
        <v>229</v>
      </c>
      <c r="P196" s="553">
        <v>0</v>
      </c>
      <c r="Q196" s="645">
        <f>+P196+O196</f>
        <v>229</v>
      </c>
      <c r="R196" s="546">
        <v>150</v>
      </c>
      <c r="S196" s="551">
        <v>90</v>
      </c>
      <c r="T196" s="643">
        <f>+R196+S196</f>
        <v>240</v>
      </c>
      <c r="U196" s="553">
        <v>0</v>
      </c>
      <c r="V196" s="645">
        <f>+U196+T196</f>
        <v>240</v>
      </c>
      <c r="W196" s="549">
        <f>IF(Q196=0,0,((V196/Q196)-1)*100)</f>
        <v>4.8034934497816595</v>
      </c>
      <c r="Y196" s="598"/>
      <c r="Z196" s="598"/>
    </row>
    <row r="197" spans="1:27" ht="13.5" thickBot="1">
      <c r="B197" s="607"/>
      <c r="C197" s="606"/>
      <c r="D197" s="606"/>
      <c r="E197" s="606"/>
      <c r="F197" s="606"/>
      <c r="G197" s="606"/>
      <c r="H197" s="606"/>
      <c r="I197" s="608"/>
      <c r="L197" s="518" t="s">
        <v>20</v>
      </c>
      <c r="M197" s="546">
        <v>162</v>
      </c>
      <c r="N197" s="551">
        <v>100</v>
      </c>
      <c r="O197" s="643">
        <f>+N197+M197</f>
        <v>262</v>
      </c>
      <c r="P197" s="553">
        <v>0</v>
      </c>
      <c r="Q197" s="645">
        <f>+P197+O197</f>
        <v>262</v>
      </c>
      <c r="R197" s="546">
        <v>167</v>
      </c>
      <c r="S197" s="551">
        <v>99</v>
      </c>
      <c r="T197" s="643">
        <f>+S197+R197</f>
        <v>266</v>
      </c>
      <c r="U197" s="553">
        <v>0</v>
      </c>
      <c r="V197" s="645">
        <f>+U197+T197</f>
        <v>266</v>
      </c>
      <c r="W197" s="549">
        <f>IF(Q197=0,0,((V197/Q197)-1)*100)</f>
        <v>1.5267175572519109</v>
      </c>
      <c r="Y197" s="598"/>
      <c r="Z197" s="598"/>
    </row>
    <row r="198" spans="1:27" ht="14.25" thickTop="1" thickBot="1">
      <c r="B198" s="607"/>
      <c r="C198" s="606"/>
      <c r="D198" s="606"/>
      <c r="E198" s="606"/>
      <c r="F198" s="606"/>
      <c r="G198" s="606"/>
      <c r="H198" s="606"/>
      <c r="I198" s="608"/>
      <c r="L198" s="648" t="s">
        <v>87</v>
      </c>
      <c r="M198" s="649">
        <f>+M195+M196+M197</f>
        <v>450</v>
      </c>
      <c r="N198" s="649">
        <f t="shared" ref="N198" si="299">+N195+N196+N197</f>
        <v>281</v>
      </c>
      <c r="O198" s="649">
        <f t="shared" ref="O198" si="300">+O195+O196+O197</f>
        <v>731</v>
      </c>
      <c r="P198" s="649">
        <f t="shared" ref="P198" si="301">+P195+P196+P197</f>
        <v>0</v>
      </c>
      <c r="Q198" s="649">
        <f t="shared" ref="Q198" si="302">+Q195+Q196+Q197</f>
        <v>731</v>
      </c>
      <c r="R198" s="649">
        <f t="shared" ref="R198" si="303">+R195+R196+R197</f>
        <v>467</v>
      </c>
      <c r="S198" s="649">
        <f t="shared" ref="S198" si="304">+S195+S196+S197</f>
        <v>278</v>
      </c>
      <c r="T198" s="649">
        <f t="shared" ref="T198" si="305">+T195+T196+T197</f>
        <v>745</v>
      </c>
      <c r="U198" s="649">
        <f t="shared" ref="U198" si="306">+U195+U196+U197</f>
        <v>0</v>
      </c>
      <c r="V198" s="649">
        <f t="shared" ref="V198" si="307">+V195+V196+V197</f>
        <v>745</v>
      </c>
      <c r="W198" s="652">
        <f>IF(Q198=0,0,((V198/Q198)-1)*100)</f>
        <v>1.9151846785225635</v>
      </c>
    </row>
    <row r="199" spans="1:27" ht="13.5" thickTop="1">
      <c r="B199" s="607"/>
      <c r="C199" s="606"/>
      <c r="D199" s="606"/>
      <c r="E199" s="606"/>
      <c r="F199" s="606"/>
      <c r="G199" s="606"/>
      <c r="H199" s="606"/>
      <c r="I199" s="608"/>
      <c r="L199" s="518" t="s">
        <v>21</v>
      </c>
      <c r="M199" s="546">
        <v>123</v>
      </c>
      <c r="N199" s="551">
        <v>81</v>
      </c>
      <c r="O199" s="643">
        <f>+N199+M199</f>
        <v>204</v>
      </c>
      <c r="P199" s="553">
        <v>0</v>
      </c>
      <c r="Q199" s="645">
        <f>+P199+O199</f>
        <v>204</v>
      </c>
      <c r="R199" s="546">
        <v>132</v>
      </c>
      <c r="S199" s="551">
        <v>90</v>
      </c>
      <c r="T199" s="643">
        <f>+S199+R199</f>
        <v>222</v>
      </c>
      <c r="U199" s="553">
        <v>0</v>
      </c>
      <c r="V199" s="645">
        <f>+U199+T199</f>
        <v>222</v>
      </c>
      <c r="W199" s="549">
        <f t="shared" si="296"/>
        <v>8.8235294117646959</v>
      </c>
      <c r="Y199" s="598"/>
      <c r="Z199" s="598"/>
    </row>
    <row r="200" spans="1:27">
      <c r="B200" s="607"/>
      <c r="C200" s="606"/>
      <c r="D200" s="606"/>
      <c r="E200" s="606"/>
      <c r="F200" s="606"/>
      <c r="G200" s="606"/>
      <c r="H200" s="606"/>
      <c r="I200" s="608"/>
      <c r="L200" s="518" t="s">
        <v>88</v>
      </c>
      <c r="M200" s="546">
        <v>136</v>
      </c>
      <c r="N200" s="551">
        <v>89</v>
      </c>
      <c r="O200" s="643">
        <f>+N200+M200</f>
        <v>225</v>
      </c>
      <c r="P200" s="553">
        <v>0</v>
      </c>
      <c r="Q200" s="645">
        <f>+P200+O200</f>
        <v>225</v>
      </c>
      <c r="R200" s="546">
        <v>136</v>
      </c>
      <c r="S200" s="551">
        <v>104</v>
      </c>
      <c r="T200" s="643">
        <f>+S200+R200</f>
        <v>240</v>
      </c>
      <c r="U200" s="553">
        <v>0</v>
      </c>
      <c r="V200" s="645">
        <f>+U200+T200</f>
        <v>240</v>
      </c>
      <c r="W200" s="549">
        <f t="shared" si="296"/>
        <v>6.6666666666666652</v>
      </c>
      <c r="Y200" s="598"/>
      <c r="Z200" s="598"/>
    </row>
    <row r="201" spans="1:27" ht="13.5" thickBot="1">
      <c r="B201" s="607"/>
      <c r="C201" s="606"/>
      <c r="D201" s="606"/>
      <c r="E201" s="606"/>
      <c r="F201" s="606"/>
      <c r="G201" s="606"/>
      <c r="H201" s="606"/>
      <c r="I201" s="608"/>
      <c r="L201" s="518" t="s">
        <v>22</v>
      </c>
      <c r="M201" s="546">
        <v>140</v>
      </c>
      <c r="N201" s="551">
        <v>108</v>
      </c>
      <c r="O201" s="656">
        <f>+N201+M201</f>
        <v>248</v>
      </c>
      <c r="P201" s="558">
        <v>0</v>
      </c>
      <c r="Q201" s="645">
        <f>+P201+O201</f>
        <v>248</v>
      </c>
      <c r="R201" s="546">
        <v>142</v>
      </c>
      <c r="S201" s="551">
        <v>94</v>
      </c>
      <c r="T201" s="656">
        <f>+S201+R201</f>
        <v>236</v>
      </c>
      <c r="U201" s="558">
        <v>0</v>
      </c>
      <c r="V201" s="645">
        <f>+U201+T201</f>
        <v>236</v>
      </c>
      <c r="W201" s="549">
        <f>IF(Q201=0,0,((V201/Q201)-1)*100)</f>
        <v>-4.8387096774193505</v>
      </c>
      <c r="Y201" s="598"/>
      <c r="Z201" s="598"/>
    </row>
    <row r="202" spans="1:27" ht="14.25" thickTop="1" thickBot="1">
      <c r="B202" s="607"/>
      <c r="C202" s="606"/>
      <c r="D202" s="606"/>
      <c r="E202" s="606"/>
      <c r="F202" s="606"/>
      <c r="G202" s="606"/>
      <c r="H202" s="606"/>
      <c r="I202" s="608"/>
      <c r="L202" s="657" t="s">
        <v>60</v>
      </c>
      <c r="M202" s="658">
        <f>+M199+M200+M201</f>
        <v>399</v>
      </c>
      <c r="N202" s="658">
        <f t="shared" ref="N202" si="308">+N199+N200+N201</f>
        <v>278</v>
      </c>
      <c r="O202" s="659">
        <f t="shared" ref="O202" si="309">+O199+O200+O201</f>
        <v>677</v>
      </c>
      <c r="P202" s="659">
        <f t="shared" ref="P202" si="310">+P199+P200+P201</f>
        <v>0</v>
      </c>
      <c r="Q202" s="659">
        <f t="shared" ref="Q202" si="311">+Q199+Q200+Q201</f>
        <v>677</v>
      </c>
      <c r="R202" s="658">
        <f t="shared" ref="R202" si="312">+R199+R200+R201</f>
        <v>410</v>
      </c>
      <c r="S202" s="658">
        <f t="shared" ref="S202" si="313">+S199+S200+S201</f>
        <v>288</v>
      </c>
      <c r="T202" s="659">
        <f t="shared" ref="T202" si="314">+T199+T200+T201</f>
        <v>698</v>
      </c>
      <c r="U202" s="659">
        <f t="shared" ref="U202" si="315">+U199+U200+U201</f>
        <v>0</v>
      </c>
      <c r="V202" s="659">
        <f t="shared" ref="V202" si="316">+V199+V200+V201</f>
        <v>698</v>
      </c>
      <c r="W202" s="660">
        <f>IF(Q202=0,0,((V202/Q202)-1)*100)</f>
        <v>3.1019202363367748</v>
      </c>
    </row>
    <row r="203" spans="1:27" ht="13.5" thickTop="1">
      <c r="A203" s="622"/>
      <c r="B203" s="623"/>
      <c r="C203" s="624"/>
      <c r="D203" s="624"/>
      <c r="E203" s="624"/>
      <c r="F203" s="624"/>
      <c r="G203" s="624"/>
      <c r="H203" s="624"/>
      <c r="I203" s="661"/>
      <c r="J203" s="622"/>
      <c r="K203" s="622"/>
      <c r="L203" s="662" t="s">
        <v>23</v>
      </c>
      <c r="M203" s="641">
        <v>127</v>
      </c>
      <c r="N203" s="642">
        <v>95</v>
      </c>
      <c r="O203" s="646">
        <f>+N203+M203</f>
        <v>222</v>
      </c>
      <c r="P203" s="663">
        <v>0</v>
      </c>
      <c r="Q203" s="664">
        <f>+P203+O203</f>
        <v>222</v>
      </c>
      <c r="R203" s="641">
        <v>137</v>
      </c>
      <c r="S203" s="642">
        <v>95</v>
      </c>
      <c r="T203" s="646">
        <f>+S203+R203</f>
        <v>232</v>
      </c>
      <c r="U203" s="663">
        <v>0</v>
      </c>
      <c r="V203" s="664">
        <f>+U203+T203</f>
        <v>232</v>
      </c>
      <c r="W203" s="665">
        <f>IF(Q203=0,0,((V203/Q203)-1)*100)</f>
        <v>4.5045045045045029</v>
      </c>
      <c r="Y203" s="598"/>
      <c r="Z203" s="598"/>
    </row>
    <row r="204" spans="1:27" ht="15.75" customHeight="1">
      <c r="A204" s="622"/>
      <c r="B204" s="625"/>
      <c r="C204" s="626"/>
      <c r="D204" s="626"/>
      <c r="E204" s="626"/>
      <c r="F204" s="626"/>
      <c r="G204" s="626"/>
      <c r="H204" s="626"/>
      <c r="I204" s="634"/>
      <c r="J204" s="622"/>
      <c r="K204" s="622"/>
      <c r="L204" s="662" t="s">
        <v>25</v>
      </c>
      <c r="M204" s="641">
        <v>138</v>
      </c>
      <c r="N204" s="642">
        <v>111</v>
      </c>
      <c r="O204" s="646">
        <f>+N204+M204</f>
        <v>249</v>
      </c>
      <c r="P204" s="644">
        <v>0</v>
      </c>
      <c r="Q204" s="646">
        <f>+P204+O204</f>
        <v>249</v>
      </c>
      <c r="R204" s="641">
        <v>163</v>
      </c>
      <c r="S204" s="642">
        <v>97</v>
      </c>
      <c r="T204" s="646">
        <f>+S204+R204</f>
        <v>260</v>
      </c>
      <c r="U204" s="644">
        <v>0</v>
      </c>
      <c r="V204" s="646">
        <f>+U204+T204</f>
        <v>260</v>
      </c>
      <c r="W204" s="665">
        <f t="shared" ref="W204" si="317">IF(Q204=0,0,((V204/Q204)-1)*100)</f>
        <v>4.4176706827309342</v>
      </c>
      <c r="Y204" s="598"/>
      <c r="Z204" s="598"/>
    </row>
    <row r="205" spans="1:27" ht="15.75" customHeight="1" thickBot="1">
      <c r="A205" s="622"/>
      <c r="B205" s="625"/>
      <c r="C205" s="626"/>
      <c r="D205" s="626"/>
      <c r="E205" s="626"/>
      <c r="F205" s="626"/>
      <c r="G205" s="626"/>
      <c r="H205" s="626"/>
      <c r="I205" s="634"/>
      <c r="J205" s="622"/>
      <c r="K205" s="622"/>
      <c r="L205" s="662" t="s">
        <v>26</v>
      </c>
      <c r="M205" s="641">
        <v>141</v>
      </c>
      <c r="N205" s="642">
        <v>118</v>
      </c>
      <c r="O205" s="646">
        <f>+N205+M205</f>
        <v>259</v>
      </c>
      <c r="P205" s="647">
        <v>0</v>
      </c>
      <c r="Q205" s="664">
        <f>O205+P205</f>
        <v>259</v>
      </c>
      <c r="R205" s="641">
        <v>40</v>
      </c>
      <c r="S205" s="642">
        <v>26</v>
      </c>
      <c r="T205" s="646">
        <f>+S205+R205</f>
        <v>66</v>
      </c>
      <c r="U205" s="647">
        <v>0</v>
      </c>
      <c r="V205" s="664">
        <f>T205+U205</f>
        <v>66</v>
      </c>
      <c r="W205" s="665">
        <f>IF(Q205=0,0,((V205/Q205)-1)*100)</f>
        <v>-74.51737451737452</v>
      </c>
      <c r="Y205" s="598"/>
      <c r="Z205" s="598"/>
    </row>
    <row r="206" spans="1:27" ht="14.25" thickTop="1" thickBot="1">
      <c r="B206" s="607"/>
      <c r="C206" s="606"/>
      <c r="D206" s="606"/>
      <c r="E206" s="606"/>
      <c r="F206" s="606"/>
      <c r="G206" s="606"/>
      <c r="H206" s="606"/>
      <c r="I206" s="608"/>
      <c r="L206" s="648" t="s">
        <v>27</v>
      </c>
      <c r="M206" s="649">
        <f>+M203+M204+M205</f>
        <v>406</v>
      </c>
      <c r="N206" s="650">
        <f t="shared" ref="N206" si="318">+N203+N204+N205</f>
        <v>324</v>
      </c>
      <c r="O206" s="649">
        <f t="shared" ref="O206" si="319">+O203+O204+O205</f>
        <v>730</v>
      </c>
      <c r="P206" s="649">
        <f t="shared" ref="P206" si="320">+P203+P204+P205</f>
        <v>0</v>
      </c>
      <c r="Q206" s="666">
        <f t="shared" ref="Q206" si="321">+Q203+Q204+Q205</f>
        <v>730</v>
      </c>
      <c r="R206" s="649">
        <f t="shared" ref="R206" si="322">+R203+R204+R205</f>
        <v>340</v>
      </c>
      <c r="S206" s="650">
        <f t="shared" ref="S206" si="323">+S203+S204+S205</f>
        <v>218</v>
      </c>
      <c r="T206" s="649">
        <f t="shared" ref="T206" si="324">+T203+T204+T205</f>
        <v>558</v>
      </c>
      <c r="U206" s="649">
        <f t="shared" ref="U206" si="325">+U203+U204+U205</f>
        <v>0</v>
      </c>
      <c r="V206" s="666">
        <f t="shared" ref="V206" si="326">+V203+V204+V205</f>
        <v>558</v>
      </c>
      <c r="W206" s="652">
        <f>IF(Q206=0,0,((V206/Q206)-1)*100)</f>
        <v>-23.56164383561644</v>
      </c>
    </row>
    <row r="207" spans="1:27" s="511" customFormat="1" ht="14.25" thickTop="1" thickBot="1">
      <c r="B207" s="607"/>
      <c r="C207" s="606"/>
      <c r="D207" s="606"/>
      <c r="E207" s="606"/>
      <c r="F207" s="606"/>
      <c r="G207" s="606"/>
      <c r="H207" s="606"/>
      <c r="I207" s="608"/>
      <c r="L207" s="648" t="s">
        <v>92</v>
      </c>
      <c r="M207" s="649">
        <f>+M198+M202+M203+M204+M205</f>
        <v>1255</v>
      </c>
      <c r="N207" s="649">
        <f t="shared" ref="N207:V207" si="327">+N198+N202+N203+N204+N205</f>
        <v>883</v>
      </c>
      <c r="O207" s="649">
        <f t="shared" si="327"/>
        <v>2138</v>
      </c>
      <c r="P207" s="649">
        <f t="shared" si="327"/>
        <v>0</v>
      </c>
      <c r="Q207" s="649">
        <f t="shared" si="327"/>
        <v>2138</v>
      </c>
      <c r="R207" s="649">
        <f t="shared" si="327"/>
        <v>1217</v>
      </c>
      <c r="S207" s="649">
        <f t="shared" si="327"/>
        <v>784</v>
      </c>
      <c r="T207" s="649">
        <f t="shared" si="327"/>
        <v>2001</v>
      </c>
      <c r="U207" s="649">
        <f t="shared" si="327"/>
        <v>0</v>
      </c>
      <c r="V207" s="649">
        <f t="shared" si="327"/>
        <v>2001</v>
      </c>
      <c r="W207" s="652">
        <f>IF(Q207=0,0,((V207/Q207)-1)*100)</f>
        <v>-6.4078578110383528</v>
      </c>
      <c r="X207" s="515"/>
      <c r="AA207" s="594"/>
    </row>
    <row r="208" spans="1:27" ht="14.25" thickTop="1" thickBot="1">
      <c r="B208" s="607"/>
      <c r="C208" s="606"/>
      <c r="D208" s="606"/>
      <c r="E208" s="606"/>
      <c r="F208" s="606"/>
      <c r="G208" s="606"/>
      <c r="H208" s="606"/>
      <c r="I208" s="608"/>
      <c r="L208" s="648" t="s">
        <v>89</v>
      </c>
      <c r="M208" s="649">
        <f>+M194+M198+M202+M206</f>
        <v>1722</v>
      </c>
      <c r="N208" s="650">
        <f t="shared" ref="N208:V208" si="328">+N194+N198+N202+N206</f>
        <v>1161</v>
      </c>
      <c r="O208" s="649">
        <f t="shared" si="328"/>
        <v>2883</v>
      </c>
      <c r="P208" s="649">
        <f t="shared" si="328"/>
        <v>0</v>
      </c>
      <c r="Q208" s="651">
        <f t="shared" si="328"/>
        <v>2883</v>
      </c>
      <c r="R208" s="649">
        <f t="shared" si="328"/>
        <v>1670</v>
      </c>
      <c r="S208" s="650">
        <f t="shared" si="328"/>
        <v>1089</v>
      </c>
      <c r="T208" s="649">
        <f t="shared" si="328"/>
        <v>2759</v>
      </c>
      <c r="U208" s="649">
        <f t="shared" si="328"/>
        <v>0</v>
      </c>
      <c r="V208" s="651">
        <f t="shared" si="328"/>
        <v>2759</v>
      </c>
      <c r="W208" s="652">
        <f>IF(Q208=0,0,((V208/Q208)-1)*100)</f>
        <v>-4.3010752688172005</v>
      </c>
    </row>
    <row r="209" spans="2:23" ht="14.25" thickTop="1" thickBot="1">
      <c r="B209" s="607"/>
      <c r="C209" s="606"/>
      <c r="D209" s="606"/>
      <c r="E209" s="606"/>
      <c r="F209" s="606"/>
      <c r="G209" s="606"/>
      <c r="H209" s="606"/>
      <c r="I209" s="608"/>
      <c r="L209" s="595" t="s">
        <v>59</v>
      </c>
      <c r="M209" s="511"/>
      <c r="N209" s="511"/>
      <c r="O209" s="511"/>
      <c r="P209" s="511"/>
      <c r="Q209" s="511"/>
      <c r="R209" s="511"/>
      <c r="S209" s="511"/>
      <c r="T209" s="511"/>
      <c r="U209" s="511"/>
      <c r="V209" s="511"/>
      <c r="W209" s="515"/>
    </row>
    <row r="210" spans="2:23" ht="12.75" customHeight="1" thickTop="1">
      <c r="B210" s="607"/>
      <c r="C210" s="606"/>
      <c r="D210" s="606"/>
      <c r="E210" s="606"/>
      <c r="F210" s="606"/>
      <c r="G210" s="606"/>
      <c r="H210" s="606"/>
      <c r="I210" s="608"/>
      <c r="L210" s="1530" t="s">
        <v>52</v>
      </c>
      <c r="M210" s="1531"/>
      <c r="N210" s="1531"/>
      <c r="O210" s="1531"/>
      <c r="P210" s="1531"/>
      <c r="Q210" s="1531"/>
      <c r="R210" s="1531"/>
      <c r="S210" s="1531"/>
      <c r="T210" s="1531"/>
      <c r="U210" s="1531"/>
      <c r="V210" s="1531"/>
      <c r="W210" s="1532"/>
    </row>
    <row r="211" spans="2:23" ht="13.5" thickBot="1">
      <c r="B211" s="607"/>
      <c r="C211" s="606"/>
      <c r="D211" s="606"/>
      <c r="E211" s="606"/>
      <c r="F211" s="606"/>
      <c r="G211" s="606"/>
      <c r="H211" s="606"/>
      <c r="I211" s="608"/>
      <c r="L211" s="1533" t="s">
        <v>57</v>
      </c>
      <c r="M211" s="1534"/>
      <c r="N211" s="1534"/>
      <c r="O211" s="1534"/>
      <c r="P211" s="1534"/>
      <c r="Q211" s="1534"/>
      <c r="R211" s="1534"/>
      <c r="S211" s="1534"/>
      <c r="T211" s="1534"/>
      <c r="U211" s="1534"/>
      <c r="V211" s="1534"/>
      <c r="W211" s="1535"/>
    </row>
    <row r="212" spans="2:23" ht="14.25" thickTop="1" thickBot="1">
      <c r="B212" s="607"/>
      <c r="C212" s="606"/>
      <c r="D212" s="606"/>
      <c r="E212" s="606"/>
      <c r="F212" s="606"/>
      <c r="G212" s="606"/>
      <c r="H212" s="606"/>
      <c r="I212" s="608"/>
      <c r="L212" s="514"/>
      <c r="M212" s="511"/>
      <c r="N212" s="511"/>
      <c r="O212" s="511"/>
      <c r="P212" s="511"/>
      <c r="Q212" s="511"/>
      <c r="R212" s="511"/>
      <c r="S212" s="511"/>
      <c r="T212" s="511"/>
      <c r="U212" s="511"/>
      <c r="V212" s="511"/>
      <c r="W212" s="599" t="s">
        <v>40</v>
      </c>
    </row>
    <row r="213" spans="2:23" ht="14.25" thickTop="1" thickBot="1">
      <c r="B213" s="607"/>
      <c r="C213" s="606"/>
      <c r="D213" s="606"/>
      <c r="E213" s="606"/>
      <c r="F213" s="606"/>
      <c r="G213" s="606"/>
      <c r="H213" s="606"/>
      <c r="I213" s="608"/>
      <c r="L213" s="516"/>
      <c r="M213" s="1539" t="s">
        <v>90</v>
      </c>
      <c r="N213" s="1540"/>
      <c r="O213" s="1540"/>
      <c r="P213" s="1540"/>
      <c r="Q213" s="1541"/>
      <c r="R213" s="1539" t="s">
        <v>91</v>
      </c>
      <c r="S213" s="1540"/>
      <c r="T213" s="1540"/>
      <c r="U213" s="1540"/>
      <c r="V213" s="1541"/>
      <c r="W213" s="517" t="s">
        <v>4</v>
      </c>
    </row>
    <row r="214" spans="2:23" ht="13.5" thickTop="1">
      <c r="B214" s="607"/>
      <c r="C214" s="606"/>
      <c r="D214" s="606"/>
      <c r="E214" s="606"/>
      <c r="F214" s="606"/>
      <c r="G214" s="606"/>
      <c r="H214" s="606"/>
      <c r="I214" s="608"/>
      <c r="L214" s="518" t="s">
        <v>5</v>
      </c>
      <c r="M214" s="519"/>
      <c r="N214" s="523"/>
      <c r="O214" s="635"/>
      <c r="P214" s="525"/>
      <c r="Q214" s="636"/>
      <c r="R214" s="519"/>
      <c r="S214" s="523"/>
      <c r="T214" s="635"/>
      <c r="U214" s="525"/>
      <c r="V214" s="636"/>
      <c r="W214" s="522" t="s">
        <v>6</v>
      </c>
    </row>
    <row r="215" spans="2:23" ht="13.5" thickBot="1">
      <c r="B215" s="607"/>
      <c r="C215" s="606"/>
      <c r="D215" s="606"/>
      <c r="E215" s="606"/>
      <c r="F215" s="606"/>
      <c r="G215" s="606"/>
      <c r="H215" s="606"/>
      <c r="I215" s="608"/>
      <c r="L215" s="526"/>
      <c r="M215" s="531" t="s">
        <v>41</v>
      </c>
      <c r="N215" s="532" t="s">
        <v>42</v>
      </c>
      <c r="O215" s="637" t="s">
        <v>54</v>
      </c>
      <c r="P215" s="534" t="s">
        <v>13</v>
      </c>
      <c r="Q215" s="638" t="s">
        <v>9</v>
      </c>
      <c r="R215" s="531" t="s">
        <v>41</v>
      </c>
      <c r="S215" s="532" t="s">
        <v>42</v>
      </c>
      <c r="T215" s="637" t="s">
        <v>54</v>
      </c>
      <c r="U215" s="534" t="s">
        <v>13</v>
      </c>
      <c r="V215" s="638" t="s">
        <v>9</v>
      </c>
      <c r="W215" s="530"/>
    </row>
    <row r="216" spans="2:23" ht="4.5" customHeight="1" thickTop="1">
      <c r="B216" s="607"/>
      <c r="C216" s="606"/>
      <c r="D216" s="606"/>
      <c r="E216" s="606"/>
      <c r="F216" s="606"/>
      <c r="G216" s="606"/>
      <c r="H216" s="606"/>
      <c r="I216" s="608"/>
      <c r="L216" s="518"/>
      <c r="M216" s="539"/>
      <c r="N216" s="540"/>
      <c r="O216" s="639"/>
      <c r="P216" s="542"/>
      <c r="Q216" s="640"/>
      <c r="R216" s="539"/>
      <c r="S216" s="540"/>
      <c r="T216" s="639"/>
      <c r="U216" s="542"/>
      <c r="V216" s="640"/>
      <c r="W216" s="544"/>
    </row>
    <row r="217" spans="2:23">
      <c r="B217" s="607"/>
      <c r="C217" s="606"/>
      <c r="D217" s="606"/>
      <c r="E217" s="606"/>
      <c r="F217" s="606"/>
      <c r="G217" s="606"/>
      <c r="H217" s="606"/>
      <c r="I217" s="608"/>
      <c r="L217" s="518" t="s">
        <v>14</v>
      </c>
      <c r="M217" s="546">
        <f t="shared" ref="M217:N219" si="329">+M165+M191</f>
        <v>150</v>
      </c>
      <c r="N217" s="551">
        <f t="shared" si="329"/>
        <v>97</v>
      </c>
      <c r="O217" s="643">
        <f>+M217+N217</f>
        <v>247</v>
      </c>
      <c r="P217" s="553">
        <f>+P165+P191</f>
        <v>0</v>
      </c>
      <c r="Q217" s="645">
        <f>+O217+P217</f>
        <v>247</v>
      </c>
      <c r="R217" s="546">
        <f t="shared" ref="R217:S219" si="330">+R165+R191</f>
        <v>131</v>
      </c>
      <c r="S217" s="551">
        <f t="shared" si="330"/>
        <v>111</v>
      </c>
      <c r="T217" s="643">
        <f>+R217+S217</f>
        <v>242</v>
      </c>
      <c r="U217" s="553">
        <f>+U165+U191</f>
        <v>0</v>
      </c>
      <c r="V217" s="645">
        <f>+T217+U217</f>
        <v>242</v>
      </c>
      <c r="W217" s="549">
        <f t="shared" ref="W217:W221" si="331">IF(Q217=0,0,((V217/Q217)-1)*100)</f>
        <v>-2.0242914979757054</v>
      </c>
    </row>
    <row r="218" spans="2:23">
      <c r="B218" s="607"/>
      <c r="C218" s="606"/>
      <c r="D218" s="606"/>
      <c r="E218" s="606"/>
      <c r="F218" s="606"/>
      <c r="G218" s="606"/>
      <c r="H218" s="606"/>
      <c r="I218" s="608"/>
      <c r="L218" s="518" t="s">
        <v>15</v>
      </c>
      <c r="M218" s="546">
        <f t="shared" si="329"/>
        <v>143</v>
      </c>
      <c r="N218" s="551">
        <f t="shared" si="329"/>
        <v>87</v>
      </c>
      <c r="O218" s="643">
        <f t="shared" ref="O218:O219" si="332">+M218+N218</f>
        <v>230</v>
      </c>
      <c r="P218" s="553">
        <f>+P166+P192</f>
        <v>0</v>
      </c>
      <c r="Q218" s="645">
        <f t="shared" ref="Q218:Q219" si="333">+O218+P218</f>
        <v>230</v>
      </c>
      <c r="R218" s="546">
        <f t="shared" si="330"/>
        <v>163</v>
      </c>
      <c r="S218" s="551">
        <f t="shared" si="330"/>
        <v>101</v>
      </c>
      <c r="T218" s="643">
        <f t="shared" ref="T218:T219" si="334">+R218+S218</f>
        <v>264</v>
      </c>
      <c r="U218" s="553">
        <f>+U166+U192</f>
        <v>0</v>
      </c>
      <c r="V218" s="645">
        <f t="shared" ref="V218:V219" si="335">+T218+U218</f>
        <v>264</v>
      </c>
      <c r="W218" s="549">
        <f t="shared" si="331"/>
        <v>14.782608695652177</v>
      </c>
    </row>
    <row r="219" spans="2:23" ht="13.5" thickBot="1">
      <c r="B219" s="607"/>
      <c r="C219" s="606"/>
      <c r="D219" s="606"/>
      <c r="E219" s="606"/>
      <c r="F219" s="606"/>
      <c r="G219" s="606"/>
      <c r="H219" s="606"/>
      <c r="I219" s="608"/>
      <c r="L219" s="526" t="s">
        <v>16</v>
      </c>
      <c r="M219" s="546">
        <f t="shared" si="329"/>
        <v>174</v>
      </c>
      <c r="N219" s="551">
        <f t="shared" si="329"/>
        <v>94</v>
      </c>
      <c r="O219" s="643">
        <f t="shared" si="332"/>
        <v>268</v>
      </c>
      <c r="P219" s="553">
        <f>+P167+P193</f>
        <v>0</v>
      </c>
      <c r="Q219" s="645">
        <f t="shared" si="333"/>
        <v>268</v>
      </c>
      <c r="R219" s="546">
        <f t="shared" si="330"/>
        <v>159</v>
      </c>
      <c r="S219" s="551">
        <f t="shared" si="330"/>
        <v>93</v>
      </c>
      <c r="T219" s="643">
        <f t="shared" si="334"/>
        <v>252</v>
      </c>
      <c r="U219" s="553">
        <f>+U167+U193</f>
        <v>0</v>
      </c>
      <c r="V219" s="645">
        <f t="shared" si="335"/>
        <v>252</v>
      </c>
      <c r="W219" s="549">
        <f t="shared" si="331"/>
        <v>-5.9701492537313383</v>
      </c>
    </row>
    <row r="220" spans="2:23" ht="14.25" thickTop="1" thickBot="1">
      <c r="B220" s="607"/>
      <c r="C220" s="606"/>
      <c r="D220" s="606"/>
      <c r="E220" s="606"/>
      <c r="F220" s="606"/>
      <c r="G220" s="606"/>
      <c r="H220" s="606"/>
      <c r="I220" s="608"/>
      <c r="L220" s="648" t="s">
        <v>55</v>
      </c>
      <c r="M220" s="649">
        <f t="shared" ref="M220:Q220" si="336">+M217+M218+M219</f>
        <v>467</v>
      </c>
      <c r="N220" s="650">
        <f t="shared" si="336"/>
        <v>278</v>
      </c>
      <c r="O220" s="649">
        <f t="shared" si="336"/>
        <v>745</v>
      </c>
      <c r="P220" s="649">
        <f t="shared" si="336"/>
        <v>0</v>
      </c>
      <c r="Q220" s="651">
        <f t="shared" si="336"/>
        <v>745</v>
      </c>
      <c r="R220" s="649">
        <f t="shared" ref="R220:V220" si="337">+R217+R218+R219</f>
        <v>453</v>
      </c>
      <c r="S220" s="650">
        <f t="shared" si="337"/>
        <v>305</v>
      </c>
      <c r="T220" s="649">
        <f t="shared" si="337"/>
        <v>758</v>
      </c>
      <c r="U220" s="649">
        <f t="shared" si="337"/>
        <v>0</v>
      </c>
      <c r="V220" s="651">
        <f t="shared" si="337"/>
        <v>758</v>
      </c>
      <c r="W220" s="652">
        <f t="shared" si="331"/>
        <v>1.744966442953011</v>
      </c>
    </row>
    <row r="221" spans="2:23" ht="13.5" thickTop="1">
      <c r="B221" s="607"/>
      <c r="C221" s="606"/>
      <c r="D221" s="606"/>
      <c r="E221" s="606"/>
      <c r="F221" s="606"/>
      <c r="G221" s="606"/>
      <c r="H221" s="606"/>
      <c r="I221" s="608"/>
      <c r="L221" s="518" t="s">
        <v>18</v>
      </c>
      <c r="M221" s="653">
        <f>+M169+M195</f>
        <v>150</v>
      </c>
      <c r="N221" s="654">
        <f>+N169+N195</f>
        <v>90</v>
      </c>
      <c r="O221" s="655">
        <f t="shared" ref="O221" si="338">+M221+N221</f>
        <v>240</v>
      </c>
      <c r="P221" s="553">
        <f>+P169+P195</f>
        <v>0</v>
      </c>
      <c r="Q221" s="645">
        <f t="shared" ref="Q221" si="339">+O221+P221</f>
        <v>240</v>
      </c>
      <c r="R221" s="653">
        <f>+R169+R195</f>
        <v>150</v>
      </c>
      <c r="S221" s="654">
        <f>+S169+S195</f>
        <v>89</v>
      </c>
      <c r="T221" s="655">
        <f t="shared" ref="T221" si="340">+R221+S221</f>
        <v>239</v>
      </c>
      <c r="U221" s="553">
        <f>+U169+U195</f>
        <v>0</v>
      </c>
      <c r="V221" s="645">
        <f t="shared" ref="V221" si="341">+T221+U221</f>
        <v>239</v>
      </c>
      <c r="W221" s="549">
        <f t="shared" si="331"/>
        <v>-0.41666666666666519</v>
      </c>
    </row>
    <row r="222" spans="2:23">
      <c r="B222" s="607"/>
      <c r="C222" s="606"/>
      <c r="D222" s="606"/>
      <c r="E222" s="606"/>
      <c r="F222" s="606"/>
      <c r="G222" s="606"/>
      <c r="H222" s="606"/>
      <c r="I222" s="608"/>
      <c r="L222" s="518" t="s">
        <v>19</v>
      </c>
      <c r="M222" s="546">
        <f>+M196+M170</f>
        <v>138</v>
      </c>
      <c r="N222" s="551">
        <f>+N196+N170</f>
        <v>91</v>
      </c>
      <c r="O222" s="643">
        <f>+M222+N222</f>
        <v>229</v>
      </c>
      <c r="P222" s="553">
        <f>+P170+P196</f>
        <v>0</v>
      </c>
      <c r="Q222" s="645">
        <f>+O222+P222</f>
        <v>229</v>
      </c>
      <c r="R222" s="546">
        <f>+R196+R170</f>
        <v>150</v>
      </c>
      <c r="S222" s="551">
        <f>+S196+S170</f>
        <v>90</v>
      </c>
      <c r="T222" s="643">
        <f>+R222+S222</f>
        <v>240</v>
      </c>
      <c r="U222" s="553">
        <f>+U170+U196</f>
        <v>0</v>
      </c>
      <c r="V222" s="645">
        <f>+T222+U222</f>
        <v>240</v>
      </c>
      <c r="W222" s="549">
        <f>IF(Q222=0,0,((V222/Q222)-1)*100)</f>
        <v>4.8034934497816595</v>
      </c>
    </row>
    <row r="223" spans="2:23" ht="13.5" thickBot="1">
      <c r="B223" s="607"/>
      <c r="C223" s="606"/>
      <c r="D223" s="606"/>
      <c r="E223" s="606"/>
      <c r="F223" s="606"/>
      <c r="G223" s="606"/>
      <c r="H223" s="606"/>
      <c r="I223" s="608"/>
      <c r="L223" s="518" t="s">
        <v>20</v>
      </c>
      <c r="M223" s="546">
        <f>+M171+M197</f>
        <v>162</v>
      </c>
      <c r="N223" s="551">
        <f>+N171+N197</f>
        <v>100</v>
      </c>
      <c r="O223" s="643">
        <f>+M223+N223</f>
        <v>262</v>
      </c>
      <c r="P223" s="553">
        <f>+P171+P197</f>
        <v>0</v>
      </c>
      <c r="Q223" s="645">
        <f>+O223+P223</f>
        <v>262</v>
      </c>
      <c r="R223" s="546">
        <f>+R171+R197</f>
        <v>167</v>
      </c>
      <c r="S223" s="551">
        <f>+S171+S197</f>
        <v>99</v>
      </c>
      <c r="T223" s="643">
        <f>+R223+S223</f>
        <v>266</v>
      </c>
      <c r="U223" s="553">
        <f>+U171+U197</f>
        <v>0</v>
      </c>
      <c r="V223" s="645">
        <f>+T223+U223</f>
        <v>266</v>
      </c>
      <c r="W223" s="549">
        <f>IF(Q223=0,0,((V223/Q223)-1)*100)</f>
        <v>1.5267175572519109</v>
      </c>
    </row>
    <row r="224" spans="2:23" ht="14.25" thickTop="1" thickBot="1">
      <c r="B224" s="607"/>
      <c r="C224" s="606"/>
      <c r="D224" s="606"/>
      <c r="E224" s="606"/>
      <c r="F224" s="606"/>
      <c r="G224" s="606"/>
      <c r="H224" s="606"/>
      <c r="I224" s="608"/>
      <c r="L224" s="648" t="s">
        <v>87</v>
      </c>
      <c r="M224" s="649">
        <f>+M221+M222+M223</f>
        <v>450</v>
      </c>
      <c r="N224" s="649">
        <f t="shared" ref="N224" si="342">+N221+N222+N223</f>
        <v>281</v>
      </c>
      <c r="O224" s="649">
        <f t="shared" ref="O224" si="343">+O221+O222+O223</f>
        <v>731</v>
      </c>
      <c r="P224" s="649">
        <f t="shared" ref="P224" si="344">+P221+P222+P223</f>
        <v>0</v>
      </c>
      <c r="Q224" s="649">
        <f t="shared" ref="Q224" si="345">+Q221+Q222+Q223</f>
        <v>731</v>
      </c>
      <c r="R224" s="649">
        <f t="shared" ref="R224" si="346">+R221+R222+R223</f>
        <v>467</v>
      </c>
      <c r="S224" s="649">
        <f t="shared" ref="S224" si="347">+S221+S222+S223</f>
        <v>278</v>
      </c>
      <c r="T224" s="649">
        <f t="shared" ref="T224" si="348">+T221+T222+T223</f>
        <v>745</v>
      </c>
      <c r="U224" s="649">
        <f t="shared" ref="U224" si="349">+U221+U222+U223</f>
        <v>0</v>
      </c>
      <c r="V224" s="649">
        <f t="shared" ref="V224" si="350">+V221+V222+V223</f>
        <v>745</v>
      </c>
      <c r="W224" s="652">
        <f>IF(Q224=0,0,((V224/Q224)-1)*100)</f>
        <v>1.9151846785225635</v>
      </c>
    </row>
    <row r="225" spans="1:27" ht="13.5" thickTop="1">
      <c r="B225" s="607"/>
      <c r="C225" s="606"/>
      <c r="D225" s="606"/>
      <c r="E225" s="606"/>
      <c r="F225" s="606"/>
      <c r="G225" s="606"/>
      <c r="H225" s="606"/>
      <c r="I225" s="608"/>
      <c r="L225" s="518" t="s">
        <v>21</v>
      </c>
      <c r="M225" s="546">
        <f>+M173+M199</f>
        <v>123</v>
      </c>
      <c r="N225" s="551">
        <f>+N173+N199</f>
        <v>81</v>
      </c>
      <c r="O225" s="643">
        <f t="shared" ref="O225" si="351">+M225+N225</f>
        <v>204</v>
      </c>
      <c r="P225" s="553">
        <f>+P173+P199</f>
        <v>0</v>
      </c>
      <c r="Q225" s="645">
        <f t="shared" ref="Q225" si="352">+O225+P225</f>
        <v>204</v>
      </c>
      <c r="R225" s="546">
        <f>+R173+R199</f>
        <v>132</v>
      </c>
      <c r="S225" s="551">
        <f>+S173+S199</f>
        <v>90</v>
      </c>
      <c r="T225" s="643">
        <f t="shared" ref="T225" si="353">+R225+S225</f>
        <v>222</v>
      </c>
      <c r="U225" s="553">
        <f>+U173+U199</f>
        <v>0</v>
      </c>
      <c r="V225" s="645">
        <f t="shared" ref="V225" si="354">+T225+U225</f>
        <v>222</v>
      </c>
      <c r="W225" s="549">
        <f t="shared" ref="W225" si="355">IF(Q225=0,0,((V225/Q225)-1)*100)</f>
        <v>8.8235294117646959</v>
      </c>
    </row>
    <row r="226" spans="1:27">
      <c r="B226" s="607"/>
      <c r="C226" s="606"/>
      <c r="D226" s="606"/>
      <c r="E226" s="606"/>
      <c r="F226" s="606"/>
      <c r="G226" s="606"/>
      <c r="H226" s="606"/>
      <c r="I226" s="608"/>
      <c r="L226" s="518" t="s">
        <v>88</v>
      </c>
      <c r="M226" s="546">
        <f>+M200+M174</f>
        <v>136</v>
      </c>
      <c r="N226" s="551">
        <f>+N200+N174</f>
        <v>89</v>
      </c>
      <c r="O226" s="643">
        <f>+M226+N226</f>
        <v>225</v>
      </c>
      <c r="P226" s="553">
        <f>+P200+P174</f>
        <v>0</v>
      </c>
      <c r="Q226" s="645">
        <f>+O226+P226</f>
        <v>225</v>
      </c>
      <c r="R226" s="546">
        <f>+R200+R174</f>
        <v>136</v>
      </c>
      <c r="S226" s="551">
        <f>+S200+S174</f>
        <v>104</v>
      </c>
      <c r="T226" s="643">
        <f>+R226+S226</f>
        <v>240</v>
      </c>
      <c r="U226" s="553">
        <f>+U200+U174</f>
        <v>0</v>
      </c>
      <c r="V226" s="645">
        <f>+T226+U226</f>
        <v>240</v>
      </c>
      <c r="W226" s="549">
        <f t="shared" ref="W226:W230" si="356">IF(Q226=0,0,((V226/Q226)-1)*100)</f>
        <v>6.6666666666666652</v>
      </c>
    </row>
    <row r="227" spans="1:27" ht="13.5" thickBot="1">
      <c r="B227" s="607"/>
      <c r="C227" s="606"/>
      <c r="D227" s="606"/>
      <c r="E227" s="606"/>
      <c r="F227" s="606"/>
      <c r="G227" s="606"/>
      <c r="H227" s="606"/>
      <c r="I227" s="608"/>
      <c r="L227" s="518" t="s">
        <v>22</v>
      </c>
      <c r="M227" s="546">
        <f>+M201+M175</f>
        <v>140</v>
      </c>
      <c r="N227" s="551">
        <f>+N201+N175</f>
        <v>108</v>
      </c>
      <c r="O227" s="656">
        <f>+M227+N227</f>
        <v>248</v>
      </c>
      <c r="P227" s="558">
        <f>+P175+P201</f>
        <v>0</v>
      </c>
      <c r="Q227" s="645">
        <f>+O227+P227</f>
        <v>248</v>
      </c>
      <c r="R227" s="546">
        <f>+R201+R175</f>
        <v>142</v>
      </c>
      <c r="S227" s="551">
        <f>+S201+S175</f>
        <v>94</v>
      </c>
      <c r="T227" s="656">
        <f>+R227+S227</f>
        <v>236</v>
      </c>
      <c r="U227" s="558">
        <f>+U175+U201</f>
        <v>0</v>
      </c>
      <c r="V227" s="645">
        <f>+T227+U227</f>
        <v>236</v>
      </c>
      <c r="W227" s="549">
        <f t="shared" si="356"/>
        <v>-4.8387096774193505</v>
      </c>
    </row>
    <row r="228" spans="1:27" ht="14.25" thickTop="1" thickBot="1">
      <c r="B228" s="607"/>
      <c r="C228" s="606"/>
      <c r="D228" s="606"/>
      <c r="E228" s="606"/>
      <c r="F228" s="606"/>
      <c r="G228" s="606"/>
      <c r="H228" s="606"/>
      <c r="I228" s="608"/>
      <c r="L228" s="657" t="s">
        <v>60</v>
      </c>
      <c r="M228" s="658">
        <f>+M225+M226+M227</f>
        <v>399</v>
      </c>
      <c r="N228" s="658">
        <f t="shared" ref="N228" si="357">+N225+N226+N227</f>
        <v>278</v>
      </c>
      <c r="O228" s="659">
        <f t="shared" ref="O228" si="358">+O225+O226+O227</f>
        <v>677</v>
      </c>
      <c r="P228" s="659">
        <f t="shared" ref="P228" si="359">+P225+P226+P227</f>
        <v>0</v>
      </c>
      <c r="Q228" s="659">
        <f t="shared" ref="Q228" si="360">+Q225+Q226+Q227</f>
        <v>677</v>
      </c>
      <c r="R228" s="658">
        <f t="shared" ref="R228" si="361">+R225+R226+R227</f>
        <v>410</v>
      </c>
      <c r="S228" s="658">
        <f t="shared" ref="S228" si="362">+S225+S226+S227</f>
        <v>288</v>
      </c>
      <c r="T228" s="659">
        <f t="shared" ref="T228" si="363">+T225+T226+T227</f>
        <v>698</v>
      </c>
      <c r="U228" s="659">
        <f t="shared" ref="U228" si="364">+U225+U226+U227</f>
        <v>0</v>
      </c>
      <c r="V228" s="659">
        <f t="shared" ref="V228" si="365">+V225+V226+V227</f>
        <v>698</v>
      </c>
      <c r="W228" s="660">
        <f t="shared" si="356"/>
        <v>3.1019202363367748</v>
      </c>
    </row>
    <row r="229" spans="1:27" ht="13.5" thickTop="1">
      <c r="A229" s="622"/>
      <c r="B229" s="623"/>
      <c r="C229" s="624"/>
      <c r="D229" s="624"/>
      <c r="E229" s="624"/>
      <c r="F229" s="624"/>
      <c r="G229" s="624"/>
      <c r="H229" s="624"/>
      <c r="I229" s="661"/>
      <c r="J229" s="622"/>
      <c r="K229" s="622"/>
      <c r="L229" s="662" t="s">
        <v>23</v>
      </c>
      <c r="M229" s="641">
        <f>+M177+M203</f>
        <v>127</v>
      </c>
      <c r="N229" s="642">
        <f>+N177+N203</f>
        <v>95</v>
      </c>
      <c r="O229" s="646">
        <f>+M229+N229</f>
        <v>222</v>
      </c>
      <c r="P229" s="663">
        <f>+P177+P203</f>
        <v>0</v>
      </c>
      <c r="Q229" s="664">
        <f>+O229+P229</f>
        <v>222</v>
      </c>
      <c r="R229" s="641">
        <f>+R177+R203</f>
        <v>137</v>
      </c>
      <c r="S229" s="642">
        <f>+S177+S203</f>
        <v>95</v>
      </c>
      <c r="T229" s="646">
        <f>+R229+S229</f>
        <v>232</v>
      </c>
      <c r="U229" s="663">
        <f>+U177+U203</f>
        <v>0</v>
      </c>
      <c r="V229" s="664">
        <f>+T229+U229</f>
        <v>232</v>
      </c>
      <c r="W229" s="665">
        <f t="shared" si="356"/>
        <v>4.5045045045045029</v>
      </c>
    </row>
    <row r="230" spans="1:27" ht="12.75" customHeight="1">
      <c r="A230" s="622"/>
      <c r="B230" s="625"/>
      <c r="C230" s="626"/>
      <c r="D230" s="626"/>
      <c r="E230" s="626"/>
      <c r="F230" s="626"/>
      <c r="G230" s="626"/>
      <c r="H230" s="626"/>
      <c r="I230" s="634"/>
      <c r="J230" s="622"/>
      <c r="K230" s="622"/>
      <c r="L230" s="662" t="s">
        <v>25</v>
      </c>
      <c r="M230" s="641">
        <f>+M204+M178</f>
        <v>138</v>
      </c>
      <c r="N230" s="642">
        <f>+N204+N178</f>
        <v>111</v>
      </c>
      <c r="O230" s="646">
        <f>+M230+N230</f>
        <v>249</v>
      </c>
      <c r="P230" s="644">
        <f>+P178+P204</f>
        <v>0</v>
      </c>
      <c r="Q230" s="646">
        <f>+O230+P230</f>
        <v>249</v>
      </c>
      <c r="R230" s="641">
        <f>+R204+R178</f>
        <v>163</v>
      </c>
      <c r="S230" s="642">
        <f>+S204+S178</f>
        <v>97</v>
      </c>
      <c r="T230" s="646">
        <f>+R230+S230</f>
        <v>260</v>
      </c>
      <c r="U230" s="644">
        <f>+U178+U204</f>
        <v>0</v>
      </c>
      <c r="V230" s="646">
        <f>+T230+U230</f>
        <v>260</v>
      </c>
      <c r="W230" s="665">
        <f t="shared" si="356"/>
        <v>4.4176706827309342</v>
      </c>
    </row>
    <row r="231" spans="1:27" ht="12.75" customHeight="1" thickBot="1">
      <c r="A231" s="622"/>
      <c r="B231" s="625"/>
      <c r="C231" s="626"/>
      <c r="D231" s="626"/>
      <c r="E231" s="626"/>
      <c r="F231" s="626"/>
      <c r="G231" s="626"/>
      <c r="H231" s="626"/>
      <c r="I231" s="634"/>
      <c r="J231" s="622"/>
      <c r="K231" s="622"/>
      <c r="L231" s="662" t="s">
        <v>26</v>
      </c>
      <c r="M231" s="641">
        <f>+M179+M205</f>
        <v>141</v>
      </c>
      <c r="N231" s="642">
        <f>+N179+N205</f>
        <v>118</v>
      </c>
      <c r="O231" s="646">
        <f t="shared" ref="O231" si="366">+M231+N231</f>
        <v>259</v>
      </c>
      <c r="P231" s="647">
        <f>+P179+P205</f>
        <v>0</v>
      </c>
      <c r="Q231" s="664">
        <f t="shared" ref="Q231" si="367">+O231+P231</f>
        <v>259</v>
      </c>
      <c r="R231" s="641">
        <f>+R179+R205</f>
        <v>40</v>
      </c>
      <c r="S231" s="642">
        <f>+S179+S205</f>
        <v>26</v>
      </c>
      <c r="T231" s="646">
        <f t="shared" ref="T231" si="368">+R231+S231</f>
        <v>66</v>
      </c>
      <c r="U231" s="647">
        <f>+U179+U205</f>
        <v>0</v>
      </c>
      <c r="V231" s="664">
        <f t="shared" ref="V231" si="369">+T231+U231</f>
        <v>66</v>
      </c>
      <c r="W231" s="665">
        <f t="shared" ref="W231" si="370">IF(Q231=0,0,((V231/Q231)-1)*100)</f>
        <v>-74.51737451737452</v>
      </c>
    </row>
    <row r="232" spans="1:27" ht="14.25" thickTop="1" thickBot="1">
      <c r="B232" s="607"/>
      <c r="C232" s="606"/>
      <c r="D232" s="606"/>
      <c r="E232" s="606"/>
      <c r="F232" s="606"/>
      <c r="G232" s="606"/>
      <c r="H232" s="606"/>
      <c r="I232" s="608"/>
      <c r="L232" s="648" t="s">
        <v>27</v>
      </c>
      <c r="M232" s="649">
        <f>+M229+M230+M231</f>
        <v>406</v>
      </c>
      <c r="N232" s="650">
        <f t="shared" ref="N232" si="371">+N229+N230+N231</f>
        <v>324</v>
      </c>
      <c r="O232" s="649">
        <f t="shared" ref="O232" si="372">+O229+O230+O231</f>
        <v>730</v>
      </c>
      <c r="P232" s="649">
        <f t="shared" ref="P232" si="373">+P229+P230+P231</f>
        <v>0</v>
      </c>
      <c r="Q232" s="666">
        <f t="shared" ref="Q232" si="374">+Q229+Q230+Q231</f>
        <v>730</v>
      </c>
      <c r="R232" s="649">
        <f t="shared" ref="R232" si="375">+R229+R230+R231</f>
        <v>340</v>
      </c>
      <c r="S232" s="650">
        <f t="shared" ref="S232" si="376">+S229+S230+S231</f>
        <v>218</v>
      </c>
      <c r="T232" s="649">
        <f t="shared" ref="T232" si="377">+T229+T230+T231</f>
        <v>558</v>
      </c>
      <c r="U232" s="649">
        <f t="shared" ref="U232" si="378">+U229+U230+U231</f>
        <v>0</v>
      </c>
      <c r="V232" s="666">
        <f t="shared" ref="V232" si="379">+V229+V230+V231</f>
        <v>558</v>
      </c>
      <c r="W232" s="652">
        <f>IF(Q232=0,0,((V232/Q232)-1)*100)</f>
        <v>-23.56164383561644</v>
      </c>
    </row>
    <row r="233" spans="1:27" s="511" customFormat="1" ht="14.25" thickTop="1" thickBot="1">
      <c r="B233" s="607"/>
      <c r="C233" s="606"/>
      <c r="D233" s="606"/>
      <c r="E233" s="606"/>
      <c r="F233" s="606"/>
      <c r="G233" s="606"/>
      <c r="H233" s="606"/>
      <c r="I233" s="608"/>
      <c r="L233" s="648" t="s">
        <v>92</v>
      </c>
      <c r="M233" s="649">
        <f>+M224+M228+M229+M230+M231</f>
        <v>1255</v>
      </c>
      <c r="N233" s="649">
        <f t="shared" ref="N233:V233" si="380">+N224+N228+N229+N230+N231</f>
        <v>883</v>
      </c>
      <c r="O233" s="649">
        <f t="shared" si="380"/>
        <v>2138</v>
      </c>
      <c r="P233" s="649">
        <f t="shared" si="380"/>
        <v>0</v>
      </c>
      <c r="Q233" s="649">
        <f t="shared" si="380"/>
        <v>2138</v>
      </c>
      <c r="R233" s="649">
        <f t="shared" si="380"/>
        <v>1217</v>
      </c>
      <c r="S233" s="649">
        <f t="shared" si="380"/>
        <v>784</v>
      </c>
      <c r="T233" s="649">
        <f t="shared" si="380"/>
        <v>2001</v>
      </c>
      <c r="U233" s="649">
        <f t="shared" si="380"/>
        <v>0</v>
      </c>
      <c r="V233" s="649">
        <f t="shared" si="380"/>
        <v>2001</v>
      </c>
      <c r="W233" s="652">
        <f>IF(Q233=0,0,((V233/Q233)-1)*100)</f>
        <v>-6.4078578110383528</v>
      </c>
      <c r="X233" s="515"/>
      <c r="AA233" s="594"/>
    </row>
    <row r="234" spans="1:27" ht="14.25" thickTop="1" thickBot="1">
      <c r="B234" s="607"/>
      <c r="C234" s="606"/>
      <c r="D234" s="606"/>
      <c r="E234" s="606"/>
      <c r="F234" s="606"/>
      <c r="G234" s="606"/>
      <c r="H234" s="606"/>
      <c r="I234" s="608"/>
      <c r="L234" s="648" t="s">
        <v>89</v>
      </c>
      <c r="M234" s="649">
        <f>+M220+M224+M228+M232</f>
        <v>1722</v>
      </c>
      <c r="N234" s="650">
        <f t="shared" ref="N234:V234" si="381">+N220+N224+N228+N232</f>
        <v>1161</v>
      </c>
      <c r="O234" s="649">
        <f t="shared" si="381"/>
        <v>2883</v>
      </c>
      <c r="P234" s="649">
        <f t="shared" si="381"/>
        <v>0</v>
      </c>
      <c r="Q234" s="651">
        <f t="shared" si="381"/>
        <v>2883</v>
      </c>
      <c r="R234" s="649">
        <f t="shared" si="381"/>
        <v>1670</v>
      </c>
      <c r="S234" s="650">
        <f t="shared" si="381"/>
        <v>1089</v>
      </c>
      <c r="T234" s="649">
        <f t="shared" si="381"/>
        <v>2759</v>
      </c>
      <c r="U234" s="649">
        <f t="shared" si="381"/>
        <v>0</v>
      </c>
      <c r="V234" s="651">
        <f t="shared" si="381"/>
        <v>2759</v>
      </c>
      <c r="W234" s="652">
        <f>IF(Q234=0,0,((V234/Q234)-1)*100)</f>
        <v>-4.3010752688172005</v>
      </c>
    </row>
    <row r="235" spans="1:27" ht="13.5" thickTop="1">
      <c r="B235" s="514"/>
      <c r="C235" s="511"/>
      <c r="D235" s="511"/>
      <c r="E235" s="511"/>
      <c r="F235" s="511"/>
      <c r="G235" s="511"/>
      <c r="H235" s="511"/>
      <c r="I235" s="515"/>
      <c r="L235" s="595" t="s">
        <v>59</v>
      </c>
      <c r="M235" s="511"/>
      <c r="N235" s="511"/>
      <c r="O235" s="511"/>
      <c r="P235" s="511"/>
      <c r="Q235" s="511"/>
      <c r="R235" s="511"/>
      <c r="S235" s="511"/>
      <c r="T235" s="511"/>
      <c r="U235" s="511"/>
      <c r="V235" s="511"/>
      <c r="W235" s="515"/>
    </row>
  </sheetData>
  <sheetProtection password="CF53" sheet="1" objects="1" scenarios="1"/>
  <customSheetViews>
    <customSheetView guid="{ED529B84-E379-4C9B-A677-BE1D384436B0}" fitToPage="1" topLeftCell="J82">
      <selection activeCell="X126" sqref="X126"/>
      <pageMargins left="0.6692913385826772" right="0.43307086614173229" top="1.1811023622047245" bottom="0.98425196850393704" header="0.86614173228346458" footer="0.43307086614173229"/>
      <printOptions horizontalCentered="1"/>
      <pageSetup paperSize="9" scale="65" orientation="portrait" horizontalDpi="300" verticalDpi="300" r:id="rId1"/>
      <headerFooter alignWithMargins="0">
        <oddHeader xml:space="preserve">&amp;LMonthly Air Transport Statistics : Hat Yai International Airport
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32:K41 A32:A41 A58:A67 J58:K67 J110:K119 A110:A119 J136:K145 A136:A145 J43:K45 A43:A45 A69:A71 J69:K71 A1:A21 J1:K21 J47:K47 A47 A73 J73:K73 J121:K125 A121:A125 J147:K151 A147:A151 J199:K203 A199:A203 J225:K229 A225:A229 A26:A30 A23:A24 J26:K30 J23:K24 J53:K56 J49:K49 A53:A56 A49 A79:A99 A75 J79:K99 J75:K75 A104:A108 A101:A102 J104:K108 J101:K102 J131:K134 J127:K127 A131:A134 A127 J157:K177 J153:K153 A157:A177 A153 J182:K197 J179:K180 A182:A197 A179:A180 J209:K223 J205:K205 A209:A223 A205 J235:K1048576 J231:K231 A235:A1048576 A231">
    <cfRule type="containsText" dxfId="181" priority="122" operator="containsText" text="NOT OK">
      <formula>NOT(ISERROR(SEARCH("NOT OK",A1)))</formula>
    </cfRule>
  </conditionalFormatting>
  <conditionalFormatting sqref="J31:K31 A31">
    <cfRule type="containsText" dxfId="180" priority="120" operator="containsText" text="NOT OK">
      <formula>NOT(ISERROR(SEARCH("NOT OK",A31)))</formula>
    </cfRule>
  </conditionalFormatting>
  <conditionalFormatting sqref="J57:K57 A57">
    <cfRule type="containsText" dxfId="179" priority="119" operator="containsText" text="NOT OK">
      <formula>NOT(ISERROR(SEARCH("NOT OK",A57)))</formula>
    </cfRule>
  </conditionalFormatting>
  <conditionalFormatting sqref="J109:K109 A109">
    <cfRule type="containsText" dxfId="178" priority="118" operator="containsText" text="NOT OK">
      <formula>NOT(ISERROR(SEARCH("NOT OK",A109)))</formula>
    </cfRule>
  </conditionalFormatting>
  <conditionalFormatting sqref="J135:K135 A135">
    <cfRule type="containsText" dxfId="177" priority="117" operator="containsText" text="NOT OK">
      <formula>NOT(ISERROR(SEARCH("NOT OK",A135)))</formula>
    </cfRule>
  </conditionalFormatting>
  <conditionalFormatting sqref="A120 J120:K120">
    <cfRule type="containsText" dxfId="176" priority="84" operator="containsText" text="NOT OK">
      <formula>NOT(ISERROR(SEARCH("NOT OK",A120)))</formula>
    </cfRule>
  </conditionalFormatting>
  <conditionalFormatting sqref="A224 J224:K224">
    <cfRule type="containsText" dxfId="175" priority="78" operator="containsText" text="NOT OK">
      <formula>NOT(ISERROR(SEARCH("NOT OK",A224)))</formula>
    </cfRule>
  </conditionalFormatting>
  <conditionalFormatting sqref="A146 J146:K146">
    <cfRule type="containsText" dxfId="174" priority="82" operator="containsText" text="NOT OK">
      <formula>NOT(ISERROR(SEARCH("NOT OK",A146)))</formula>
    </cfRule>
  </conditionalFormatting>
  <conditionalFormatting sqref="A42 J42:K42">
    <cfRule type="containsText" dxfId="173" priority="76" operator="containsText" text="NOT OK">
      <formula>NOT(ISERROR(SEARCH("NOT OK",A42)))</formula>
    </cfRule>
  </conditionalFormatting>
  <conditionalFormatting sqref="A198 J198:K198">
    <cfRule type="containsText" dxfId="172" priority="80" operator="containsText" text="NOT OK">
      <formula>NOT(ISERROR(SEARCH("NOT OK",A198)))</formula>
    </cfRule>
  </conditionalFormatting>
  <conditionalFormatting sqref="A68 J68:K68">
    <cfRule type="containsText" dxfId="171" priority="74" operator="containsText" text="NOT OK">
      <formula>NOT(ISERROR(SEARCH("NOT OK",A68)))</formula>
    </cfRule>
  </conditionalFormatting>
  <conditionalFormatting sqref="J25:K25 A25">
    <cfRule type="containsText" dxfId="170" priority="66" operator="containsText" text="NOT OK">
      <formula>NOT(ISERROR(SEARCH("NOT OK",A25)))</formula>
    </cfRule>
  </conditionalFormatting>
  <conditionalFormatting sqref="J103:K103 A103">
    <cfRule type="containsText" dxfId="169" priority="63" operator="containsText" text="NOT OK">
      <formula>NOT(ISERROR(SEARCH("NOT OK",A103)))</formula>
    </cfRule>
  </conditionalFormatting>
  <conditionalFormatting sqref="J181:K181 A181">
    <cfRule type="containsText" dxfId="168" priority="60" operator="containsText" text="NOT OK">
      <formula>NOT(ISERROR(SEARCH("NOT OK",A181)))</formula>
    </cfRule>
  </conditionalFormatting>
  <conditionalFormatting sqref="A46:A47 J46:K47">
    <cfRule type="containsText" dxfId="167" priority="46" operator="containsText" text="NOT OK">
      <formula>NOT(ISERROR(SEARCH("NOT OK",A46)))</formula>
    </cfRule>
  </conditionalFormatting>
  <conditionalFormatting sqref="A72:A73 J72:K73">
    <cfRule type="containsText" dxfId="166" priority="43" operator="containsText" text="NOT OK">
      <formula>NOT(ISERROR(SEARCH("NOT OK",A72)))</formula>
    </cfRule>
  </conditionalFormatting>
  <conditionalFormatting sqref="J230:K231 A230:A231">
    <cfRule type="containsText" dxfId="165" priority="19" operator="containsText" text="NOT OK">
      <formula>NOT(ISERROR(SEARCH("NOT OK",A230)))</formula>
    </cfRule>
  </conditionalFormatting>
  <conditionalFormatting sqref="A22:A24 J22:K24">
    <cfRule type="containsText" dxfId="164" priority="27" operator="containsText" text="NOT OK">
      <formula>NOT(ISERROR(SEARCH("NOT OK",A22)))</formula>
    </cfRule>
  </conditionalFormatting>
  <conditionalFormatting sqref="J48:K49 A48:A49">
    <cfRule type="containsText" dxfId="163" priority="26" operator="containsText" text="NOT OK">
      <formula>NOT(ISERROR(SEARCH("NOT OK",A48)))</formula>
    </cfRule>
  </conditionalFormatting>
  <conditionalFormatting sqref="A74:A75 J74:K75">
    <cfRule type="containsText" dxfId="162" priority="25" operator="containsText" text="NOT OK">
      <formula>NOT(ISERROR(SEARCH("NOT OK",A74)))</formula>
    </cfRule>
  </conditionalFormatting>
  <conditionalFormatting sqref="A100:A102 J100:K102">
    <cfRule type="containsText" dxfId="161" priority="24" operator="containsText" text="NOT OK">
      <formula>NOT(ISERROR(SEARCH("NOT OK",A100)))</formula>
    </cfRule>
  </conditionalFormatting>
  <conditionalFormatting sqref="J126:K127 A126:A127">
    <cfRule type="containsText" dxfId="160" priority="23" operator="containsText" text="NOT OK">
      <formula>NOT(ISERROR(SEARCH("NOT OK",A126)))</formula>
    </cfRule>
  </conditionalFormatting>
  <conditionalFormatting sqref="J152:K153 A152:A153">
    <cfRule type="containsText" dxfId="159" priority="22" operator="containsText" text="NOT OK">
      <formula>NOT(ISERROR(SEARCH("NOT OK",A152)))</formula>
    </cfRule>
  </conditionalFormatting>
  <conditionalFormatting sqref="J178:K180 A178:A180">
    <cfRule type="containsText" dxfId="158" priority="21" operator="containsText" text="NOT OK">
      <formula>NOT(ISERROR(SEARCH("NOT OK",A178)))</formula>
    </cfRule>
  </conditionalFormatting>
  <conditionalFormatting sqref="J204:K205 A204:A205">
    <cfRule type="containsText" dxfId="157" priority="20" operator="containsText" text="NOT OK">
      <formula>NOT(ISERROR(SEARCH("NOT OK",A204)))</formula>
    </cfRule>
  </conditionalFormatting>
  <conditionalFormatting sqref="A52 A50 J52:K52 J50:K50">
    <cfRule type="containsText" dxfId="156" priority="18" operator="containsText" text="NOT OK">
      <formula>NOT(ISERROR(SEARCH("NOT OK",A50)))</formula>
    </cfRule>
  </conditionalFormatting>
  <conditionalFormatting sqref="J51:K51 A51">
    <cfRule type="containsText" dxfId="155" priority="17" operator="containsText" text="NOT OK">
      <formula>NOT(ISERROR(SEARCH("NOT OK",A51)))</formula>
    </cfRule>
  </conditionalFormatting>
  <conditionalFormatting sqref="A50 J50:K50">
    <cfRule type="containsText" dxfId="154" priority="16" operator="containsText" text="NOT OK">
      <formula>NOT(ISERROR(SEARCH("NOT OK",A50)))</formula>
    </cfRule>
  </conditionalFormatting>
  <conditionalFormatting sqref="A78 A76 J78:K78 J76:K76">
    <cfRule type="containsText" dxfId="153" priority="15" operator="containsText" text="NOT OK">
      <formula>NOT(ISERROR(SEARCH("NOT OK",A76)))</formula>
    </cfRule>
  </conditionalFormatting>
  <conditionalFormatting sqref="J77:K77 A77">
    <cfRule type="containsText" dxfId="152" priority="14" operator="containsText" text="NOT OK">
      <formula>NOT(ISERROR(SEARCH("NOT OK",A77)))</formula>
    </cfRule>
  </conditionalFormatting>
  <conditionalFormatting sqref="A76 J76:K76">
    <cfRule type="containsText" dxfId="151" priority="13" operator="containsText" text="NOT OK">
      <formula>NOT(ISERROR(SEARCH("NOT OK",A76)))</formula>
    </cfRule>
  </conditionalFormatting>
  <conditionalFormatting sqref="A130 A128 J130:K130 J128:K128">
    <cfRule type="containsText" dxfId="150" priority="12" operator="containsText" text="NOT OK">
      <formula>NOT(ISERROR(SEARCH("NOT OK",A128)))</formula>
    </cfRule>
  </conditionalFormatting>
  <conditionalFormatting sqref="J129:K129 A129">
    <cfRule type="containsText" dxfId="149" priority="11" operator="containsText" text="NOT OK">
      <formula>NOT(ISERROR(SEARCH("NOT OK",A129)))</formula>
    </cfRule>
  </conditionalFormatting>
  <conditionalFormatting sqref="A128 J128:K128">
    <cfRule type="containsText" dxfId="148" priority="10" operator="containsText" text="NOT OK">
      <formula>NOT(ISERROR(SEARCH("NOT OK",A128)))</formula>
    </cfRule>
  </conditionalFormatting>
  <conditionalFormatting sqref="A156 A154 J156:K156 J154:K154">
    <cfRule type="containsText" dxfId="147" priority="9" operator="containsText" text="NOT OK">
      <formula>NOT(ISERROR(SEARCH("NOT OK",A154)))</formula>
    </cfRule>
  </conditionalFormatting>
  <conditionalFormatting sqref="J155:K155 A155">
    <cfRule type="containsText" dxfId="146" priority="8" operator="containsText" text="NOT OK">
      <formula>NOT(ISERROR(SEARCH("NOT OK",A155)))</formula>
    </cfRule>
  </conditionalFormatting>
  <conditionalFormatting sqref="A154 J154:K154">
    <cfRule type="containsText" dxfId="145" priority="7" operator="containsText" text="NOT OK">
      <formula>NOT(ISERROR(SEARCH("NOT OK",A154)))</formula>
    </cfRule>
  </conditionalFormatting>
  <conditionalFormatting sqref="J208:K208 J206:K206 A208 A206">
    <cfRule type="containsText" dxfId="144" priority="6" operator="containsText" text="NOT OK">
      <formula>NOT(ISERROR(SEARCH("NOT OK",A206)))</formula>
    </cfRule>
  </conditionalFormatting>
  <conditionalFormatting sqref="J207:K207 A207">
    <cfRule type="containsText" dxfId="143" priority="5" operator="containsText" text="NOT OK">
      <formula>NOT(ISERROR(SEARCH("NOT OK",A207)))</formula>
    </cfRule>
  </conditionalFormatting>
  <conditionalFormatting sqref="J206:K206 A206">
    <cfRule type="containsText" dxfId="142" priority="4" operator="containsText" text="NOT OK">
      <formula>NOT(ISERROR(SEARCH("NOT OK",A206)))</formula>
    </cfRule>
  </conditionalFormatting>
  <conditionalFormatting sqref="J234:K234 J232:K232 A234 A232">
    <cfRule type="containsText" dxfId="141" priority="3" operator="containsText" text="NOT OK">
      <formula>NOT(ISERROR(SEARCH("NOT OK",A232)))</formula>
    </cfRule>
  </conditionalFormatting>
  <conditionalFormatting sqref="J233:K233 A233">
    <cfRule type="containsText" dxfId="140" priority="2" operator="containsText" text="NOT OK">
      <formula>NOT(ISERROR(SEARCH("NOT OK",A233)))</formula>
    </cfRule>
  </conditionalFormatting>
  <conditionalFormatting sqref="J232:K232 A232">
    <cfRule type="containsText" dxfId="139" priority="1" operator="containsText" text="NOT OK">
      <formula>NOT(ISERROR(SEARCH("NOT OK",A232)))</formula>
    </cfRule>
  </conditionalFormatting>
  <printOptions horizontalCentered="1"/>
  <pageMargins left="0.6692913385826772" right="0.43307086614173229" top="1.1811023622047245" bottom="0.98425196850393704" header="0.86614173228346458" footer="0.43307086614173229"/>
  <pageSetup paperSize="9" scale="64" orientation="portrait" horizontalDpi="300" verticalDpi="300" r:id="rId2"/>
  <headerFooter alignWithMargins="0">
    <oddHeader xml:space="preserve">&amp;LMonthly Air Transport Statistics : Hat Yai International Airport
</oddHeader>
    <oddFooter>&amp;LAir Transport Information Division, Corporate Strategy Department&amp;C&amp;D&amp;R&amp;T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A235"/>
  <sheetViews>
    <sheetView topLeftCell="F52" zoomScale="99" zoomScaleNormal="99" workbookViewId="0">
      <selection activeCell="W49" sqref="W49"/>
    </sheetView>
  </sheetViews>
  <sheetFormatPr defaultColWidth="7" defaultRowHeight="12.75"/>
  <cols>
    <col min="1" max="1" width="7" style="355"/>
    <col min="2" max="2" width="12.42578125" style="356" customWidth="1"/>
    <col min="3" max="3" width="10.85546875" style="356" customWidth="1"/>
    <col min="4" max="4" width="11.140625" style="356" customWidth="1"/>
    <col min="5" max="5" width="11.28515625" style="356" customWidth="1"/>
    <col min="6" max="6" width="10.85546875" style="356" customWidth="1"/>
    <col min="7" max="7" width="11.140625" style="356" customWidth="1"/>
    <col min="8" max="8" width="11.28515625" style="356" customWidth="1"/>
    <col min="9" max="9" width="10.28515625" style="357" bestFit="1" customWidth="1"/>
    <col min="10" max="11" width="7" style="355"/>
    <col min="12" max="12" width="13" style="356" customWidth="1"/>
    <col min="13" max="14" width="11.85546875" style="356" customWidth="1"/>
    <col min="15" max="15" width="14.140625" style="356" customWidth="1"/>
    <col min="16" max="16" width="11.85546875" style="356" customWidth="1"/>
    <col min="17" max="17" width="12.7109375" style="356" customWidth="1"/>
    <col min="18" max="19" width="11.85546875" style="356" customWidth="1"/>
    <col min="20" max="20" width="14.140625" style="356" bestFit="1" customWidth="1"/>
    <col min="21" max="21" width="11.85546875" style="356" customWidth="1"/>
    <col min="22" max="22" width="12.28515625" style="356" customWidth="1"/>
    <col min="23" max="23" width="12.140625" style="357" bestFit="1" customWidth="1"/>
    <col min="24" max="24" width="7.85546875" style="358" bestFit="1" customWidth="1"/>
    <col min="25" max="26" width="7.85546875" style="356" bestFit="1" customWidth="1"/>
    <col min="27" max="27" width="11.140625" style="420" bestFit="1" customWidth="1"/>
    <col min="28" max="16384" width="7" style="356"/>
  </cols>
  <sheetData>
    <row r="1" spans="1:23" ht="13.5" thickBot="1"/>
    <row r="2" spans="1:23" ht="13.5" thickTop="1">
      <c r="B2" s="1542" t="s">
        <v>0</v>
      </c>
      <c r="C2" s="1543"/>
      <c r="D2" s="1543"/>
      <c r="E2" s="1543"/>
      <c r="F2" s="1543"/>
      <c r="G2" s="1543"/>
      <c r="H2" s="1543"/>
      <c r="I2" s="1544"/>
      <c r="L2" s="1545" t="s">
        <v>1</v>
      </c>
      <c r="M2" s="1546"/>
      <c r="N2" s="1546"/>
      <c r="O2" s="1546"/>
      <c r="P2" s="1546"/>
      <c r="Q2" s="1546"/>
      <c r="R2" s="1546"/>
      <c r="S2" s="1546"/>
      <c r="T2" s="1546"/>
      <c r="U2" s="1546"/>
      <c r="V2" s="1546"/>
      <c r="W2" s="1547"/>
    </row>
    <row r="3" spans="1:23" ht="13.5" thickBot="1">
      <c r="B3" s="1548" t="s">
        <v>2</v>
      </c>
      <c r="C3" s="1549"/>
      <c r="D3" s="1549"/>
      <c r="E3" s="1549"/>
      <c r="F3" s="1549"/>
      <c r="G3" s="1549"/>
      <c r="H3" s="1549"/>
      <c r="I3" s="1550"/>
      <c r="L3" s="1551" t="s">
        <v>3</v>
      </c>
      <c r="M3" s="1552"/>
      <c r="N3" s="1552"/>
      <c r="O3" s="1552"/>
      <c r="P3" s="1552"/>
      <c r="Q3" s="1552"/>
      <c r="R3" s="1552"/>
      <c r="S3" s="1552"/>
      <c r="T3" s="1552"/>
      <c r="U3" s="1552"/>
      <c r="V3" s="1552"/>
      <c r="W3" s="1553"/>
    </row>
    <row r="4" spans="1:23" ht="14.25" thickTop="1" thickBot="1">
      <c r="B4" s="359"/>
      <c r="C4" s="355"/>
      <c r="D4" s="355"/>
      <c r="E4" s="355"/>
      <c r="F4" s="355"/>
      <c r="G4" s="355"/>
      <c r="H4" s="355"/>
      <c r="I4" s="360"/>
      <c r="L4" s="359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60"/>
    </row>
    <row r="5" spans="1:23" ht="14.25" thickTop="1" thickBot="1">
      <c r="B5" s="361"/>
      <c r="C5" s="1557" t="s">
        <v>90</v>
      </c>
      <c r="D5" s="1558"/>
      <c r="E5" s="1559"/>
      <c r="F5" s="1557" t="s">
        <v>91</v>
      </c>
      <c r="G5" s="1558"/>
      <c r="H5" s="1559"/>
      <c r="I5" s="362" t="s">
        <v>4</v>
      </c>
      <c r="L5" s="361"/>
      <c r="M5" s="1554" t="s">
        <v>90</v>
      </c>
      <c r="N5" s="1555"/>
      <c r="O5" s="1555"/>
      <c r="P5" s="1555"/>
      <c r="Q5" s="1556"/>
      <c r="R5" s="1554" t="s">
        <v>91</v>
      </c>
      <c r="S5" s="1555"/>
      <c r="T5" s="1555"/>
      <c r="U5" s="1555"/>
      <c r="V5" s="1556"/>
      <c r="W5" s="362" t="s">
        <v>4</v>
      </c>
    </row>
    <row r="6" spans="1:23" ht="13.5" thickTop="1">
      <c r="B6" s="363" t="s">
        <v>5</v>
      </c>
      <c r="C6" s="364"/>
      <c r="D6" s="365"/>
      <c r="E6" s="366"/>
      <c r="F6" s="364"/>
      <c r="G6" s="365"/>
      <c r="H6" s="366"/>
      <c r="I6" s="367" t="s">
        <v>6</v>
      </c>
      <c r="L6" s="363" t="s">
        <v>5</v>
      </c>
      <c r="M6" s="364"/>
      <c r="N6" s="368"/>
      <c r="O6" s="369"/>
      <c r="P6" s="370"/>
      <c r="Q6" s="369"/>
      <c r="R6" s="364"/>
      <c r="S6" s="368"/>
      <c r="T6" s="369"/>
      <c r="U6" s="370"/>
      <c r="V6" s="369"/>
      <c r="W6" s="367" t="s">
        <v>6</v>
      </c>
    </row>
    <row r="7" spans="1:23" ht="13.5" thickBot="1">
      <c r="B7" s="371"/>
      <c r="C7" s="372" t="s">
        <v>7</v>
      </c>
      <c r="D7" s="373" t="s">
        <v>8</v>
      </c>
      <c r="E7" s="374" t="s">
        <v>9</v>
      </c>
      <c r="F7" s="372" t="s">
        <v>7</v>
      </c>
      <c r="G7" s="373" t="s">
        <v>8</v>
      </c>
      <c r="H7" s="374" t="s">
        <v>9</v>
      </c>
      <c r="I7" s="375"/>
      <c r="L7" s="371"/>
      <c r="M7" s="376" t="s">
        <v>10</v>
      </c>
      <c r="N7" s="377" t="s">
        <v>11</v>
      </c>
      <c r="O7" s="378" t="s">
        <v>12</v>
      </c>
      <c r="P7" s="379" t="s">
        <v>13</v>
      </c>
      <c r="Q7" s="378" t="s">
        <v>9</v>
      </c>
      <c r="R7" s="376" t="s">
        <v>10</v>
      </c>
      <c r="S7" s="377" t="s">
        <v>11</v>
      </c>
      <c r="T7" s="378" t="s">
        <v>12</v>
      </c>
      <c r="U7" s="379" t="s">
        <v>13</v>
      </c>
      <c r="V7" s="378" t="s">
        <v>9</v>
      </c>
      <c r="W7" s="375"/>
    </row>
    <row r="8" spans="1:23" ht="6" customHeight="1" thickTop="1">
      <c r="B8" s="363"/>
      <c r="C8" s="380"/>
      <c r="D8" s="381"/>
      <c r="E8" s="382"/>
      <c r="F8" s="380"/>
      <c r="G8" s="381"/>
      <c r="H8" s="382"/>
      <c r="I8" s="383"/>
      <c r="L8" s="363"/>
      <c r="M8" s="384"/>
      <c r="N8" s="385"/>
      <c r="O8" s="386"/>
      <c r="P8" s="387"/>
      <c r="Q8" s="388"/>
      <c r="R8" s="384"/>
      <c r="S8" s="385"/>
      <c r="T8" s="386"/>
      <c r="U8" s="387"/>
      <c r="V8" s="388"/>
      <c r="W8" s="389"/>
    </row>
    <row r="9" spans="1:23">
      <c r="A9" s="390" t="str">
        <f>IF(ISERROR(F9/G9)," ",IF(F9/G9&gt;0.5,IF(F9/G9&lt;1.5," ","NOT OK"),"NOT OK"))</f>
        <v xml:space="preserve"> </v>
      </c>
      <c r="B9" s="363" t="s">
        <v>14</v>
      </c>
      <c r="C9" s="391">
        <v>1836</v>
      </c>
      <c r="D9" s="392">
        <v>1809</v>
      </c>
      <c r="E9" s="393">
        <f>C9+D9</f>
        <v>3645</v>
      </c>
      <c r="F9" s="169">
        <v>1937</v>
      </c>
      <c r="G9" s="173">
        <v>1937</v>
      </c>
      <c r="H9" s="393">
        <f>F9+G9</f>
        <v>3874</v>
      </c>
      <c r="I9" s="394">
        <f t="shared" ref="I9:I17" si="0">IF(E9=0,0,((H9/E9)-1)*100)</f>
        <v>6.282578875171474</v>
      </c>
      <c r="L9" s="363" t="s">
        <v>14</v>
      </c>
      <c r="M9" s="391">
        <v>272840</v>
      </c>
      <c r="N9" s="395">
        <v>259737</v>
      </c>
      <c r="O9" s="396">
        <f>SUM(M9:N9)</f>
        <v>532577</v>
      </c>
      <c r="P9" s="397">
        <v>792</v>
      </c>
      <c r="Q9" s="398">
        <f>O9+P9</f>
        <v>533369</v>
      </c>
      <c r="R9" s="169">
        <v>291356</v>
      </c>
      <c r="S9" s="170">
        <v>286547</v>
      </c>
      <c r="T9" s="399">
        <f>SUM(R9:S9)</f>
        <v>577903</v>
      </c>
      <c r="U9" s="89">
        <v>158</v>
      </c>
      <c r="V9" s="398">
        <f>T9+U9</f>
        <v>578061</v>
      </c>
      <c r="W9" s="394">
        <f t="shared" ref="W9:W17" si="1">IF(Q9=0,0,((V9/Q9)-1)*100)</f>
        <v>8.3791896416927081</v>
      </c>
    </row>
    <row r="10" spans="1:23">
      <c r="A10" s="390" t="str">
        <f t="shared" ref="A10:A69" si="2">IF(ISERROR(F10/G10)," ",IF(F10/G10&gt;0.5,IF(F10/G10&lt;1.5," ","NOT OK"),"NOT OK"))</f>
        <v xml:space="preserve"> </v>
      </c>
      <c r="B10" s="363" t="s">
        <v>15</v>
      </c>
      <c r="C10" s="391">
        <v>1829</v>
      </c>
      <c r="D10" s="392">
        <v>1830</v>
      </c>
      <c r="E10" s="393">
        <f>C10+D10</f>
        <v>3659</v>
      </c>
      <c r="F10" s="169">
        <v>1970</v>
      </c>
      <c r="G10" s="173">
        <v>1967</v>
      </c>
      <c r="H10" s="393">
        <f>F10+G10</f>
        <v>3937</v>
      </c>
      <c r="I10" s="394">
        <f t="shared" si="0"/>
        <v>7.5977042907898307</v>
      </c>
      <c r="K10" s="400"/>
      <c r="L10" s="363" t="s">
        <v>15</v>
      </c>
      <c r="M10" s="391">
        <v>294489</v>
      </c>
      <c r="N10" s="395">
        <v>284111</v>
      </c>
      <c r="O10" s="396">
        <f>SUM(M10:N10)</f>
        <v>578600</v>
      </c>
      <c r="P10" s="397">
        <v>7</v>
      </c>
      <c r="Q10" s="398">
        <f>O10+P10</f>
        <v>578607</v>
      </c>
      <c r="R10" s="169">
        <v>314004</v>
      </c>
      <c r="S10" s="170">
        <v>303662</v>
      </c>
      <c r="T10" s="399">
        <f>SUM(R10:S10)</f>
        <v>617666</v>
      </c>
      <c r="U10" s="89">
        <v>1452</v>
      </c>
      <c r="V10" s="398">
        <f>T10+U10</f>
        <v>619118</v>
      </c>
      <c r="W10" s="394">
        <f t="shared" si="1"/>
        <v>7.0014707737721782</v>
      </c>
    </row>
    <row r="11" spans="1:23" ht="13.5" thickBot="1">
      <c r="A11" s="390" t="str">
        <f t="shared" si="2"/>
        <v xml:space="preserve"> </v>
      </c>
      <c r="B11" s="371" t="s">
        <v>16</v>
      </c>
      <c r="C11" s="391">
        <v>2179</v>
      </c>
      <c r="D11" s="401">
        <v>2158</v>
      </c>
      <c r="E11" s="393">
        <f>C11+D11</f>
        <v>4337</v>
      </c>
      <c r="F11" s="169">
        <v>2287</v>
      </c>
      <c r="G11" s="178">
        <v>2277</v>
      </c>
      <c r="H11" s="393">
        <f>F11+G11</f>
        <v>4564</v>
      </c>
      <c r="I11" s="394">
        <f t="shared" si="0"/>
        <v>5.2340327415264065</v>
      </c>
      <c r="K11" s="400"/>
      <c r="L11" s="371" t="s">
        <v>16</v>
      </c>
      <c r="M11" s="391">
        <v>377109</v>
      </c>
      <c r="N11" s="395">
        <v>329440</v>
      </c>
      <c r="O11" s="396">
        <f>SUM(M11:N11)</f>
        <v>706549</v>
      </c>
      <c r="P11" s="402">
        <v>304</v>
      </c>
      <c r="Q11" s="398">
        <f>O11+P11</f>
        <v>706853</v>
      </c>
      <c r="R11" s="169">
        <v>423109</v>
      </c>
      <c r="S11" s="170">
        <v>370409</v>
      </c>
      <c r="T11" s="399">
        <f>SUM(R11:S11)</f>
        <v>793518</v>
      </c>
      <c r="U11" s="176">
        <v>2364</v>
      </c>
      <c r="V11" s="398">
        <f>T11+U11</f>
        <v>795882</v>
      </c>
      <c r="W11" s="394">
        <f t="shared" si="1"/>
        <v>12.595122323877806</v>
      </c>
    </row>
    <row r="12" spans="1:23" ht="14.25" thickTop="1" thickBot="1">
      <c r="A12" s="390" t="str">
        <f>IF(ISERROR(F12/G12)," ",IF(F12/G12&gt;0.5,IF(F12/G12&lt;1.5," ","NOT OK"),"NOT OK"))</f>
        <v xml:space="preserve"> </v>
      </c>
      <c r="B12" s="403" t="s">
        <v>55</v>
      </c>
      <c r="C12" s="404">
        <f t="shared" ref="C12:G12" si="3">+C9+C10+C11</f>
        <v>5844</v>
      </c>
      <c r="D12" s="405">
        <f t="shared" si="3"/>
        <v>5797</v>
      </c>
      <c r="E12" s="406">
        <f t="shared" si="3"/>
        <v>11641</v>
      </c>
      <c r="F12" s="90">
        <f t="shared" si="3"/>
        <v>6194</v>
      </c>
      <c r="G12" s="91">
        <f t="shared" si="3"/>
        <v>6181</v>
      </c>
      <c r="H12" s="406">
        <f t="shared" ref="H12" si="4">+H9+H10+H11</f>
        <v>12375</v>
      </c>
      <c r="I12" s="407">
        <f t="shared" si="0"/>
        <v>6.3053002319388263</v>
      </c>
      <c r="L12" s="408" t="s">
        <v>55</v>
      </c>
      <c r="M12" s="409">
        <f t="shared" ref="M12:S12" si="5">+M9+M10+M11</f>
        <v>944438</v>
      </c>
      <c r="N12" s="410">
        <f t="shared" si="5"/>
        <v>873288</v>
      </c>
      <c r="O12" s="409">
        <f t="shared" si="5"/>
        <v>1817726</v>
      </c>
      <c r="P12" s="409">
        <f t="shared" si="5"/>
        <v>1103</v>
      </c>
      <c r="Q12" s="411">
        <f t="shared" si="5"/>
        <v>1818829</v>
      </c>
      <c r="R12" s="826">
        <f t="shared" si="5"/>
        <v>1028469</v>
      </c>
      <c r="S12" s="827">
        <f t="shared" si="5"/>
        <v>960618</v>
      </c>
      <c r="T12" s="409">
        <f t="shared" ref="T12:V12" si="6">+T9+T10+T11</f>
        <v>1989087</v>
      </c>
      <c r="U12" s="826">
        <f t="shared" si="6"/>
        <v>3974</v>
      </c>
      <c r="V12" s="411">
        <f t="shared" si="6"/>
        <v>1993061</v>
      </c>
      <c r="W12" s="412">
        <f t="shared" si="1"/>
        <v>9.5793502302855327</v>
      </c>
    </row>
    <row r="13" spans="1:23" ht="13.5" thickTop="1">
      <c r="A13" s="390" t="str">
        <f t="shared" si="2"/>
        <v xml:space="preserve"> </v>
      </c>
      <c r="B13" s="363" t="s">
        <v>18</v>
      </c>
      <c r="C13" s="413">
        <v>2344</v>
      </c>
      <c r="D13" s="414">
        <v>2324</v>
      </c>
      <c r="E13" s="393">
        <f>C13+D13</f>
        <v>4668</v>
      </c>
      <c r="F13" s="167">
        <v>2438</v>
      </c>
      <c r="G13" s="168">
        <v>2466</v>
      </c>
      <c r="H13" s="393">
        <f>F13+G13</f>
        <v>4904</v>
      </c>
      <c r="I13" s="394">
        <f t="shared" si="0"/>
        <v>5.0556983718937465</v>
      </c>
      <c r="L13" s="363" t="s">
        <v>18</v>
      </c>
      <c r="M13" s="391">
        <v>402090</v>
      </c>
      <c r="N13" s="395">
        <v>410015</v>
      </c>
      <c r="O13" s="396">
        <f>M13+N13</f>
        <v>812105</v>
      </c>
      <c r="P13" s="397">
        <v>402</v>
      </c>
      <c r="Q13" s="398">
        <f>O13+P13</f>
        <v>812507</v>
      </c>
      <c r="R13" s="169">
        <v>446794</v>
      </c>
      <c r="S13" s="170">
        <v>446183</v>
      </c>
      <c r="T13" s="396">
        <f>R13+S13</f>
        <v>892977</v>
      </c>
      <c r="U13" s="89">
        <v>2724</v>
      </c>
      <c r="V13" s="398">
        <f>T13+U13</f>
        <v>895701</v>
      </c>
      <c r="W13" s="394">
        <f t="shared" si="1"/>
        <v>10.239173324045204</v>
      </c>
    </row>
    <row r="14" spans="1:23">
      <c r="A14" s="390" t="str">
        <f>IF(ISERROR(F14/G14)," ",IF(F14/G14&gt;0.5,IF(F14/G14&lt;1.5," ","NOT OK"),"NOT OK"))</f>
        <v xml:space="preserve"> </v>
      </c>
      <c r="B14" s="363" t="s">
        <v>19</v>
      </c>
      <c r="C14" s="391">
        <v>2250</v>
      </c>
      <c r="D14" s="392">
        <v>2224</v>
      </c>
      <c r="E14" s="415">
        <f>C14+D14</f>
        <v>4474</v>
      </c>
      <c r="F14" s="169">
        <v>2234</v>
      </c>
      <c r="G14" s="173">
        <v>2236</v>
      </c>
      <c r="H14" s="415">
        <f>F14+G14</f>
        <v>4470</v>
      </c>
      <c r="I14" s="394">
        <f>IF(E14=0,0,((H14/E14)-1)*100)</f>
        <v>-8.9405453732682716E-2</v>
      </c>
      <c r="L14" s="363" t="s">
        <v>19</v>
      </c>
      <c r="M14" s="391">
        <v>401039</v>
      </c>
      <c r="N14" s="395">
        <v>418189</v>
      </c>
      <c r="O14" s="396">
        <f>M14+N14</f>
        <v>819228</v>
      </c>
      <c r="P14" s="397">
        <v>149</v>
      </c>
      <c r="Q14" s="398">
        <f>O14+P14</f>
        <v>819377</v>
      </c>
      <c r="R14" s="169">
        <v>412845</v>
      </c>
      <c r="S14" s="170">
        <v>436573</v>
      </c>
      <c r="T14" s="396">
        <f>R14+S14</f>
        <v>849418</v>
      </c>
      <c r="U14" s="89">
        <v>1087</v>
      </c>
      <c r="V14" s="398">
        <f>T14+U14</f>
        <v>850505</v>
      </c>
      <c r="W14" s="394">
        <f>IF(Q14=0,0,((V14/Q14)-1)*100)</f>
        <v>3.7989838621294014</v>
      </c>
    </row>
    <row r="15" spans="1:23" ht="13.5" thickBot="1">
      <c r="A15" s="416" t="str">
        <f>IF(ISERROR(F15/G15)," ",IF(F15/G15&gt;0.5,IF(F15/G15&lt;1.5," ","NOT OK"),"NOT OK"))</f>
        <v xml:space="preserve"> </v>
      </c>
      <c r="B15" s="363" t="s">
        <v>20</v>
      </c>
      <c r="C15" s="391">
        <v>2136</v>
      </c>
      <c r="D15" s="392">
        <v>2117</v>
      </c>
      <c r="E15" s="415">
        <f>C15+D15</f>
        <v>4253</v>
      </c>
      <c r="F15" s="169">
        <v>2277</v>
      </c>
      <c r="G15" s="173">
        <v>2260</v>
      </c>
      <c r="H15" s="415">
        <f>F15+G15</f>
        <v>4537</v>
      </c>
      <c r="I15" s="394">
        <f>IF(E15=0,0,((H15/E15)-1)*100)</f>
        <v>6.6776393134258205</v>
      </c>
      <c r="J15" s="417"/>
      <c r="L15" s="363" t="s">
        <v>20</v>
      </c>
      <c r="M15" s="391">
        <v>370983</v>
      </c>
      <c r="N15" s="395">
        <v>393025</v>
      </c>
      <c r="O15" s="396">
        <f>M15+N15</f>
        <v>764008</v>
      </c>
      <c r="P15" s="397">
        <v>72</v>
      </c>
      <c r="Q15" s="398">
        <f>O15+P15</f>
        <v>764080</v>
      </c>
      <c r="R15" s="169">
        <v>411054</v>
      </c>
      <c r="S15" s="170">
        <v>437214</v>
      </c>
      <c r="T15" s="396">
        <f>R15+S15</f>
        <v>848268</v>
      </c>
      <c r="U15" s="89">
        <v>1393</v>
      </c>
      <c r="V15" s="398">
        <f>T15+U15</f>
        <v>849661</v>
      </c>
      <c r="W15" s="394">
        <f>IF(Q15=0,0,((V15/Q15)-1)*100)</f>
        <v>11.200528740446035</v>
      </c>
    </row>
    <row r="16" spans="1:23" ht="14.25" thickTop="1" thickBot="1">
      <c r="A16" s="390" t="str">
        <f>IF(ISERROR(F16/G16)," ",IF(F16/G16&gt;0.5,IF(F16/G16&lt;1.5," ","NOT OK"),"NOT OK"))</f>
        <v xml:space="preserve"> </v>
      </c>
      <c r="B16" s="403" t="s">
        <v>87</v>
      </c>
      <c r="C16" s="404">
        <f>+C13+C14+C15</f>
        <v>6730</v>
      </c>
      <c r="D16" s="404">
        <f t="shared" ref="D16:H16" si="7">+D13+D14+D15</f>
        <v>6665</v>
      </c>
      <c r="E16" s="404">
        <f t="shared" si="7"/>
        <v>13395</v>
      </c>
      <c r="F16" s="90">
        <f t="shared" si="7"/>
        <v>6949</v>
      </c>
      <c r="G16" s="90">
        <f t="shared" si="7"/>
        <v>6962</v>
      </c>
      <c r="H16" s="404">
        <f t="shared" si="7"/>
        <v>13911</v>
      </c>
      <c r="I16" s="407">
        <f>IF(E16=0,0,((H16/E16)-1)*100)</f>
        <v>3.8521836506159035</v>
      </c>
      <c r="L16" s="408" t="s">
        <v>87</v>
      </c>
      <c r="M16" s="409">
        <f>+M13+M14+M15</f>
        <v>1174112</v>
      </c>
      <c r="N16" s="409">
        <f t="shared" ref="N16:V16" si="8">+N13+N14+N15</f>
        <v>1221229</v>
      </c>
      <c r="O16" s="409">
        <f t="shared" si="8"/>
        <v>2395341</v>
      </c>
      <c r="P16" s="409">
        <f t="shared" si="8"/>
        <v>623</v>
      </c>
      <c r="Q16" s="409">
        <f t="shared" si="8"/>
        <v>2395964</v>
      </c>
      <c r="R16" s="826">
        <f t="shared" si="8"/>
        <v>1270693</v>
      </c>
      <c r="S16" s="826">
        <f t="shared" si="8"/>
        <v>1319970</v>
      </c>
      <c r="T16" s="409">
        <f t="shared" si="8"/>
        <v>2590663</v>
      </c>
      <c r="U16" s="826">
        <f t="shared" si="8"/>
        <v>5204</v>
      </c>
      <c r="V16" s="409">
        <f t="shared" si="8"/>
        <v>2595867</v>
      </c>
      <c r="W16" s="412">
        <f>IF(Q16=0,0,((V16/Q16)-1)*100)</f>
        <v>8.3433223537582322</v>
      </c>
    </row>
    <row r="17" spans="1:27" ht="13.5" thickTop="1">
      <c r="A17" s="390" t="str">
        <f t="shared" si="2"/>
        <v xml:space="preserve"> </v>
      </c>
      <c r="B17" s="363" t="s">
        <v>21</v>
      </c>
      <c r="C17" s="418">
        <v>1982</v>
      </c>
      <c r="D17" s="419">
        <v>1970</v>
      </c>
      <c r="E17" s="415">
        <f>C17+D17</f>
        <v>3952</v>
      </c>
      <c r="F17" s="174">
        <v>2123</v>
      </c>
      <c r="G17" s="175">
        <v>2116</v>
      </c>
      <c r="H17" s="415">
        <f>F17+G17</f>
        <v>4239</v>
      </c>
      <c r="I17" s="394">
        <f t="shared" si="0"/>
        <v>7.2621457489878471</v>
      </c>
      <c r="L17" s="363" t="s">
        <v>21</v>
      </c>
      <c r="M17" s="391">
        <v>333613</v>
      </c>
      <c r="N17" s="395">
        <v>353330</v>
      </c>
      <c r="O17" s="396">
        <f>M17+N17</f>
        <v>686943</v>
      </c>
      <c r="P17" s="397">
        <v>385</v>
      </c>
      <c r="Q17" s="398">
        <f>O17+P17</f>
        <v>687328</v>
      </c>
      <c r="R17" s="169">
        <v>375240</v>
      </c>
      <c r="S17" s="170">
        <v>400003</v>
      </c>
      <c r="T17" s="396">
        <f>R17+S17</f>
        <v>775243</v>
      </c>
      <c r="U17" s="89">
        <v>1170</v>
      </c>
      <c r="V17" s="398">
        <f>T17+U17</f>
        <v>776413</v>
      </c>
      <c r="W17" s="394">
        <f t="shared" si="1"/>
        <v>12.961060803575574</v>
      </c>
    </row>
    <row r="18" spans="1:27">
      <c r="A18" s="390" t="str">
        <f t="shared" ref="A18" si="9">IF(ISERROR(F18/G18)," ",IF(F18/G18&gt;0.5,IF(F18/G18&lt;1.5," ","NOT OK"),"NOT OK"))</f>
        <v xml:space="preserve"> </v>
      </c>
      <c r="B18" s="363" t="s">
        <v>88</v>
      </c>
      <c r="C18" s="418">
        <v>1894</v>
      </c>
      <c r="D18" s="419">
        <v>1898</v>
      </c>
      <c r="E18" s="415">
        <f>C18+D18</f>
        <v>3792</v>
      </c>
      <c r="F18" s="174">
        <v>1986</v>
      </c>
      <c r="G18" s="175">
        <v>2007</v>
      </c>
      <c r="H18" s="415">
        <f>F18+G18</f>
        <v>3993</v>
      </c>
      <c r="I18" s="394">
        <f t="shared" ref="I18" si="10">IF(E18=0,0,((H18/E18)-1)*100)</f>
        <v>5.3006329113924</v>
      </c>
      <c r="L18" s="363" t="s">
        <v>88</v>
      </c>
      <c r="M18" s="391">
        <v>273715</v>
      </c>
      <c r="N18" s="395">
        <v>302010</v>
      </c>
      <c r="O18" s="396">
        <f>M18+N18</f>
        <v>575725</v>
      </c>
      <c r="P18" s="397">
        <v>25</v>
      </c>
      <c r="Q18" s="398">
        <f>O18+P18</f>
        <v>575750</v>
      </c>
      <c r="R18" s="169">
        <v>294979</v>
      </c>
      <c r="S18" s="170">
        <v>318663</v>
      </c>
      <c r="T18" s="396">
        <f>R18+S18</f>
        <v>613642</v>
      </c>
      <c r="U18" s="89">
        <v>1985</v>
      </c>
      <c r="V18" s="398">
        <f>T18+U18</f>
        <v>615627</v>
      </c>
      <c r="W18" s="394">
        <f t="shared" ref="W18" si="11">IF(Q18=0,0,((V18/Q18)-1)*100)</f>
        <v>6.9260963960052102</v>
      </c>
    </row>
    <row r="19" spans="1:27" ht="13.5" thickBot="1">
      <c r="A19" s="421" t="str">
        <f>IF(ISERROR(F19/G19)," ",IF(F19/G19&gt;0.5,IF(F19/G19&lt;1.5," ","NOT OK"),"NOT OK"))</f>
        <v xml:space="preserve"> </v>
      </c>
      <c r="B19" s="363" t="s">
        <v>22</v>
      </c>
      <c r="C19" s="418">
        <v>1805</v>
      </c>
      <c r="D19" s="419">
        <v>1796</v>
      </c>
      <c r="E19" s="415">
        <f>C19+D19</f>
        <v>3601</v>
      </c>
      <c r="F19" s="174">
        <v>1983</v>
      </c>
      <c r="G19" s="175">
        <v>2014</v>
      </c>
      <c r="H19" s="415">
        <f>F19+G19</f>
        <v>3997</v>
      </c>
      <c r="I19" s="394">
        <f>IF(E19=0,0,((H19/E19)-1)*100)</f>
        <v>10.99694529297417</v>
      </c>
      <c r="J19" s="422"/>
      <c r="L19" s="363" t="s">
        <v>22</v>
      </c>
      <c r="M19" s="391">
        <v>268635</v>
      </c>
      <c r="N19" s="395">
        <v>261882</v>
      </c>
      <c r="O19" s="399">
        <f>M19+N19</f>
        <v>530517</v>
      </c>
      <c r="P19" s="402">
        <v>260</v>
      </c>
      <c r="Q19" s="398">
        <f>O19+P19</f>
        <v>530777</v>
      </c>
      <c r="R19" s="169">
        <v>316729</v>
      </c>
      <c r="S19" s="170">
        <v>307098</v>
      </c>
      <c r="T19" s="399">
        <f>R19+S19</f>
        <v>623827</v>
      </c>
      <c r="U19" s="176">
        <v>1461</v>
      </c>
      <c r="V19" s="398">
        <f>T19+U19</f>
        <v>625288</v>
      </c>
      <c r="W19" s="394">
        <f>IF(Q19=0,0,((V19/Q19)-1)*100)</f>
        <v>17.806159648967459</v>
      </c>
    </row>
    <row r="20" spans="1:27" ht="16.5" thickTop="1" thickBot="1">
      <c r="A20" s="423" t="str">
        <f>IF(ISERROR(F20/G20)," ",IF(F20/G20&gt;0.5,IF(F20/G20&lt;1.5," ","NOT OK"),"NOT OK"))</f>
        <v xml:space="preserve"> </v>
      </c>
      <c r="B20" s="424" t="s">
        <v>60</v>
      </c>
      <c r="C20" s="425">
        <f>+C17+C18+C19</f>
        <v>5681</v>
      </c>
      <c r="D20" s="426">
        <f t="shared" ref="D20:H20" si="12">+D17+D18+D19</f>
        <v>5664</v>
      </c>
      <c r="E20" s="426">
        <f t="shared" si="12"/>
        <v>11345</v>
      </c>
      <c r="F20" s="97">
        <f t="shared" si="12"/>
        <v>6092</v>
      </c>
      <c r="G20" s="98">
        <f t="shared" si="12"/>
        <v>6137</v>
      </c>
      <c r="H20" s="426">
        <f t="shared" si="12"/>
        <v>12229</v>
      </c>
      <c r="I20" s="407">
        <f>IF(E20=0,0,((H20/E20)-1)*100)</f>
        <v>7.7919788453063132</v>
      </c>
      <c r="J20" s="423"/>
      <c r="K20" s="427"/>
      <c r="L20" s="428" t="s">
        <v>60</v>
      </c>
      <c r="M20" s="429">
        <f>+M17+M18+M19</f>
        <v>875963</v>
      </c>
      <c r="N20" s="429">
        <f t="shared" ref="N20:V20" si="13">+N17+N18+N19</f>
        <v>917222</v>
      </c>
      <c r="O20" s="430">
        <f t="shared" si="13"/>
        <v>1793185</v>
      </c>
      <c r="P20" s="430">
        <f t="shared" si="13"/>
        <v>670</v>
      </c>
      <c r="Q20" s="430">
        <f t="shared" si="13"/>
        <v>1793855</v>
      </c>
      <c r="R20" s="828">
        <f t="shared" si="13"/>
        <v>986948</v>
      </c>
      <c r="S20" s="828">
        <f t="shared" si="13"/>
        <v>1025764</v>
      </c>
      <c r="T20" s="430">
        <f t="shared" si="13"/>
        <v>2012712</v>
      </c>
      <c r="U20" s="829">
        <f t="shared" si="13"/>
        <v>4616</v>
      </c>
      <c r="V20" s="430">
        <f t="shared" si="13"/>
        <v>2017328</v>
      </c>
      <c r="W20" s="431">
        <f>IF(Q20=0,0,((V20/Q20)-1)*100)</f>
        <v>12.457695856131078</v>
      </c>
    </row>
    <row r="21" spans="1:27" ht="13.5" thickTop="1">
      <c r="A21" s="390" t="str">
        <f>IF(ISERROR(F21/G21)," ",IF(F21/G21&gt;0.5,IF(F21/G21&lt;1.5," ","NOT OK"),"NOT OK"))</f>
        <v xml:space="preserve"> </v>
      </c>
      <c r="B21" s="363" t="s">
        <v>23</v>
      </c>
      <c r="C21" s="391">
        <v>1961</v>
      </c>
      <c r="D21" s="392">
        <v>1972</v>
      </c>
      <c r="E21" s="432">
        <f>C21+D21</f>
        <v>3933</v>
      </c>
      <c r="F21" s="169">
        <v>2175</v>
      </c>
      <c r="G21" s="173">
        <v>2189</v>
      </c>
      <c r="H21" s="432">
        <f>F21+G21</f>
        <v>4364</v>
      </c>
      <c r="I21" s="394">
        <f>IF(E21=0,0,((H21/E21)-1)*100)</f>
        <v>10.958555809814396</v>
      </c>
      <c r="L21" s="363" t="s">
        <v>24</v>
      </c>
      <c r="M21" s="391">
        <v>332366</v>
      </c>
      <c r="N21" s="395">
        <v>316718</v>
      </c>
      <c r="O21" s="399">
        <f>SUM(M21:N21)</f>
        <v>649084</v>
      </c>
      <c r="P21" s="433">
        <v>353</v>
      </c>
      <c r="Q21" s="398">
        <f>O21+P21</f>
        <v>649437</v>
      </c>
      <c r="R21" s="169">
        <v>368859</v>
      </c>
      <c r="S21" s="170">
        <v>359624</v>
      </c>
      <c r="T21" s="399">
        <f>SUM(R21:S21)</f>
        <v>728483</v>
      </c>
      <c r="U21" s="177">
        <v>3100</v>
      </c>
      <c r="V21" s="398">
        <f>T21+U21</f>
        <v>731583</v>
      </c>
      <c r="W21" s="394">
        <f>IF(Q21=0,0,((V21/Q21)-1)*100)</f>
        <v>12.648801962315058</v>
      </c>
    </row>
    <row r="22" spans="1:27">
      <c r="A22" s="390" t="str">
        <f t="shared" ref="A22" si="14">IF(ISERROR(F22/G22)," ",IF(F22/G22&gt;0.5,IF(F22/G22&lt;1.5," ","NOT OK"),"NOT OK"))</f>
        <v xml:space="preserve"> </v>
      </c>
      <c r="B22" s="363" t="s">
        <v>25</v>
      </c>
      <c r="C22" s="391">
        <v>2067</v>
      </c>
      <c r="D22" s="392">
        <v>2069</v>
      </c>
      <c r="E22" s="434">
        <f>C22+D22</f>
        <v>4136</v>
      </c>
      <c r="F22" s="169">
        <v>2255</v>
      </c>
      <c r="G22" s="173">
        <v>2258</v>
      </c>
      <c r="H22" s="434">
        <f>F22+G22</f>
        <v>4513</v>
      </c>
      <c r="I22" s="394">
        <f t="shared" ref="I22" si="15">IF(E22=0,0,((H22/E22)-1)*100)</f>
        <v>9.1150870406189632</v>
      </c>
      <c r="L22" s="363" t="s">
        <v>25</v>
      </c>
      <c r="M22" s="391">
        <v>342822</v>
      </c>
      <c r="N22" s="395">
        <v>364777</v>
      </c>
      <c r="O22" s="399">
        <f>SUM(M22:N22)</f>
        <v>707599</v>
      </c>
      <c r="P22" s="397">
        <v>651</v>
      </c>
      <c r="Q22" s="398">
        <f>O22+P22</f>
        <v>708250</v>
      </c>
      <c r="R22" s="169">
        <v>379770</v>
      </c>
      <c r="S22" s="170">
        <v>398455</v>
      </c>
      <c r="T22" s="399">
        <f>SUM(R22:S22)</f>
        <v>778225</v>
      </c>
      <c r="U22" s="89">
        <v>3980</v>
      </c>
      <c r="V22" s="398">
        <f>T22+U22</f>
        <v>782205</v>
      </c>
      <c r="W22" s="394">
        <f t="shared" ref="W22" si="16">IF(Q22=0,0,((V22/Q22)-1)*100)</f>
        <v>10.441934345217074</v>
      </c>
    </row>
    <row r="23" spans="1:27" ht="13.5" thickBot="1">
      <c r="A23" s="390" t="str">
        <f>IF(ISERROR(F23/G23)," ",IF(F23/G23&gt;0.5,IF(F23/G23&lt;1.5," ","NOT OK"),"NOT OK"))</f>
        <v xml:space="preserve"> </v>
      </c>
      <c r="B23" s="363" t="s">
        <v>26</v>
      </c>
      <c r="C23" s="391">
        <v>1874</v>
      </c>
      <c r="D23" s="401">
        <v>1872</v>
      </c>
      <c r="E23" s="435">
        <f>C23+D23</f>
        <v>3746</v>
      </c>
      <c r="F23" s="169">
        <v>2039</v>
      </c>
      <c r="G23" s="178">
        <v>2035</v>
      </c>
      <c r="H23" s="435">
        <f>F23+G23</f>
        <v>4074</v>
      </c>
      <c r="I23" s="436">
        <f>IF(E23=0,0,((H23/E23)-1)*100)</f>
        <v>8.7560064068339614</v>
      </c>
      <c r="L23" s="363" t="s">
        <v>26</v>
      </c>
      <c r="M23" s="391">
        <v>286283</v>
      </c>
      <c r="N23" s="395">
        <v>283688</v>
      </c>
      <c r="O23" s="399">
        <f>SUM(M23:N23)</f>
        <v>569971</v>
      </c>
      <c r="P23" s="402">
        <v>150</v>
      </c>
      <c r="Q23" s="398">
        <f>O23+P23</f>
        <v>570121</v>
      </c>
      <c r="R23" s="169">
        <v>311316</v>
      </c>
      <c r="S23" s="170">
        <v>308615</v>
      </c>
      <c r="T23" s="399">
        <f>SUM(R23:S23)</f>
        <v>619931</v>
      </c>
      <c r="U23" s="176">
        <v>2535</v>
      </c>
      <c r="V23" s="398">
        <f>T23+U23</f>
        <v>622466</v>
      </c>
      <c r="W23" s="394">
        <f>IF(Q23=0,0,((V23/Q23)-1)*100)</f>
        <v>9.1813843026304909</v>
      </c>
    </row>
    <row r="24" spans="1:27" ht="14.25" thickTop="1" thickBot="1">
      <c r="A24" s="390" t="str">
        <f>IF(ISERROR(F24/G24)," ",IF(F24/G24&gt;0.5,IF(F24/G24&lt;1.5," ","NOT OK"),"NOT OK"))</f>
        <v xml:space="preserve"> </v>
      </c>
      <c r="B24" s="403" t="s">
        <v>58</v>
      </c>
      <c r="C24" s="425">
        <f>+C21+C22+C23</f>
        <v>5902</v>
      </c>
      <c r="D24" s="437">
        <f t="shared" ref="D24:H24" si="17">+D21+D22+D23</f>
        <v>5913</v>
      </c>
      <c r="E24" s="425">
        <f t="shared" si="17"/>
        <v>11815</v>
      </c>
      <c r="F24" s="425">
        <f t="shared" si="17"/>
        <v>6469</v>
      </c>
      <c r="G24" s="437">
        <f t="shared" si="17"/>
        <v>6482</v>
      </c>
      <c r="H24" s="425">
        <f t="shared" si="17"/>
        <v>12951</v>
      </c>
      <c r="I24" s="407">
        <f t="shared" ref="I24" si="18">IF(E24=0,0,((H24/E24)-1)*100)</f>
        <v>9.6148963182395306</v>
      </c>
      <c r="L24" s="408" t="s">
        <v>58</v>
      </c>
      <c r="M24" s="409">
        <f>+M21+M22+M23</f>
        <v>961471</v>
      </c>
      <c r="N24" s="410">
        <f t="shared" ref="N24:V24" si="19">+N21+N22+N23</f>
        <v>965183</v>
      </c>
      <c r="O24" s="409">
        <f t="shared" si="19"/>
        <v>1926654</v>
      </c>
      <c r="P24" s="409">
        <f t="shared" si="19"/>
        <v>1154</v>
      </c>
      <c r="Q24" s="409">
        <f t="shared" si="19"/>
        <v>1927808</v>
      </c>
      <c r="R24" s="409">
        <f t="shared" si="19"/>
        <v>1059945</v>
      </c>
      <c r="S24" s="410">
        <f t="shared" si="19"/>
        <v>1066694</v>
      </c>
      <c r="T24" s="409">
        <f t="shared" si="19"/>
        <v>2126639</v>
      </c>
      <c r="U24" s="409">
        <f t="shared" si="19"/>
        <v>9615</v>
      </c>
      <c r="V24" s="409">
        <f t="shared" si="19"/>
        <v>2136254</v>
      </c>
      <c r="W24" s="412">
        <f t="shared" ref="W24" si="20">IF(Q24=0,0,((V24/Q24)-1)*100)</f>
        <v>10.812591295398711</v>
      </c>
    </row>
    <row r="25" spans="1:27" s="355" customFormat="1" ht="14.25" thickTop="1" thickBot="1">
      <c r="A25" s="390" t="str">
        <f>IF(ISERROR(F25/G25)," ",IF(F25/G25&gt;0.5,IF(F25/G25&lt;1.5," ","NOT OK"),"NOT OK"))</f>
        <v xml:space="preserve"> </v>
      </c>
      <c r="B25" s="403" t="s">
        <v>92</v>
      </c>
      <c r="C25" s="404">
        <f>+C16+C20+C21+C22+C23</f>
        <v>18313</v>
      </c>
      <c r="D25" s="405">
        <f t="shared" ref="D25:H25" si="21">+D16+D20+D21+D22+D23</f>
        <v>18242</v>
      </c>
      <c r="E25" s="406">
        <f t="shared" si="21"/>
        <v>36555</v>
      </c>
      <c r="F25" s="404">
        <f t="shared" si="21"/>
        <v>19510</v>
      </c>
      <c r="G25" s="405">
        <f t="shared" si="21"/>
        <v>19581</v>
      </c>
      <c r="H25" s="406">
        <f t="shared" si="21"/>
        <v>39091</v>
      </c>
      <c r="I25" s="407">
        <f>IF(E25=0,0,((H25/E25)-1)*100)</f>
        <v>6.9374914512378538</v>
      </c>
      <c r="L25" s="408" t="s">
        <v>92</v>
      </c>
      <c r="M25" s="409">
        <f>+M16+M20+M21+M22+M23</f>
        <v>3011546</v>
      </c>
      <c r="N25" s="410">
        <f t="shared" ref="N25:V25" si="22">+N16+N20+N21+N22+N23</f>
        <v>3103634</v>
      </c>
      <c r="O25" s="409">
        <f t="shared" si="22"/>
        <v>6115180</v>
      </c>
      <c r="P25" s="409">
        <f t="shared" si="22"/>
        <v>2447</v>
      </c>
      <c r="Q25" s="409">
        <f t="shared" si="22"/>
        <v>6117627</v>
      </c>
      <c r="R25" s="409">
        <f t="shared" si="22"/>
        <v>3317586</v>
      </c>
      <c r="S25" s="410">
        <f t="shared" si="22"/>
        <v>3412428</v>
      </c>
      <c r="T25" s="409">
        <f t="shared" si="22"/>
        <v>6730014</v>
      </c>
      <c r="U25" s="409">
        <f t="shared" si="22"/>
        <v>19435</v>
      </c>
      <c r="V25" s="411">
        <f t="shared" si="22"/>
        <v>6749449</v>
      </c>
      <c r="W25" s="412">
        <f>IF(Q25=0,0,((V25/Q25)-1)*100)</f>
        <v>10.327893478958416</v>
      </c>
      <c r="X25" s="360"/>
      <c r="AA25" s="438"/>
    </row>
    <row r="26" spans="1:27" ht="14.25" thickTop="1" thickBot="1">
      <c r="A26" s="390" t="str">
        <f>IF(ISERROR(F26/G26)," ",IF(F26/G26&gt;0.5,IF(F26/G26&lt;1.5," ","NOT OK"),"NOT OK"))</f>
        <v xml:space="preserve"> </v>
      </c>
      <c r="B26" s="403" t="s">
        <v>89</v>
      </c>
      <c r="C26" s="404">
        <f>+C12+C16+C20+C24</f>
        <v>24157</v>
      </c>
      <c r="D26" s="405">
        <f t="shared" ref="D26:H26" si="23">+D12+D16+D20+D24</f>
        <v>24039</v>
      </c>
      <c r="E26" s="406">
        <f t="shared" si="23"/>
        <v>48196</v>
      </c>
      <c r="F26" s="404">
        <f t="shared" si="23"/>
        <v>25704</v>
      </c>
      <c r="G26" s="405">
        <f t="shared" si="23"/>
        <v>25762</v>
      </c>
      <c r="H26" s="406">
        <f t="shared" si="23"/>
        <v>51466</v>
      </c>
      <c r="I26" s="407">
        <f t="shared" ref="I26" si="24">IF(E26=0,0,((H26/E26)-1)*100)</f>
        <v>6.784795418706957</v>
      </c>
      <c r="L26" s="408" t="s">
        <v>89</v>
      </c>
      <c r="M26" s="409">
        <f>+M12+M16+M20+M24</f>
        <v>3955984</v>
      </c>
      <c r="N26" s="410">
        <f t="shared" ref="N26:V26" si="25">+N12+N16+N20+N24</f>
        <v>3976922</v>
      </c>
      <c r="O26" s="409">
        <f t="shared" si="25"/>
        <v>7932906</v>
      </c>
      <c r="P26" s="409">
        <f t="shared" si="25"/>
        <v>3550</v>
      </c>
      <c r="Q26" s="411">
        <f t="shared" si="25"/>
        <v>7936456</v>
      </c>
      <c r="R26" s="409">
        <f t="shared" si="25"/>
        <v>4346055</v>
      </c>
      <c r="S26" s="410">
        <f t="shared" si="25"/>
        <v>4373046</v>
      </c>
      <c r="T26" s="409">
        <f t="shared" si="25"/>
        <v>8719101</v>
      </c>
      <c r="U26" s="409">
        <f t="shared" si="25"/>
        <v>23409</v>
      </c>
      <c r="V26" s="411">
        <f t="shared" si="25"/>
        <v>8742510</v>
      </c>
      <c r="W26" s="412">
        <f t="shared" ref="W26" si="26">IF(Q26=0,0,((V26/Q26)-1)*100)</f>
        <v>10.156346863133869</v>
      </c>
    </row>
    <row r="27" spans="1:27" ht="14.25" thickTop="1" thickBot="1">
      <c r="B27" s="439" t="s">
        <v>59</v>
      </c>
      <c r="C27" s="355"/>
      <c r="D27" s="355"/>
      <c r="E27" s="355"/>
      <c r="F27" s="355"/>
      <c r="G27" s="355"/>
      <c r="H27" s="355"/>
      <c r="I27" s="360"/>
      <c r="L27" s="439" t="s">
        <v>59</v>
      </c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60"/>
    </row>
    <row r="28" spans="1:27" ht="13.5" thickTop="1">
      <c r="B28" s="1542" t="s">
        <v>28</v>
      </c>
      <c r="C28" s="1543"/>
      <c r="D28" s="1543"/>
      <c r="E28" s="1543"/>
      <c r="F28" s="1543"/>
      <c r="G28" s="1543"/>
      <c r="H28" s="1543"/>
      <c r="I28" s="1544"/>
      <c r="L28" s="1545" t="s">
        <v>29</v>
      </c>
      <c r="M28" s="1546"/>
      <c r="N28" s="1546"/>
      <c r="O28" s="1546"/>
      <c r="P28" s="1546"/>
      <c r="Q28" s="1546"/>
      <c r="R28" s="1546"/>
      <c r="S28" s="1546"/>
      <c r="T28" s="1546"/>
      <c r="U28" s="1546"/>
      <c r="V28" s="1546"/>
      <c r="W28" s="1547"/>
    </row>
    <row r="29" spans="1:27" ht="13.5" thickBot="1">
      <c r="B29" s="1548" t="s">
        <v>30</v>
      </c>
      <c r="C29" s="1549"/>
      <c r="D29" s="1549"/>
      <c r="E29" s="1549"/>
      <c r="F29" s="1549"/>
      <c r="G29" s="1549"/>
      <c r="H29" s="1549"/>
      <c r="I29" s="1550"/>
      <c r="L29" s="1551" t="s">
        <v>31</v>
      </c>
      <c r="M29" s="1552"/>
      <c r="N29" s="1552"/>
      <c r="O29" s="1552"/>
      <c r="P29" s="1552"/>
      <c r="Q29" s="1552"/>
      <c r="R29" s="1552"/>
      <c r="S29" s="1552"/>
      <c r="T29" s="1552"/>
      <c r="U29" s="1552"/>
      <c r="V29" s="1552"/>
      <c r="W29" s="1553"/>
    </row>
    <row r="30" spans="1:27" ht="14.25" thickTop="1" thickBot="1">
      <c r="B30" s="359"/>
      <c r="C30" s="355"/>
      <c r="D30" s="355"/>
      <c r="E30" s="355"/>
      <c r="F30" s="355"/>
      <c r="G30" s="355"/>
      <c r="H30" s="355"/>
      <c r="I30" s="360"/>
      <c r="L30" s="359"/>
      <c r="M30" s="355"/>
      <c r="N30" s="355"/>
      <c r="O30" s="355"/>
      <c r="P30" s="355"/>
      <c r="Q30" s="355"/>
      <c r="R30" s="355"/>
      <c r="S30" s="355"/>
      <c r="T30" s="355"/>
      <c r="U30" s="355"/>
      <c r="V30" s="355"/>
      <c r="W30" s="360"/>
    </row>
    <row r="31" spans="1:27" ht="14.25" thickTop="1" thickBot="1">
      <c r="B31" s="361"/>
      <c r="C31" s="1557" t="s">
        <v>90</v>
      </c>
      <c r="D31" s="1558"/>
      <c r="E31" s="1559"/>
      <c r="F31" s="1557" t="s">
        <v>91</v>
      </c>
      <c r="G31" s="1558"/>
      <c r="H31" s="1559"/>
      <c r="I31" s="362" t="s">
        <v>4</v>
      </c>
      <c r="L31" s="361"/>
      <c r="M31" s="1554" t="s">
        <v>90</v>
      </c>
      <c r="N31" s="1555"/>
      <c r="O31" s="1555"/>
      <c r="P31" s="1555"/>
      <c r="Q31" s="1556"/>
      <c r="R31" s="1554" t="s">
        <v>91</v>
      </c>
      <c r="S31" s="1555"/>
      <c r="T31" s="1555"/>
      <c r="U31" s="1555"/>
      <c r="V31" s="1556"/>
      <c r="W31" s="362" t="s">
        <v>4</v>
      </c>
    </row>
    <row r="32" spans="1:27" ht="13.5" thickTop="1">
      <c r="B32" s="363" t="s">
        <v>5</v>
      </c>
      <c r="C32" s="364"/>
      <c r="D32" s="365"/>
      <c r="E32" s="366"/>
      <c r="F32" s="364"/>
      <c r="G32" s="365"/>
      <c r="H32" s="366"/>
      <c r="I32" s="367" t="s">
        <v>6</v>
      </c>
      <c r="L32" s="363" t="s">
        <v>5</v>
      </c>
      <c r="M32" s="364"/>
      <c r="N32" s="368"/>
      <c r="O32" s="369"/>
      <c r="P32" s="370"/>
      <c r="Q32" s="369"/>
      <c r="R32" s="364"/>
      <c r="S32" s="368"/>
      <c r="T32" s="369"/>
      <c r="U32" s="370"/>
      <c r="V32" s="369"/>
      <c r="W32" s="367" t="s">
        <v>6</v>
      </c>
    </row>
    <row r="33" spans="1:23" ht="13.5" thickBot="1">
      <c r="B33" s="371"/>
      <c r="C33" s="372" t="s">
        <v>7</v>
      </c>
      <c r="D33" s="373" t="s">
        <v>8</v>
      </c>
      <c r="E33" s="374" t="s">
        <v>9</v>
      </c>
      <c r="F33" s="372" t="s">
        <v>7</v>
      </c>
      <c r="G33" s="373" t="s">
        <v>8</v>
      </c>
      <c r="H33" s="374" t="s">
        <v>9</v>
      </c>
      <c r="I33" s="375"/>
      <c r="L33" s="371"/>
      <c r="M33" s="376" t="s">
        <v>10</v>
      </c>
      <c r="N33" s="377" t="s">
        <v>11</v>
      </c>
      <c r="O33" s="378" t="s">
        <v>12</v>
      </c>
      <c r="P33" s="379" t="s">
        <v>13</v>
      </c>
      <c r="Q33" s="378" t="s">
        <v>9</v>
      </c>
      <c r="R33" s="376" t="s">
        <v>10</v>
      </c>
      <c r="S33" s="377" t="s">
        <v>11</v>
      </c>
      <c r="T33" s="378" t="s">
        <v>12</v>
      </c>
      <c r="U33" s="379" t="s">
        <v>13</v>
      </c>
      <c r="V33" s="378" t="s">
        <v>9</v>
      </c>
      <c r="W33" s="375"/>
    </row>
    <row r="34" spans="1:23" ht="5.25" customHeight="1" thickTop="1">
      <c r="B34" s="363"/>
      <c r="C34" s="380"/>
      <c r="D34" s="381"/>
      <c r="E34" s="382"/>
      <c r="F34" s="380"/>
      <c r="G34" s="381"/>
      <c r="H34" s="382"/>
      <c r="I34" s="383"/>
      <c r="L34" s="363"/>
      <c r="M34" s="384"/>
      <c r="N34" s="385"/>
      <c r="O34" s="386"/>
      <c r="P34" s="387"/>
      <c r="Q34" s="388"/>
      <c r="R34" s="384"/>
      <c r="S34" s="385"/>
      <c r="T34" s="386"/>
      <c r="U34" s="387"/>
      <c r="V34" s="388"/>
      <c r="W34" s="389"/>
    </row>
    <row r="35" spans="1:23">
      <c r="A35" s="355" t="str">
        <f t="shared" si="2"/>
        <v xml:space="preserve"> </v>
      </c>
      <c r="B35" s="363" t="s">
        <v>14</v>
      </c>
      <c r="C35" s="391">
        <v>1800</v>
      </c>
      <c r="D35" s="392">
        <v>1824</v>
      </c>
      <c r="E35" s="393">
        <f>C35+D35</f>
        <v>3624</v>
      </c>
      <c r="F35" s="169">
        <v>2110</v>
      </c>
      <c r="G35" s="173">
        <v>2112</v>
      </c>
      <c r="H35" s="393">
        <f>F35+G35</f>
        <v>4222</v>
      </c>
      <c r="I35" s="394">
        <f t="shared" ref="I35:I43" si="27">IF(E35=0,0,((H35/E35)-1)*100)</f>
        <v>16.50110375275937</v>
      </c>
      <c r="K35" s="400"/>
      <c r="L35" s="363" t="s">
        <v>14</v>
      </c>
      <c r="M35" s="391">
        <v>253647</v>
      </c>
      <c r="N35" s="395">
        <v>252075</v>
      </c>
      <c r="O35" s="396">
        <f>SUM(M35:N35)</f>
        <v>505722</v>
      </c>
      <c r="P35" s="397">
        <v>180</v>
      </c>
      <c r="Q35" s="398">
        <f>O35+P35</f>
        <v>505902</v>
      </c>
      <c r="R35" s="169">
        <v>288376</v>
      </c>
      <c r="S35" s="170">
        <v>281265</v>
      </c>
      <c r="T35" s="399">
        <f>SUM(R35:S35)</f>
        <v>569641</v>
      </c>
      <c r="U35" s="89">
        <v>60</v>
      </c>
      <c r="V35" s="398">
        <f>T35+U35</f>
        <v>569701</v>
      </c>
      <c r="W35" s="394">
        <f t="shared" ref="W35:W43" si="28">IF(Q35=0,0,((V35/Q35)-1)*100)</f>
        <v>12.61094045882405</v>
      </c>
    </row>
    <row r="36" spans="1:23">
      <c r="A36" s="355" t="str">
        <f t="shared" si="2"/>
        <v xml:space="preserve"> </v>
      </c>
      <c r="B36" s="363" t="s">
        <v>15</v>
      </c>
      <c r="C36" s="391">
        <v>1896</v>
      </c>
      <c r="D36" s="392">
        <v>1895</v>
      </c>
      <c r="E36" s="393">
        <f>C36+D36</f>
        <v>3791</v>
      </c>
      <c r="F36" s="169">
        <v>2250</v>
      </c>
      <c r="G36" s="173">
        <v>2248</v>
      </c>
      <c r="H36" s="393">
        <f>F36+G36</f>
        <v>4498</v>
      </c>
      <c r="I36" s="394">
        <f t="shared" si="27"/>
        <v>18.64943286731733</v>
      </c>
      <c r="K36" s="400"/>
      <c r="L36" s="363" t="s">
        <v>15</v>
      </c>
      <c r="M36" s="391">
        <v>263737</v>
      </c>
      <c r="N36" s="395">
        <v>248879</v>
      </c>
      <c r="O36" s="396">
        <f>SUM(M36:N36)</f>
        <v>512616</v>
      </c>
      <c r="P36" s="397">
        <v>232</v>
      </c>
      <c r="Q36" s="398">
        <f>O36+P36</f>
        <v>512848</v>
      </c>
      <c r="R36" s="169">
        <v>293189</v>
      </c>
      <c r="S36" s="170">
        <v>273731</v>
      </c>
      <c r="T36" s="399">
        <f>SUM(R36:S36)</f>
        <v>566920</v>
      </c>
      <c r="U36" s="89">
        <v>270</v>
      </c>
      <c r="V36" s="398">
        <f>T36+U36</f>
        <v>567190</v>
      </c>
      <c r="W36" s="394">
        <f t="shared" si="28"/>
        <v>10.596122047858225</v>
      </c>
    </row>
    <row r="37" spans="1:23" ht="13.5" thickBot="1">
      <c r="A37" s="355" t="str">
        <f t="shared" si="2"/>
        <v xml:space="preserve"> </v>
      </c>
      <c r="B37" s="371" t="s">
        <v>16</v>
      </c>
      <c r="C37" s="391">
        <v>1991</v>
      </c>
      <c r="D37" s="401">
        <v>2008</v>
      </c>
      <c r="E37" s="393">
        <f>C37+D37</f>
        <v>3999</v>
      </c>
      <c r="F37" s="169">
        <v>2386</v>
      </c>
      <c r="G37" s="178">
        <v>2398</v>
      </c>
      <c r="H37" s="393">
        <f>F37+G37</f>
        <v>4784</v>
      </c>
      <c r="I37" s="394">
        <f t="shared" si="27"/>
        <v>19.629907476869214</v>
      </c>
      <c r="K37" s="400"/>
      <c r="L37" s="371" t="s">
        <v>16</v>
      </c>
      <c r="M37" s="391">
        <v>291724</v>
      </c>
      <c r="N37" s="395">
        <v>256117</v>
      </c>
      <c r="O37" s="396">
        <f>SUM(M37:N37)</f>
        <v>547841</v>
      </c>
      <c r="P37" s="402">
        <v>415</v>
      </c>
      <c r="Q37" s="398">
        <f>O37+P37</f>
        <v>548256</v>
      </c>
      <c r="R37" s="169">
        <v>341362</v>
      </c>
      <c r="S37" s="170">
        <v>300627</v>
      </c>
      <c r="T37" s="399">
        <f>SUM(R37:S37)</f>
        <v>641989</v>
      </c>
      <c r="U37" s="176">
        <v>178</v>
      </c>
      <c r="V37" s="398">
        <f>T37+U37</f>
        <v>642167</v>
      </c>
      <c r="W37" s="394">
        <f t="shared" si="28"/>
        <v>17.1290419074301</v>
      </c>
    </row>
    <row r="38" spans="1:23" ht="14.25" thickTop="1" thickBot="1">
      <c r="A38" s="355" t="str">
        <f>IF(ISERROR(F38/G38)," ",IF(F38/G38&gt;0.5,IF(F38/G38&lt;1.5," ","NOT OK"),"NOT OK"))</f>
        <v xml:space="preserve"> </v>
      </c>
      <c r="B38" s="403" t="s">
        <v>55</v>
      </c>
      <c r="C38" s="404">
        <f t="shared" ref="C38:G38" si="29">+C35+C36+C37</f>
        <v>5687</v>
      </c>
      <c r="D38" s="405">
        <f t="shared" si="29"/>
        <v>5727</v>
      </c>
      <c r="E38" s="406">
        <f t="shared" si="29"/>
        <v>11414</v>
      </c>
      <c r="F38" s="90">
        <f t="shared" si="29"/>
        <v>6746</v>
      </c>
      <c r="G38" s="91">
        <f t="shared" si="29"/>
        <v>6758</v>
      </c>
      <c r="H38" s="406">
        <f t="shared" ref="H38" si="30">+H35+H36+H37</f>
        <v>13504</v>
      </c>
      <c r="I38" s="407">
        <f t="shared" si="27"/>
        <v>18.310846329069562</v>
      </c>
      <c r="L38" s="408" t="s">
        <v>55</v>
      </c>
      <c r="M38" s="409">
        <f t="shared" ref="M38:S38" si="31">+M35+M36+M37</f>
        <v>809108</v>
      </c>
      <c r="N38" s="410">
        <f t="shared" si="31"/>
        <v>757071</v>
      </c>
      <c r="O38" s="409">
        <f t="shared" si="31"/>
        <v>1566179</v>
      </c>
      <c r="P38" s="409">
        <f t="shared" si="31"/>
        <v>827</v>
      </c>
      <c r="Q38" s="411">
        <f t="shared" si="31"/>
        <v>1567006</v>
      </c>
      <c r="R38" s="826">
        <f t="shared" si="31"/>
        <v>922927</v>
      </c>
      <c r="S38" s="827">
        <f t="shared" si="31"/>
        <v>855623</v>
      </c>
      <c r="T38" s="409">
        <f t="shared" ref="T38:V38" si="32">+T35+T36+T37</f>
        <v>1778550</v>
      </c>
      <c r="U38" s="826">
        <f t="shared" si="32"/>
        <v>508</v>
      </c>
      <c r="V38" s="411">
        <f t="shared" si="32"/>
        <v>1779058</v>
      </c>
      <c r="W38" s="412">
        <f t="shared" si="28"/>
        <v>13.532303003306945</v>
      </c>
    </row>
    <row r="39" spans="1:23" ht="13.5" thickTop="1">
      <c r="A39" s="355" t="str">
        <f t="shared" si="2"/>
        <v xml:space="preserve"> </v>
      </c>
      <c r="B39" s="363" t="s">
        <v>18</v>
      </c>
      <c r="C39" s="413">
        <v>2014</v>
      </c>
      <c r="D39" s="414">
        <v>2030</v>
      </c>
      <c r="E39" s="393">
        <f>C39+D39</f>
        <v>4044</v>
      </c>
      <c r="F39" s="167">
        <v>2395</v>
      </c>
      <c r="G39" s="168">
        <v>2364</v>
      </c>
      <c r="H39" s="393">
        <f>F39+G39</f>
        <v>4759</v>
      </c>
      <c r="I39" s="394">
        <f t="shared" si="27"/>
        <v>17.680514342235409</v>
      </c>
      <c r="L39" s="363" t="s">
        <v>18</v>
      </c>
      <c r="M39" s="391">
        <v>299634</v>
      </c>
      <c r="N39" s="395">
        <v>316677</v>
      </c>
      <c r="O39" s="396">
        <f>M39+N39</f>
        <v>616311</v>
      </c>
      <c r="P39" s="397">
        <v>216</v>
      </c>
      <c r="Q39" s="398">
        <f>O39+P39</f>
        <v>616527</v>
      </c>
      <c r="R39" s="169">
        <v>359661</v>
      </c>
      <c r="S39" s="170">
        <v>368854</v>
      </c>
      <c r="T39" s="396">
        <f>R39+S39</f>
        <v>728515</v>
      </c>
      <c r="U39" s="89">
        <v>56</v>
      </c>
      <c r="V39" s="398">
        <f>T39+U39</f>
        <v>728571</v>
      </c>
      <c r="W39" s="394">
        <f t="shared" si="28"/>
        <v>18.173413329829845</v>
      </c>
    </row>
    <row r="40" spans="1:23">
      <c r="A40" s="355" t="str">
        <f>IF(ISERROR(F40/G40)," ",IF(F40/G40&gt;0.5,IF(F40/G40&lt;1.5," ","NOT OK"),"NOT OK"))</f>
        <v xml:space="preserve"> </v>
      </c>
      <c r="B40" s="363" t="s">
        <v>19</v>
      </c>
      <c r="C40" s="391">
        <v>1876</v>
      </c>
      <c r="D40" s="392">
        <v>1897</v>
      </c>
      <c r="E40" s="415">
        <f>C40+D40</f>
        <v>3773</v>
      </c>
      <c r="F40" s="169">
        <v>2069</v>
      </c>
      <c r="G40" s="173">
        <v>2064</v>
      </c>
      <c r="H40" s="415">
        <f>F40+G40</f>
        <v>4133</v>
      </c>
      <c r="I40" s="394">
        <f>IF(E40=0,0,((H40/E40)-1)*100)</f>
        <v>9.5414789292340263</v>
      </c>
      <c r="L40" s="363" t="s">
        <v>19</v>
      </c>
      <c r="M40" s="391">
        <v>311906</v>
      </c>
      <c r="N40" s="395">
        <v>318064</v>
      </c>
      <c r="O40" s="396">
        <f>M40+N40</f>
        <v>629970</v>
      </c>
      <c r="P40" s="397">
        <v>129</v>
      </c>
      <c r="Q40" s="398">
        <f>O40+P40</f>
        <v>630099</v>
      </c>
      <c r="R40" s="169">
        <v>326754</v>
      </c>
      <c r="S40" s="170">
        <v>337228</v>
      </c>
      <c r="T40" s="396">
        <f>R40+S40</f>
        <v>663982</v>
      </c>
      <c r="U40" s="89">
        <v>286</v>
      </c>
      <c r="V40" s="398">
        <f>T40+U40</f>
        <v>664268</v>
      </c>
      <c r="W40" s="394">
        <f>IF(Q40=0,0,((V40/Q40)-1)*100)</f>
        <v>5.422798639578863</v>
      </c>
    </row>
    <row r="41" spans="1:23" ht="13.5" thickBot="1">
      <c r="A41" s="355" t="str">
        <f>IF(ISERROR(F41/G41)," ",IF(F41/G41&gt;0.5,IF(F41/G41&lt;1.5," ","NOT OK"),"NOT OK"))</f>
        <v xml:space="preserve"> </v>
      </c>
      <c r="B41" s="363" t="s">
        <v>20</v>
      </c>
      <c r="C41" s="391">
        <v>2029</v>
      </c>
      <c r="D41" s="392">
        <v>2049</v>
      </c>
      <c r="E41" s="415">
        <f>C41+D41</f>
        <v>4078</v>
      </c>
      <c r="F41" s="169">
        <v>2291</v>
      </c>
      <c r="G41" s="173">
        <v>2307</v>
      </c>
      <c r="H41" s="415">
        <f>F41+G41</f>
        <v>4598</v>
      </c>
      <c r="I41" s="394">
        <f>IF(E41=0,0,((H41/E41)-1)*100)</f>
        <v>12.751348700343312</v>
      </c>
      <c r="L41" s="363" t="s">
        <v>20</v>
      </c>
      <c r="M41" s="391">
        <v>308945</v>
      </c>
      <c r="N41" s="395">
        <v>316825</v>
      </c>
      <c r="O41" s="396">
        <f>M41+N41</f>
        <v>625770</v>
      </c>
      <c r="P41" s="397">
        <v>0</v>
      </c>
      <c r="Q41" s="398">
        <f>O41+P41</f>
        <v>625770</v>
      </c>
      <c r="R41" s="169">
        <v>330059</v>
      </c>
      <c r="S41" s="170">
        <v>336332</v>
      </c>
      <c r="T41" s="396">
        <f>R41+S41</f>
        <v>666391</v>
      </c>
      <c r="U41" s="89">
        <v>575</v>
      </c>
      <c r="V41" s="398">
        <f>T41+U41</f>
        <v>666966</v>
      </c>
      <c r="W41" s="394">
        <f>IF(Q41=0,0,((V41/Q41)-1)*100)</f>
        <v>6.5832494366939942</v>
      </c>
    </row>
    <row r="42" spans="1:23" ht="14.25" thickTop="1" thickBot="1">
      <c r="A42" s="390" t="str">
        <f>IF(ISERROR(F42/G42)," ",IF(F42/G42&gt;0.5,IF(F42/G42&lt;1.5," ","NOT OK"),"NOT OK"))</f>
        <v xml:space="preserve"> </v>
      </c>
      <c r="B42" s="403" t="s">
        <v>87</v>
      </c>
      <c r="C42" s="404">
        <f>+C39+C40+C41</f>
        <v>5919</v>
      </c>
      <c r="D42" s="404">
        <f t="shared" ref="D42" si="33">+D39+D40+D41</f>
        <v>5976</v>
      </c>
      <c r="E42" s="404">
        <f t="shared" ref="E42:G42" si="34">+E39+E40+E41</f>
        <v>11895</v>
      </c>
      <c r="F42" s="90">
        <f t="shared" si="34"/>
        <v>6755</v>
      </c>
      <c r="G42" s="90">
        <f t="shared" si="34"/>
        <v>6735</v>
      </c>
      <c r="H42" s="404">
        <f t="shared" ref="H42" si="35">+H39+H40+H41</f>
        <v>13490</v>
      </c>
      <c r="I42" s="407">
        <f>IF(E42=0,0,((H42/E42)-1)*100)</f>
        <v>13.408995376208498</v>
      </c>
      <c r="L42" s="408" t="s">
        <v>87</v>
      </c>
      <c r="M42" s="409">
        <f>+M39+M40+M41</f>
        <v>920485</v>
      </c>
      <c r="N42" s="409">
        <f t="shared" ref="N42" si="36">+N39+N40+N41</f>
        <v>951566</v>
      </c>
      <c r="O42" s="409">
        <f t="shared" ref="O42" si="37">+O39+O40+O41</f>
        <v>1872051</v>
      </c>
      <c r="P42" s="409">
        <f t="shared" ref="P42" si="38">+P39+P40+P41</f>
        <v>345</v>
      </c>
      <c r="Q42" s="409">
        <f t="shared" ref="Q42:S42" si="39">+Q39+Q40+Q41</f>
        <v>1872396</v>
      </c>
      <c r="R42" s="826">
        <f t="shared" si="39"/>
        <v>1016474</v>
      </c>
      <c r="S42" s="826">
        <f t="shared" si="39"/>
        <v>1042414</v>
      </c>
      <c r="T42" s="409">
        <f t="shared" ref="T42:U42" si="40">+T39+T40+T41</f>
        <v>2058888</v>
      </c>
      <c r="U42" s="826">
        <f t="shared" si="40"/>
        <v>917</v>
      </c>
      <c r="V42" s="409">
        <f t="shared" ref="V42" si="41">+V39+V40+V41</f>
        <v>2059805</v>
      </c>
      <c r="W42" s="412">
        <f>IF(Q42=0,0,((V42/Q42)-1)*100)</f>
        <v>10.009047231461722</v>
      </c>
    </row>
    <row r="43" spans="1:23" ht="13.5" thickTop="1">
      <c r="A43" s="355" t="str">
        <f t="shared" si="2"/>
        <v xml:space="preserve"> </v>
      </c>
      <c r="B43" s="363" t="s">
        <v>32</v>
      </c>
      <c r="C43" s="418">
        <v>1955</v>
      </c>
      <c r="D43" s="419">
        <v>1968</v>
      </c>
      <c r="E43" s="415">
        <f>SUM(C43:D43)</f>
        <v>3923</v>
      </c>
      <c r="F43" s="174">
        <v>2253</v>
      </c>
      <c r="G43" s="175">
        <v>2252</v>
      </c>
      <c r="H43" s="415">
        <f>SUM(F43:G43)</f>
        <v>4505</v>
      </c>
      <c r="I43" s="394">
        <f t="shared" si="27"/>
        <v>14.835585011470819</v>
      </c>
      <c r="L43" s="363" t="s">
        <v>21</v>
      </c>
      <c r="M43" s="391">
        <v>285872</v>
      </c>
      <c r="N43" s="395">
        <v>295136</v>
      </c>
      <c r="O43" s="396">
        <f>M43+N43</f>
        <v>581008</v>
      </c>
      <c r="P43" s="397">
        <v>0</v>
      </c>
      <c r="Q43" s="398">
        <f>O43+P43</f>
        <v>581008</v>
      </c>
      <c r="R43" s="169">
        <v>326979</v>
      </c>
      <c r="S43" s="170">
        <v>326753</v>
      </c>
      <c r="T43" s="396">
        <f>R43+S43</f>
        <v>653732</v>
      </c>
      <c r="U43" s="89">
        <v>933</v>
      </c>
      <c r="V43" s="398">
        <f>T43+U43</f>
        <v>654665</v>
      </c>
      <c r="W43" s="394">
        <f t="shared" si="28"/>
        <v>12.677450224437536</v>
      </c>
    </row>
    <row r="44" spans="1:23">
      <c r="A44" s="355" t="str">
        <f t="shared" ref="A44" si="42">IF(ISERROR(F44/G44)," ",IF(F44/G44&gt;0.5,IF(F44/G44&lt;1.5," ","NOT OK"),"NOT OK"))</f>
        <v xml:space="preserve"> </v>
      </c>
      <c r="B44" s="363" t="s">
        <v>88</v>
      </c>
      <c r="C44" s="418">
        <v>1989</v>
      </c>
      <c r="D44" s="419">
        <v>1983</v>
      </c>
      <c r="E44" s="415">
        <f>SUM(C44:D44)</f>
        <v>3972</v>
      </c>
      <c r="F44" s="174">
        <v>2240</v>
      </c>
      <c r="G44" s="175">
        <v>2228</v>
      </c>
      <c r="H44" s="415">
        <f>SUM(F44:G44)</f>
        <v>4468</v>
      </c>
      <c r="I44" s="394">
        <f t="shared" ref="I44" si="43">IF(E44=0,0,((H44/E44)-1)*100)</f>
        <v>12.487411883182276</v>
      </c>
      <c r="L44" s="363" t="s">
        <v>88</v>
      </c>
      <c r="M44" s="391">
        <v>268316</v>
      </c>
      <c r="N44" s="395">
        <v>280991</v>
      </c>
      <c r="O44" s="396">
        <f>M44+N44</f>
        <v>549307</v>
      </c>
      <c r="P44" s="397">
        <v>189</v>
      </c>
      <c r="Q44" s="398">
        <f>O44+P44</f>
        <v>549496</v>
      </c>
      <c r="R44" s="169">
        <v>284087</v>
      </c>
      <c r="S44" s="170">
        <v>288600</v>
      </c>
      <c r="T44" s="396">
        <f>R44+S44</f>
        <v>572687</v>
      </c>
      <c r="U44" s="89">
        <v>881</v>
      </c>
      <c r="V44" s="398">
        <f>T44+U44</f>
        <v>573568</v>
      </c>
      <c r="W44" s="394">
        <f t="shared" ref="W44" si="44">IF(Q44=0,0,((V44/Q44)-1)*100)</f>
        <v>4.3807416250527753</v>
      </c>
    </row>
    <row r="45" spans="1:23" ht="13.5" thickBot="1">
      <c r="A45" s="355" t="str">
        <f>IF(ISERROR(F45/G45)," ",IF(F45/G45&gt;0.5,IF(F45/G45&lt;1.5," ","NOT OK"),"NOT OK"))</f>
        <v xml:space="preserve"> </v>
      </c>
      <c r="B45" s="363" t="s">
        <v>22</v>
      </c>
      <c r="C45" s="418">
        <v>1908</v>
      </c>
      <c r="D45" s="419">
        <v>1907</v>
      </c>
      <c r="E45" s="415">
        <f>SUM(C45:D45)</f>
        <v>3815</v>
      </c>
      <c r="F45" s="174">
        <v>2128</v>
      </c>
      <c r="G45" s="175">
        <v>2096</v>
      </c>
      <c r="H45" s="415">
        <f>SUM(F45:G45)</f>
        <v>4224</v>
      </c>
      <c r="I45" s="394">
        <f>IF(E45=0,0,((H45/E45)-1)*100)</f>
        <v>10.720838794233289</v>
      </c>
      <c r="L45" s="363" t="s">
        <v>22</v>
      </c>
      <c r="M45" s="391">
        <v>243743</v>
      </c>
      <c r="N45" s="395">
        <v>238679</v>
      </c>
      <c r="O45" s="399">
        <f>M45+N45</f>
        <v>482422</v>
      </c>
      <c r="P45" s="402">
        <v>0</v>
      </c>
      <c r="Q45" s="398">
        <f>O45+P45</f>
        <v>482422</v>
      </c>
      <c r="R45" s="169">
        <v>277580</v>
      </c>
      <c r="S45" s="170">
        <v>269384</v>
      </c>
      <c r="T45" s="399">
        <f>R45+S45</f>
        <v>546964</v>
      </c>
      <c r="U45" s="176">
        <v>868</v>
      </c>
      <c r="V45" s="398">
        <f>T45+U45</f>
        <v>547832</v>
      </c>
      <c r="W45" s="394">
        <f>IF(Q45=0,0,((V45/Q45)-1)*100)</f>
        <v>13.558668551600061</v>
      </c>
    </row>
    <row r="46" spans="1:23" ht="16.5" thickTop="1" thickBot="1">
      <c r="A46" s="423" t="str">
        <f>IF(ISERROR(F46/G46)," ",IF(F46/G46&gt;0.5,IF(F46/G46&lt;1.5," ","NOT OK"),"NOT OK"))</f>
        <v xml:space="preserve"> </v>
      </c>
      <c r="B46" s="424" t="s">
        <v>60</v>
      </c>
      <c r="C46" s="425">
        <f>+C43+C44+C45</f>
        <v>5852</v>
      </c>
      <c r="D46" s="426">
        <f t="shared" ref="D46" si="45">+D43+D44+D45</f>
        <v>5858</v>
      </c>
      <c r="E46" s="426">
        <f t="shared" ref="E46:G46" si="46">+E43+E44+E45</f>
        <v>11710</v>
      </c>
      <c r="F46" s="97">
        <f t="shared" si="46"/>
        <v>6621</v>
      </c>
      <c r="G46" s="98">
        <f t="shared" si="46"/>
        <v>6576</v>
      </c>
      <c r="H46" s="426">
        <f t="shared" ref="H46" si="47">+H43+H44+H45</f>
        <v>13197</v>
      </c>
      <c r="I46" s="407">
        <f>IF(E46=0,0,((H46/E46)-1)*100)</f>
        <v>12.69854824935952</v>
      </c>
      <c r="J46" s="423"/>
      <c r="K46" s="427"/>
      <c r="L46" s="428" t="s">
        <v>60</v>
      </c>
      <c r="M46" s="429">
        <f>+M43+M44+M45</f>
        <v>797931</v>
      </c>
      <c r="N46" s="429">
        <f t="shared" ref="N46" si="48">+N43+N44+N45</f>
        <v>814806</v>
      </c>
      <c r="O46" s="430">
        <f t="shared" ref="O46" si="49">+O43+O44+O45</f>
        <v>1612737</v>
      </c>
      <c r="P46" s="430">
        <f t="shared" ref="P46" si="50">+P43+P44+P45</f>
        <v>189</v>
      </c>
      <c r="Q46" s="430">
        <f t="shared" ref="Q46:S46" si="51">+Q43+Q44+Q45</f>
        <v>1612926</v>
      </c>
      <c r="R46" s="828">
        <f t="shared" si="51"/>
        <v>888646</v>
      </c>
      <c r="S46" s="828">
        <f t="shared" si="51"/>
        <v>884737</v>
      </c>
      <c r="T46" s="430">
        <f t="shared" ref="T46" si="52">+T43+T44+T45</f>
        <v>1773383</v>
      </c>
      <c r="U46" s="430">
        <f t="shared" ref="U46" si="53">+U43+U44+U45</f>
        <v>2682</v>
      </c>
      <c r="V46" s="430">
        <f t="shared" ref="V46" si="54">+V43+V44+V45</f>
        <v>1776065</v>
      </c>
      <c r="W46" s="431">
        <f>IF(Q46=0,0,((V46/Q46)-1)*100)</f>
        <v>10.114475183610416</v>
      </c>
    </row>
    <row r="47" spans="1:23" ht="13.5" thickTop="1">
      <c r="A47" s="355" t="str">
        <f>IF(ISERROR(F47/G47)," ",IF(F47/G47&gt;0.5,IF(F47/G47&lt;1.5," ","NOT OK"),"NOT OK"))</f>
        <v xml:space="preserve"> </v>
      </c>
      <c r="B47" s="363" t="s">
        <v>23</v>
      </c>
      <c r="C47" s="391">
        <v>2000</v>
      </c>
      <c r="D47" s="392">
        <v>1993</v>
      </c>
      <c r="E47" s="432">
        <f>C47+D47</f>
        <v>3993</v>
      </c>
      <c r="F47" s="169">
        <v>2248</v>
      </c>
      <c r="G47" s="173">
        <v>2237</v>
      </c>
      <c r="H47" s="432">
        <f>F47+G47</f>
        <v>4485</v>
      </c>
      <c r="I47" s="394">
        <f>IF(E47=0,0,((H47/E47)-1)*100)</f>
        <v>12.321562734785886</v>
      </c>
      <c r="L47" s="363" t="s">
        <v>24</v>
      </c>
      <c r="M47" s="391">
        <v>315794</v>
      </c>
      <c r="N47" s="395">
        <v>305642</v>
      </c>
      <c r="O47" s="399">
        <f>SUM(M47:N47)</f>
        <v>621436</v>
      </c>
      <c r="P47" s="433">
        <v>0</v>
      </c>
      <c r="Q47" s="398">
        <f>O47+P47</f>
        <v>621436</v>
      </c>
      <c r="R47" s="169">
        <v>335172</v>
      </c>
      <c r="S47" s="170">
        <v>326547</v>
      </c>
      <c r="T47" s="399">
        <f>SUM(R47:S47)</f>
        <v>661719</v>
      </c>
      <c r="U47" s="433">
        <v>0</v>
      </c>
      <c r="V47" s="398">
        <f>T47+U47</f>
        <v>661719</v>
      </c>
      <c r="W47" s="394">
        <f>IF(Q47=0,0,((V47/Q47)-1)*100)</f>
        <v>6.4822443501824756</v>
      </c>
    </row>
    <row r="48" spans="1:23">
      <c r="A48" s="355" t="str">
        <f t="shared" ref="A48" si="55">IF(ISERROR(F48/G48)," ",IF(F48/G48&gt;0.5,IF(F48/G48&lt;1.5," ","NOT OK"),"NOT OK"))</f>
        <v xml:space="preserve"> </v>
      </c>
      <c r="B48" s="363" t="s">
        <v>25</v>
      </c>
      <c r="C48" s="391">
        <v>1974</v>
      </c>
      <c r="D48" s="392">
        <v>1973</v>
      </c>
      <c r="E48" s="434">
        <f>C48+D48</f>
        <v>3947</v>
      </c>
      <c r="F48" s="169">
        <v>2257</v>
      </c>
      <c r="G48" s="173">
        <v>2252</v>
      </c>
      <c r="H48" s="434">
        <f>F48+G48</f>
        <v>4509</v>
      </c>
      <c r="I48" s="394">
        <f t="shared" ref="I48" si="56">IF(E48=0,0,((H48/E48)-1)*100)</f>
        <v>14.238662275145675</v>
      </c>
      <c r="L48" s="363" t="s">
        <v>25</v>
      </c>
      <c r="M48" s="391">
        <v>305902</v>
      </c>
      <c r="N48" s="395">
        <v>317681</v>
      </c>
      <c r="O48" s="399">
        <f>SUM(M48:N48)</f>
        <v>623583</v>
      </c>
      <c r="P48" s="397">
        <v>70</v>
      </c>
      <c r="Q48" s="398">
        <f>O48+P48</f>
        <v>623653</v>
      </c>
      <c r="R48" s="169">
        <v>337181</v>
      </c>
      <c r="S48" s="170">
        <v>345071</v>
      </c>
      <c r="T48" s="399">
        <f>SUM(R48:S48)</f>
        <v>682252</v>
      </c>
      <c r="U48" s="397">
        <v>0</v>
      </c>
      <c r="V48" s="398">
        <f>T48+U48</f>
        <v>682252</v>
      </c>
      <c r="W48" s="394">
        <f t="shared" ref="W48" si="57">IF(Q48=0,0,((V48/Q48)-1)*100)</f>
        <v>9.3960904541467762</v>
      </c>
    </row>
    <row r="49" spans="1:27" ht="13.5" thickBot="1">
      <c r="A49" s="355" t="str">
        <f>IF(ISERROR(F49/G49)," ",IF(F49/G49&gt;0.5,IF(F49/G49&lt;1.5," ","NOT OK"),"NOT OK"))</f>
        <v xml:space="preserve"> </v>
      </c>
      <c r="B49" s="363" t="s">
        <v>26</v>
      </c>
      <c r="C49" s="391">
        <v>1917</v>
      </c>
      <c r="D49" s="401">
        <v>1917</v>
      </c>
      <c r="E49" s="435">
        <f>C49+D49</f>
        <v>3834</v>
      </c>
      <c r="F49" s="169">
        <v>2098</v>
      </c>
      <c r="G49" s="178">
        <v>2100</v>
      </c>
      <c r="H49" s="435">
        <f>F49+G49</f>
        <v>4198</v>
      </c>
      <c r="I49" s="436">
        <f>IF(E49=0,0,((H49/E49)-1)*100)</f>
        <v>9.4940010432968069</v>
      </c>
      <c r="L49" s="363" t="s">
        <v>26</v>
      </c>
      <c r="M49" s="391">
        <v>246737</v>
      </c>
      <c r="N49" s="395">
        <v>241400</v>
      </c>
      <c r="O49" s="399">
        <f>SUM(M49:N49)</f>
        <v>488137</v>
      </c>
      <c r="P49" s="402">
        <v>0</v>
      </c>
      <c r="Q49" s="398">
        <f>O49+P49</f>
        <v>488137</v>
      </c>
      <c r="R49" s="169">
        <v>267529</v>
      </c>
      <c r="S49" s="170">
        <v>261493</v>
      </c>
      <c r="T49" s="399">
        <f>SUM(R49:S49)</f>
        <v>529022</v>
      </c>
      <c r="U49" s="402">
        <v>0</v>
      </c>
      <c r="V49" s="398">
        <f>T49+U49</f>
        <v>529022</v>
      </c>
      <c r="W49" s="394">
        <f>IF(Q49=0,0,((V49/Q49)-1)*100)</f>
        <v>8.3757223894111767</v>
      </c>
    </row>
    <row r="50" spans="1:27" ht="14.25" thickTop="1" thickBot="1">
      <c r="A50" s="390" t="str">
        <f>IF(ISERROR(F50/G50)," ",IF(F50/G50&gt;0.5,IF(F50/G50&lt;1.5," ","NOT OK"),"NOT OK"))</f>
        <v xml:space="preserve"> </v>
      </c>
      <c r="B50" s="403" t="s">
        <v>58</v>
      </c>
      <c r="C50" s="425">
        <f>+C47+C48+C49</f>
        <v>5891</v>
      </c>
      <c r="D50" s="437">
        <f t="shared" ref="D50" si="58">+D47+D48+D49</f>
        <v>5883</v>
      </c>
      <c r="E50" s="425">
        <f t="shared" ref="E50" si="59">+E47+E48+E49</f>
        <v>11774</v>
      </c>
      <c r="F50" s="425">
        <f t="shared" ref="F50" si="60">+F47+F48+F49</f>
        <v>6603</v>
      </c>
      <c r="G50" s="437">
        <f t="shared" ref="G50" si="61">+G47+G48+G49</f>
        <v>6589</v>
      </c>
      <c r="H50" s="425">
        <f t="shared" ref="H50" si="62">+H47+H48+H49</f>
        <v>13192</v>
      </c>
      <c r="I50" s="407">
        <f t="shared" ref="I50" si="63">IF(E50=0,0,((H50/E50)-1)*100)</f>
        <v>12.043485646339391</v>
      </c>
      <c r="L50" s="408" t="s">
        <v>58</v>
      </c>
      <c r="M50" s="409">
        <f>+M47+M48+M49</f>
        <v>868433</v>
      </c>
      <c r="N50" s="410">
        <f t="shared" ref="N50" si="64">+N47+N48+N49</f>
        <v>864723</v>
      </c>
      <c r="O50" s="409">
        <f t="shared" ref="O50" si="65">+O47+O48+O49</f>
        <v>1733156</v>
      </c>
      <c r="P50" s="409">
        <f t="shared" ref="P50" si="66">+P47+P48+P49</f>
        <v>70</v>
      </c>
      <c r="Q50" s="409">
        <f t="shared" ref="Q50" si="67">+Q47+Q48+Q49</f>
        <v>1733226</v>
      </c>
      <c r="R50" s="409">
        <f t="shared" ref="R50" si="68">+R47+R48+R49</f>
        <v>939882</v>
      </c>
      <c r="S50" s="410">
        <f t="shared" ref="S50" si="69">+S47+S48+S49</f>
        <v>933111</v>
      </c>
      <c r="T50" s="409">
        <f t="shared" ref="T50" si="70">+T47+T48+T49</f>
        <v>1872993</v>
      </c>
      <c r="U50" s="409">
        <f t="shared" ref="U50" si="71">+U47+U48+U49</f>
        <v>0</v>
      </c>
      <c r="V50" s="409">
        <f t="shared" ref="V50" si="72">+V47+V48+V49</f>
        <v>1872993</v>
      </c>
      <c r="W50" s="412">
        <f t="shared" ref="W50" si="73">IF(Q50=0,0,((V50/Q50)-1)*100)</f>
        <v>8.0639801156917823</v>
      </c>
    </row>
    <row r="51" spans="1:27" s="355" customFormat="1" ht="14.25" thickTop="1" thickBot="1">
      <c r="A51" s="390" t="str">
        <f>IF(ISERROR(F51/G51)," ",IF(F51/G51&gt;0.5,IF(F51/G51&lt;1.5," ","NOT OK"),"NOT OK"))</f>
        <v xml:space="preserve"> </v>
      </c>
      <c r="B51" s="403" t="s">
        <v>92</v>
      </c>
      <c r="C51" s="404">
        <f>+C42+C46+C47+C48+C49</f>
        <v>17662</v>
      </c>
      <c r="D51" s="405">
        <f t="shared" ref="D51:H51" si="74">+D42+D46+D47+D48+D49</f>
        <v>17717</v>
      </c>
      <c r="E51" s="406">
        <f t="shared" si="74"/>
        <v>35379</v>
      </c>
      <c r="F51" s="404">
        <f t="shared" si="74"/>
        <v>19979</v>
      </c>
      <c r="G51" s="405">
        <f t="shared" si="74"/>
        <v>19900</v>
      </c>
      <c r="H51" s="406">
        <f t="shared" si="74"/>
        <v>39879</v>
      </c>
      <c r="I51" s="407">
        <f>IF(E51=0,0,((H51/E51)-1)*100)</f>
        <v>12.719409819384374</v>
      </c>
      <c r="L51" s="408" t="s">
        <v>92</v>
      </c>
      <c r="M51" s="409">
        <f>+M42+M46+M47+M48+M49</f>
        <v>2586849</v>
      </c>
      <c r="N51" s="410">
        <f t="shared" ref="N51:V51" si="75">+N42+N46+N47+N48+N49</f>
        <v>2631095</v>
      </c>
      <c r="O51" s="409">
        <f t="shared" si="75"/>
        <v>5217944</v>
      </c>
      <c r="P51" s="409">
        <f t="shared" si="75"/>
        <v>604</v>
      </c>
      <c r="Q51" s="409">
        <f t="shared" si="75"/>
        <v>5218548</v>
      </c>
      <c r="R51" s="409">
        <f t="shared" si="75"/>
        <v>2845002</v>
      </c>
      <c r="S51" s="410">
        <f t="shared" si="75"/>
        <v>2860262</v>
      </c>
      <c r="T51" s="409">
        <f t="shared" si="75"/>
        <v>5705264</v>
      </c>
      <c r="U51" s="409">
        <f t="shared" si="75"/>
        <v>3599</v>
      </c>
      <c r="V51" s="411">
        <f t="shared" si="75"/>
        <v>5708863</v>
      </c>
      <c r="W51" s="412">
        <f>IF(Q51=0,0,((V51/Q51)-1)*100)</f>
        <v>9.3956211574560697</v>
      </c>
      <c r="X51" s="360"/>
      <c r="AA51" s="438"/>
    </row>
    <row r="52" spans="1:27" ht="14.25" thickTop="1" thickBot="1">
      <c r="A52" s="390" t="str">
        <f>IF(ISERROR(F52/G52)," ",IF(F52/G52&gt;0.5,IF(F52/G52&lt;1.5," ","NOT OK"),"NOT OK"))</f>
        <v xml:space="preserve"> </v>
      </c>
      <c r="B52" s="403" t="s">
        <v>89</v>
      </c>
      <c r="C52" s="404">
        <f>+C38+C42+C46+C50</f>
        <v>23349</v>
      </c>
      <c r="D52" s="405">
        <f t="shared" ref="D52:H52" si="76">+D38+D42+D46+D50</f>
        <v>23444</v>
      </c>
      <c r="E52" s="406">
        <f t="shared" si="76"/>
        <v>46793</v>
      </c>
      <c r="F52" s="404">
        <f t="shared" si="76"/>
        <v>26725</v>
      </c>
      <c r="G52" s="405">
        <f t="shared" si="76"/>
        <v>26658</v>
      </c>
      <c r="H52" s="406">
        <f t="shared" si="76"/>
        <v>53383</v>
      </c>
      <c r="I52" s="407">
        <f t="shared" ref="I52" si="77">IF(E52=0,0,((H52/E52)-1)*100)</f>
        <v>14.083303058149731</v>
      </c>
      <c r="L52" s="408" t="s">
        <v>89</v>
      </c>
      <c r="M52" s="409">
        <f>+M38+M42+M46+M50</f>
        <v>3395957</v>
      </c>
      <c r="N52" s="410">
        <f t="shared" ref="N52:V52" si="78">+N38+N42+N46+N50</f>
        <v>3388166</v>
      </c>
      <c r="O52" s="409">
        <f t="shared" si="78"/>
        <v>6784123</v>
      </c>
      <c r="P52" s="409">
        <f t="shared" si="78"/>
        <v>1431</v>
      </c>
      <c r="Q52" s="411">
        <f t="shared" si="78"/>
        <v>6785554</v>
      </c>
      <c r="R52" s="409">
        <f t="shared" si="78"/>
        <v>3767929</v>
      </c>
      <c r="S52" s="410">
        <f t="shared" si="78"/>
        <v>3715885</v>
      </c>
      <c r="T52" s="409">
        <f t="shared" si="78"/>
        <v>7483814</v>
      </c>
      <c r="U52" s="409">
        <f t="shared" si="78"/>
        <v>4107</v>
      </c>
      <c r="V52" s="411">
        <f t="shared" si="78"/>
        <v>7487921</v>
      </c>
      <c r="W52" s="412">
        <f t="shared" ref="W52" si="79">IF(Q52=0,0,((V52/Q52)-1)*100)</f>
        <v>10.350916078480843</v>
      </c>
    </row>
    <row r="53" spans="1:27" ht="14.25" thickTop="1" thickBot="1">
      <c r="B53" s="439" t="s">
        <v>59</v>
      </c>
      <c r="C53" s="355"/>
      <c r="D53" s="355"/>
      <c r="E53" s="355"/>
      <c r="F53" s="355"/>
      <c r="G53" s="355"/>
      <c r="H53" s="355"/>
      <c r="I53" s="360"/>
      <c r="L53" s="439" t="s">
        <v>59</v>
      </c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60"/>
    </row>
    <row r="54" spans="1:27" ht="13.5" thickTop="1">
      <c r="B54" s="1542" t="s">
        <v>33</v>
      </c>
      <c r="C54" s="1543"/>
      <c r="D54" s="1543"/>
      <c r="E54" s="1543"/>
      <c r="F54" s="1543"/>
      <c r="G54" s="1543"/>
      <c r="H54" s="1543"/>
      <c r="I54" s="1544"/>
      <c r="L54" s="1545" t="s">
        <v>34</v>
      </c>
      <c r="M54" s="1546"/>
      <c r="N54" s="1546"/>
      <c r="O54" s="1546"/>
      <c r="P54" s="1546"/>
      <c r="Q54" s="1546"/>
      <c r="R54" s="1546"/>
      <c r="S54" s="1546"/>
      <c r="T54" s="1546"/>
      <c r="U54" s="1546"/>
      <c r="V54" s="1546"/>
      <c r="W54" s="1547"/>
    </row>
    <row r="55" spans="1:27" ht="13.5" thickBot="1">
      <c r="B55" s="1548" t="s">
        <v>35</v>
      </c>
      <c r="C55" s="1549"/>
      <c r="D55" s="1549"/>
      <c r="E55" s="1549"/>
      <c r="F55" s="1549"/>
      <c r="G55" s="1549"/>
      <c r="H55" s="1549"/>
      <c r="I55" s="1550"/>
      <c r="L55" s="1551" t="s">
        <v>36</v>
      </c>
      <c r="M55" s="1552"/>
      <c r="N55" s="1552"/>
      <c r="O55" s="1552"/>
      <c r="P55" s="1552"/>
      <c r="Q55" s="1552"/>
      <c r="R55" s="1552"/>
      <c r="S55" s="1552"/>
      <c r="T55" s="1552"/>
      <c r="U55" s="1552"/>
      <c r="V55" s="1552"/>
      <c r="W55" s="1553"/>
    </row>
    <row r="56" spans="1:27" ht="14.25" thickTop="1" thickBot="1">
      <c r="B56" s="359"/>
      <c r="C56" s="355"/>
      <c r="D56" s="355"/>
      <c r="E56" s="355"/>
      <c r="F56" s="355"/>
      <c r="G56" s="355"/>
      <c r="H56" s="355"/>
      <c r="I56" s="360"/>
      <c r="L56" s="359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60"/>
    </row>
    <row r="57" spans="1:27" ht="14.25" thickTop="1" thickBot="1">
      <c r="B57" s="361"/>
      <c r="C57" s="1557" t="s">
        <v>90</v>
      </c>
      <c r="D57" s="1558"/>
      <c r="E57" s="1559"/>
      <c r="F57" s="1557" t="s">
        <v>91</v>
      </c>
      <c r="G57" s="1558"/>
      <c r="H57" s="1559"/>
      <c r="I57" s="362" t="s">
        <v>4</v>
      </c>
      <c r="L57" s="361"/>
      <c r="M57" s="1554" t="s">
        <v>90</v>
      </c>
      <c r="N57" s="1555"/>
      <c r="O57" s="1555"/>
      <c r="P57" s="1555"/>
      <c r="Q57" s="1556"/>
      <c r="R57" s="1554" t="s">
        <v>91</v>
      </c>
      <c r="S57" s="1555"/>
      <c r="T57" s="1555"/>
      <c r="U57" s="1555"/>
      <c r="V57" s="1556"/>
      <c r="W57" s="362" t="s">
        <v>4</v>
      </c>
    </row>
    <row r="58" spans="1:27" ht="13.5" thickTop="1">
      <c r="B58" s="363" t="s">
        <v>5</v>
      </c>
      <c r="C58" s="364"/>
      <c r="D58" s="365"/>
      <c r="E58" s="366"/>
      <c r="F58" s="364"/>
      <c r="G58" s="365"/>
      <c r="H58" s="366"/>
      <c r="I58" s="367" t="s">
        <v>6</v>
      </c>
      <c r="L58" s="363" t="s">
        <v>5</v>
      </c>
      <c r="M58" s="364"/>
      <c r="N58" s="368"/>
      <c r="O58" s="369"/>
      <c r="P58" s="370"/>
      <c r="Q58" s="369"/>
      <c r="R58" s="364"/>
      <c r="S58" s="368"/>
      <c r="T58" s="369"/>
      <c r="U58" s="370"/>
      <c r="V58" s="369"/>
      <c r="W58" s="367" t="s">
        <v>6</v>
      </c>
    </row>
    <row r="59" spans="1:27" ht="13.5" thickBot="1">
      <c r="B59" s="371" t="s">
        <v>37</v>
      </c>
      <c r="C59" s="372" t="s">
        <v>7</v>
      </c>
      <c r="D59" s="373" t="s">
        <v>8</v>
      </c>
      <c r="E59" s="374" t="s">
        <v>9</v>
      </c>
      <c r="F59" s="372" t="s">
        <v>7</v>
      </c>
      <c r="G59" s="373" t="s">
        <v>8</v>
      </c>
      <c r="H59" s="374" t="s">
        <v>9</v>
      </c>
      <c r="I59" s="375"/>
      <c r="L59" s="371"/>
      <c r="M59" s="376" t="s">
        <v>10</v>
      </c>
      <c r="N59" s="377" t="s">
        <v>11</v>
      </c>
      <c r="O59" s="378" t="s">
        <v>12</v>
      </c>
      <c r="P59" s="379" t="s">
        <v>13</v>
      </c>
      <c r="Q59" s="378" t="s">
        <v>9</v>
      </c>
      <c r="R59" s="376" t="s">
        <v>10</v>
      </c>
      <c r="S59" s="377" t="s">
        <v>11</v>
      </c>
      <c r="T59" s="378" t="s">
        <v>12</v>
      </c>
      <c r="U59" s="379" t="s">
        <v>13</v>
      </c>
      <c r="V59" s="378" t="s">
        <v>9</v>
      </c>
      <c r="W59" s="375"/>
    </row>
    <row r="60" spans="1:27" ht="5.25" customHeight="1" thickTop="1">
      <c r="B60" s="363"/>
      <c r="C60" s="380"/>
      <c r="D60" s="381"/>
      <c r="E60" s="382"/>
      <c r="F60" s="380"/>
      <c r="G60" s="381"/>
      <c r="H60" s="382"/>
      <c r="I60" s="383"/>
      <c r="L60" s="363"/>
      <c r="M60" s="384"/>
      <c r="N60" s="385"/>
      <c r="O60" s="386"/>
      <c r="P60" s="387"/>
      <c r="Q60" s="388"/>
      <c r="R60" s="384"/>
      <c r="S60" s="385"/>
      <c r="T60" s="386"/>
      <c r="U60" s="387"/>
      <c r="V60" s="388"/>
      <c r="W60" s="389"/>
    </row>
    <row r="61" spans="1:27">
      <c r="A61" s="355" t="str">
        <f t="shared" si="2"/>
        <v xml:space="preserve"> </v>
      </c>
      <c r="B61" s="363" t="s">
        <v>14</v>
      </c>
      <c r="C61" s="413">
        <f t="shared" ref="C61:D63" si="80">+C9+C35</f>
        <v>3636</v>
      </c>
      <c r="D61" s="414">
        <f t="shared" si="80"/>
        <v>3633</v>
      </c>
      <c r="E61" s="393">
        <f>+C61+D61</f>
        <v>7269</v>
      </c>
      <c r="F61" s="413">
        <f t="shared" ref="F61:G63" si="81">+F9+F35</f>
        <v>4047</v>
      </c>
      <c r="G61" s="414">
        <f t="shared" si="81"/>
        <v>4049</v>
      </c>
      <c r="H61" s="393">
        <f>+F61+G61</f>
        <v>8096</v>
      </c>
      <c r="I61" s="394">
        <f t="shared" ref="I61:I69" si="82">IF(E61=0,0,((H61/E61)-1)*100)</f>
        <v>11.377080753886371</v>
      </c>
      <c r="K61" s="400"/>
      <c r="L61" s="363" t="s">
        <v>14</v>
      </c>
      <c r="M61" s="391">
        <f t="shared" ref="M61:N63" si="83">+M9+M35</f>
        <v>526487</v>
      </c>
      <c r="N61" s="395">
        <f t="shared" si="83"/>
        <v>511812</v>
      </c>
      <c r="O61" s="396">
        <f>+M61+N61</f>
        <v>1038299</v>
      </c>
      <c r="P61" s="397">
        <f>+P9+P35</f>
        <v>972</v>
      </c>
      <c r="Q61" s="398">
        <f>+O61+P61</f>
        <v>1039271</v>
      </c>
      <c r="R61" s="391">
        <f t="shared" ref="R61:S63" si="84">+R9+R35</f>
        <v>579732</v>
      </c>
      <c r="S61" s="395">
        <f t="shared" si="84"/>
        <v>567812</v>
      </c>
      <c r="T61" s="396">
        <f>+R61+S61</f>
        <v>1147544</v>
      </c>
      <c r="U61" s="397">
        <f>+U9+U35</f>
        <v>218</v>
      </c>
      <c r="V61" s="398">
        <f>+T61+U61</f>
        <v>1147762</v>
      </c>
      <c r="W61" s="394">
        <f t="shared" ref="W61:W69" si="85">IF(Q61=0,0,((V61/Q61)-1)*100)</f>
        <v>10.439144361768982</v>
      </c>
    </row>
    <row r="62" spans="1:27">
      <c r="A62" s="355" t="str">
        <f t="shared" si="2"/>
        <v xml:space="preserve"> </v>
      </c>
      <c r="B62" s="363" t="s">
        <v>15</v>
      </c>
      <c r="C62" s="413">
        <f t="shared" si="80"/>
        <v>3725</v>
      </c>
      <c r="D62" s="414">
        <f t="shared" si="80"/>
        <v>3725</v>
      </c>
      <c r="E62" s="393">
        <f>+C62+D62</f>
        <v>7450</v>
      </c>
      <c r="F62" s="413">
        <f t="shared" si="81"/>
        <v>4220</v>
      </c>
      <c r="G62" s="414">
        <f t="shared" si="81"/>
        <v>4215</v>
      </c>
      <c r="H62" s="393">
        <f>+F62+G62</f>
        <v>8435</v>
      </c>
      <c r="I62" s="394">
        <f t="shared" si="82"/>
        <v>13.221476510067109</v>
      </c>
      <c r="K62" s="400"/>
      <c r="L62" s="363" t="s">
        <v>15</v>
      </c>
      <c r="M62" s="391">
        <f t="shared" si="83"/>
        <v>558226</v>
      </c>
      <c r="N62" s="395">
        <f t="shared" si="83"/>
        <v>532990</v>
      </c>
      <c r="O62" s="396">
        <f t="shared" ref="O62:O63" si="86">+M62+N62</f>
        <v>1091216</v>
      </c>
      <c r="P62" s="397">
        <f>+P10+P36</f>
        <v>239</v>
      </c>
      <c r="Q62" s="398">
        <f t="shared" ref="Q62:Q63" si="87">+O62+P62</f>
        <v>1091455</v>
      </c>
      <c r="R62" s="391">
        <f t="shared" si="84"/>
        <v>607193</v>
      </c>
      <c r="S62" s="395">
        <f t="shared" si="84"/>
        <v>577393</v>
      </c>
      <c r="T62" s="396">
        <f t="shared" ref="T62:T63" si="88">+R62+S62</f>
        <v>1184586</v>
      </c>
      <c r="U62" s="397">
        <f>+U10+U36</f>
        <v>1722</v>
      </c>
      <c r="V62" s="398">
        <f t="shared" ref="V62:V63" si="89">+T62+U62</f>
        <v>1186308</v>
      </c>
      <c r="W62" s="394">
        <f t="shared" si="85"/>
        <v>8.690509457558937</v>
      </c>
    </row>
    <row r="63" spans="1:27" ht="13.5" thickBot="1">
      <c r="A63" s="355" t="str">
        <f t="shared" si="2"/>
        <v xml:space="preserve"> </v>
      </c>
      <c r="B63" s="371" t="s">
        <v>16</v>
      </c>
      <c r="C63" s="440">
        <f t="shared" si="80"/>
        <v>4170</v>
      </c>
      <c r="D63" s="441">
        <f t="shared" si="80"/>
        <v>4166</v>
      </c>
      <c r="E63" s="393">
        <f>+C63+D63</f>
        <v>8336</v>
      </c>
      <c r="F63" s="440">
        <f t="shared" si="81"/>
        <v>4673</v>
      </c>
      <c r="G63" s="441">
        <f t="shared" si="81"/>
        <v>4675</v>
      </c>
      <c r="H63" s="393">
        <f>+F63+G63</f>
        <v>9348</v>
      </c>
      <c r="I63" s="394">
        <f t="shared" si="82"/>
        <v>12.14011516314779</v>
      </c>
      <c r="K63" s="400"/>
      <c r="L63" s="371" t="s">
        <v>16</v>
      </c>
      <c r="M63" s="391">
        <f t="shared" si="83"/>
        <v>668833</v>
      </c>
      <c r="N63" s="395">
        <f t="shared" si="83"/>
        <v>585557</v>
      </c>
      <c r="O63" s="396">
        <f t="shared" si="86"/>
        <v>1254390</v>
      </c>
      <c r="P63" s="397">
        <f>+P11+P37</f>
        <v>719</v>
      </c>
      <c r="Q63" s="398">
        <f t="shared" si="87"/>
        <v>1255109</v>
      </c>
      <c r="R63" s="391">
        <f t="shared" si="84"/>
        <v>764471</v>
      </c>
      <c r="S63" s="395">
        <f t="shared" si="84"/>
        <v>671036</v>
      </c>
      <c r="T63" s="396">
        <f t="shared" si="88"/>
        <v>1435507</v>
      </c>
      <c r="U63" s="397">
        <f>+U11+U37</f>
        <v>2542</v>
      </c>
      <c r="V63" s="398">
        <f t="shared" si="89"/>
        <v>1438049</v>
      </c>
      <c r="W63" s="394">
        <f t="shared" si="85"/>
        <v>14.575626499371763</v>
      </c>
    </row>
    <row r="64" spans="1:27" ht="14.25" thickTop="1" thickBot="1">
      <c r="A64" s="355" t="str">
        <f t="shared" si="2"/>
        <v xml:space="preserve"> </v>
      </c>
      <c r="B64" s="403" t="s">
        <v>55</v>
      </c>
      <c r="C64" s="404">
        <f t="shared" ref="C64:E64" si="90">+C61+C62+C63</f>
        <v>11531</v>
      </c>
      <c r="D64" s="405">
        <f t="shared" si="90"/>
        <v>11524</v>
      </c>
      <c r="E64" s="406">
        <f t="shared" si="90"/>
        <v>23055</v>
      </c>
      <c r="F64" s="404">
        <f t="shared" ref="F64:G64" si="91">+F61+F62+F63</f>
        <v>12940</v>
      </c>
      <c r="G64" s="405">
        <f t="shared" si="91"/>
        <v>12939</v>
      </c>
      <c r="H64" s="406">
        <f t="shared" ref="H64" si="92">+H61+H62+H63</f>
        <v>25879</v>
      </c>
      <c r="I64" s="407">
        <f>IF(E64=0,0,((H64/E64)-1)*100)</f>
        <v>12.248969854695302</v>
      </c>
      <c r="L64" s="408" t="s">
        <v>55</v>
      </c>
      <c r="M64" s="409">
        <f t="shared" ref="M64:Q64" si="93">+M61+M62+M63</f>
        <v>1753546</v>
      </c>
      <c r="N64" s="410">
        <f t="shared" si="93"/>
        <v>1630359</v>
      </c>
      <c r="O64" s="409">
        <f t="shared" si="93"/>
        <v>3383905</v>
      </c>
      <c r="P64" s="409">
        <f t="shared" si="93"/>
        <v>1930</v>
      </c>
      <c r="Q64" s="411">
        <f t="shared" si="93"/>
        <v>3385835</v>
      </c>
      <c r="R64" s="409">
        <f t="shared" ref="R64:U64" si="94">+R61+R62+R63</f>
        <v>1951396</v>
      </c>
      <c r="S64" s="410">
        <f t="shared" si="94"/>
        <v>1816241</v>
      </c>
      <c r="T64" s="409">
        <f t="shared" ref="T64" si="95">+T61+T62+T63</f>
        <v>3767637</v>
      </c>
      <c r="U64" s="409">
        <f t="shared" si="94"/>
        <v>4482</v>
      </c>
      <c r="V64" s="411">
        <f t="shared" ref="V64" si="96">+V61+V62+V63</f>
        <v>3772119</v>
      </c>
      <c r="W64" s="412">
        <f>IF(Q64=0,0,((V64/Q64)-1)*100)</f>
        <v>11.408825297157122</v>
      </c>
    </row>
    <row r="65" spans="1:27" ht="13.5" thickTop="1">
      <c r="A65" s="355" t="str">
        <f t="shared" si="2"/>
        <v xml:space="preserve"> </v>
      </c>
      <c r="B65" s="363" t="s">
        <v>18</v>
      </c>
      <c r="C65" s="413">
        <f t="shared" ref="C65:D67" si="97">+C13+C39</f>
        <v>4358</v>
      </c>
      <c r="D65" s="414">
        <f t="shared" si="97"/>
        <v>4354</v>
      </c>
      <c r="E65" s="393">
        <f>+C65+D65</f>
        <v>8712</v>
      </c>
      <c r="F65" s="413">
        <f t="shared" ref="F65:G67" si="98">+F13+F39</f>
        <v>4833</v>
      </c>
      <c r="G65" s="414">
        <f t="shared" si="98"/>
        <v>4830</v>
      </c>
      <c r="H65" s="393">
        <f>+F65+G65</f>
        <v>9663</v>
      </c>
      <c r="I65" s="394">
        <f t="shared" si="82"/>
        <v>10.91597796143251</v>
      </c>
      <c r="L65" s="363" t="s">
        <v>18</v>
      </c>
      <c r="M65" s="391">
        <f t="shared" ref="M65:N67" si="99">+M13+M39</f>
        <v>701724</v>
      </c>
      <c r="N65" s="395">
        <f t="shared" si="99"/>
        <v>726692</v>
      </c>
      <c r="O65" s="396">
        <f t="shared" ref="O65" si="100">+M65+N65</f>
        <v>1428416</v>
      </c>
      <c r="P65" s="397">
        <f>+P13+P39</f>
        <v>618</v>
      </c>
      <c r="Q65" s="398">
        <f t="shared" ref="Q65" si="101">+O65+P65</f>
        <v>1429034</v>
      </c>
      <c r="R65" s="391">
        <f t="shared" ref="R65:S67" si="102">+R13+R39</f>
        <v>806455</v>
      </c>
      <c r="S65" s="395">
        <f t="shared" si="102"/>
        <v>815037</v>
      </c>
      <c r="T65" s="396">
        <f t="shared" ref="T65" si="103">+R65+S65</f>
        <v>1621492</v>
      </c>
      <c r="U65" s="397">
        <f>+U13+U39</f>
        <v>2780</v>
      </c>
      <c r="V65" s="398">
        <f t="shared" ref="V65" si="104">+T65+U65</f>
        <v>1624272</v>
      </c>
      <c r="W65" s="394">
        <f t="shared" si="85"/>
        <v>13.662236167928832</v>
      </c>
    </row>
    <row r="66" spans="1:27">
      <c r="A66" s="355" t="str">
        <f>IF(ISERROR(F66/G66)," ",IF(F66/G66&gt;0.5,IF(F66/G66&lt;1.5," ","NOT OK"),"NOT OK"))</f>
        <v xml:space="preserve"> </v>
      </c>
      <c r="B66" s="363" t="s">
        <v>19</v>
      </c>
      <c r="C66" s="391">
        <f t="shared" si="97"/>
        <v>4126</v>
      </c>
      <c r="D66" s="392">
        <f t="shared" si="97"/>
        <v>4121</v>
      </c>
      <c r="E66" s="415">
        <f>+C66+D66</f>
        <v>8247</v>
      </c>
      <c r="F66" s="391">
        <f t="shared" si="98"/>
        <v>4303</v>
      </c>
      <c r="G66" s="392">
        <f t="shared" si="98"/>
        <v>4300</v>
      </c>
      <c r="H66" s="415">
        <f>+F66+G66</f>
        <v>8603</v>
      </c>
      <c r="I66" s="394">
        <f>IF(E66=0,0,((H66/E66)-1)*100)</f>
        <v>4.3167212319631387</v>
      </c>
      <c r="L66" s="363" t="s">
        <v>19</v>
      </c>
      <c r="M66" s="391">
        <f t="shared" si="99"/>
        <v>712945</v>
      </c>
      <c r="N66" s="395">
        <f t="shared" si="99"/>
        <v>736253</v>
      </c>
      <c r="O66" s="396">
        <f>+M66+N66</f>
        <v>1449198</v>
      </c>
      <c r="P66" s="397">
        <f>+P14+P40</f>
        <v>278</v>
      </c>
      <c r="Q66" s="398">
        <f>+O66+P66</f>
        <v>1449476</v>
      </c>
      <c r="R66" s="391">
        <f t="shared" si="102"/>
        <v>739599</v>
      </c>
      <c r="S66" s="395">
        <f t="shared" si="102"/>
        <v>773801</v>
      </c>
      <c r="T66" s="396">
        <f>+R66+S66</f>
        <v>1513400</v>
      </c>
      <c r="U66" s="397">
        <f>+U14+U40</f>
        <v>1373</v>
      </c>
      <c r="V66" s="398">
        <f>+T66+U66</f>
        <v>1514773</v>
      </c>
      <c r="W66" s="394">
        <f>IF(Q66=0,0,((V66/Q66)-1)*100)</f>
        <v>4.5048693458877631</v>
      </c>
    </row>
    <row r="67" spans="1:27" ht="13.5" thickBot="1">
      <c r="A67" s="355" t="str">
        <f>IF(ISERROR(F67/G67)," ",IF(F67/G67&gt;0.5,IF(F67/G67&lt;1.5," ","NOT OK"),"NOT OK"))</f>
        <v xml:space="preserve"> </v>
      </c>
      <c r="B67" s="363" t="s">
        <v>20</v>
      </c>
      <c r="C67" s="391">
        <f t="shared" si="97"/>
        <v>4165</v>
      </c>
      <c r="D67" s="392">
        <f t="shared" si="97"/>
        <v>4166</v>
      </c>
      <c r="E67" s="415">
        <f>+C67+D67</f>
        <v>8331</v>
      </c>
      <c r="F67" s="391">
        <f t="shared" si="98"/>
        <v>4568</v>
      </c>
      <c r="G67" s="392">
        <f t="shared" si="98"/>
        <v>4567</v>
      </c>
      <c r="H67" s="415">
        <f>+F67+G67</f>
        <v>9135</v>
      </c>
      <c r="I67" s="394">
        <f>IF(E67=0,0,((H67/E67)-1)*100)</f>
        <v>9.6507021966150575</v>
      </c>
      <c r="L67" s="363" t="s">
        <v>20</v>
      </c>
      <c r="M67" s="391">
        <f t="shared" si="99"/>
        <v>679928</v>
      </c>
      <c r="N67" s="395">
        <f t="shared" si="99"/>
        <v>709850</v>
      </c>
      <c r="O67" s="396">
        <f>+M67+N67</f>
        <v>1389778</v>
      </c>
      <c r="P67" s="397">
        <f>+P15+P41</f>
        <v>72</v>
      </c>
      <c r="Q67" s="398">
        <f>+O67+P67</f>
        <v>1389850</v>
      </c>
      <c r="R67" s="391">
        <f t="shared" si="102"/>
        <v>741113</v>
      </c>
      <c r="S67" s="395">
        <f t="shared" si="102"/>
        <v>773546</v>
      </c>
      <c r="T67" s="396">
        <f>+R67+S67</f>
        <v>1514659</v>
      </c>
      <c r="U67" s="397">
        <f>+U15+U41</f>
        <v>1968</v>
      </c>
      <c r="V67" s="398">
        <f>+T67+U67</f>
        <v>1516627</v>
      </c>
      <c r="W67" s="394">
        <f>IF(Q67=0,0,((V67/Q67)-1)*100)</f>
        <v>9.1216318307731026</v>
      </c>
    </row>
    <row r="68" spans="1:27" ht="14.25" thickTop="1" thickBot="1">
      <c r="A68" s="390" t="str">
        <f>IF(ISERROR(F68/G68)," ",IF(F68/G68&gt;0.5,IF(F68/G68&lt;1.5," ","NOT OK"),"NOT OK"))</f>
        <v xml:space="preserve"> </v>
      </c>
      <c r="B68" s="403" t="s">
        <v>87</v>
      </c>
      <c r="C68" s="404">
        <f>+C65+C66+C67</f>
        <v>12649</v>
      </c>
      <c r="D68" s="404">
        <f t="shared" ref="D68" si="105">+D65+D66+D67</f>
        <v>12641</v>
      </c>
      <c r="E68" s="404">
        <f t="shared" ref="E68" si="106">+E65+E66+E67</f>
        <v>25290</v>
      </c>
      <c r="F68" s="404">
        <f t="shared" ref="F68" si="107">+F65+F66+F67</f>
        <v>13704</v>
      </c>
      <c r="G68" s="404">
        <f t="shared" ref="G68" si="108">+G65+G66+G67</f>
        <v>13697</v>
      </c>
      <c r="H68" s="404">
        <f t="shared" ref="H68" si="109">+H65+H66+H67</f>
        <v>27401</v>
      </c>
      <c r="I68" s="407">
        <f>IF(E68=0,0,((H68/E68)-1)*100)</f>
        <v>8.3471727955713781</v>
      </c>
      <c r="L68" s="408" t="s">
        <v>87</v>
      </c>
      <c r="M68" s="409">
        <f>+M65+M66+M67</f>
        <v>2094597</v>
      </c>
      <c r="N68" s="409">
        <f t="shared" ref="N68" si="110">+N65+N66+N67</f>
        <v>2172795</v>
      </c>
      <c r="O68" s="409">
        <f t="shared" ref="O68" si="111">+O65+O66+O67</f>
        <v>4267392</v>
      </c>
      <c r="P68" s="409">
        <f t="shared" ref="P68" si="112">+P65+P66+P67</f>
        <v>968</v>
      </c>
      <c r="Q68" s="409">
        <f t="shared" ref="Q68" si="113">+Q65+Q66+Q67</f>
        <v>4268360</v>
      </c>
      <c r="R68" s="409">
        <f t="shared" ref="R68" si="114">+R65+R66+R67</f>
        <v>2287167</v>
      </c>
      <c r="S68" s="409">
        <f t="shared" ref="S68" si="115">+S65+S66+S67</f>
        <v>2362384</v>
      </c>
      <c r="T68" s="409">
        <f t="shared" ref="T68" si="116">+T65+T66+T67</f>
        <v>4649551</v>
      </c>
      <c r="U68" s="409">
        <f t="shared" ref="U68" si="117">+U65+U66+U67</f>
        <v>6121</v>
      </c>
      <c r="V68" s="409">
        <f t="shared" ref="V68" si="118">+V65+V66+V67</f>
        <v>4655672</v>
      </c>
      <c r="W68" s="412">
        <f>IF(Q68=0,0,((V68/Q68)-1)*100)</f>
        <v>9.074023746825489</v>
      </c>
    </row>
    <row r="69" spans="1:27" ht="13.5" thickTop="1">
      <c r="A69" s="355" t="str">
        <f t="shared" si="2"/>
        <v xml:space="preserve"> </v>
      </c>
      <c r="B69" s="363" t="s">
        <v>21</v>
      </c>
      <c r="C69" s="418">
        <f t="shared" ref="C69:D71" si="119">+C17+C43</f>
        <v>3937</v>
      </c>
      <c r="D69" s="419">
        <f t="shared" si="119"/>
        <v>3938</v>
      </c>
      <c r="E69" s="415">
        <f>+C69+D69</f>
        <v>7875</v>
      </c>
      <c r="F69" s="418">
        <f t="shared" ref="F69:G71" si="120">+F17+F43</f>
        <v>4376</v>
      </c>
      <c r="G69" s="419">
        <f t="shared" si="120"/>
        <v>4368</v>
      </c>
      <c r="H69" s="415">
        <f>+F69+G69</f>
        <v>8744</v>
      </c>
      <c r="I69" s="394">
        <f t="shared" si="82"/>
        <v>11.034920634920642</v>
      </c>
      <c r="L69" s="363" t="s">
        <v>21</v>
      </c>
      <c r="M69" s="391">
        <f t="shared" ref="M69:N71" si="121">+M17+M43</f>
        <v>619485</v>
      </c>
      <c r="N69" s="395">
        <f t="shared" si="121"/>
        <v>648466</v>
      </c>
      <c r="O69" s="396">
        <f t="shared" ref="O69" si="122">+M69+N69</f>
        <v>1267951</v>
      </c>
      <c r="P69" s="397">
        <f>+P17+P43</f>
        <v>385</v>
      </c>
      <c r="Q69" s="398">
        <f t="shared" ref="Q69" si="123">+O69+P69</f>
        <v>1268336</v>
      </c>
      <c r="R69" s="391">
        <f t="shared" ref="R69:S71" si="124">+R17+R43</f>
        <v>702219</v>
      </c>
      <c r="S69" s="395">
        <f t="shared" si="124"/>
        <v>726756</v>
      </c>
      <c r="T69" s="396">
        <f t="shared" ref="T69" si="125">+R69+S69</f>
        <v>1428975</v>
      </c>
      <c r="U69" s="397">
        <f>+U17+U43</f>
        <v>2103</v>
      </c>
      <c r="V69" s="398">
        <f t="shared" ref="V69" si="126">+T69+U69</f>
        <v>1431078</v>
      </c>
      <c r="W69" s="394">
        <f t="shared" si="85"/>
        <v>12.831142536362595</v>
      </c>
    </row>
    <row r="70" spans="1:27">
      <c r="A70" s="355" t="str">
        <f t="shared" ref="A70" si="127">IF(ISERROR(F70/G70)," ",IF(F70/G70&gt;0.5,IF(F70/G70&lt;1.5," ","NOT OK"),"NOT OK"))</f>
        <v xml:space="preserve"> </v>
      </c>
      <c r="B70" s="363" t="s">
        <v>88</v>
      </c>
      <c r="C70" s="418">
        <f t="shared" si="119"/>
        <v>3883</v>
      </c>
      <c r="D70" s="419">
        <f t="shared" si="119"/>
        <v>3881</v>
      </c>
      <c r="E70" s="415">
        <f>+C70+D70</f>
        <v>7764</v>
      </c>
      <c r="F70" s="418">
        <f t="shared" si="120"/>
        <v>4226</v>
      </c>
      <c r="G70" s="419">
        <f t="shared" si="120"/>
        <v>4235</v>
      </c>
      <c r="H70" s="415">
        <f>+F70+G70</f>
        <v>8461</v>
      </c>
      <c r="I70" s="394">
        <f t="shared" ref="I70" si="128">IF(E70=0,0,((H70/E70)-1)*100)</f>
        <v>8.9773312725399244</v>
      </c>
      <c r="L70" s="363" t="s">
        <v>88</v>
      </c>
      <c r="M70" s="391">
        <f t="shared" si="121"/>
        <v>542031</v>
      </c>
      <c r="N70" s="395">
        <f t="shared" si="121"/>
        <v>583001</v>
      </c>
      <c r="O70" s="396">
        <f>+M70+N70</f>
        <v>1125032</v>
      </c>
      <c r="P70" s="397">
        <f>+P18+P44</f>
        <v>214</v>
      </c>
      <c r="Q70" s="398">
        <f>+O70+P70</f>
        <v>1125246</v>
      </c>
      <c r="R70" s="391">
        <f t="shared" si="124"/>
        <v>579066</v>
      </c>
      <c r="S70" s="395">
        <f t="shared" si="124"/>
        <v>607263</v>
      </c>
      <c r="T70" s="396">
        <f>+R70+S70</f>
        <v>1186329</v>
      </c>
      <c r="U70" s="397">
        <f>+U18+U44</f>
        <v>2866</v>
      </c>
      <c r="V70" s="398">
        <f>+T70+U70</f>
        <v>1189195</v>
      </c>
      <c r="W70" s="394">
        <f t="shared" ref="W70" si="129">IF(Q70=0,0,((V70/Q70)-1)*100)</f>
        <v>5.6831128482127458</v>
      </c>
    </row>
    <row r="71" spans="1:27" ht="13.5" thickBot="1">
      <c r="A71" s="355" t="str">
        <f>IF(ISERROR(F71/G71)," ",IF(F71/G71&gt;0.5,IF(F71/G71&lt;1.5," ","NOT OK"),"NOT OK"))</f>
        <v xml:space="preserve"> </v>
      </c>
      <c r="B71" s="363" t="s">
        <v>22</v>
      </c>
      <c r="C71" s="418">
        <f t="shared" si="119"/>
        <v>3713</v>
      </c>
      <c r="D71" s="419">
        <f t="shared" si="119"/>
        <v>3703</v>
      </c>
      <c r="E71" s="415">
        <f>+C71+D71</f>
        <v>7416</v>
      </c>
      <c r="F71" s="418">
        <f t="shared" si="120"/>
        <v>4111</v>
      </c>
      <c r="G71" s="419">
        <f t="shared" si="120"/>
        <v>4110</v>
      </c>
      <c r="H71" s="415">
        <f>+F71+G71</f>
        <v>8221</v>
      </c>
      <c r="I71" s="394">
        <f>IF(E71=0,0,((H71/E71)-1)*100)</f>
        <v>10.854908306364619</v>
      </c>
      <c r="L71" s="363" t="s">
        <v>22</v>
      </c>
      <c r="M71" s="391">
        <f t="shared" si="121"/>
        <v>512378</v>
      </c>
      <c r="N71" s="395">
        <f t="shared" si="121"/>
        <v>500561</v>
      </c>
      <c r="O71" s="399">
        <f>+M71+N71</f>
        <v>1012939</v>
      </c>
      <c r="P71" s="402">
        <f>+P19+P45</f>
        <v>260</v>
      </c>
      <c r="Q71" s="398">
        <f>+O71+P71</f>
        <v>1013199</v>
      </c>
      <c r="R71" s="391">
        <f t="shared" si="124"/>
        <v>594309</v>
      </c>
      <c r="S71" s="395">
        <f t="shared" si="124"/>
        <v>576482</v>
      </c>
      <c r="T71" s="399">
        <f>+R71+S71</f>
        <v>1170791</v>
      </c>
      <c r="U71" s="402">
        <f>+U19+U45</f>
        <v>2329</v>
      </c>
      <c r="V71" s="398">
        <f>+T71+U71</f>
        <v>1173120</v>
      </c>
      <c r="W71" s="394">
        <f>IF(Q71=0,0,((V71/Q71)-1)*100)</f>
        <v>15.783770019512456</v>
      </c>
    </row>
    <row r="72" spans="1:27" ht="16.5" thickTop="1" thickBot="1">
      <c r="A72" s="423" t="str">
        <f>IF(ISERROR(F72/G72)," ",IF(F72/G72&gt;0.5,IF(F72/G72&lt;1.5," ","NOT OK"),"NOT OK"))</f>
        <v xml:space="preserve"> </v>
      </c>
      <c r="B72" s="424" t="s">
        <v>60</v>
      </c>
      <c r="C72" s="425">
        <f>+C69+C70+C71</f>
        <v>11533</v>
      </c>
      <c r="D72" s="426">
        <f t="shared" ref="D72" si="130">+D69+D70+D71</f>
        <v>11522</v>
      </c>
      <c r="E72" s="426">
        <f t="shared" ref="E72" si="131">+E69+E70+E71</f>
        <v>23055</v>
      </c>
      <c r="F72" s="425">
        <f t="shared" ref="F72" si="132">+F69+F70+F71</f>
        <v>12713</v>
      </c>
      <c r="G72" s="426">
        <f t="shared" ref="G72" si="133">+G69+G70+G71</f>
        <v>12713</v>
      </c>
      <c r="H72" s="426">
        <f t="shared" ref="H72" si="134">+H69+H70+H71</f>
        <v>25426</v>
      </c>
      <c r="I72" s="407">
        <f>IF(E72=0,0,((H72/E72)-1)*100)</f>
        <v>10.284103231403163</v>
      </c>
      <c r="J72" s="423"/>
      <c r="K72" s="427"/>
      <c r="L72" s="428" t="s">
        <v>60</v>
      </c>
      <c r="M72" s="429">
        <f>+M69+M70+M71</f>
        <v>1673894</v>
      </c>
      <c r="N72" s="429">
        <f t="shared" ref="N72" si="135">+N69+N70+N71</f>
        <v>1732028</v>
      </c>
      <c r="O72" s="430">
        <f t="shared" ref="O72" si="136">+O69+O70+O71</f>
        <v>3405922</v>
      </c>
      <c r="P72" s="430">
        <f t="shared" ref="P72" si="137">+P69+P70+P71</f>
        <v>859</v>
      </c>
      <c r="Q72" s="430">
        <f t="shared" ref="Q72" si="138">+Q69+Q70+Q71</f>
        <v>3406781</v>
      </c>
      <c r="R72" s="429">
        <f t="shared" ref="R72" si="139">+R69+R70+R71</f>
        <v>1875594</v>
      </c>
      <c r="S72" s="429">
        <f t="shared" ref="S72" si="140">+S69+S70+S71</f>
        <v>1910501</v>
      </c>
      <c r="T72" s="430">
        <f t="shared" ref="T72" si="141">+T69+T70+T71</f>
        <v>3786095</v>
      </c>
      <c r="U72" s="430">
        <f t="shared" ref="U72" si="142">+U69+U70+U71</f>
        <v>7298</v>
      </c>
      <c r="V72" s="430">
        <f t="shared" ref="V72" si="143">+V69+V70+V71</f>
        <v>3793393</v>
      </c>
      <c r="W72" s="431">
        <f>IF(Q72=0,0,((V72/Q72)-1)*100)</f>
        <v>11.348307977530702</v>
      </c>
    </row>
    <row r="73" spans="1:27" ht="13.5" thickTop="1">
      <c r="A73" s="355" t="str">
        <f>IF(ISERROR(F73/G73)," ",IF(F73/G73&gt;0.5,IF(F73/G73&lt;1.5," ","NOT OK"),"NOT OK"))</f>
        <v xml:space="preserve"> </v>
      </c>
      <c r="B73" s="363" t="s">
        <v>24</v>
      </c>
      <c r="C73" s="391">
        <f t="shared" ref="C73:D75" si="144">+C21+C47</f>
        <v>3961</v>
      </c>
      <c r="D73" s="392">
        <f t="shared" si="144"/>
        <v>3965</v>
      </c>
      <c r="E73" s="432">
        <f>+C73+D73</f>
        <v>7926</v>
      </c>
      <c r="F73" s="391">
        <f t="shared" ref="F73:G75" si="145">+F21+F47</f>
        <v>4423</v>
      </c>
      <c r="G73" s="392">
        <f t="shared" si="145"/>
        <v>4426</v>
      </c>
      <c r="H73" s="432">
        <f>+F73+G73</f>
        <v>8849</v>
      </c>
      <c r="I73" s="394">
        <f>IF(E73=0,0,((H73/E73)-1)*100)</f>
        <v>11.645218268988145</v>
      </c>
      <c r="L73" s="363" t="s">
        <v>24</v>
      </c>
      <c r="M73" s="391">
        <f t="shared" ref="M73:N75" si="146">+M21+M47</f>
        <v>648160</v>
      </c>
      <c r="N73" s="395">
        <f t="shared" si="146"/>
        <v>622360</v>
      </c>
      <c r="O73" s="399">
        <f>+M73+N73</f>
        <v>1270520</v>
      </c>
      <c r="P73" s="433">
        <f>+P21+P47</f>
        <v>353</v>
      </c>
      <c r="Q73" s="398">
        <f>+O73+P73</f>
        <v>1270873</v>
      </c>
      <c r="R73" s="391">
        <f t="shared" ref="R73:S75" si="147">+R21+R47</f>
        <v>704031</v>
      </c>
      <c r="S73" s="395">
        <f t="shared" si="147"/>
        <v>686171</v>
      </c>
      <c r="T73" s="399">
        <f>+R73+S73</f>
        <v>1390202</v>
      </c>
      <c r="U73" s="433">
        <f>+U21+U47</f>
        <v>3100</v>
      </c>
      <c r="V73" s="398">
        <f>+T73+U73</f>
        <v>1393302</v>
      </c>
      <c r="W73" s="394">
        <f>IF(Q73=0,0,((V73/Q73)-1)*100)</f>
        <v>9.6334566868601321</v>
      </c>
    </row>
    <row r="74" spans="1:27">
      <c r="A74" s="355" t="str">
        <f t="shared" ref="A74" si="148">IF(ISERROR(F74/G74)," ",IF(F74/G74&gt;0.5,IF(F74/G74&lt;1.5," ","NOT OK"),"NOT OK"))</f>
        <v xml:space="preserve"> </v>
      </c>
      <c r="B74" s="363" t="s">
        <v>25</v>
      </c>
      <c r="C74" s="391">
        <f t="shared" si="144"/>
        <v>4041</v>
      </c>
      <c r="D74" s="392">
        <f t="shared" si="144"/>
        <v>4042</v>
      </c>
      <c r="E74" s="434">
        <f>+C74+D74</f>
        <v>8083</v>
      </c>
      <c r="F74" s="391">
        <f t="shared" si="145"/>
        <v>4512</v>
      </c>
      <c r="G74" s="392">
        <f t="shared" si="145"/>
        <v>4510</v>
      </c>
      <c r="H74" s="434">
        <f>+F74+G74</f>
        <v>9022</v>
      </c>
      <c r="I74" s="394">
        <f t="shared" ref="I74" si="149">IF(E74=0,0,((H74/E74)-1)*100)</f>
        <v>11.616973895830762</v>
      </c>
      <c r="L74" s="363" t="s">
        <v>25</v>
      </c>
      <c r="M74" s="391">
        <f t="shared" si="146"/>
        <v>648724</v>
      </c>
      <c r="N74" s="395">
        <f t="shared" si="146"/>
        <v>682458</v>
      </c>
      <c r="O74" s="399">
        <f>+M74+N74</f>
        <v>1331182</v>
      </c>
      <c r="P74" s="397">
        <f>+P22+P48</f>
        <v>721</v>
      </c>
      <c r="Q74" s="398">
        <f>+O74+P74</f>
        <v>1331903</v>
      </c>
      <c r="R74" s="391">
        <f t="shared" si="147"/>
        <v>716951</v>
      </c>
      <c r="S74" s="395">
        <f t="shared" si="147"/>
        <v>743526</v>
      </c>
      <c r="T74" s="399">
        <f>+R74+S74</f>
        <v>1460477</v>
      </c>
      <c r="U74" s="397">
        <f>+U22+U48</f>
        <v>3980</v>
      </c>
      <c r="V74" s="398">
        <f>+T74+U74</f>
        <v>1464457</v>
      </c>
      <c r="W74" s="394">
        <f t="shared" ref="W74" si="150">IF(Q74=0,0,((V74/Q74)-1)*100)</f>
        <v>9.9522262507104386</v>
      </c>
    </row>
    <row r="75" spans="1:27" ht="13.5" thickBot="1">
      <c r="A75" s="355" t="str">
        <f t="shared" ref="A75" si="151">IF(ISERROR(F75/G75)," ",IF(F75/G75&gt;0.5,IF(F75/G75&lt;1.5," ","NOT OK"),"NOT OK"))</f>
        <v xml:space="preserve"> </v>
      </c>
      <c r="B75" s="363" t="s">
        <v>26</v>
      </c>
      <c r="C75" s="391">
        <f t="shared" si="144"/>
        <v>3791</v>
      </c>
      <c r="D75" s="401">
        <f t="shared" si="144"/>
        <v>3789</v>
      </c>
      <c r="E75" s="435">
        <f>+C75+D75</f>
        <v>7580</v>
      </c>
      <c r="F75" s="391">
        <f t="shared" si="145"/>
        <v>4137</v>
      </c>
      <c r="G75" s="401">
        <f t="shared" si="145"/>
        <v>4135</v>
      </c>
      <c r="H75" s="435">
        <f>+F75+G75</f>
        <v>8272</v>
      </c>
      <c r="I75" s="436">
        <f>IF(E75=0,0,((H75/E75)-1)*100)</f>
        <v>9.1292875989446021</v>
      </c>
      <c r="L75" s="363" t="s">
        <v>26</v>
      </c>
      <c r="M75" s="391">
        <f t="shared" si="146"/>
        <v>533020</v>
      </c>
      <c r="N75" s="395">
        <f t="shared" si="146"/>
        <v>525088</v>
      </c>
      <c r="O75" s="399">
        <f t="shared" ref="O75" si="152">+M75+N75</f>
        <v>1058108</v>
      </c>
      <c r="P75" s="402">
        <f>+P23+P49</f>
        <v>150</v>
      </c>
      <c r="Q75" s="398">
        <f t="shared" ref="Q75" si="153">+O75+P75</f>
        <v>1058258</v>
      </c>
      <c r="R75" s="391">
        <f t="shared" si="147"/>
        <v>578845</v>
      </c>
      <c r="S75" s="395">
        <f t="shared" si="147"/>
        <v>570108</v>
      </c>
      <c r="T75" s="399">
        <f t="shared" ref="T75" si="154">+R75+S75</f>
        <v>1148953</v>
      </c>
      <c r="U75" s="402">
        <f>+U23+U49</f>
        <v>2535</v>
      </c>
      <c r="V75" s="398">
        <f t="shared" ref="V75" si="155">+T75+U75</f>
        <v>1151488</v>
      </c>
      <c r="W75" s="394">
        <f>IF(Q75=0,0,((V75/Q75)-1)*100)</f>
        <v>8.8097609467634452</v>
      </c>
    </row>
    <row r="76" spans="1:27" ht="14.25" thickTop="1" thickBot="1">
      <c r="A76" s="390" t="str">
        <f>IF(ISERROR(F76/G76)," ",IF(F76/G76&gt;0.5,IF(F76/G76&lt;1.5," ","NOT OK"),"NOT OK"))</f>
        <v xml:space="preserve"> </v>
      </c>
      <c r="B76" s="403" t="s">
        <v>58</v>
      </c>
      <c r="C76" s="425">
        <f>+C73+C74+C75</f>
        <v>11793</v>
      </c>
      <c r="D76" s="437">
        <f t="shared" ref="D76" si="156">+D73+D74+D75</f>
        <v>11796</v>
      </c>
      <c r="E76" s="425">
        <f t="shared" ref="E76" si="157">+E73+E74+E75</f>
        <v>23589</v>
      </c>
      <c r="F76" s="425">
        <f t="shared" ref="F76" si="158">+F73+F74+F75</f>
        <v>13072</v>
      </c>
      <c r="G76" s="437">
        <f t="shared" ref="G76" si="159">+G73+G74+G75</f>
        <v>13071</v>
      </c>
      <c r="H76" s="425">
        <f t="shared" ref="H76" si="160">+H73+H74+H75</f>
        <v>26143</v>
      </c>
      <c r="I76" s="407">
        <f t="shared" ref="I76" si="161">IF(E76=0,0,((H76/E76)-1)*100)</f>
        <v>10.827080418839286</v>
      </c>
      <c r="L76" s="408" t="s">
        <v>58</v>
      </c>
      <c r="M76" s="409">
        <f>+M73+M74+M75</f>
        <v>1829904</v>
      </c>
      <c r="N76" s="410">
        <f t="shared" ref="N76" si="162">+N73+N74+N75</f>
        <v>1829906</v>
      </c>
      <c r="O76" s="409">
        <f t="shared" ref="O76" si="163">+O73+O74+O75</f>
        <v>3659810</v>
      </c>
      <c r="P76" s="409">
        <f t="shared" ref="P76" si="164">+P73+P74+P75</f>
        <v>1224</v>
      </c>
      <c r="Q76" s="409">
        <f t="shared" ref="Q76" si="165">+Q73+Q74+Q75</f>
        <v>3661034</v>
      </c>
      <c r="R76" s="409">
        <f t="shared" ref="R76" si="166">+R73+R74+R75</f>
        <v>1999827</v>
      </c>
      <c r="S76" s="410">
        <f t="shared" ref="S76" si="167">+S73+S74+S75</f>
        <v>1999805</v>
      </c>
      <c r="T76" s="409">
        <f t="shared" ref="T76" si="168">+T73+T74+T75</f>
        <v>3999632</v>
      </c>
      <c r="U76" s="409">
        <f t="shared" ref="U76" si="169">+U73+U74+U75</f>
        <v>9615</v>
      </c>
      <c r="V76" s="409">
        <f t="shared" ref="V76" si="170">+V73+V74+V75</f>
        <v>4009247</v>
      </c>
      <c r="W76" s="412">
        <f t="shared" ref="W76" si="171">IF(Q76=0,0,((V76/Q76)-1)*100)</f>
        <v>9.5113293129755139</v>
      </c>
    </row>
    <row r="77" spans="1:27" s="355" customFormat="1" ht="14.25" thickTop="1" thickBot="1">
      <c r="A77" s="390" t="str">
        <f>IF(ISERROR(F77/G77)," ",IF(F77/G77&gt;0.5,IF(F77/G77&lt;1.5," ","NOT OK"),"NOT OK"))</f>
        <v xml:space="preserve"> </v>
      </c>
      <c r="B77" s="403" t="s">
        <v>92</v>
      </c>
      <c r="C77" s="404">
        <f>+C68+C72+C73+C74+C75</f>
        <v>35975</v>
      </c>
      <c r="D77" s="405">
        <f t="shared" ref="D77:H77" si="172">+D68+D72+D73+D74+D75</f>
        <v>35959</v>
      </c>
      <c r="E77" s="406">
        <f t="shared" si="172"/>
        <v>71934</v>
      </c>
      <c r="F77" s="404">
        <f t="shared" si="172"/>
        <v>39489</v>
      </c>
      <c r="G77" s="405">
        <f t="shared" si="172"/>
        <v>39481</v>
      </c>
      <c r="H77" s="406">
        <f t="shared" si="172"/>
        <v>78970</v>
      </c>
      <c r="I77" s="407">
        <f>IF(E77=0,0,((H77/E77)-1)*100)</f>
        <v>9.7811883115077602</v>
      </c>
      <c r="L77" s="408" t="s">
        <v>92</v>
      </c>
      <c r="M77" s="409">
        <f>+M68+M72+M73+M74+M75</f>
        <v>5598395</v>
      </c>
      <c r="N77" s="410">
        <f t="shared" ref="N77:V77" si="173">+N68+N72+N73+N74+N75</f>
        <v>5734729</v>
      </c>
      <c r="O77" s="409">
        <f t="shared" si="173"/>
        <v>11333124</v>
      </c>
      <c r="P77" s="409">
        <f t="shared" si="173"/>
        <v>3051</v>
      </c>
      <c r="Q77" s="409">
        <f t="shared" si="173"/>
        <v>11336175</v>
      </c>
      <c r="R77" s="409">
        <f t="shared" si="173"/>
        <v>6162588</v>
      </c>
      <c r="S77" s="410">
        <f t="shared" si="173"/>
        <v>6272690</v>
      </c>
      <c r="T77" s="409">
        <f t="shared" si="173"/>
        <v>12435278</v>
      </c>
      <c r="U77" s="409">
        <f t="shared" si="173"/>
        <v>23034</v>
      </c>
      <c r="V77" s="411">
        <f t="shared" si="173"/>
        <v>12458312</v>
      </c>
      <c r="W77" s="412">
        <f>IF(Q77=0,0,((V77/Q77)-1)*100)</f>
        <v>9.8987268633379486</v>
      </c>
      <c r="X77" s="360"/>
      <c r="AA77" s="438"/>
    </row>
    <row r="78" spans="1:27" ht="14.25" thickTop="1" thickBot="1">
      <c r="A78" s="390" t="str">
        <f>IF(ISERROR(F78/G78)," ",IF(F78/G78&gt;0.5,IF(F78/G78&lt;1.5," ","NOT OK"),"NOT OK"))</f>
        <v xml:space="preserve"> </v>
      </c>
      <c r="B78" s="403" t="s">
        <v>89</v>
      </c>
      <c r="C78" s="404">
        <f>+C64+C68+C72+C76</f>
        <v>47506</v>
      </c>
      <c r="D78" s="405">
        <f t="shared" ref="D78:H78" si="174">+D64+D68+D72+D76</f>
        <v>47483</v>
      </c>
      <c r="E78" s="406">
        <f t="shared" si="174"/>
        <v>94989</v>
      </c>
      <c r="F78" s="404">
        <f t="shared" si="174"/>
        <v>52429</v>
      </c>
      <c r="G78" s="405">
        <f t="shared" si="174"/>
        <v>52420</v>
      </c>
      <c r="H78" s="406">
        <f t="shared" si="174"/>
        <v>104849</v>
      </c>
      <c r="I78" s="407">
        <f t="shared" ref="I78" si="175">IF(E78=0,0,((H78/E78)-1)*100)</f>
        <v>10.380149280442996</v>
      </c>
      <c r="L78" s="408" t="s">
        <v>89</v>
      </c>
      <c r="M78" s="409">
        <f>+M64+M68+M72+M76</f>
        <v>7351941</v>
      </c>
      <c r="N78" s="410">
        <f t="shared" ref="N78:V78" si="176">+N64+N68+N72+N76</f>
        <v>7365088</v>
      </c>
      <c r="O78" s="409">
        <f t="shared" si="176"/>
        <v>14717029</v>
      </c>
      <c r="P78" s="409">
        <f t="shared" si="176"/>
        <v>4981</v>
      </c>
      <c r="Q78" s="411">
        <f t="shared" si="176"/>
        <v>14722010</v>
      </c>
      <c r="R78" s="409">
        <f t="shared" si="176"/>
        <v>8113984</v>
      </c>
      <c r="S78" s="410">
        <f t="shared" si="176"/>
        <v>8088931</v>
      </c>
      <c r="T78" s="409">
        <f t="shared" si="176"/>
        <v>16202915</v>
      </c>
      <c r="U78" s="409">
        <f t="shared" si="176"/>
        <v>27516</v>
      </c>
      <c r="V78" s="411">
        <f t="shared" si="176"/>
        <v>16230431</v>
      </c>
      <c r="W78" s="412">
        <f t="shared" ref="W78" si="177">IF(Q78=0,0,((V78/Q78)-1)*100)</f>
        <v>10.246026188000146</v>
      </c>
    </row>
    <row r="79" spans="1:27" ht="14.25" thickTop="1" thickBot="1">
      <c r="B79" s="439" t="s">
        <v>59</v>
      </c>
      <c r="C79" s="355"/>
      <c r="D79" s="355"/>
      <c r="E79" s="355"/>
      <c r="F79" s="355"/>
      <c r="G79" s="355"/>
      <c r="H79" s="355"/>
      <c r="I79" s="360"/>
      <c r="L79" s="439" t="s">
        <v>59</v>
      </c>
      <c r="M79" s="355"/>
      <c r="N79" s="355"/>
      <c r="O79" s="355"/>
      <c r="P79" s="355"/>
      <c r="Q79" s="355"/>
      <c r="R79" s="355"/>
      <c r="S79" s="355"/>
      <c r="T79" s="355"/>
      <c r="U79" s="355"/>
      <c r="V79" s="355"/>
      <c r="W79" s="360"/>
    </row>
    <row r="80" spans="1:27" ht="13.5" thickTop="1">
      <c r="B80" s="359"/>
      <c r="C80" s="355"/>
      <c r="D80" s="355"/>
      <c r="E80" s="355"/>
      <c r="F80" s="355"/>
      <c r="G80" s="355"/>
      <c r="H80" s="355"/>
      <c r="I80" s="360"/>
      <c r="L80" s="1560" t="s">
        <v>38</v>
      </c>
      <c r="M80" s="1561"/>
      <c r="N80" s="1561"/>
      <c r="O80" s="1561"/>
      <c r="P80" s="1561"/>
      <c r="Q80" s="1561"/>
      <c r="R80" s="1561"/>
      <c r="S80" s="1561"/>
      <c r="T80" s="1561"/>
      <c r="U80" s="1561"/>
      <c r="V80" s="1561"/>
      <c r="W80" s="1562"/>
    </row>
    <row r="81" spans="1:26" ht="13.5" thickBot="1">
      <c r="B81" s="359"/>
      <c r="C81" s="355"/>
      <c r="D81" s="355"/>
      <c r="E81" s="355"/>
      <c r="F81" s="355"/>
      <c r="G81" s="355"/>
      <c r="H81" s="355"/>
      <c r="I81" s="360"/>
      <c r="L81" s="1563" t="s">
        <v>39</v>
      </c>
      <c r="M81" s="1564"/>
      <c r="N81" s="1564"/>
      <c r="O81" s="1564"/>
      <c r="P81" s="1564"/>
      <c r="Q81" s="1564"/>
      <c r="R81" s="1564"/>
      <c r="S81" s="1564"/>
      <c r="T81" s="1564"/>
      <c r="U81" s="1564"/>
      <c r="V81" s="1564"/>
      <c r="W81" s="1565"/>
    </row>
    <row r="82" spans="1:26" ht="14.25" thickTop="1" thickBot="1">
      <c r="B82" s="359"/>
      <c r="C82" s="355"/>
      <c r="D82" s="355"/>
      <c r="E82" s="355"/>
      <c r="F82" s="355"/>
      <c r="G82" s="355"/>
      <c r="H82" s="355"/>
      <c r="I82" s="360"/>
      <c r="L82" s="359"/>
      <c r="M82" s="355"/>
      <c r="N82" s="355"/>
      <c r="O82" s="355"/>
      <c r="P82" s="355"/>
      <c r="Q82" s="355"/>
      <c r="R82" s="355"/>
      <c r="S82" s="355"/>
      <c r="T82" s="355"/>
      <c r="U82" s="355"/>
      <c r="V82" s="355"/>
      <c r="W82" s="442" t="s">
        <v>40</v>
      </c>
    </row>
    <row r="83" spans="1:26" ht="14.25" thickTop="1" thickBot="1">
      <c r="B83" s="359"/>
      <c r="C83" s="355"/>
      <c r="D83" s="355"/>
      <c r="E83" s="355"/>
      <c r="F83" s="355"/>
      <c r="G83" s="355"/>
      <c r="H83" s="355"/>
      <c r="I83" s="360"/>
      <c r="L83" s="361"/>
      <c r="M83" s="1572" t="s">
        <v>90</v>
      </c>
      <c r="N83" s="1573"/>
      <c r="O83" s="1573"/>
      <c r="P83" s="1573"/>
      <c r="Q83" s="1574"/>
      <c r="R83" s="1572" t="s">
        <v>91</v>
      </c>
      <c r="S83" s="1573"/>
      <c r="T83" s="1573"/>
      <c r="U83" s="1573"/>
      <c r="V83" s="1574"/>
      <c r="W83" s="362" t="s">
        <v>4</v>
      </c>
    </row>
    <row r="84" spans="1:26" ht="13.5" thickTop="1">
      <c r="B84" s="359"/>
      <c r="C84" s="355"/>
      <c r="D84" s="355"/>
      <c r="E84" s="355"/>
      <c r="F84" s="355"/>
      <c r="G84" s="355"/>
      <c r="H84" s="355"/>
      <c r="I84" s="360"/>
      <c r="L84" s="363" t="s">
        <v>5</v>
      </c>
      <c r="M84" s="364"/>
      <c r="N84" s="368"/>
      <c r="O84" s="443"/>
      <c r="P84" s="370"/>
      <c r="Q84" s="444"/>
      <c r="R84" s="364"/>
      <c r="S84" s="368"/>
      <c r="T84" s="443"/>
      <c r="U84" s="370"/>
      <c r="V84" s="444"/>
      <c r="W84" s="367" t="s">
        <v>6</v>
      </c>
    </row>
    <row r="85" spans="1:26" ht="13.5" thickBot="1">
      <c r="B85" s="359"/>
      <c r="C85" s="355"/>
      <c r="D85" s="355"/>
      <c r="E85" s="355"/>
      <c r="F85" s="355"/>
      <c r="G85" s="355"/>
      <c r="H85" s="355"/>
      <c r="I85" s="360"/>
      <c r="L85" s="371"/>
      <c r="M85" s="376" t="s">
        <v>41</v>
      </c>
      <c r="N85" s="377" t="s">
        <v>42</v>
      </c>
      <c r="O85" s="445" t="s">
        <v>43</v>
      </c>
      <c r="P85" s="379" t="s">
        <v>13</v>
      </c>
      <c r="Q85" s="446" t="s">
        <v>9</v>
      </c>
      <c r="R85" s="376" t="s">
        <v>41</v>
      </c>
      <c r="S85" s="377" t="s">
        <v>42</v>
      </c>
      <c r="T85" s="445" t="s">
        <v>43</v>
      </c>
      <c r="U85" s="379" t="s">
        <v>13</v>
      </c>
      <c r="V85" s="446" t="s">
        <v>9</v>
      </c>
      <c r="W85" s="375"/>
    </row>
    <row r="86" spans="1:26" ht="4.5" customHeight="1" thickTop="1">
      <c r="B86" s="359"/>
      <c r="C86" s="355"/>
      <c r="D86" s="355"/>
      <c r="E86" s="355"/>
      <c r="F86" s="355"/>
      <c r="G86" s="355"/>
      <c r="H86" s="355"/>
      <c r="I86" s="360"/>
      <c r="L86" s="363"/>
      <c r="M86" s="384"/>
      <c r="N86" s="385"/>
      <c r="O86" s="447"/>
      <c r="P86" s="387"/>
      <c r="Q86" s="448"/>
      <c r="R86" s="384"/>
      <c r="S86" s="385"/>
      <c r="T86" s="447"/>
      <c r="U86" s="387"/>
      <c r="V86" s="448"/>
      <c r="W86" s="389"/>
    </row>
    <row r="87" spans="1:26">
      <c r="A87" s="449"/>
      <c r="B87" s="450"/>
      <c r="C87" s="449"/>
      <c r="D87" s="449"/>
      <c r="E87" s="449"/>
      <c r="F87" s="449"/>
      <c r="G87" s="449"/>
      <c r="H87" s="449"/>
      <c r="I87" s="451"/>
      <c r="J87" s="449"/>
      <c r="L87" s="363" t="s">
        <v>14</v>
      </c>
      <c r="M87" s="391">
        <v>910</v>
      </c>
      <c r="N87" s="395">
        <v>1366</v>
      </c>
      <c r="O87" s="452">
        <f>M87+N87</f>
        <v>2276</v>
      </c>
      <c r="P87" s="397">
        <v>0</v>
      </c>
      <c r="Q87" s="453">
        <f>O87+P87</f>
        <v>2276</v>
      </c>
      <c r="R87" s="391">
        <v>1139</v>
      </c>
      <c r="S87" s="395">
        <v>1421</v>
      </c>
      <c r="T87" s="454">
        <f>SUM(R87:S87)</f>
        <v>2560</v>
      </c>
      <c r="U87" s="397">
        <v>0</v>
      </c>
      <c r="V87" s="453">
        <f>T87+U87</f>
        <v>2560</v>
      </c>
      <c r="W87" s="394">
        <f t="shared" ref="W87:W95" si="178">IF(Q87=0,0,((V87/Q87)-1)*100)</f>
        <v>12.478031634446406</v>
      </c>
      <c r="Y87" s="455"/>
      <c r="Z87" s="455"/>
    </row>
    <row r="88" spans="1:26">
      <c r="A88" s="449"/>
      <c r="B88" s="450"/>
      <c r="C88" s="449"/>
      <c r="D88" s="449"/>
      <c r="E88" s="449"/>
      <c r="F88" s="449"/>
      <c r="G88" s="449"/>
      <c r="H88" s="449"/>
      <c r="I88" s="451"/>
      <c r="J88" s="449"/>
      <c r="L88" s="363" t="s">
        <v>15</v>
      </c>
      <c r="M88" s="391">
        <v>1003</v>
      </c>
      <c r="N88" s="395">
        <v>1561</v>
      </c>
      <c r="O88" s="452">
        <f>M88+N88</f>
        <v>2564</v>
      </c>
      <c r="P88" s="397">
        <v>0</v>
      </c>
      <c r="Q88" s="453">
        <f>O88+P88</f>
        <v>2564</v>
      </c>
      <c r="R88" s="391">
        <v>1497</v>
      </c>
      <c r="S88" s="395">
        <v>1909</v>
      </c>
      <c r="T88" s="454">
        <f>SUM(R88:S88)</f>
        <v>3406</v>
      </c>
      <c r="U88" s="397">
        <v>48</v>
      </c>
      <c r="V88" s="453">
        <f>T88+U88</f>
        <v>3454</v>
      </c>
      <c r="W88" s="394">
        <f t="shared" si="178"/>
        <v>34.711388455538227</v>
      </c>
      <c r="Y88" s="455"/>
      <c r="Z88" s="455"/>
    </row>
    <row r="89" spans="1:26" ht="13.5" thickBot="1">
      <c r="A89" s="449"/>
      <c r="B89" s="450"/>
      <c r="C89" s="449"/>
      <c r="D89" s="449"/>
      <c r="E89" s="449"/>
      <c r="F89" s="449"/>
      <c r="G89" s="449"/>
      <c r="H89" s="449"/>
      <c r="I89" s="451"/>
      <c r="J89" s="449"/>
      <c r="L89" s="371" t="s">
        <v>16</v>
      </c>
      <c r="M89" s="391">
        <v>847</v>
      </c>
      <c r="N89" s="395">
        <v>1805</v>
      </c>
      <c r="O89" s="452">
        <f>M89+N89</f>
        <v>2652</v>
      </c>
      <c r="P89" s="397">
        <v>0</v>
      </c>
      <c r="Q89" s="453">
        <f>O89+P89</f>
        <v>2652</v>
      </c>
      <c r="R89" s="391">
        <v>1276</v>
      </c>
      <c r="S89" s="395">
        <v>1786</v>
      </c>
      <c r="T89" s="454">
        <f>SUM(R89:S89)</f>
        <v>3062</v>
      </c>
      <c r="U89" s="397">
        <v>547</v>
      </c>
      <c r="V89" s="453">
        <f>T89+U89</f>
        <v>3609</v>
      </c>
      <c r="W89" s="394">
        <f t="shared" si="178"/>
        <v>36.085972850678736</v>
      </c>
      <c r="Y89" s="455"/>
      <c r="Z89" s="455"/>
    </row>
    <row r="90" spans="1:26" ht="14.25" thickTop="1" thickBot="1">
      <c r="A90" s="449"/>
      <c r="B90" s="450"/>
      <c r="C90" s="449"/>
      <c r="D90" s="449"/>
      <c r="E90" s="449"/>
      <c r="F90" s="449"/>
      <c r="G90" s="449"/>
      <c r="H90" s="449"/>
      <c r="I90" s="451"/>
      <c r="J90" s="449"/>
      <c r="L90" s="456" t="s">
        <v>55</v>
      </c>
      <c r="M90" s="457">
        <f t="shared" ref="M90:V90" si="179">+M87+M88+M89</f>
        <v>2760</v>
      </c>
      <c r="N90" s="458">
        <f t="shared" si="179"/>
        <v>4732</v>
      </c>
      <c r="O90" s="457">
        <f t="shared" si="179"/>
        <v>7492</v>
      </c>
      <c r="P90" s="457">
        <f t="shared" si="179"/>
        <v>0</v>
      </c>
      <c r="Q90" s="459">
        <f t="shared" si="179"/>
        <v>7492</v>
      </c>
      <c r="R90" s="457">
        <f t="shared" si="179"/>
        <v>3912</v>
      </c>
      <c r="S90" s="458">
        <f t="shared" si="179"/>
        <v>5116</v>
      </c>
      <c r="T90" s="457">
        <f t="shared" si="179"/>
        <v>9028</v>
      </c>
      <c r="U90" s="457">
        <f t="shared" si="179"/>
        <v>595</v>
      </c>
      <c r="V90" s="459">
        <f t="shared" si="179"/>
        <v>9623</v>
      </c>
      <c r="W90" s="460">
        <f t="shared" si="178"/>
        <v>28.443673251468237</v>
      </c>
      <c r="Y90" s="455"/>
      <c r="Z90" s="455"/>
    </row>
    <row r="91" spans="1:26" ht="13.5" thickTop="1">
      <c r="A91" s="449"/>
      <c r="B91" s="450"/>
      <c r="C91" s="449"/>
      <c r="D91" s="449"/>
      <c r="E91" s="449"/>
      <c r="F91" s="449"/>
      <c r="G91" s="449"/>
      <c r="H91" s="449"/>
      <c r="I91" s="451"/>
      <c r="J91" s="449"/>
      <c r="L91" s="363" t="s">
        <v>18</v>
      </c>
      <c r="M91" s="391">
        <v>803</v>
      </c>
      <c r="N91" s="395">
        <v>1753</v>
      </c>
      <c r="O91" s="452">
        <f>M91+N91</f>
        <v>2556</v>
      </c>
      <c r="P91" s="397">
        <v>0</v>
      </c>
      <c r="Q91" s="453">
        <f>O91+P91</f>
        <v>2556</v>
      </c>
      <c r="R91" s="391">
        <v>1065</v>
      </c>
      <c r="S91" s="395">
        <v>1911</v>
      </c>
      <c r="T91" s="452">
        <f>R91+S91</f>
        <v>2976</v>
      </c>
      <c r="U91" s="397">
        <v>255</v>
      </c>
      <c r="V91" s="453">
        <f t="shared" ref="V91:V96" si="180">T91+U91</f>
        <v>3231</v>
      </c>
      <c r="W91" s="394">
        <f t="shared" si="178"/>
        <v>26.408450704225352</v>
      </c>
      <c r="Y91" s="455"/>
      <c r="Z91" s="455"/>
    </row>
    <row r="92" spans="1:26">
      <c r="A92" s="449"/>
      <c r="B92" s="450"/>
      <c r="C92" s="449"/>
      <c r="D92" s="449"/>
      <c r="E92" s="449"/>
      <c r="F92" s="449"/>
      <c r="G92" s="449"/>
      <c r="H92" s="449"/>
      <c r="I92" s="451"/>
      <c r="J92" s="449"/>
      <c r="L92" s="363" t="s">
        <v>19</v>
      </c>
      <c r="M92" s="391">
        <v>752</v>
      </c>
      <c r="N92" s="395">
        <v>1572</v>
      </c>
      <c r="O92" s="452">
        <f>M92+N92</f>
        <v>2324</v>
      </c>
      <c r="P92" s="397">
        <v>0</v>
      </c>
      <c r="Q92" s="453">
        <f>O92+P92</f>
        <v>2324</v>
      </c>
      <c r="R92" s="391">
        <v>670</v>
      </c>
      <c r="S92" s="395">
        <v>1156</v>
      </c>
      <c r="T92" s="452">
        <f>R92+S92</f>
        <v>1826</v>
      </c>
      <c r="U92" s="397">
        <v>402</v>
      </c>
      <c r="V92" s="453">
        <f>T92+U92</f>
        <v>2228</v>
      </c>
      <c r="W92" s="394">
        <f>IF(Q92=0,0,((V92/Q92)-1)*100)</f>
        <v>-4.1308089500860623</v>
      </c>
      <c r="Y92" s="455"/>
      <c r="Z92" s="455"/>
    </row>
    <row r="93" spans="1:26" ht="13.5" thickBot="1">
      <c r="A93" s="449"/>
      <c r="B93" s="450"/>
      <c r="C93" s="449"/>
      <c r="D93" s="449"/>
      <c r="E93" s="449"/>
      <c r="F93" s="449"/>
      <c r="G93" s="449"/>
      <c r="H93" s="449"/>
      <c r="I93" s="451"/>
      <c r="J93" s="449"/>
      <c r="L93" s="363" t="s">
        <v>20</v>
      </c>
      <c r="M93" s="391">
        <v>843</v>
      </c>
      <c r="N93" s="395">
        <v>1784</v>
      </c>
      <c r="O93" s="452">
        <f>M93+N93</f>
        <v>2627</v>
      </c>
      <c r="P93" s="397">
        <v>0</v>
      </c>
      <c r="Q93" s="453">
        <f>O93+P93</f>
        <v>2627</v>
      </c>
      <c r="R93" s="391">
        <v>1428</v>
      </c>
      <c r="S93" s="395">
        <v>1887</v>
      </c>
      <c r="T93" s="452">
        <f>R93+S93</f>
        <v>3315</v>
      </c>
      <c r="U93" s="397">
        <v>307</v>
      </c>
      <c r="V93" s="453">
        <f>T93+U93</f>
        <v>3622</v>
      </c>
      <c r="W93" s="394">
        <f>IF(Q93=0,0,((V93/Q93)-1)*100)</f>
        <v>37.875904073087163</v>
      </c>
      <c r="Y93" s="455"/>
      <c r="Z93" s="455"/>
    </row>
    <row r="94" spans="1:26" ht="14.25" thickTop="1" thickBot="1">
      <c r="A94" s="449"/>
      <c r="B94" s="450"/>
      <c r="C94" s="449"/>
      <c r="D94" s="449"/>
      <c r="E94" s="449"/>
      <c r="F94" s="449"/>
      <c r="G94" s="449"/>
      <c r="H94" s="449"/>
      <c r="I94" s="451"/>
      <c r="J94" s="449"/>
      <c r="L94" s="456" t="s">
        <v>87</v>
      </c>
      <c r="M94" s="457">
        <f>+M91+M92+M93</f>
        <v>2398</v>
      </c>
      <c r="N94" s="458">
        <f t="shared" ref="N94:V94" si="181">+N91+N92+N93</f>
        <v>5109</v>
      </c>
      <c r="O94" s="457">
        <f t="shared" si="181"/>
        <v>7507</v>
      </c>
      <c r="P94" s="457">
        <f t="shared" si="181"/>
        <v>0</v>
      </c>
      <c r="Q94" s="459">
        <f t="shared" si="181"/>
        <v>7507</v>
      </c>
      <c r="R94" s="457">
        <f t="shared" si="181"/>
        <v>3163</v>
      </c>
      <c r="S94" s="458">
        <f t="shared" si="181"/>
        <v>4954</v>
      </c>
      <c r="T94" s="457">
        <f t="shared" si="181"/>
        <v>8117</v>
      </c>
      <c r="U94" s="457">
        <f t="shared" si="181"/>
        <v>964</v>
      </c>
      <c r="V94" s="459">
        <f t="shared" si="181"/>
        <v>9081</v>
      </c>
      <c r="W94" s="460">
        <f t="shared" ref="W94" si="182">IF(Q94=0,0,((V94/Q94)-1)*100)</f>
        <v>20.967097375782593</v>
      </c>
      <c r="Y94" s="455"/>
      <c r="Z94" s="455"/>
    </row>
    <row r="95" spans="1:26" ht="13.5" thickTop="1">
      <c r="A95" s="449"/>
      <c r="B95" s="450"/>
      <c r="C95" s="449"/>
      <c r="D95" s="449"/>
      <c r="E95" s="449"/>
      <c r="F95" s="449"/>
      <c r="G95" s="449"/>
      <c r="H95" s="449"/>
      <c r="I95" s="451"/>
      <c r="J95" s="449"/>
      <c r="L95" s="363" t="s">
        <v>21</v>
      </c>
      <c r="M95" s="391">
        <v>618</v>
      </c>
      <c r="N95" s="395">
        <v>1469</v>
      </c>
      <c r="O95" s="452">
        <f>SUM(M95:N95)</f>
        <v>2087</v>
      </c>
      <c r="P95" s="397">
        <v>11</v>
      </c>
      <c r="Q95" s="453">
        <f>SUM(O95:P95)</f>
        <v>2098</v>
      </c>
      <c r="R95" s="391">
        <v>1049</v>
      </c>
      <c r="S95" s="395">
        <v>1543</v>
      </c>
      <c r="T95" s="452">
        <f>SUM(R95:S95)</f>
        <v>2592</v>
      </c>
      <c r="U95" s="397">
        <v>236</v>
      </c>
      <c r="V95" s="453">
        <f t="shared" si="180"/>
        <v>2828</v>
      </c>
      <c r="W95" s="394">
        <f t="shared" si="178"/>
        <v>34.795042897998087</v>
      </c>
      <c r="Y95" s="455"/>
      <c r="Z95" s="455"/>
    </row>
    <row r="96" spans="1:26">
      <c r="A96" s="449"/>
      <c r="B96" s="450"/>
      <c r="C96" s="449"/>
      <c r="D96" s="449"/>
      <c r="E96" s="449"/>
      <c r="F96" s="449"/>
      <c r="G96" s="449"/>
      <c r="H96" s="449"/>
      <c r="I96" s="451"/>
      <c r="J96" s="449"/>
      <c r="L96" s="363" t="s">
        <v>88</v>
      </c>
      <c r="M96" s="391">
        <v>747</v>
      </c>
      <c r="N96" s="395">
        <v>1617</v>
      </c>
      <c r="O96" s="452">
        <f>SUM(M96:N96)</f>
        <v>2364</v>
      </c>
      <c r="P96" s="397">
        <v>0</v>
      </c>
      <c r="Q96" s="453">
        <f>SUM(O96:P96)</f>
        <v>2364</v>
      </c>
      <c r="R96" s="391">
        <v>939</v>
      </c>
      <c r="S96" s="395">
        <v>1864</v>
      </c>
      <c r="T96" s="452">
        <f>SUM(R96:S96)</f>
        <v>2803</v>
      </c>
      <c r="U96" s="397">
        <v>100</v>
      </c>
      <c r="V96" s="453">
        <f t="shared" si="180"/>
        <v>2903</v>
      </c>
      <c r="W96" s="394">
        <f t="shared" ref="W96" si="183">IF(Q96=0,0,((V96/Q96)-1)*100)</f>
        <v>22.800338409475462</v>
      </c>
      <c r="Y96" s="455"/>
      <c r="Z96" s="455"/>
    </row>
    <row r="97" spans="1:27" ht="13.5" thickBot="1">
      <c r="A97" s="449"/>
      <c r="B97" s="450"/>
      <c r="C97" s="449"/>
      <c r="D97" s="449"/>
      <c r="E97" s="449"/>
      <c r="F97" s="449"/>
      <c r="G97" s="449"/>
      <c r="H97" s="449"/>
      <c r="I97" s="451"/>
      <c r="J97" s="449"/>
      <c r="L97" s="363" t="s">
        <v>22</v>
      </c>
      <c r="M97" s="391">
        <v>744</v>
      </c>
      <c r="N97" s="395">
        <v>1152</v>
      </c>
      <c r="O97" s="454">
        <f>SUM(M97:N97)</f>
        <v>1896</v>
      </c>
      <c r="P97" s="402">
        <v>0</v>
      </c>
      <c r="Q97" s="453">
        <f>SUM(O97:P97)</f>
        <v>1896</v>
      </c>
      <c r="R97" s="391">
        <v>853</v>
      </c>
      <c r="S97" s="395">
        <v>1531</v>
      </c>
      <c r="T97" s="454">
        <f>SUM(R97:S97)</f>
        <v>2384</v>
      </c>
      <c r="U97" s="402">
        <v>93</v>
      </c>
      <c r="V97" s="453">
        <f>T97+U97</f>
        <v>2477</v>
      </c>
      <c r="W97" s="394">
        <f>IF(Q97=0,0,((V97/Q97)-1)*100)</f>
        <v>30.643459915611814</v>
      </c>
      <c r="Y97" s="455"/>
      <c r="Z97" s="455"/>
    </row>
    <row r="98" spans="1:27" ht="14.25" thickTop="1" thickBot="1">
      <c r="A98" s="449"/>
      <c r="B98" s="450"/>
      <c r="C98" s="449"/>
      <c r="D98" s="449"/>
      <c r="E98" s="449"/>
      <c r="F98" s="449"/>
      <c r="G98" s="449"/>
      <c r="H98" s="449"/>
      <c r="I98" s="451"/>
      <c r="J98" s="449"/>
      <c r="L98" s="461" t="s">
        <v>60</v>
      </c>
      <c r="M98" s="462">
        <f>+M95+M96+M97</f>
        <v>2109</v>
      </c>
      <c r="N98" s="462">
        <f t="shared" ref="N98" si="184">+N95+N96+N97</f>
        <v>4238</v>
      </c>
      <c r="O98" s="463">
        <f t="shared" ref="O98" si="185">+O95+O96+O97</f>
        <v>6347</v>
      </c>
      <c r="P98" s="463">
        <f t="shared" ref="P98" si="186">+P95+P96+P97</f>
        <v>11</v>
      </c>
      <c r="Q98" s="463">
        <f t="shared" ref="Q98" si="187">+Q95+Q96+Q97</f>
        <v>6358</v>
      </c>
      <c r="R98" s="462">
        <f t="shared" ref="R98" si="188">+R95+R96+R97</f>
        <v>2841</v>
      </c>
      <c r="S98" s="462">
        <f t="shared" ref="S98" si="189">+S95+S96+S97</f>
        <v>4938</v>
      </c>
      <c r="T98" s="463">
        <f t="shared" ref="T98" si="190">+T95+T96+T97</f>
        <v>7779</v>
      </c>
      <c r="U98" s="463">
        <f t="shared" ref="U98" si="191">+U95+U96+U97</f>
        <v>429</v>
      </c>
      <c r="V98" s="463">
        <f t="shared" ref="V98" si="192">+V95+V96+V97</f>
        <v>8208</v>
      </c>
      <c r="W98" s="464">
        <f>IF(Q98=0,0,((V98/Q98)-1)*100)</f>
        <v>29.097200377477183</v>
      </c>
      <c r="Y98" s="455"/>
      <c r="Z98" s="455"/>
    </row>
    <row r="99" spans="1:27" ht="13.5" thickTop="1">
      <c r="A99" s="449"/>
      <c r="B99" s="450"/>
      <c r="C99" s="449"/>
      <c r="D99" s="449"/>
      <c r="E99" s="449"/>
      <c r="F99" s="449"/>
      <c r="G99" s="449"/>
      <c r="H99" s="449"/>
      <c r="I99" s="451"/>
      <c r="J99" s="449"/>
      <c r="L99" s="363" t="s">
        <v>24</v>
      </c>
      <c r="M99" s="391">
        <v>699</v>
      </c>
      <c r="N99" s="395">
        <v>1208</v>
      </c>
      <c r="O99" s="454">
        <f>SUM(M99:N99)</f>
        <v>1907</v>
      </c>
      <c r="P99" s="433">
        <v>0</v>
      </c>
      <c r="Q99" s="453">
        <f>O99+P99</f>
        <v>1907</v>
      </c>
      <c r="R99" s="391">
        <v>977</v>
      </c>
      <c r="S99" s="395">
        <v>1267</v>
      </c>
      <c r="T99" s="454">
        <f>SUM(R99:S99)</f>
        <v>2244</v>
      </c>
      <c r="U99" s="433">
        <v>341</v>
      </c>
      <c r="V99" s="453">
        <f>T99+U99</f>
        <v>2585</v>
      </c>
      <c r="W99" s="394">
        <f>IF(Q99=0,0,((V99/Q99)-1)*100)</f>
        <v>35.553224960671216</v>
      </c>
    </row>
    <row r="100" spans="1:27">
      <c r="A100" s="449"/>
      <c r="B100" s="450"/>
      <c r="C100" s="449"/>
      <c r="D100" s="449"/>
      <c r="E100" s="449"/>
      <c r="F100" s="449"/>
      <c r="G100" s="449"/>
      <c r="H100" s="449"/>
      <c r="I100" s="451"/>
      <c r="J100" s="449"/>
      <c r="L100" s="363" t="s">
        <v>25</v>
      </c>
      <c r="M100" s="391">
        <v>609</v>
      </c>
      <c r="N100" s="395">
        <v>1087</v>
      </c>
      <c r="O100" s="454">
        <f>SUM(M100:N100)</f>
        <v>1696</v>
      </c>
      <c r="P100" s="397">
        <v>1</v>
      </c>
      <c r="Q100" s="453">
        <f>O100+P100</f>
        <v>1697</v>
      </c>
      <c r="R100" s="391">
        <v>1067</v>
      </c>
      <c r="S100" s="395">
        <v>1416</v>
      </c>
      <c r="T100" s="454">
        <f>SUM(R100:S100)</f>
        <v>2483</v>
      </c>
      <c r="U100" s="397">
        <v>316</v>
      </c>
      <c r="V100" s="453">
        <f t="shared" ref="V100" si="193">T100+U100</f>
        <v>2799</v>
      </c>
      <c r="W100" s="394">
        <f t="shared" ref="W100" si="194">IF(Q100=0,0,((V100/Q100)-1)*100)</f>
        <v>64.938126104890983</v>
      </c>
    </row>
    <row r="101" spans="1:27" ht="13.5" thickBot="1">
      <c r="A101" s="465"/>
      <c r="B101" s="450"/>
      <c r="C101" s="449"/>
      <c r="D101" s="449"/>
      <c r="E101" s="449"/>
      <c r="F101" s="449"/>
      <c r="G101" s="449"/>
      <c r="H101" s="449"/>
      <c r="I101" s="451"/>
      <c r="J101" s="465"/>
      <c r="L101" s="363" t="s">
        <v>26</v>
      </c>
      <c r="M101" s="391">
        <v>805</v>
      </c>
      <c r="N101" s="395">
        <v>1217</v>
      </c>
      <c r="O101" s="454">
        <f>SUM(M101:N101)</f>
        <v>2022</v>
      </c>
      <c r="P101" s="397">
        <v>2</v>
      </c>
      <c r="Q101" s="453">
        <f>O101+P101</f>
        <v>2024</v>
      </c>
      <c r="R101" s="391">
        <v>1383</v>
      </c>
      <c r="S101" s="395">
        <v>1883</v>
      </c>
      <c r="T101" s="454">
        <f>SUM(R101:S101)</f>
        <v>3266</v>
      </c>
      <c r="U101" s="397">
        <v>321</v>
      </c>
      <c r="V101" s="453">
        <f>T101+U101</f>
        <v>3587</v>
      </c>
      <c r="W101" s="394">
        <f>IF(Q101=0,0,((V101/Q101)-1)*100)</f>
        <v>77.223320158102766</v>
      </c>
    </row>
    <row r="102" spans="1:27" ht="14.25" thickTop="1" thickBot="1">
      <c r="A102" s="449"/>
      <c r="B102" s="450"/>
      <c r="C102" s="449"/>
      <c r="D102" s="449"/>
      <c r="E102" s="449"/>
      <c r="F102" s="449"/>
      <c r="G102" s="449"/>
      <c r="H102" s="449"/>
      <c r="I102" s="451"/>
      <c r="J102" s="449"/>
      <c r="L102" s="456" t="s">
        <v>58</v>
      </c>
      <c r="M102" s="457">
        <f>+M99+M100+M101</f>
        <v>2113</v>
      </c>
      <c r="N102" s="458">
        <f t="shared" ref="N102:V102" si="195">+N99+N100+N101</f>
        <v>3512</v>
      </c>
      <c r="O102" s="457">
        <f t="shared" si="195"/>
        <v>5625</v>
      </c>
      <c r="P102" s="457">
        <f t="shared" si="195"/>
        <v>3</v>
      </c>
      <c r="Q102" s="457">
        <f t="shared" si="195"/>
        <v>5628</v>
      </c>
      <c r="R102" s="457">
        <f t="shared" si="195"/>
        <v>3427</v>
      </c>
      <c r="S102" s="458">
        <f t="shared" si="195"/>
        <v>4566</v>
      </c>
      <c r="T102" s="457">
        <f t="shared" si="195"/>
        <v>7993</v>
      </c>
      <c r="U102" s="457">
        <f t="shared" si="195"/>
        <v>978</v>
      </c>
      <c r="V102" s="457">
        <f t="shared" si="195"/>
        <v>8971</v>
      </c>
      <c r="W102" s="460">
        <f t="shared" ref="W102" si="196">IF(Q102=0,0,((V102/Q102)-1)*100)</f>
        <v>59.399431414356798</v>
      </c>
    </row>
    <row r="103" spans="1:27" s="355" customFormat="1" ht="14.25" thickTop="1" thickBot="1">
      <c r="A103" s="449"/>
      <c r="B103" s="450"/>
      <c r="C103" s="449"/>
      <c r="D103" s="449"/>
      <c r="E103" s="449"/>
      <c r="F103" s="449"/>
      <c r="G103" s="449"/>
      <c r="H103" s="449"/>
      <c r="I103" s="451"/>
      <c r="J103" s="449"/>
      <c r="L103" s="456" t="s">
        <v>92</v>
      </c>
      <c r="M103" s="457">
        <f>+M94+M98+M99+M100+M101</f>
        <v>6620</v>
      </c>
      <c r="N103" s="458">
        <f t="shared" ref="N103:V103" si="197">+N94+N98+N99+N100+N101</f>
        <v>12859</v>
      </c>
      <c r="O103" s="457">
        <f t="shared" si="197"/>
        <v>19479</v>
      </c>
      <c r="P103" s="457">
        <f t="shared" si="197"/>
        <v>14</v>
      </c>
      <c r="Q103" s="457">
        <f t="shared" si="197"/>
        <v>19493</v>
      </c>
      <c r="R103" s="457">
        <f t="shared" si="197"/>
        <v>9431</v>
      </c>
      <c r="S103" s="458">
        <f t="shared" si="197"/>
        <v>14458</v>
      </c>
      <c r="T103" s="457">
        <f t="shared" si="197"/>
        <v>23889</v>
      </c>
      <c r="U103" s="457">
        <f t="shared" si="197"/>
        <v>2371</v>
      </c>
      <c r="V103" s="459">
        <f t="shared" si="197"/>
        <v>26260</v>
      </c>
      <c r="W103" s="460">
        <f>IF(Q103=0,0,((V103/Q103)-1)*100)</f>
        <v>34.71502590673574</v>
      </c>
      <c r="X103" s="358"/>
      <c r="Y103" s="455"/>
      <c r="Z103" s="455"/>
      <c r="AA103" s="420"/>
    </row>
    <row r="104" spans="1:27" ht="14.25" thickTop="1" thickBot="1">
      <c r="A104" s="449"/>
      <c r="B104" s="450"/>
      <c r="C104" s="449"/>
      <c r="D104" s="449"/>
      <c r="E104" s="449"/>
      <c r="F104" s="449"/>
      <c r="G104" s="449"/>
      <c r="H104" s="449"/>
      <c r="I104" s="451"/>
      <c r="J104" s="449"/>
      <c r="L104" s="456" t="s">
        <v>89</v>
      </c>
      <c r="M104" s="457">
        <f>+M90+M94+M98+M102</f>
        <v>9380</v>
      </c>
      <c r="N104" s="458">
        <f t="shared" ref="N104:V104" si="198">+N90+N94+N98+N102</f>
        <v>17591</v>
      </c>
      <c r="O104" s="457">
        <f t="shared" si="198"/>
        <v>26971</v>
      </c>
      <c r="P104" s="457">
        <f t="shared" si="198"/>
        <v>14</v>
      </c>
      <c r="Q104" s="459">
        <f t="shared" si="198"/>
        <v>26985</v>
      </c>
      <c r="R104" s="457">
        <f t="shared" si="198"/>
        <v>13343</v>
      </c>
      <c r="S104" s="458">
        <f t="shared" si="198"/>
        <v>19574</v>
      </c>
      <c r="T104" s="457">
        <f t="shared" si="198"/>
        <v>32917</v>
      </c>
      <c r="U104" s="457">
        <f t="shared" si="198"/>
        <v>2966</v>
      </c>
      <c r="V104" s="459">
        <f t="shared" si="198"/>
        <v>35883</v>
      </c>
      <c r="W104" s="460">
        <f t="shared" ref="W104" si="199">IF(Q104=0,0,((V104/Q104)-1)*100)</f>
        <v>32.973874374652581</v>
      </c>
      <c r="Y104" s="455"/>
      <c r="Z104" s="455"/>
    </row>
    <row r="105" spans="1:27" ht="14.25" thickTop="1" thickBot="1">
      <c r="A105" s="449"/>
      <c r="B105" s="450"/>
      <c r="C105" s="449"/>
      <c r="D105" s="449"/>
      <c r="E105" s="449"/>
      <c r="F105" s="449"/>
      <c r="G105" s="449"/>
      <c r="H105" s="449"/>
      <c r="I105" s="451"/>
      <c r="J105" s="449"/>
      <c r="L105" s="439" t="s">
        <v>59</v>
      </c>
      <c r="M105" s="355"/>
      <c r="N105" s="355"/>
      <c r="O105" s="355"/>
      <c r="P105" s="355"/>
      <c r="Q105" s="355"/>
      <c r="R105" s="355"/>
      <c r="S105" s="355"/>
      <c r="T105" s="355"/>
      <c r="U105" s="355"/>
      <c r="V105" s="355"/>
      <c r="W105" s="360"/>
    </row>
    <row r="106" spans="1:27" ht="13.5" thickTop="1">
      <c r="B106" s="450"/>
      <c r="C106" s="449"/>
      <c r="D106" s="449"/>
      <c r="E106" s="449"/>
      <c r="F106" s="449"/>
      <c r="G106" s="449"/>
      <c r="H106" s="449"/>
      <c r="I106" s="451"/>
      <c r="L106" s="1560" t="s">
        <v>44</v>
      </c>
      <c r="M106" s="1561"/>
      <c r="N106" s="1561"/>
      <c r="O106" s="1561"/>
      <c r="P106" s="1561"/>
      <c r="Q106" s="1561"/>
      <c r="R106" s="1561"/>
      <c r="S106" s="1561"/>
      <c r="T106" s="1561"/>
      <c r="U106" s="1561"/>
      <c r="V106" s="1561"/>
      <c r="W106" s="1562"/>
    </row>
    <row r="107" spans="1:27" ht="13.5" thickBot="1">
      <c r="B107" s="450"/>
      <c r="C107" s="449"/>
      <c r="D107" s="449"/>
      <c r="E107" s="449"/>
      <c r="F107" s="449"/>
      <c r="G107" s="449"/>
      <c r="H107" s="449"/>
      <c r="I107" s="451"/>
      <c r="L107" s="1563" t="s">
        <v>45</v>
      </c>
      <c r="M107" s="1564"/>
      <c r="N107" s="1564"/>
      <c r="O107" s="1564"/>
      <c r="P107" s="1564"/>
      <c r="Q107" s="1564"/>
      <c r="R107" s="1564"/>
      <c r="S107" s="1564"/>
      <c r="T107" s="1564"/>
      <c r="U107" s="1564"/>
      <c r="V107" s="1564"/>
      <c r="W107" s="1565"/>
    </row>
    <row r="108" spans="1:27" ht="14.25" thickTop="1" thickBot="1">
      <c r="B108" s="450"/>
      <c r="C108" s="449"/>
      <c r="D108" s="449"/>
      <c r="E108" s="449"/>
      <c r="F108" s="449"/>
      <c r="G108" s="449"/>
      <c r="H108" s="449"/>
      <c r="I108" s="451"/>
      <c r="L108" s="359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442" t="s">
        <v>40</v>
      </c>
    </row>
    <row r="109" spans="1:27" ht="14.25" thickTop="1" thickBot="1">
      <c r="B109" s="359"/>
      <c r="C109" s="355"/>
      <c r="D109" s="355"/>
      <c r="E109" s="355"/>
      <c r="F109" s="355"/>
      <c r="G109" s="355"/>
      <c r="H109" s="355"/>
      <c r="I109" s="360"/>
      <c r="L109" s="361"/>
      <c r="M109" s="1572" t="s">
        <v>90</v>
      </c>
      <c r="N109" s="1573"/>
      <c r="O109" s="1573"/>
      <c r="P109" s="1573"/>
      <c r="Q109" s="1574"/>
      <c r="R109" s="1572" t="s">
        <v>91</v>
      </c>
      <c r="S109" s="1573"/>
      <c r="T109" s="1573"/>
      <c r="U109" s="1573"/>
      <c r="V109" s="1574"/>
      <c r="W109" s="362" t="s">
        <v>4</v>
      </c>
    </row>
    <row r="110" spans="1:27" ht="13.5" thickTop="1">
      <c r="B110" s="450"/>
      <c r="C110" s="449"/>
      <c r="D110" s="449"/>
      <c r="E110" s="449"/>
      <c r="F110" s="449"/>
      <c r="G110" s="449"/>
      <c r="H110" s="449"/>
      <c r="I110" s="451"/>
      <c r="L110" s="363" t="s">
        <v>5</v>
      </c>
      <c r="M110" s="364"/>
      <c r="N110" s="368"/>
      <c r="O110" s="443"/>
      <c r="P110" s="370"/>
      <c r="Q110" s="444"/>
      <c r="R110" s="364"/>
      <c r="S110" s="368"/>
      <c r="T110" s="443"/>
      <c r="U110" s="370"/>
      <c r="V110" s="444"/>
      <c r="W110" s="367" t="s">
        <v>6</v>
      </c>
    </row>
    <row r="111" spans="1:27" ht="13.5" thickBot="1">
      <c r="B111" s="450"/>
      <c r="C111" s="449"/>
      <c r="D111" s="449"/>
      <c r="E111" s="449"/>
      <c r="F111" s="449"/>
      <c r="G111" s="449"/>
      <c r="H111" s="449"/>
      <c r="I111" s="451"/>
      <c r="L111" s="371"/>
      <c r="M111" s="376" t="s">
        <v>41</v>
      </c>
      <c r="N111" s="377" t="s">
        <v>42</v>
      </c>
      <c r="O111" s="445" t="s">
        <v>43</v>
      </c>
      <c r="P111" s="379" t="s">
        <v>13</v>
      </c>
      <c r="Q111" s="446" t="s">
        <v>9</v>
      </c>
      <c r="R111" s="376" t="s">
        <v>41</v>
      </c>
      <c r="S111" s="377" t="s">
        <v>42</v>
      </c>
      <c r="T111" s="445" t="s">
        <v>43</v>
      </c>
      <c r="U111" s="379" t="s">
        <v>13</v>
      </c>
      <c r="V111" s="446" t="s">
        <v>9</v>
      </c>
      <c r="W111" s="375"/>
    </row>
    <row r="112" spans="1:27" ht="4.5" customHeight="1" thickTop="1">
      <c r="B112" s="450"/>
      <c r="C112" s="449"/>
      <c r="D112" s="449"/>
      <c r="E112" s="449"/>
      <c r="F112" s="449"/>
      <c r="G112" s="449"/>
      <c r="H112" s="449"/>
      <c r="I112" s="451"/>
      <c r="L112" s="363"/>
      <c r="M112" s="384"/>
      <c r="N112" s="385"/>
      <c r="O112" s="447"/>
      <c r="P112" s="387"/>
      <c r="Q112" s="448"/>
      <c r="R112" s="384"/>
      <c r="S112" s="385"/>
      <c r="T112" s="447"/>
      <c r="U112" s="387"/>
      <c r="V112" s="448"/>
      <c r="W112" s="389"/>
    </row>
    <row r="113" spans="1:26">
      <c r="B113" s="450"/>
      <c r="C113" s="449"/>
      <c r="D113" s="449"/>
      <c r="E113" s="449"/>
      <c r="F113" s="449"/>
      <c r="G113" s="449"/>
      <c r="H113" s="449"/>
      <c r="I113" s="451"/>
      <c r="L113" s="363" t="s">
        <v>14</v>
      </c>
      <c r="M113" s="391">
        <v>655</v>
      </c>
      <c r="N113" s="395">
        <v>455</v>
      </c>
      <c r="O113" s="452">
        <f>M113+N113</f>
        <v>1110</v>
      </c>
      <c r="P113" s="397">
        <v>0</v>
      </c>
      <c r="Q113" s="453">
        <f>O113+P113</f>
        <v>1110</v>
      </c>
      <c r="R113" s="391">
        <v>459</v>
      </c>
      <c r="S113" s="395">
        <v>523</v>
      </c>
      <c r="T113" s="454">
        <f>SUM(R113:S113)</f>
        <v>982</v>
      </c>
      <c r="U113" s="397">
        <v>0</v>
      </c>
      <c r="V113" s="453">
        <f>T113+U113</f>
        <v>982</v>
      </c>
      <c r="W113" s="394">
        <f t="shared" ref="W113:W121" si="200">IF(Q113=0,0,((V113/Q113)-1)*100)</f>
        <v>-11.531531531531536</v>
      </c>
    </row>
    <row r="114" spans="1:26">
      <c r="B114" s="450"/>
      <c r="C114" s="449"/>
      <c r="D114" s="449"/>
      <c r="E114" s="449"/>
      <c r="F114" s="449"/>
      <c r="G114" s="449"/>
      <c r="H114" s="449"/>
      <c r="I114" s="451"/>
      <c r="L114" s="363" t="s">
        <v>15</v>
      </c>
      <c r="M114" s="391">
        <v>747</v>
      </c>
      <c r="N114" s="395">
        <v>555</v>
      </c>
      <c r="O114" s="452">
        <f>M114+N114</f>
        <v>1302</v>
      </c>
      <c r="P114" s="397">
        <v>0</v>
      </c>
      <c r="Q114" s="453">
        <f>O114+P114</f>
        <v>1302</v>
      </c>
      <c r="R114" s="391">
        <v>547</v>
      </c>
      <c r="S114" s="395">
        <v>649</v>
      </c>
      <c r="T114" s="454">
        <f>SUM(R114:S114)</f>
        <v>1196</v>
      </c>
      <c r="U114" s="397">
        <v>0</v>
      </c>
      <c r="V114" s="453">
        <f>T114+U114</f>
        <v>1196</v>
      </c>
      <c r="W114" s="394">
        <f t="shared" si="200"/>
        <v>-8.1413210445468565</v>
      </c>
      <c r="Y114" s="455"/>
      <c r="Z114" s="455"/>
    </row>
    <row r="115" spans="1:26" ht="13.5" thickBot="1">
      <c r="B115" s="450"/>
      <c r="C115" s="449"/>
      <c r="D115" s="449"/>
      <c r="E115" s="449"/>
      <c r="F115" s="449"/>
      <c r="G115" s="449"/>
      <c r="H115" s="449"/>
      <c r="I115" s="451"/>
      <c r="L115" s="371" t="s">
        <v>16</v>
      </c>
      <c r="M115" s="391">
        <v>803</v>
      </c>
      <c r="N115" s="395">
        <v>673</v>
      </c>
      <c r="O115" s="452">
        <f>M115+N115</f>
        <v>1476</v>
      </c>
      <c r="P115" s="397">
        <v>0</v>
      </c>
      <c r="Q115" s="453">
        <f>O115+P115</f>
        <v>1476</v>
      </c>
      <c r="R115" s="391">
        <v>698</v>
      </c>
      <c r="S115" s="395">
        <v>837</v>
      </c>
      <c r="T115" s="454">
        <f>SUM(R115:S115)</f>
        <v>1535</v>
      </c>
      <c r="U115" s="397">
        <v>1</v>
      </c>
      <c r="V115" s="453">
        <f>T115+U115</f>
        <v>1536</v>
      </c>
      <c r="W115" s="394">
        <f t="shared" si="200"/>
        <v>4.0650406504065151</v>
      </c>
      <c r="Y115" s="455"/>
      <c r="Z115" s="455"/>
    </row>
    <row r="116" spans="1:26" ht="14.25" thickTop="1" thickBot="1">
      <c r="B116" s="450"/>
      <c r="C116" s="449"/>
      <c r="D116" s="449"/>
      <c r="E116" s="449"/>
      <c r="F116" s="449"/>
      <c r="G116" s="449"/>
      <c r="H116" s="449"/>
      <c r="I116" s="451"/>
      <c r="L116" s="456" t="s">
        <v>55</v>
      </c>
      <c r="M116" s="457">
        <f>+M113+M114+M115</f>
        <v>2205</v>
      </c>
      <c r="N116" s="458">
        <f>+N113+N114+N115</f>
        <v>1683</v>
      </c>
      <c r="O116" s="457">
        <f t="shared" ref="O116:Q116" si="201">+O113+O114+O115</f>
        <v>3888</v>
      </c>
      <c r="P116" s="457">
        <f t="shared" si="201"/>
        <v>0</v>
      </c>
      <c r="Q116" s="459">
        <f t="shared" si="201"/>
        <v>3888</v>
      </c>
      <c r="R116" s="457">
        <f>+R113+R114+R115</f>
        <v>1704</v>
      </c>
      <c r="S116" s="458">
        <f>+S113+S114+S115</f>
        <v>2009</v>
      </c>
      <c r="T116" s="457">
        <f t="shared" ref="T116:V116" si="202">+T113+T114+T115</f>
        <v>3713</v>
      </c>
      <c r="U116" s="457">
        <f t="shared" si="202"/>
        <v>1</v>
      </c>
      <c r="V116" s="459">
        <f t="shared" si="202"/>
        <v>3714</v>
      </c>
      <c r="W116" s="460">
        <f t="shared" si="200"/>
        <v>-4.4753086419753068</v>
      </c>
      <c r="Y116" s="455"/>
      <c r="Z116" s="455"/>
    </row>
    <row r="117" spans="1:26" ht="13.5" thickTop="1">
      <c r="B117" s="450"/>
      <c r="C117" s="449"/>
      <c r="D117" s="449"/>
      <c r="E117" s="449"/>
      <c r="F117" s="449"/>
      <c r="G117" s="449"/>
      <c r="H117" s="449"/>
      <c r="I117" s="451"/>
      <c r="L117" s="363" t="s">
        <v>18</v>
      </c>
      <c r="M117" s="391">
        <v>667</v>
      </c>
      <c r="N117" s="395">
        <v>706</v>
      </c>
      <c r="O117" s="452">
        <f>M117+N117</f>
        <v>1373</v>
      </c>
      <c r="P117" s="397">
        <v>0</v>
      </c>
      <c r="Q117" s="453">
        <f>O117+P117</f>
        <v>1373</v>
      </c>
      <c r="R117" s="391">
        <v>707</v>
      </c>
      <c r="S117" s="395">
        <v>805</v>
      </c>
      <c r="T117" s="452">
        <f>R117+S117</f>
        <v>1512</v>
      </c>
      <c r="U117" s="397">
        <v>0</v>
      </c>
      <c r="V117" s="453">
        <f>T117+U117</f>
        <v>1512</v>
      </c>
      <c r="W117" s="394">
        <f t="shared" si="200"/>
        <v>10.123816460305889</v>
      </c>
      <c r="Y117" s="455"/>
      <c r="Z117" s="455"/>
    </row>
    <row r="118" spans="1:26">
      <c r="B118" s="450"/>
      <c r="C118" s="449"/>
      <c r="D118" s="449"/>
      <c r="E118" s="449"/>
      <c r="F118" s="449"/>
      <c r="G118" s="449"/>
      <c r="H118" s="449"/>
      <c r="I118" s="451"/>
      <c r="L118" s="363" t="s">
        <v>19</v>
      </c>
      <c r="M118" s="391">
        <v>726</v>
      </c>
      <c r="N118" s="395">
        <v>747</v>
      </c>
      <c r="O118" s="452">
        <f>M118+N118</f>
        <v>1473</v>
      </c>
      <c r="P118" s="397">
        <v>0</v>
      </c>
      <c r="Q118" s="453">
        <f>O118+P118</f>
        <v>1473</v>
      </c>
      <c r="R118" s="391">
        <v>619</v>
      </c>
      <c r="S118" s="395">
        <v>413</v>
      </c>
      <c r="T118" s="452">
        <f>R118+S118</f>
        <v>1032</v>
      </c>
      <c r="U118" s="397">
        <v>0</v>
      </c>
      <c r="V118" s="453">
        <f>T118+U118</f>
        <v>1032</v>
      </c>
      <c r="W118" s="394">
        <f>IF(Q118=0,0,((V118/Q118)-1)*100)</f>
        <v>-29.938900203665987</v>
      </c>
      <c r="Y118" s="455"/>
      <c r="Z118" s="455"/>
    </row>
    <row r="119" spans="1:26" ht="13.5" thickBot="1">
      <c r="B119" s="450"/>
      <c r="C119" s="449"/>
      <c r="D119" s="449"/>
      <c r="E119" s="449"/>
      <c r="F119" s="449"/>
      <c r="G119" s="449"/>
      <c r="H119" s="449"/>
      <c r="I119" s="451"/>
      <c r="L119" s="363" t="s">
        <v>20</v>
      </c>
      <c r="M119" s="391">
        <v>728</v>
      </c>
      <c r="N119" s="395">
        <v>813</v>
      </c>
      <c r="O119" s="452">
        <f>M119+N119</f>
        <v>1541</v>
      </c>
      <c r="P119" s="397">
        <v>0</v>
      </c>
      <c r="Q119" s="453">
        <f>O119+P119</f>
        <v>1541</v>
      </c>
      <c r="R119" s="391">
        <v>766</v>
      </c>
      <c r="S119" s="395">
        <v>651</v>
      </c>
      <c r="T119" s="452">
        <f>R119+S119</f>
        <v>1417</v>
      </c>
      <c r="U119" s="397">
        <v>80</v>
      </c>
      <c r="V119" s="453">
        <f>T119+U119</f>
        <v>1497</v>
      </c>
      <c r="W119" s="394">
        <f>IF(Q119=0,0,((V119/Q119)-1)*100)</f>
        <v>-2.8552887735236898</v>
      </c>
      <c r="Y119" s="455"/>
      <c r="Z119" s="455"/>
    </row>
    <row r="120" spans="1:26" ht="14.25" thickTop="1" thickBot="1">
      <c r="A120" s="449"/>
      <c r="B120" s="450"/>
      <c r="C120" s="449"/>
      <c r="D120" s="449"/>
      <c r="E120" s="449"/>
      <c r="F120" s="449"/>
      <c r="G120" s="449"/>
      <c r="H120" s="449"/>
      <c r="I120" s="451"/>
      <c r="J120" s="449"/>
      <c r="L120" s="456" t="s">
        <v>87</v>
      </c>
      <c r="M120" s="457">
        <f>+M117+M118+M119</f>
        <v>2121</v>
      </c>
      <c r="N120" s="458">
        <f t="shared" ref="N120" si="203">+N117+N118+N119</f>
        <v>2266</v>
      </c>
      <c r="O120" s="457">
        <f t="shared" ref="O120" si="204">+O117+O118+O119</f>
        <v>4387</v>
      </c>
      <c r="P120" s="457">
        <f t="shared" ref="P120" si="205">+P117+P118+P119</f>
        <v>0</v>
      </c>
      <c r="Q120" s="459">
        <f t="shared" ref="Q120" si="206">+Q117+Q118+Q119</f>
        <v>4387</v>
      </c>
      <c r="R120" s="457">
        <f t="shared" ref="R120" si="207">+R117+R118+R119</f>
        <v>2092</v>
      </c>
      <c r="S120" s="458">
        <f t="shared" ref="S120" si="208">+S117+S118+S119</f>
        <v>1869</v>
      </c>
      <c r="T120" s="457">
        <f t="shared" ref="T120" si="209">+T117+T118+T119</f>
        <v>3961</v>
      </c>
      <c r="U120" s="457">
        <f t="shared" ref="U120" si="210">+U117+U118+U119</f>
        <v>80</v>
      </c>
      <c r="V120" s="459">
        <f t="shared" ref="V120" si="211">+V117+V118+V119</f>
        <v>4041</v>
      </c>
      <c r="W120" s="460">
        <f t="shared" ref="W120" si="212">IF(Q120=0,0,((V120/Q120)-1)*100)</f>
        <v>-7.8869386824709338</v>
      </c>
      <c r="Y120" s="455"/>
      <c r="Z120" s="455"/>
    </row>
    <row r="121" spans="1:26" ht="13.5" thickTop="1">
      <c r="B121" s="450"/>
      <c r="C121" s="449"/>
      <c r="D121" s="449"/>
      <c r="E121" s="449"/>
      <c r="F121" s="449"/>
      <c r="G121" s="449"/>
      <c r="H121" s="449"/>
      <c r="I121" s="451"/>
      <c r="L121" s="363" t="s">
        <v>21</v>
      </c>
      <c r="M121" s="391">
        <v>632</v>
      </c>
      <c r="N121" s="395">
        <v>495</v>
      </c>
      <c r="O121" s="452">
        <f>SUM(M121:N121)</f>
        <v>1127</v>
      </c>
      <c r="P121" s="397">
        <v>0</v>
      </c>
      <c r="Q121" s="453">
        <f>SUM(O121:P121)</f>
        <v>1127</v>
      </c>
      <c r="R121" s="391">
        <v>632</v>
      </c>
      <c r="S121" s="395">
        <v>518</v>
      </c>
      <c r="T121" s="452">
        <f>SUM(R121:S121)</f>
        <v>1150</v>
      </c>
      <c r="U121" s="397">
        <v>92</v>
      </c>
      <c r="V121" s="453">
        <f>SUM(T121:U121)</f>
        <v>1242</v>
      </c>
      <c r="W121" s="394">
        <f t="shared" si="200"/>
        <v>10.20408163265305</v>
      </c>
      <c r="Y121" s="455"/>
      <c r="Z121" s="455"/>
    </row>
    <row r="122" spans="1:26" ht="13.5" customHeight="1">
      <c r="B122" s="450"/>
      <c r="C122" s="449"/>
      <c r="D122" s="449"/>
      <c r="E122" s="449"/>
      <c r="F122" s="449"/>
      <c r="G122" s="449"/>
      <c r="H122" s="449"/>
      <c r="I122" s="451"/>
      <c r="L122" s="363" t="s">
        <v>88</v>
      </c>
      <c r="M122" s="391">
        <v>643</v>
      </c>
      <c r="N122" s="395">
        <v>504</v>
      </c>
      <c r="O122" s="452">
        <f>SUM(M122:N122)</f>
        <v>1147</v>
      </c>
      <c r="P122" s="397">
        <v>0</v>
      </c>
      <c r="Q122" s="453">
        <f>SUM(O122:P122)</f>
        <v>1147</v>
      </c>
      <c r="R122" s="391">
        <v>632</v>
      </c>
      <c r="S122" s="395">
        <v>615</v>
      </c>
      <c r="T122" s="452">
        <f>SUM(R122:S122)</f>
        <v>1247</v>
      </c>
      <c r="U122" s="397">
        <v>129</v>
      </c>
      <c r="V122" s="453">
        <f>SUM(T122:U122)</f>
        <v>1376</v>
      </c>
      <c r="W122" s="394">
        <f t="shared" ref="W122:W126" si="213">IF(Q122=0,0,((V122/Q122)-1)*100)</f>
        <v>19.965126416739309</v>
      </c>
      <c r="Y122" s="455"/>
      <c r="Z122" s="455"/>
    </row>
    <row r="123" spans="1:26" ht="13.5" thickBot="1">
      <c r="B123" s="450"/>
      <c r="C123" s="449"/>
      <c r="D123" s="449"/>
      <c r="E123" s="449"/>
      <c r="F123" s="449"/>
      <c r="G123" s="449"/>
      <c r="H123" s="449"/>
      <c r="I123" s="451"/>
      <c r="L123" s="363" t="s">
        <v>22</v>
      </c>
      <c r="M123" s="391">
        <v>591</v>
      </c>
      <c r="N123" s="395">
        <v>519</v>
      </c>
      <c r="O123" s="454">
        <f>SUM(M123:N123)</f>
        <v>1110</v>
      </c>
      <c r="P123" s="402">
        <v>0</v>
      </c>
      <c r="Q123" s="453">
        <f>SUM(O123:P123)</f>
        <v>1110</v>
      </c>
      <c r="R123" s="391">
        <v>688</v>
      </c>
      <c r="S123" s="395">
        <v>448</v>
      </c>
      <c r="T123" s="454">
        <f>SUM(R123:S123)</f>
        <v>1136</v>
      </c>
      <c r="U123" s="402">
        <v>115</v>
      </c>
      <c r="V123" s="453">
        <f>SUM(T123:U123)</f>
        <v>1251</v>
      </c>
      <c r="W123" s="394">
        <f t="shared" si="213"/>
        <v>12.702702702702705</v>
      </c>
      <c r="Y123" s="455"/>
      <c r="Z123" s="455"/>
    </row>
    <row r="124" spans="1:26" ht="14.25" thickTop="1" thickBot="1">
      <c r="A124" s="449"/>
      <c r="B124" s="450"/>
      <c r="C124" s="449"/>
      <c r="D124" s="449"/>
      <c r="E124" s="449"/>
      <c r="F124" s="449"/>
      <c r="G124" s="449"/>
      <c r="H124" s="449"/>
      <c r="I124" s="451"/>
      <c r="J124" s="449"/>
      <c r="L124" s="461" t="s">
        <v>60</v>
      </c>
      <c r="M124" s="462">
        <f>+M121+M122+M123</f>
        <v>1866</v>
      </c>
      <c r="N124" s="462">
        <f t="shared" ref="N124" si="214">+N121+N122+N123</f>
        <v>1518</v>
      </c>
      <c r="O124" s="463">
        <f t="shared" ref="O124" si="215">+O121+O122+O123</f>
        <v>3384</v>
      </c>
      <c r="P124" s="463">
        <f t="shared" ref="P124" si="216">+P121+P122+P123</f>
        <v>0</v>
      </c>
      <c r="Q124" s="463">
        <f t="shared" ref="Q124" si="217">+Q121+Q122+Q123</f>
        <v>3384</v>
      </c>
      <c r="R124" s="462">
        <f t="shared" ref="R124" si="218">+R121+R122+R123</f>
        <v>1952</v>
      </c>
      <c r="S124" s="462">
        <f t="shared" ref="S124" si="219">+S121+S122+S123</f>
        <v>1581</v>
      </c>
      <c r="T124" s="463">
        <f t="shared" ref="T124" si="220">+T121+T122+T123</f>
        <v>3533</v>
      </c>
      <c r="U124" s="463">
        <f t="shared" ref="U124" si="221">+U121+U122+U123</f>
        <v>336</v>
      </c>
      <c r="V124" s="463">
        <f t="shared" ref="V124" si="222">+V121+V122+V123</f>
        <v>3869</v>
      </c>
      <c r="W124" s="464">
        <f t="shared" si="213"/>
        <v>14.332151300236418</v>
      </c>
      <c r="Y124" s="455"/>
      <c r="Z124" s="455"/>
    </row>
    <row r="125" spans="1:26" ht="13.5" thickTop="1">
      <c r="A125" s="466"/>
      <c r="B125" s="467"/>
      <c r="C125" s="468"/>
      <c r="D125" s="468"/>
      <c r="E125" s="468"/>
      <c r="F125" s="468"/>
      <c r="G125" s="468"/>
      <c r="H125" s="468"/>
      <c r="I125" s="451"/>
      <c r="J125" s="466"/>
      <c r="K125" s="466"/>
      <c r="L125" s="363" t="s">
        <v>24</v>
      </c>
      <c r="M125" s="391">
        <v>644</v>
      </c>
      <c r="N125" s="395">
        <v>421</v>
      </c>
      <c r="O125" s="454">
        <f>SUM(M125:N125)</f>
        <v>1065</v>
      </c>
      <c r="P125" s="433">
        <v>0</v>
      </c>
      <c r="Q125" s="453">
        <f>O125+P125</f>
        <v>1065</v>
      </c>
      <c r="R125" s="391">
        <v>613</v>
      </c>
      <c r="S125" s="395">
        <v>457</v>
      </c>
      <c r="T125" s="454">
        <f>SUM(R125:S125)</f>
        <v>1070</v>
      </c>
      <c r="U125" s="433">
        <v>0</v>
      </c>
      <c r="V125" s="453">
        <f>T125+U125</f>
        <v>1070</v>
      </c>
      <c r="W125" s="394">
        <f t="shared" si="213"/>
        <v>0.46948356807512415</v>
      </c>
    </row>
    <row r="126" spans="1:26" ht="12.75" customHeight="1">
      <c r="A126" s="466"/>
      <c r="B126" s="469"/>
      <c r="C126" s="470"/>
      <c r="D126" s="470"/>
      <c r="E126" s="470"/>
      <c r="F126" s="470"/>
      <c r="G126" s="470"/>
      <c r="H126" s="470"/>
      <c r="I126" s="451"/>
      <c r="J126" s="466"/>
      <c r="K126" s="466"/>
      <c r="L126" s="363" t="s">
        <v>25</v>
      </c>
      <c r="M126" s="391">
        <v>630</v>
      </c>
      <c r="N126" s="395">
        <v>436</v>
      </c>
      <c r="O126" s="454">
        <f>SUM(M126:N126)</f>
        <v>1066</v>
      </c>
      <c r="P126" s="397">
        <v>0</v>
      </c>
      <c r="Q126" s="453">
        <f>O126+P126</f>
        <v>1066</v>
      </c>
      <c r="R126" s="391">
        <v>816</v>
      </c>
      <c r="S126" s="395">
        <v>486</v>
      </c>
      <c r="T126" s="454">
        <f>SUM(R126:S126)</f>
        <v>1302</v>
      </c>
      <c r="U126" s="397">
        <v>0</v>
      </c>
      <c r="V126" s="453">
        <f>T126+U126</f>
        <v>1302</v>
      </c>
      <c r="W126" s="394">
        <f t="shared" si="213"/>
        <v>22.138836772983119</v>
      </c>
    </row>
    <row r="127" spans="1:26" ht="13.5" customHeight="1" thickBot="1">
      <c r="A127" s="466"/>
      <c r="B127" s="469"/>
      <c r="C127" s="470"/>
      <c r="D127" s="470"/>
      <c r="E127" s="470"/>
      <c r="F127" s="470"/>
      <c r="G127" s="470"/>
      <c r="H127" s="470"/>
      <c r="I127" s="451"/>
      <c r="J127" s="466"/>
      <c r="K127" s="466"/>
      <c r="L127" s="363" t="s">
        <v>26</v>
      </c>
      <c r="M127" s="391">
        <v>606</v>
      </c>
      <c r="N127" s="395">
        <v>444</v>
      </c>
      <c r="O127" s="454">
        <f>SUM(M127:N127)</f>
        <v>1050</v>
      </c>
      <c r="P127" s="397">
        <v>0</v>
      </c>
      <c r="Q127" s="453">
        <f>O127+P127</f>
        <v>1050</v>
      </c>
      <c r="R127" s="391">
        <v>853</v>
      </c>
      <c r="S127" s="395">
        <v>476</v>
      </c>
      <c r="T127" s="454">
        <f>SUM(R127:S127)</f>
        <v>1329</v>
      </c>
      <c r="U127" s="397">
        <v>0</v>
      </c>
      <c r="V127" s="453">
        <f>T127+U127</f>
        <v>1329</v>
      </c>
      <c r="W127" s="394">
        <f>IF(Q127=0,0,((V127/Q127)-1)*100)</f>
        <v>26.57142857142858</v>
      </c>
    </row>
    <row r="128" spans="1:26" ht="14.25" thickTop="1" thickBot="1">
      <c r="A128" s="449"/>
      <c r="B128" s="450"/>
      <c r="C128" s="449"/>
      <c r="D128" s="449"/>
      <c r="E128" s="449"/>
      <c r="F128" s="449"/>
      <c r="G128" s="449"/>
      <c r="H128" s="449"/>
      <c r="I128" s="451"/>
      <c r="J128" s="449"/>
      <c r="L128" s="456" t="s">
        <v>58</v>
      </c>
      <c r="M128" s="457">
        <f>+M125+M126+M127</f>
        <v>1880</v>
      </c>
      <c r="N128" s="458">
        <f t="shared" ref="N128" si="223">+N125+N126+N127</f>
        <v>1301</v>
      </c>
      <c r="O128" s="457">
        <f t="shared" ref="O128" si="224">+O125+O126+O127</f>
        <v>3181</v>
      </c>
      <c r="P128" s="457">
        <f t="shared" ref="P128" si="225">+P125+P126+P127</f>
        <v>0</v>
      </c>
      <c r="Q128" s="457">
        <f t="shared" ref="Q128" si="226">+Q125+Q126+Q127</f>
        <v>3181</v>
      </c>
      <c r="R128" s="457">
        <f t="shared" ref="R128" si="227">+R125+R126+R127</f>
        <v>2282</v>
      </c>
      <c r="S128" s="458">
        <f t="shared" ref="S128" si="228">+S125+S126+S127</f>
        <v>1419</v>
      </c>
      <c r="T128" s="457">
        <f t="shared" ref="T128" si="229">+T125+T126+T127</f>
        <v>3701</v>
      </c>
      <c r="U128" s="457">
        <f t="shared" ref="U128" si="230">+U125+U126+U127</f>
        <v>0</v>
      </c>
      <c r="V128" s="457">
        <f t="shared" ref="V128" si="231">+V125+V126+V127</f>
        <v>3701</v>
      </c>
      <c r="W128" s="460">
        <f t="shared" ref="W128" si="232">IF(Q128=0,0,((V128/Q128)-1)*100)</f>
        <v>16.34706067274443</v>
      </c>
    </row>
    <row r="129" spans="1:27" s="355" customFormat="1" ht="14.25" thickTop="1" thickBot="1">
      <c r="A129" s="449"/>
      <c r="B129" s="450"/>
      <c r="C129" s="449"/>
      <c r="D129" s="449"/>
      <c r="E129" s="449"/>
      <c r="F129" s="449"/>
      <c r="G129" s="449"/>
      <c r="H129" s="449"/>
      <c r="I129" s="451"/>
      <c r="J129" s="449"/>
      <c r="L129" s="456" t="s">
        <v>92</v>
      </c>
      <c r="M129" s="457">
        <f>+M120+M124+M125+M126+M127</f>
        <v>5867</v>
      </c>
      <c r="N129" s="458">
        <f t="shared" ref="N129:V129" si="233">+N120+N124+N125+N126+N127</f>
        <v>5085</v>
      </c>
      <c r="O129" s="457">
        <f t="shared" si="233"/>
        <v>10952</v>
      </c>
      <c r="P129" s="457">
        <f t="shared" si="233"/>
        <v>0</v>
      </c>
      <c r="Q129" s="457">
        <f t="shared" si="233"/>
        <v>10952</v>
      </c>
      <c r="R129" s="457">
        <f t="shared" si="233"/>
        <v>6326</v>
      </c>
      <c r="S129" s="458">
        <f t="shared" si="233"/>
        <v>4869</v>
      </c>
      <c r="T129" s="457">
        <f t="shared" si="233"/>
        <v>11195</v>
      </c>
      <c r="U129" s="457">
        <f t="shared" si="233"/>
        <v>416</v>
      </c>
      <c r="V129" s="459">
        <f t="shared" si="233"/>
        <v>11611</v>
      </c>
      <c r="W129" s="460">
        <f>IF(Q129=0,0,((V129/Q129)-1)*100)</f>
        <v>6.0171658144631213</v>
      </c>
      <c r="X129" s="358"/>
      <c r="Y129" s="455"/>
      <c r="Z129" s="455"/>
      <c r="AA129" s="420"/>
    </row>
    <row r="130" spans="1:27" ht="14.25" thickTop="1" thickBot="1">
      <c r="A130" s="449"/>
      <c r="B130" s="450"/>
      <c r="C130" s="449"/>
      <c r="D130" s="449"/>
      <c r="E130" s="449"/>
      <c r="F130" s="449"/>
      <c r="G130" s="449"/>
      <c r="H130" s="449"/>
      <c r="I130" s="451"/>
      <c r="J130" s="449"/>
      <c r="L130" s="456" t="s">
        <v>89</v>
      </c>
      <c r="M130" s="457">
        <f>+M116+M120+M124+M128</f>
        <v>8072</v>
      </c>
      <c r="N130" s="458">
        <f t="shared" ref="N130:V130" si="234">+N116+N120+N124+N128</f>
        <v>6768</v>
      </c>
      <c r="O130" s="457">
        <f t="shared" si="234"/>
        <v>14840</v>
      </c>
      <c r="P130" s="457">
        <f t="shared" si="234"/>
        <v>0</v>
      </c>
      <c r="Q130" s="459">
        <f t="shared" si="234"/>
        <v>14840</v>
      </c>
      <c r="R130" s="457">
        <f t="shared" si="234"/>
        <v>8030</v>
      </c>
      <c r="S130" s="458">
        <f t="shared" si="234"/>
        <v>6878</v>
      </c>
      <c r="T130" s="457">
        <f t="shared" si="234"/>
        <v>14908</v>
      </c>
      <c r="U130" s="457">
        <f t="shared" si="234"/>
        <v>417</v>
      </c>
      <c r="V130" s="459">
        <f t="shared" si="234"/>
        <v>15325</v>
      </c>
      <c r="W130" s="460">
        <f t="shared" ref="W130" si="235">IF(Q130=0,0,((V130/Q130)-1)*100)</f>
        <v>3.2681940700808543</v>
      </c>
      <c r="Y130" s="455"/>
      <c r="Z130" s="455"/>
    </row>
    <row r="131" spans="1:27" ht="14.25" thickTop="1" thickBot="1">
      <c r="B131" s="450"/>
      <c r="C131" s="449"/>
      <c r="D131" s="449"/>
      <c r="E131" s="449"/>
      <c r="F131" s="449"/>
      <c r="G131" s="449"/>
      <c r="H131" s="449"/>
      <c r="I131" s="451"/>
      <c r="L131" s="439" t="s">
        <v>59</v>
      </c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471"/>
    </row>
    <row r="132" spans="1:27" ht="13.5" thickTop="1">
      <c r="B132" s="450"/>
      <c r="C132" s="449"/>
      <c r="D132" s="449"/>
      <c r="E132" s="449"/>
      <c r="F132" s="449"/>
      <c r="G132" s="449"/>
      <c r="H132" s="449"/>
      <c r="I132" s="451"/>
      <c r="L132" s="1560" t="s">
        <v>46</v>
      </c>
      <c r="M132" s="1561"/>
      <c r="N132" s="1561"/>
      <c r="O132" s="1561"/>
      <c r="P132" s="1561"/>
      <c r="Q132" s="1561"/>
      <c r="R132" s="1561"/>
      <c r="S132" s="1561"/>
      <c r="T132" s="1561"/>
      <c r="U132" s="1561"/>
      <c r="V132" s="1561"/>
      <c r="W132" s="1562"/>
    </row>
    <row r="133" spans="1:27" ht="18" thickBot="1">
      <c r="B133" s="450"/>
      <c r="C133" s="449"/>
      <c r="D133" s="449"/>
      <c r="E133" s="449"/>
      <c r="F133" s="449"/>
      <c r="G133" s="449"/>
      <c r="H133" s="449"/>
      <c r="I133" s="451"/>
      <c r="L133" s="1563" t="s">
        <v>56</v>
      </c>
      <c r="M133" s="1564"/>
      <c r="N133" s="1564"/>
      <c r="O133" s="1564"/>
      <c r="P133" s="1564"/>
      <c r="Q133" s="1564"/>
      <c r="R133" s="1564"/>
      <c r="S133" s="1564"/>
      <c r="T133" s="1564"/>
      <c r="U133" s="1564"/>
      <c r="V133" s="1564"/>
      <c r="W133" s="1565"/>
      <c r="Z133" s="472"/>
    </row>
    <row r="134" spans="1:27" ht="18.75" thickTop="1" thickBot="1">
      <c r="B134" s="450"/>
      <c r="C134" s="449"/>
      <c r="D134" s="449"/>
      <c r="E134" s="449"/>
      <c r="F134" s="449"/>
      <c r="G134" s="449"/>
      <c r="H134" s="449"/>
      <c r="I134" s="451"/>
      <c r="L134" s="359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442" t="s">
        <v>40</v>
      </c>
      <c r="Z134" s="473"/>
    </row>
    <row r="135" spans="1:27" ht="14.25" thickTop="1" thickBot="1">
      <c r="B135" s="359"/>
      <c r="C135" s="355"/>
      <c r="D135" s="355"/>
      <c r="E135" s="355"/>
      <c r="F135" s="355"/>
      <c r="G135" s="355"/>
      <c r="H135" s="355"/>
      <c r="I135" s="360"/>
      <c r="L135" s="361"/>
      <c r="M135" s="1572" t="s">
        <v>90</v>
      </c>
      <c r="N135" s="1573"/>
      <c r="O135" s="1573"/>
      <c r="P135" s="1573"/>
      <c r="Q135" s="1574"/>
      <c r="R135" s="1572" t="s">
        <v>91</v>
      </c>
      <c r="S135" s="1573"/>
      <c r="T135" s="1573"/>
      <c r="U135" s="1573"/>
      <c r="V135" s="1574"/>
      <c r="W135" s="362" t="s">
        <v>4</v>
      </c>
    </row>
    <row r="136" spans="1:27" ht="18" thickTop="1">
      <c r="B136" s="450"/>
      <c r="C136" s="449"/>
      <c r="D136" s="449"/>
      <c r="E136" s="449"/>
      <c r="F136" s="449"/>
      <c r="G136" s="449"/>
      <c r="H136" s="449"/>
      <c r="I136" s="451"/>
      <c r="L136" s="363" t="s">
        <v>5</v>
      </c>
      <c r="M136" s="364"/>
      <c r="N136" s="368"/>
      <c r="O136" s="443"/>
      <c r="P136" s="370"/>
      <c r="Q136" s="444"/>
      <c r="R136" s="364"/>
      <c r="S136" s="368"/>
      <c r="T136" s="443"/>
      <c r="U136" s="370"/>
      <c r="V136" s="444"/>
      <c r="W136" s="367" t="s">
        <v>6</v>
      </c>
      <c r="Z136" s="473"/>
    </row>
    <row r="137" spans="1:27" ht="13.5" thickBot="1">
      <c r="B137" s="450"/>
      <c r="C137" s="449"/>
      <c r="D137" s="449"/>
      <c r="E137" s="449"/>
      <c r="F137" s="449"/>
      <c r="G137" s="449"/>
      <c r="H137" s="449"/>
      <c r="I137" s="451"/>
      <c r="L137" s="371"/>
      <c r="M137" s="376" t="s">
        <v>41</v>
      </c>
      <c r="N137" s="377" t="s">
        <v>42</v>
      </c>
      <c r="O137" s="445" t="s">
        <v>43</v>
      </c>
      <c r="P137" s="379" t="s">
        <v>13</v>
      </c>
      <c r="Q137" s="446" t="s">
        <v>9</v>
      </c>
      <c r="R137" s="376" t="s">
        <v>41</v>
      </c>
      <c r="S137" s="377" t="s">
        <v>42</v>
      </c>
      <c r="T137" s="445" t="s">
        <v>43</v>
      </c>
      <c r="U137" s="379" t="s">
        <v>13</v>
      </c>
      <c r="V137" s="446" t="s">
        <v>9</v>
      </c>
      <c r="W137" s="375"/>
    </row>
    <row r="138" spans="1:27" ht="4.5" customHeight="1" thickTop="1">
      <c r="B138" s="450"/>
      <c r="C138" s="449"/>
      <c r="D138" s="449"/>
      <c r="E138" s="449"/>
      <c r="F138" s="449"/>
      <c r="G138" s="449"/>
      <c r="H138" s="449"/>
      <c r="I138" s="451"/>
      <c r="L138" s="363"/>
      <c r="M138" s="384"/>
      <c r="N138" s="385"/>
      <c r="O138" s="447"/>
      <c r="P138" s="387"/>
      <c r="Q138" s="448"/>
      <c r="R138" s="384"/>
      <c r="S138" s="385"/>
      <c r="T138" s="447"/>
      <c r="U138" s="387"/>
      <c r="V138" s="448"/>
      <c r="W138" s="389"/>
    </row>
    <row r="139" spans="1:27">
      <c r="B139" s="450"/>
      <c r="C139" s="449"/>
      <c r="D139" s="449"/>
      <c r="E139" s="449"/>
      <c r="F139" s="449"/>
      <c r="G139" s="449"/>
      <c r="H139" s="449"/>
      <c r="I139" s="451"/>
      <c r="L139" s="363" t="s">
        <v>14</v>
      </c>
      <c r="M139" s="391">
        <f t="shared" ref="M139:N141" si="236">+M87+M113</f>
        <v>1565</v>
      </c>
      <c r="N139" s="395">
        <f t="shared" si="236"/>
        <v>1821</v>
      </c>
      <c r="O139" s="452">
        <f>+M139+N139</f>
        <v>3386</v>
      </c>
      <c r="P139" s="397">
        <f>+P87+P113</f>
        <v>0</v>
      </c>
      <c r="Q139" s="453">
        <f>+O139+P139</f>
        <v>3386</v>
      </c>
      <c r="R139" s="391">
        <f t="shared" ref="R139:S141" si="237">+R87+R113</f>
        <v>1598</v>
      </c>
      <c r="S139" s="395">
        <f t="shared" si="237"/>
        <v>1944</v>
      </c>
      <c r="T139" s="452">
        <f>+R139+S139</f>
        <v>3542</v>
      </c>
      <c r="U139" s="397">
        <f>+U87+U113</f>
        <v>0</v>
      </c>
      <c r="V139" s="453">
        <f>+T139+U139</f>
        <v>3542</v>
      </c>
      <c r="W139" s="394">
        <f t="shared" ref="W139:W147" si="238">IF(Q139=0,0,((V139/Q139)-1)*100)</f>
        <v>4.6072061429415223</v>
      </c>
      <c r="Z139" s="455"/>
    </row>
    <row r="140" spans="1:27">
      <c r="B140" s="450"/>
      <c r="C140" s="449"/>
      <c r="D140" s="449"/>
      <c r="E140" s="449"/>
      <c r="F140" s="449"/>
      <c r="G140" s="449"/>
      <c r="H140" s="449"/>
      <c r="I140" s="451"/>
      <c r="L140" s="363" t="s">
        <v>15</v>
      </c>
      <c r="M140" s="391">
        <f t="shared" si="236"/>
        <v>1750</v>
      </c>
      <c r="N140" s="395">
        <f t="shared" si="236"/>
        <v>2116</v>
      </c>
      <c r="O140" s="452">
        <f t="shared" ref="O140:O141" si="239">+M140+N140</f>
        <v>3866</v>
      </c>
      <c r="P140" s="397">
        <f>+P88+P114</f>
        <v>0</v>
      </c>
      <c r="Q140" s="453">
        <f t="shared" ref="Q140:Q141" si="240">+O140+P140</f>
        <v>3866</v>
      </c>
      <c r="R140" s="391">
        <f t="shared" si="237"/>
        <v>2044</v>
      </c>
      <c r="S140" s="395">
        <f t="shared" si="237"/>
        <v>2558</v>
      </c>
      <c r="T140" s="452">
        <f t="shared" ref="T140:T141" si="241">+R140+S140</f>
        <v>4602</v>
      </c>
      <c r="U140" s="397">
        <f>+U88+U114</f>
        <v>48</v>
      </c>
      <c r="V140" s="453">
        <f t="shared" ref="V140:V141" si="242">+T140+U140</f>
        <v>4650</v>
      </c>
      <c r="W140" s="394">
        <f t="shared" si="238"/>
        <v>20.279358510087953</v>
      </c>
      <c r="Z140" s="455"/>
    </row>
    <row r="141" spans="1:27" ht="13.5" thickBot="1">
      <c r="B141" s="450"/>
      <c r="C141" s="449"/>
      <c r="D141" s="449"/>
      <c r="E141" s="449"/>
      <c r="F141" s="449"/>
      <c r="G141" s="449"/>
      <c r="H141" s="449"/>
      <c r="I141" s="451"/>
      <c r="L141" s="371" t="s">
        <v>16</v>
      </c>
      <c r="M141" s="391">
        <f t="shared" si="236"/>
        <v>1650</v>
      </c>
      <c r="N141" s="395">
        <f t="shared" si="236"/>
        <v>2478</v>
      </c>
      <c r="O141" s="452">
        <f t="shared" si="239"/>
        <v>4128</v>
      </c>
      <c r="P141" s="397">
        <f>+P89+P115</f>
        <v>0</v>
      </c>
      <c r="Q141" s="453">
        <f t="shared" si="240"/>
        <v>4128</v>
      </c>
      <c r="R141" s="391">
        <f t="shared" si="237"/>
        <v>1974</v>
      </c>
      <c r="S141" s="395">
        <f t="shared" si="237"/>
        <v>2623</v>
      </c>
      <c r="T141" s="452">
        <f t="shared" si="241"/>
        <v>4597</v>
      </c>
      <c r="U141" s="397">
        <f>+U89+U115</f>
        <v>548</v>
      </c>
      <c r="V141" s="453">
        <f t="shared" si="242"/>
        <v>5145</v>
      </c>
      <c r="W141" s="394">
        <f t="shared" si="238"/>
        <v>24.636627906976738</v>
      </c>
      <c r="Z141" s="455"/>
    </row>
    <row r="142" spans="1:27" ht="14.25" thickTop="1" thickBot="1">
      <c r="B142" s="450"/>
      <c r="C142" s="449"/>
      <c r="D142" s="449"/>
      <c r="E142" s="449"/>
      <c r="F142" s="449"/>
      <c r="G142" s="449"/>
      <c r="H142" s="449"/>
      <c r="I142" s="451"/>
      <c r="L142" s="456" t="s">
        <v>55</v>
      </c>
      <c r="M142" s="457">
        <f t="shared" ref="M142:Q142" si="243">+M139+M140+M141</f>
        <v>4965</v>
      </c>
      <c r="N142" s="458">
        <f t="shared" si="243"/>
        <v>6415</v>
      </c>
      <c r="O142" s="457">
        <f t="shared" si="243"/>
        <v>11380</v>
      </c>
      <c r="P142" s="457">
        <f t="shared" si="243"/>
        <v>0</v>
      </c>
      <c r="Q142" s="459">
        <f t="shared" si="243"/>
        <v>11380</v>
      </c>
      <c r="R142" s="457">
        <f t="shared" ref="R142:V142" si="244">+R139+R140+R141</f>
        <v>5616</v>
      </c>
      <c r="S142" s="458">
        <f t="shared" si="244"/>
        <v>7125</v>
      </c>
      <c r="T142" s="457">
        <f t="shared" si="244"/>
        <v>12741</v>
      </c>
      <c r="U142" s="457">
        <f t="shared" si="244"/>
        <v>596</v>
      </c>
      <c r="V142" s="459">
        <f t="shared" si="244"/>
        <v>13337</v>
      </c>
      <c r="W142" s="460">
        <f t="shared" si="238"/>
        <v>17.196836555360285</v>
      </c>
      <c r="Y142" s="455"/>
      <c r="Z142" s="455"/>
    </row>
    <row r="143" spans="1:27" ht="13.5" thickTop="1">
      <c r="B143" s="450"/>
      <c r="C143" s="449"/>
      <c r="D143" s="449"/>
      <c r="E143" s="449"/>
      <c r="F143" s="449"/>
      <c r="G143" s="449"/>
      <c r="H143" s="449"/>
      <c r="I143" s="451"/>
      <c r="L143" s="363" t="s">
        <v>18</v>
      </c>
      <c r="M143" s="391">
        <f t="shared" ref="M143:N145" si="245">+M91+M117</f>
        <v>1470</v>
      </c>
      <c r="N143" s="395">
        <f t="shared" si="245"/>
        <v>2459</v>
      </c>
      <c r="O143" s="452">
        <f t="shared" ref="O143" si="246">+M143+N143</f>
        <v>3929</v>
      </c>
      <c r="P143" s="397">
        <f>+P91+P117</f>
        <v>0</v>
      </c>
      <c r="Q143" s="453">
        <f t="shared" ref="Q143" si="247">+O143+P143</f>
        <v>3929</v>
      </c>
      <c r="R143" s="391">
        <f t="shared" ref="R143:S145" si="248">+R91+R117</f>
        <v>1772</v>
      </c>
      <c r="S143" s="395">
        <f t="shared" si="248"/>
        <v>2716</v>
      </c>
      <c r="T143" s="452">
        <f t="shared" ref="T143" si="249">+R143+S143</f>
        <v>4488</v>
      </c>
      <c r="U143" s="397">
        <f>+U91+U117</f>
        <v>255</v>
      </c>
      <c r="V143" s="453">
        <f t="shared" ref="V143" si="250">+T143+U143</f>
        <v>4743</v>
      </c>
      <c r="W143" s="394">
        <f t="shared" si="238"/>
        <v>20.717739882921869</v>
      </c>
      <c r="Y143" s="455"/>
      <c r="Z143" s="455"/>
    </row>
    <row r="144" spans="1:27">
      <c r="B144" s="450"/>
      <c r="C144" s="449"/>
      <c r="D144" s="449"/>
      <c r="E144" s="449"/>
      <c r="F144" s="449"/>
      <c r="G144" s="449"/>
      <c r="H144" s="449"/>
      <c r="I144" s="451"/>
      <c r="L144" s="363" t="s">
        <v>19</v>
      </c>
      <c r="M144" s="391">
        <f t="shared" si="245"/>
        <v>1478</v>
      </c>
      <c r="N144" s="395">
        <f t="shared" si="245"/>
        <v>2319</v>
      </c>
      <c r="O144" s="452">
        <f>+M144+N144</f>
        <v>3797</v>
      </c>
      <c r="P144" s="397">
        <f>+P92+P118</f>
        <v>0</v>
      </c>
      <c r="Q144" s="453">
        <f>+O144+P144</f>
        <v>3797</v>
      </c>
      <c r="R144" s="391">
        <f t="shared" si="248"/>
        <v>1289</v>
      </c>
      <c r="S144" s="395">
        <f t="shared" si="248"/>
        <v>1569</v>
      </c>
      <c r="T144" s="452">
        <f>+R144+S144</f>
        <v>2858</v>
      </c>
      <c r="U144" s="397">
        <f>+U92+U118</f>
        <v>402</v>
      </c>
      <c r="V144" s="453">
        <f>+T144+U144</f>
        <v>3260</v>
      </c>
      <c r="W144" s="394">
        <f>IF(Q144=0,0,((V144/Q144)-1)*100)</f>
        <v>-14.142744271793518</v>
      </c>
      <c r="Y144" s="455"/>
      <c r="Z144" s="455"/>
    </row>
    <row r="145" spans="1:27" ht="13.5" thickBot="1">
      <c r="B145" s="450"/>
      <c r="C145" s="449"/>
      <c r="D145" s="449"/>
      <c r="E145" s="449"/>
      <c r="F145" s="449"/>
      <c r="G145" s="449"/>
      <c r="H145" s="449"/>
      <c r="I145" s="451"/>
      <c r="L145" s="363" t="s">
        <v>20</v>
      </c>
      <c r="M145" s="391">
        <f t="shared" si="245"/>
        <v>1571</v>
      </c>
      <c r="N145" s="395">
        <f t="shared" si="245"/>
        <v>2597</v>
      </c>
      <c r="O145" s="452">
        <f>+M145+N145</f>
        <v>4168</v>
      </c>
      <c r="P145" s="397">
        <f>+P93+P119</f>
        <v>0</v>
      </c>
      <c r="Q145" s="453">
        <f>+O145+P145</f>
        <v>4168</v>
      </c>
      <c r="R145" s="391">
        <f t="shared" si="248"/>
        <v>2194</v>
      </c>
      <c r="S145" s="395">
        <f t="shared" si="248"/>
        <v>2538</v>
      </c>
      <c r="T145" s="452">
        <f>+R145+S145</f>
        <v>4732</v>
      </c>
      <c r="U145" s="397">
        <f>+U93+U119</f>
        <v>387</v>
      </c>
      <c r="V145" s="453">
        <f>+T145+U145</f>
        <v>5119</v>
      </c>
      <c r="W145" s="394">
        <f>IF(Q145=0,0,((V145/Q145)-1)*100)</f>
        <v>22.816698656429946</v>
      </c>
      <c r="Y145" s="455"/>
      <c r="Z145" s="455"/>
    </row>
    <row r="146" spans="1:27" ht="14.25" thickTop="1" thickBot="1">
      <c r="A146" s="449"/>
      <c r="B146" s="450"/>
      <c r="C146" s="449"/>
      <c r="D146" s="449"/>
      <c r="E146" s="449"/>
      <c r="F146" s="449"/>
      <c r="G146" s="449"/>
      <c r="H146" s="449"/>
      <c r="I146" s="451"/>
      <c r="J146" s="449"/>
      <c r="L146" s="456" t="s">
        <v>87</v>
      </c>
      <c r="M146" s="457">
        <f>+M143+M144+M145</f>
        <v>4519</v>
      </c>
      <c r="N146" s="458">
        <f t="shared" ref="N146" si="251">+N143+N144+N145</f>
        <v>7375</v>
      </c>
      <c r="O146" s="457">
        <f t="shared" ref="O146" si="252">+O143+O144+O145</f>
        <v>11894</v>
      </c>
      <c r="P146" s="457">
        <f t="shared" ref="P146" si="253">+P143+P144+P145</f>
        <v>0</v>
      </c>
      <c r="Q146" s="459">
        <f t="shared" ref="Q146" si="254">+Q143+Q144+Q145</f>
        <v>11894</v>
      </c>
      <c r="R146" s="457">
        <f t="shared" ref="R146" si="255">+R143+R144+R145</f>
        <v>5255</v>
      </c>
      <c r="S146" s="458">
        <f t="shared" ref="S146" si="256">+S143+S144+S145</f>
        <v>6823</v>
      </c>
      <c r="T146" s="457">
        <f t="shared" ref="T146" si="257">+T143+T144+T145</f>
        <v>12078</v>
      </c>
      <c r="U146" s="457">
        <f t="shared" ref="U146" si="258">+U143+U144+U145</f>
        <v>1044</v>
      </c>
      <c r="V146" s="459">
        <f t="shared" ref="V146" si="259">+V143+V144+V145</f>
        <v>13122</v>
      </c>
      <c r="W146" s="460">
        <f t="shared" ref="W146" si="260">IF(Q146=0,0,((V146/Q146)-1)*100)</f>
        <v>10.324533378173872</v>
      </c>
      <c r="Y146" s="455"/>
      <c r="Z146" s="455"/>
    </row>
    <row r="147" spans="1:27" ht="13.5" thickTop="1">
      <c r="B147" s="450"/>
      <c r="C147" s="449"/>
      <c r="D147" s="449"/>
      <c r="E147" s="449"/>
      <c r="F147" s="449"/>
      <c r="G147" s="449"/>
      <c r="H147" s="449"/>
      <c r="I147" s="451"/>
      <c r="L147" s="363" t="s">
        <v>21</v>
      </c>
      <c r="M147" s="391">
        <f t="shared" ref="M147:N149" si="261">+M95+M121</f>
        <v>1250</v>
      </c>
      <c r="N147" s="395">
        <f t="shared" si="261"/>
        <v>1964</v>
      </c>
      <c r="O147" s="452">
        <f t="shared" ref="O147" si="262">+M147+N147</f>
        <v>3214</v>
      </c>
      <c r="P147" s="397">
        <f>+P95+P121</f>
        <v>11</v>
      </c>
      <c r="Q147" s="453">
        <f t="shared" ref="Q147" si="263">+O147+P147</f>
        <v>3225</v>
      </c>
      <c r="R147" s="391">
        <f t="shared" ref="R147:S149" si="264">+R95+R121</f>
        <v>1681</v>
      </c>
      <c r="S147" s="395">
        <f t="shared" si="264"/>
        <v>2061</v>
      </c>
      <c r="T147" s="452">
        <f t="shared" ref="T147" si="265">+R147+S147</f>
        <v>3742</v>
      </c>
      <c r="U147" s="397">
        <f>+U95+U121</f>
        <v>328</v>
      </c>
      <c r="V147" s="453">
        <f t="shared" ref="V147" si="266">+T147+U147</f>
        <v>4070</v>
      </c>
      <c r="W147" s="394">
        <f t="shared" si="238"/>
        <v>26.201550387596907</v>
      </c>
      <c r="Y147" s="455"/>
      <c r="Z147" s="455"/>
    </row>
    <row r="148" spans="1:27">
      <c r="B148" s="450"/>
      <c r="C148" s="449"/>
      <c r="D148" s="449"/>
      <c r="E148" s="449"/>
      <c r="F148" s="449"/>
      <c r="G148" s="449"/>
      <c r="H148" s="449"/>
      <c r="I148" s="451"/>
      <c r="L148" s="363" t="s">
        <v>88</v>
      </c>
      <c r="M148" s="391">
        <f t="shared" si="261"/>
        <v>1390</v>
      </c>
      <c r="N148" s="395">
        <f t="shared" si="261"/>
        <v>2121</v>
      </c>
      <c r="O148" s="452">
        <f>+M148+N148</f>
        <v>3511</v>
      </c>
      <c r="P148" s="397">
        <f>+P96+P122</f>
        <v>0</v>
      </c>
      <c r="Q148" s="453">
        <f>+O148+P148</f>
        <v>3511</v>
      </c>
      <c r="R148" s="391">
        <f t="shared" si="264"/>
        <v>1571</v>
      </c>
      <c r="S148" s="395">
        <f t="shared" si="264"/>
        <v>2479</v>
      </c>
      <c r="T148" s="452">
        <f>+R148+S148</f>
        <v>4050</v>
      </c>
      <c r="U148" s="397">
        <f>+U96+U122</f>
        <v>229</v>
      </c>
      <c r="V148" s="453">
        <f>+T148+U148</f>
        <v>4279</v>
      </c>
      <c r="W148" s="394">
        <f t="shared" ref="W148" si="267">IF(Q148=0,0,((V148/Q148)-1)*100)</f>
        <v>21.874109940187992</v>
      </c>
      <c r="Y148" s="455"/>
      <c r="Z148" s="455"/>
    </row>
    <row r="149" spans="1:27" ht="13.5" thickBot="1">
      <c r="B149" s="450"/>
      <c r="C149" s="449"/>
      <c r="D149" s="449"/>
      <c r="E149" s="449"/>
      <c r="F149" s="449"/>
      <c r="G149" s="449"/>
      <c r="H149" s="449"/>
      <c r="I149" s="451"/>
      <c r="L149" s="363" t="s">
        <v>22</v>
      </c>
      <c r="M149" s="391">
        <f t="shared" si="261"/>
        <v>1335</v>
      </c>
      <c r="N149" s="395">
        <f t="shared" si="261"/>
        <v>1671</v>
      </c>
      <c r="O149" s="454">
        <f>+M149+N149</f>
        <v>3006</v>
      </c>
      <c r="P149" s="402">
        <f>+P97+P123</f>
        <v>0</v>
      </c>
      <c r="Q149" s="453">
        <f>+O149+P149</f>
        <v>3006</v>
      </c>
      <c r="R149" s="391">
        <f t="shared" si="264"/>
        <v>1541</v>
      </c>
      <c r="S149" s="395">
        <f t="shared" si="264"/>
        <v>1979</v>
      </c>
      <c r="T149" s="454">
        <f>+R149+S149</f>
        <v>3520</v>
      </c>
      <c r="U149" s="402">
        <f>+U97+U123</f>
        <v>208</v>
      </c>
      <c r="V149" s="453">
        <f>+T149+U149</f>
        <v>3728</v>
      </c>
      <c r="W149" s="394">
        <f>IF(Q149=0,0,((V149/Q149)-1)*100)</f>
        <v>24.018629407850955</v>
      </c>
      <c r="Y149" s="455"/>
      <c r="Z149" s="455"/>
    </row>
    <row r="150" spans="1:27" ht="14.25" thickTop="1" thickBot="1">
      <c r="A150" s="449"/>
      <c r="B150" s="450"/>
      <c r="C150" s="449"/>
      <c r="D150" s="449"/>
      <c r="E150" s="449"/>
      <c r="F150" s="449"/>
      <c r="G150" s="449"/>
      <c r="H150" s="449"/>
      <c r="I150" s="451"/>
      <c r="J150" s="449"/>
      <c r="L150" s="461" t="s">
        <v>60</v>
      </c>
      <c r="M150" s="462">
        <f>+M147+M148+M149</f>
        <v>3975</v>
      </c>
      <c r="N150" s="462">
        <f t="shared" ref="N150" si="268">+N147+N148+N149</f>
        <v>5756</v>
      </c>
      <c r="O150" s="463">
        <f t="shared" ref="O150" si="269">+O147+O148+O149</f>
        <v>9731</v>
      </c>
      <c r="P150" s="463">
        <f t="shared" ref="P150" si="270">+P147+P148+P149</f>
        <v>11</v>
      </c>
      <c r="Q150" s="463">
        <f t="shared" ref="Q150" si="271">+Q147+Q148+Q149</f>
        <v>9742</v>
      </c>
      <c r="R150" s="462">
        <f t="shared" ref="R150" si="272">+R147+R148+R149</f>
        <v>4793</v>
      </c>
      <c r="S150" s="462">
        <f t="shared" ref="S150" si="273">+S147+S148+S149</f>
        <v>6519</v>
      </c>
      <c r="T150" s="463">
        <f t="shared" ref="T150" si="274">+T147+T148+T149</f>
        <v>11312</v>
      </c>
      <c r="U150" s="463">
        <f t="shared" ref="U150" si="275">+U147+U148+U149</f>
        <v>765</v>
      </c>
      <c r="V150" s="463">
        <f t="shared" ref="V150" si="276">+V147+V148+V149</f>
        <v>12077</v>
      </c>
      <c r="W150" s="464">
        <f>IF(Q150=0,0,((V150/Q150)-1)*100)</f>
        <v>23.968384315335655</v>
      </c>
      <c r="Y150" s="455"/>
      <c r="Z150" s="455"/>
    </row>
    <row r="151" spans="1:27" ht="13.5" thickTop="1">
      <c r="A151" s="449"/>
      <c r="B151" s="450"/>
      <c r="C151" s="449"/>
      <c r="D151" s="449"/>
      <c r="E151" s="449"/>
      <c r="F151" s="449"/>
      <c r="G151" s="449"/>
      <c r="H151" s="449"/>
      <c r="I151" s="451"/>
      <c r="J151" s="449"/>
      <c r="L151" s="363" t="s">
        <v>24</v>
      </c>
      <c r="M151" s="391">
        <f t="shared" ref="M151:N153" si="277">+M99+M125</f>
        <v>1343</v>
      </c>
      <c r="N151" s="395">
        <f t="shared" si="277"/>
        <v>1629</v>
      </c>
      <c r="O151" s="454">
        <f>+M151+N151</f>
        <v>2972</v>
      </c>
      <c r="P151" s="433">
        <f>+P99+P125</f>
        <v>0</v>
      </c>
      <c r="Q151" s="453">
        <f>+O151+P151</f>
        <v>2972</v>
      </c>
      <c r="R151" s="391">
        <f t="shared" ref="R151:S153" si="278">+R99+R125</f>
        <v>1590</v>
      </c>
      <c r="S151" s="395">
        <f t="shared" si="278"/>
        <v>1724</v>
      </c>
      <c r="T151" s="454">
        <f>+R151+S151</f>
        <v>3314</v>
      </c>
      <c r="U151" s="433">
        <f>+U99+U125</f>
        <v>341</v>
      </c>
      <c r="V151" s="453">
        <f>+T151+U151</f>
        <v>3655</v>
      </c>
      <c r="W151" s="394">
        <f>IF(Q151=0,0,((V151/Q151)-1)*100)</f>
        <v>22.98115746971736</v>
      </c>
    </row>
    <row r="152" spans="1:27">
      <c r="A152" s="449"/>
      <c r="B152" s="474"/>
      <c r="C152" s="475"/>
      <c r="D152" s="475"/>
      <c r="E152" s="476"/>
      <c r="F152" s="475"/>
      <c r="G152" s="475"/>
      <c r="H152" s="476"/>
      <c r="I152" s="477"/>
      <c r="J152" s="449"/>
      <c r="L152" s="363" t="s">
        <v>25</v>
      </c>
      <c r="M152" s="391">
        <f t="shared" si="277"/>
        <v>1239</v>
      </c>
      <c r="N152" s="395">
        <f t="shared" si="277"/>
        <v>1523</v>
      </c>
      <c r="O152" s="454">
        <f>+M152+N152</f>
        <v>2762</v>
      </c>
      <c r="P152" s="397">
        <f>+P100+P126</f>
        <v>1</v>
      </c>
      <c r="Q152" s="453">
        <f>+O152+P152</f>
        <v>2763</v>
      </c>
      <c r="R152" s="391">
        <f t="shared" si="278"/>
        <v>1883</v>
      </c>
      <c r="S152" s="395">
        <f t="shared" si="278"/>
        <v>1902</v>
      </c>
      <c r="T152" s="454">
        <f>+R152+S152</f>
        <v>3785</v>
      </c>
      <c r="U152" s="397">
        <f>+U100+U126</f>
        <v>316</v>
      </c>
      <c r="V152" s="453">
        <f>+T152+U152</f>
        <v>4101</v>
      </c>
      <c r="W152" s="394">
        <f t="shared" ref="W152" si="279">IF(Q152=0,0,((V152/Q152)-1)*100)</f>
        <v>48.42562432138979</v>
      </c>
    </row>
    <row r="153" spans="1:27" ht="13.5" customHeight="1" thickBot="1">
      <c r="A153" s="466"/>
      <c r="B153" s="469"/>
      <c r="C153" s="470"/>
      <c r="D153" s="470"/>
      <c r="E153" s="470"/>
      <c r="F153" s="470"/>
      <c r="G153" s="470"/>
      <c r="H153" s="470"/>
      <c r="I153" s="478"/>
      <c r="J153" s="466"/>
      <c r="K153" s="466"/>
      <c r="L153" s="363" t="s">
        <v>26</v>
      </c>
      <c r="M153" s="391">
        <f t="shared" si="277"/>
        <v>1411</v>
      </c>
      <c r="N153" s="395">
        <f t="shared" si="277"/>
        <v>1661</v>
      </c>
      <c r="O153" s="454">
        <f t="shared" ref="O153" si="280">+M153+N153</f>
        <v>3072</v>
      </c>
      <c r="P153" s="397">
        <f>+P101+P127</f>
        <v>2</v>
      </c>
      <c r="Q153" s="453">
        <f t="shared" ref="Q153" si="281">+O153+P153</f>
        <v>3074</v>
      </c>
      <c r="R153" s="391">
        <f t="shared" si="278"/>
        <v>2236</v>
      </c>
      <c r="S153" s="395">
        <f t="shared" si="278"/>
        <v>2359</v>
      </c>
      <c r="T153" s="454">
        <f t="shared" ref="T153" si="282">+R153+S153</f>
        <v>4595</v>
      </c>
      <c r="U153" s="397">
        <f>+U101+U127</f>
        <v>321</v>
      </c>
      <c r="V153" s="453">
        <f t="shared" ref="V153" si="283">+T153+U153</f>
        <v>4916</v>
      </c>
      <c r="W153" s="394">
        <f>IF(Q153=0,0,((V153/Q153)-1)*100)</f>
        <v>59.921925829538061</v>
      </c>
    </row>
    <row r="154" spans="1:27" ht="14.25" thickTop="1" thickBot="1">
      <c r="A154" s="449"/>
      <c r="B154" s="450"/>
      <c r="C154" s="449"/>
      <c r="D154" s="449"/>
      <c r="E154" s="449"/>
      <c r="F154" s="449"/>
      <c r="G154" s="449"/>
      <c r="H154" s="449"/>
      <c r="I154" s="451"/>
      <c r="J154" s="449"/>
      <c r="L154" s="456" t="s">
        <v>58</v>
      </c>
      <c r="M154" s="457">
        <f>+M151+M152+M153</f>
        <v>3993</v>
      </c>
      <c r="N154" s="458">
        <f t="shared" ref="N154" si="284">+N151+N152+N153</f>
        <v>4813</v>
      </c>
      <c r="O154" s="457">
        <f t="shared" ref="O154" si="285">+O151+O152+O153</f>
        <v>8806</v>
      </c>
      <c r="P154" s="457">
        <f t="shared" ref="P154" si="286">+P151+P152+P153</f>
        <v>3</v>
      </c>
      <c r="Q154" s="457">
        <f t="shared" ref="Q154" si="287">+Q151+Q152+Q153</f>
        <v>8809</v>
      </c>
      <c r="R154" s="457">
        <f t="shared" ref="R154" si="288">+R151+R152+R153</f>
        <v>5709</v>
      </c>
      <c r="S154" s="458">
        <f t="shared" ref="S154" si="289">+S151+S152+S153</f>
        <v>5985</v>
      </c>
      <c r="T154" s="457">
        <f t="shared" ref="T154" si="290">+T151+T152+T153</f>
        <v>11694</v>
      </c>
      <c r="U154" s="457">
        <f t="shared" ref="U154" si="291">+U151+U152+U153</f>
        <v>978</v>
      </c>
      <c r="V154" s="457">
        <f t="shared" ref="V154" si="292">+V151+V152+V153</f>
        <v>12672</v>
      </c>
      <c r="W154" s="460">
        <f t="shared" ref="W154" si="293">IF(Q154=0,0,((V154/Q154)-1)*100)</f>
        <v>43.852877738676341</v>
      </c>
    </row>
    <row r="155" spans="1:27" s="355" customFormat="1" ht="14.25" thickTop="1" thickBot="1">
      <c r="A155" s="449"/>
      <c r="B155" s="450"/>
      <c r="C155" s="449"/>
      <c r="D155" s="449"/>
      <c r="E155" s="449"/>
      <c r="F155" s="449"/>
      <c r="G155" s="449"/>
      <c r="H155" s="449"/>
      <c r="I155" s="451"/>
      <c r="J155" s="449"/>
      <c r="L155" s="456" t="s">
        <v>92</v>
      </c>
      <c r="M155" s="457">
        <f>+M146+M150+M151+M152+M153</f>
        <v>12487</v>
      </c>
      <c r="N155" s="458">
        <f t="shared" ref="N155:V155" si="294">+N146+N150+N151+N152+N153</f>
        <v>17944</v>
      </c>
      <c r="O155" s="457">
        <f t="shared" si="294"/>
        <v>30431</v>
      </c>
      <c r="P155" s="457">
        <f t="shared" si="294"/>
        <v>14</v>
      </c>
      <c r="Q155" s="457">
        <f t="shared" si="294"/>
        <v>30445</v>
      </c>
      <c r="R155" s="457">
        <f t="shared" si="294"/>
        <v>15757</v>
      </c>
      <c r="S155" s="458">
        <f t="shared" si="294"/>
        <v>19327</v>
      </c>
      <c r="T155" s="457">
        <f t="shared" si="294"/>
        <v>35084</v>
      </c>
      <c r="U155" s="457">
        <f t="shared" si="294"/>
        <v>2787</v>
      </c>
      <c r="V155" s="459">
        <f t="shared" si="294"/>
        <v>37871</v>
      </c>
      <c r="W155" s="460">
        <f>IF(Q155=0,0,((V155/Q155)-1)*100)</f>
        <v>24.391525702085737</v>
      </c>
      <c r="X155" s="358"/>
      <c r="Y155" s="455"/>
      <c r="Z155" s="455"/>
      <c r="AA155" s="420"/>
    </row>
    <row r="156" spans="1:27" ht="14.25" thickTop="1" thickBot="1">
      <c r="A156" s="449"/>
      <c r="B156" s="450"/>
      <c r="C156" s="449"/>
      <c r="D156" s="449"/>
      <c r="E156" s="449"/>
      <c r="F156" s="449"/>
      <c r="G156" s="449"/>
      <c r="H156" s="449"/>
      <c r="I156" s="451"/>
      <c r="J156" s="449"/>
      <c r="L156" s="456" t="s">
        <v>89</v>
      </c>
      <c r="M156" s="457">
        <f>+M142+M146+M150+M154</f>
        <v>17452</v>
      </c>
      <c r="N156" s="458">
        <f t="shared" ref="N156:V156" si="295">+N142+N146+N150+N154</f>
        <v>24359</v>
      </c>
      <c r="O156" s="457">
        <f t="shared" si="295"/>
        <v>41811</v>
      </c>
      <c r="P156" s="457">
        <f t="shared" si="295"/>
        <v>14</v>
      </c>
      <c r="Q156" s="459">
        <f t="shared" si="295"/>
        <v>41825</v>
      </c>
      <c r="R156" s="457">
        <f t="shared" si="295"/>
        <v>21373</v>
      </c>
      <c r="S156" s="458">
        <f t="shared" si="295"/>
        <v>26452</v>
      </c>
      <c r="T156" s="457">
        <f t="shared" si="295"/>
        <v>47825</v>
      </c>
      <c r="U156" s="457">
        <f t="shared" si="295"/>
        <v>3383</v>
      </c>
      <c r="V156" s="459">
        <f t="shared" si="295"/>
        <v>51208</v>
      </c>
      <c r="W156" s="460">
        <f t="shared" ref="W156" si="296">IF(Q156=0,0,((V156/Q156)-1)*100)</f>
        <v>22.433950986252249</v>
      </c>
      <c r="Y156" s="455"/>
      <c r="Z156" s="455"/>
    </row>
    <row r="157" spans="1:27" ht="14.25" thickTop="1" thickBot="1">
      <c r="B157" s="450"/>
      <c r="C157" s="449"/>
      <c r="D157" s="449"/>
      <c r="E157" s="449"/>
      <c r="F157" s="449"/>
      <c r="G157" s="449"/>
      <c r="H157" s="449"/>
      <c r="I157" s="451"/>
      <c r="L157" s="439" t="s">
        <v>59</v>
      </c>
      <c r="M157" s="355"/>
      <c r="N157" s="355"/>
      <c r="O157" s="417"/>
      <c r="P157" s="355"/>
      <c r="Q157" s="355"/>
      <c r="R157" s="355"/>
      <c r="S157" s="355"/>
      <c r="T157" s="417"/>
      <c r="U157" s="355"/>
      <c r="V157" s="355"/>
      <c r="W157" s="360"/>
      <c r="Y157" s="455"/>
      <c r="Z157" s="455"/>
    </row>
    <row r="158" spans="1:27" ht="13.5" thickTop="1">
      <c r="B158" s="450"/>
      <c r="C158" s="449"/>
      <c r="D158" s="449"/>
      <c r="E158" s="449"/>
      <c r="F158" s="449"/>
      <c r="G158" s="449"/>
      <c r="H158" s="449"/>
      <c r="I158" s="451"/>
      <c r="L158" s="1566" t="s">
        <v>48</v>
      </c>
      <c r="M158" s="1567"/>
      <c r="N158" s="1567"/>
      <c r="O158" s="1567"/>
      <c r="P158" s="1567"/>
      <c r="Q158" s="1567"/>
      <c r="R158" s="1567"/>
      <c r="S158" s="1567"/>
      <c r="T158" s="1567"/>
      <c r="U158" s="1567"/>
      <c r="V158" s="1567"/>
      <c r="W158" s="1568"/>
    </row>
    <row r="159" spans="1:27" ht="13.5" thickBot="1">
      <c r="B159" s="450"/>
      <c r="C159" s="449"/>
      <c r="D159" s="449"/>
      <c r="E159" s="449"/>
      <c r="F159" s="449"/>
      <c r="G159" s="449"/>
      <c r="H159" s="449"/>
      <c r="I159" s="451"/>
      <c r="L159" s="1569" t="s">
        <v>49</v>
      </c>
      <c r="M159" s="1570"/>
      <c r="N159" s="1570"/>
      <c r="O159" s="1570"/>
      <c r="P159" s="1570"/>
      <c r="Q159" s="1570"/>
      <c r="R159" s="1570"/>
      <c r="S159" s="1570"/>
      <c r="T159" s="1570"/>
      <c r="U159" s="1570"/>
      <c r="V159" s="1570"/>
      <c r="W159" s="1571"/>
    </row>
    <row r="160" spans="1:27" ht="14.25" thickTop="1" thickBot="1">
      <c r="B160" s="450"/>
      <c r="C160" s="449"/>
      <c r="D160" s="449"/>
      <c r="E160" s="449"/>
      <c r="F160" s="449"/>
      <c r="G160" s="449"/>
      <c r="H160" s="449"/>
      <c r="I160" s="451"/>
      <c r="L160" s="359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442" t="s">
        <v>40</v>
      </c>
    </row>
    <row r="161" spans="2:23" ht="14.25" thickTop="1" thickBot="1">
      <c r="B161" s="450"/>
      <c r="C161" s="449"/>
      <c r="D161" s="449"/>
      <c r="E161" s="449"/>
      <c r="F161" s="449"/>
      <c r="G161" s="449"/>
      <c r="H161" s="449"/>
      <c r="I161" s="451"/>
      <c r="L161" s="361"/>
      <c r="M161" s="1575" t="s">
        <v>90</v>
      </c>
      <c r="N161" s="1576"/>
      <c r="O161" s="1576"/>
      <c r="P161" s="1576"/>
      <c r="Q161" s="1577"/>
      <c r="R161" s="1575" t="s">
        <v>91</v>
      </c>
      <c r="S161" s="1576"/>
      <c r="T161" s="1576"/>
      <c r="U161" s="1576"/>
      <c r="V161" s="1577"/>
      <c r="W161" s="362" t="s">
        <v>4</v>
      </c>
    </row>
    <row r="162" spans="2:23" ht="13.5" thickTop="1">
      <c r="B162" s="450"/>
      <c r="C162" s="449"/>
      <c r="D162" s="449"/>
      <c r="E162" s="449"/>
      <c r="F162" s="449"/>
      <c r="G162" s="449"/>
      <c r="H162" s="449"/>
      <c r="I162" s="451"/>
      <c r="L162" s="363" t="s">
        <v>5</v>
      </c>
      <c r="M162" s="364"/>
      <c r="N162" s="368"/>
      <c r="O162" s="479"/>
      <c r="P162" s="370"/>
      <c r="Q162" s="480"/>
      <c r="R162" s="364"/>
      <c r="S162" s="368"/>
      <c r="T162" s="479"/>
      <c r="U162" s="370"/>
      <c r="V162" s="480"/>
      <c r="W162" s="367" t="s">
        <v>6</v>
      </c>
    </row>
    <row r="163" spans="2:23" ht="13.5" thickBot="1">
      <c r="B163" s="450"/>
      <c r="C163" s="449"/>
      <c r="D163" s="449"/>
      <c r="E163" s="449"/>
      <c r="F163" s="449"/>
      <c r="G163" s="449"/>
      <c r="H163" s="449"/>
      <c r="I163" s="451"/>
      <c r="L163" s="371"/>
      <c r="M163" s="376" t="s">
        <v>41</v>
      </c>
      <c r="N163" s="377" t="s">
        <v>42</v>
      </c>
      <c r="O163" s="481" t="s">
        <v>43</v>
      </c>
      <c r="P163" s="379" t="s">
        <v>13</v>
      </c>
      <c r="Q163" s="482" t="s">
        <v>9</v>
      </c>
      <c r="R163" s="376" t="s">
        <v>41</v>
      </c>
      <c r="S163" s="377" t="s">
        <v>42</v>
      </c>
      <c r="T163" s="481" t="s">
        <v>43</v>
      </c>
      <c r="U163" s="379" t="s">
        <v>13</v>
      </c>
      <c r="V163" s="482" t="s">
        <v>9</v>
      </c>
      <c r="W163" s="375"/>
    </row>
    <row r="164" spans="2:23" ht="3.75" customHeight="1" thickTop="1">
      <c r="B164" s="450"/>
      <c r="C164" s="449"/>
      <c r="D164" s="449"/>
      <c r="E164" s="449"/>
      <c r="F164" s="449"/>
      <c r="G164" s="449"/>
      <c r="H164" s="449"/>
      <c r="I164" s="451"/>
      <c r="L164" s="363"/>
      <c r="M164" s="384"/>
      <c r="N164" s="385"/>
      <c r="O164" s="483"/>
      <c r="P164" s="387"/>
      <c r="Q164" s="484"/>
      <c r="R164" s="384"/>
      <c r="S164" s="385"/>
      <c r="T164" s="483"/>
      <c r="U164" s="387"/>
      <c r="V164" s="484"/>
      <c r="W164" s="389"/>
    </row>
    <row r="165" spans="2:23">
      <c r="B165" s="450"/>
      <c r="C165" s="449"/>
      <c r="D165" s="449"/>
      <c r="E165" s="449"/>
      <c r="F165" s="449"/>
      <c r="G165" s="449"/>
      <c r="H165" s="449"/>
      <c r="I165" s="451"/>
      <c r="L165" s="363" t="s">
        <v>14</v>
      </c>
      <c r="M165" s="485">
        <v>0</v>
      </c>
      <c r="N165" s="486">
        <v>0</v>
      </c>
      <c r="O165" s="487">
        <f>-M165+N165</f>
        <v>0</v>
      </c>
      <c r="P165" s="488">
        <v>0</v>
      </c>
      <c r="Q165" s="489">
        <f>O165+P165</f>
        <v>0</v>
      </c>
      <c r="R165" s="485">
        <v>0</v>
      </c>
      <c r="S165" s="486">
        <v>4</v>
      </c>
      <c r="T165" s="490">
        <f>SUM(R165:S165)</f>
        <v>4</v>
      </c>
      <c r="U165" s="488">
        <v>0</v>
      </c>
      <c r="V165" s="489">
        <f>T165+U165</f>
        <v>4</v>
      </c>
      <c r="W165" s="394">
        <f t="shared" ref="W165:W173" si="297">IF(Q165=0,0,((V165/Q165)-1)*100)</f>
        <v>0</v>
      </c>
    </row>
    <row r="166" spans="2:23">
      <c r="B166" s="450"/>
      <c r="C166" s="449"/>
      <c r="D166" s="449"/>
      <c r="E166" s="449"/>
      <c r="F166" s="449"/>
      <c r="G166" s="449"/>
      <c r="H166" s="449"/>
      <c r="I166" s="451"/>
      <c r="L166" s="363" t="s">
        <v>15</v>
      </c>
      <c r="M166" s="485">
        <v>0</v>
      </c>
      <c r="N166" s="486">
        <v>0</v>
      </c>
      <c r="O166" s="487">
        <f>M166+N166</f>
        <v>0</v>
      </c>
      <c r="P166" s="488">
        <v>0</v>
      </c>
      <c r="Q166" s="489">
        <f>O166+P166</f>
        <v>0</v>
      </c>
      <c r="R166" s="485">
        <v>0</v>
      </c>
      <c r="S166" s="486">
        <v>0</v>
      </c>
      <c r="T166" s="490">
        <f>SUM(R166:S166)</f>
        <v>0</v>
      </c>
      <c r="U166" s="488">
        <v>0</v>
      </c>
      <c r="V166" s="489">
        <f>T166+U166</f>
        <v>0</v>
      </c>
      <c r="W166" s="394">
        <f t="shared" si="297"/>
        <v>0</v>
      </c>
    </row>
    <row r="167" spans="2:23" ht="13.5" thickBot="1">
      <c r="B167" s="450"/>
      <c r="C167" s="449"/>
      <c r="D167" s="449"/>
      <c r="E167" s="449"/>
      <c r="F167" s="449"/>
      <c r="G167" s="449"/>
      <c r="H167" s="449"/>
      <c r="I167" s="451"/>
      <c r="L167" s="371" t="s">
        <v>16</v>
      </c>
      <c r="M167" s="485">
        <v>0</v>
      </c>
      <c r="N167" s="486">
        <v>4</v>
      </c>
      <c r="O167" s="487">
        <f>+M167+N167</f>
        <v>4</v>
      </c>
      <c r="P167" s="491">
        <v>0</v>
      </c>
      <c r="Q167" s="489">
        <f>O167+P167</f>
        <v>4</v>
      </c>
      <c r="R167" s="485">
        <v>0</v>
      </c>
      <c r="S167" s="486">
        <v>0</v>
      </c>
      <c r="T167" s="490">
        <f>SUM(R167:S167)</f>
        <v>0</v>
      </c>
      <c r="U167" s="491">
        <v>0</v>
      </c>
      <c r="V167" s="489">
        <f>T167+U167</f>
        <v>0</v>
      </c>
      <c r="W167" s="394">
        <f t="shared" si="297"/>
        <v>-100</v>
      </c>
    </row>
    <row r="168" spans="2:23" ht="14.25" thickTop="1" thickBot="1">
      <c r="B168" s="450"/>
      <c r="C168" s="449"/>
      <c r="D168" s="449"/>
      <c r="E168" s="449"/>
      <c r="F168" s="449"/>
      <c r="G168" s="449"/>
      <c r="H168" s="449"/>
      <c r="I168" s="451"/>
      <c r="L168" s="492" t="s">
        <v>55</v>
      </c>
      <c r="M168" s="493">
        <f t="shared" ref="M168:Q168" si="298">+M165+M166+M167</f>
        <v>0</v>
      </c>
      <c r="N168" s="494">
        <f t="shared" si="298"/>
        <v>4</v>
      </c>
      <c r="O168" s="493">
        <f t="shared" si="298"/>
        <v>4</v>
      </c>
      <c r="P168" s="493">
        <f t="shared" si="298"/>
        <v>0</v>
      </c>
      <c r="Q168" s="495">
        <f t="shared" si="298"/>
        <v>4</v>
      </c>
      <c r="R168" s="493">
        <f t="shared" ref="R168:V168" si="299">+R165+R166+R167</f>
        <v>0</v>
      </c>
      <c r="S168" s="494">
        <f t="shared" si="299"/>
        <v>4</v>
      </c>
      <c r="T168" s="493">
        <f t="shared" si="299"/>
        <v>4</v>
      </c>
      <c r="U168" s="493">
        <f t="shared" si="299"/>
        <v>0</v>
      </c>
      <c r="V168" s="495">
        <f t="shared" si="299"/>
        <v>4</v>
      </c>
      <c r="W168" s="496">
        <f t="shared" si="297"/>
        <v>0</v>
      </c>
    </row>
    <row r="169" spans="2:23" ht="13.5" thickTop="1">
      <c r="B169" s="450"/>
      <c r="C169" s="449"/>
      <c r="D169" s="449"/>
      <c r="E169" s="449"/>
      <c r="F169" s="449"/>
      <c r="G169" s="449"/>
      <c r="H169" s="449"/>
      <c r="I169" s="451"/>
      <c r="L169" s="363" t="s">
        <v>18</v>
      </c>
      <c r="M169" s="497">
        <v>0</v>
      </c>
      <c r="N169" s="498">
        <v>5</v>
      </c>
      <c r="O169" s="499">
        <f>M169+N169</f>
        <v>5</v>
      </c>
      <c r="P169" s="397">
        <v>0</v>
      </c>
      <c r="Q169" s="489">
        <f>O169+P169</f>
        <v>5</v>
      </c>
      <c r="R169" s="497">
        <v>0</v>
      </c>
      <c r="S169" s="498">
        <v>15</v>
      </c>
      <c r="T169" s="499">
        <f>R169+S169</f>
        <v>15</v>
      </c>
      <c r="U169" s="397">
        <v>0</v>
      </c>
      <c r="V169" s="489">
        <f>T169+U169</f>
        <v>15</v>
      </c>
      <c r="W169" s="394">
        <f t="shared" si="297"/>
        <v>200</v>
      </c>
    </row>
    <row r="170" spans="2:23">
      <c r="B170" s="450"/>
      <c r="C170" s="449"/>
      <c r="D170" s="449"/>
      <c r="E170" s="449"/>
      <c r="F170" s="449"/>
      <c r="G170" s="449"/>
      <c r="H170" s="449"/>
      <c r="I170" s="451"/>
      <c r="L170" s="363" t="s">
        <v>19</v>
      </c>
      <c r="M170" s="391">
        <v>0</v>
      </c>
      <c r="N170" s="395">
        <v>0</v>
      </c>
      <c r="O170" s="487">
        <f>M170+N170</f>
        <v>0</v>
      </c>
      <c r="P170" s="397">
        <v>0</v>
      </c>
      <c r="Q170" s="489">
        <f>O170+P170</f>
        <v>0</v>
      </c>
      <c r="R170" s="391">
        <v>0</v>
      </c>
      <c r="S170" s="395">
        <v>32</v>
      </c>
      <c r="T170" s="487">
        <f>R170+S170</f>
        <v>32</v>
      </c>
      <c r="U170" s="397">
        <v>0</v>
      </c>
      <c r="V170" s="489">
        <f>T170+U170</f>
        <v>32</v>
      </c>
      <c r="W170" s="394">
        <f>IF(Q170=0,0,((V170/Q170)-1)*100)</f>
        <v>0</v>
      </c>
    </row>
    <row r="171" spans="2:23" ht="13.5" thickBot="1">
      <c r="B171" s="450"/>
      <c r="C171" s="449"/>
      <c r="D171" s="449"/>
      <c r="E171" s="449"/>
      <c r="F171" s="449"/>
      <c r="G171" s="449"/>
      <c r="H171" s="449"/>
      <c r="I171" s="451"/>
      <c r="L171" s="363" t="s">
        <v>20</v>
      </c>
      <c r="M171" s="391">
        <v>0</v>
      </c>
      <c r="N171" s="395">
        <v>7</v>
      </c>
      <c r="O171" s="487">
        <f>+N171+M171</f>
        <v>7</v>
      </c>
      <c r="P171" s="397">
        <v>0</v>
      </c>
      <c r="Q171" s="489">
        <f>+P171+O171</f>
        <v>7</v>
      </c>
      <c r="R171" s="391">
        <v>0</v>
      </c>
      <c r="S171" s="395">
        <v>22</v>
      </c>
      <c r="T171" s="487">
        <f>+S171+R171</f>
        <v>22</v>
      </c>
      <c r="U171" s="397">
        <v>0</v>
      </c>
      <c r="V171" s="489">
        <f>+U171+T171</f>
        <v>22</v>
      </c>
      <c r="W171" s="394">
        <f>IF(Q171=0,0,((V171/Q171)-1)*100)</f>
        <v>214.28571428571428</v>
      </c>
    </row>
    <row r="172" spans="2:23" ht="14.25" thickTop="1" thickBot="1">
      <c r="B172" s="450"/>
      <c r="C172" s="449"/>
      <c r="D172" s="449"/>
      <c r="E172" s="449"/>
      <c r="F172" s="449"/>
      <c r="G172" s="449"/>
      <c r="H172" s="449"/>
      <c r="I172" s="451"/>
      <c r="L172" s="492" t="s">
        <v>87</v>
      </c>
      <c r="M172" s="493">
        <f>+M169+M170+M171</f>
        <v>0</v>
      </c>
      <c r="N172" s="493">
        <f t="shared" ref="N172:V172" si="300">+N169+N170+N171</f>
        <v>12</v>
      </c>
      <c r="O172" s="493">
        <f t="shared" si="300"/>
        <v>12</v>
      </c>
      <c r="P172" s="493">
        <f t="shared" si="300"/>
        <v>0</v>
      </c>
      <c r="Q172" s="493">
        <f t="shared" si="300"/>
        <v>12</v>
      </c>
      <c r="R172" s="493">
        <f t="shared" si="300"/>
        <v>0</v>
      </c>
      <c r="S172" s="493">
        <f t="shared" si="300"/>
        <v>69</v>
      </c>
      <c r="T172" s="493">
        <f t="shared" si="300"/>
        <v>69</v>
      </c>
      <c r="U172" s="493">
        <f t="shared" si="300"/>
        <v>0</v>
      </c>
      <c r="V172" s="493">
        <f t="shared" si="300"/>
        <v>69</v>
      </c>
      <c r="W172" s="496">
        <f>IF(Q172=0,0,((V172/Q172)-1)*100)</f>
        <v>475</v>
      </c>
    </row>
    <row r="173" spans="2:23" ht="13.5" thickTop="1">
      <c r="B173" s="450"/>
      <c r="C173" s="449"/>
      <c r="D173" s="449"/>
      <c r="E173" s="449"/>
      <c r="F173" s="449"/>
      <c r="G173" s="449"/>
      <c r="H173" s="449"/>
      <c r="I173" s="451"/>
      <c r="L173" s="363" t="s">
        <v>21</v>
      </c>
      <c r="M173" s="391">
        <v>0</v>
      </c>
      <c r="N173" s="395">
        <v>0</v>
      </c>
      <c r="O173" s="487">
        <f>SUM(M173:N173)</f>
        <v>0</v>
      </c>
      <c r="P173" s="397">
        <v>0</v>
      </c>
      <c r="Q173" s="489">
        <f>SUM(O173:P173)</f>
        <v>0</v>
      </c>
      <c r="R173" s="391">
        <v>0</v>
      </c>
      <c r="S173" s="395">
        <v>16</v>
      </c>
      <c r="T173" s="487">
        <f>SUM(R173:S173)</f>
        <v>16</v>
      </c>
      <c r="U173" s="397">
        <v>0</v>
      </c>
      <c r="V173" s="489">
        <f>SUM(T173:U173)</f>
        <v>16</v>
      </c>
      <c r="W173" s="394">
        <f t="shared" si="297"/>
        <v>0</v>
      </c>
    </row>
    <row r="174" spans="2:23">
      <c r="B174" s="450"/>
      <c r="C174" s="449"/>
      <c r="D174" s="449"/>
      <c r="E174" s="449"/>
      <c r="F174" s="449"/>
      <c r="G174" s="449"/>
      <c r="H174" s="449"/>
      <c r="I174" s="451"/>
      <c r="L174" s="363" t="s">
        <v>88</v>
      </c>
      <c r="M174" s="391">
        <v>0</v>
      </c>
      <c r="N174" s="395">
        <v>8</v>
      </c>
      <c r="O174" s="487">
        <f>SUM(M174:N174)</f>
        <v>8</v>
      </c>
      <c r="P174" s="397">
        <v>0</v>
      </c>
      <c r="Q174" s="489">
        <f>SUM(O174:P174)</f>
        <v>8</v>
      </c>
      <c r="R174" s="391">
        <v>1</v>
      </c>
      <c r="S174" s="395">
        <v>25</v>
      </c>
      <c r="T174" s="487">
        <f>SUM(R174:S174)</f>
        <v>26</v>
      </c>
      <c r="U174" s="397">
        <v>0</v>
      </c>
      <c r="V174" s="489">
        <f>SUM(T174:U174)</f>
        <v>26</v>
      </c>
      <c r="W174" s="394">
        <f t="shared" ref="W174" si="301">IF(Q174=0,0,((V174/Q174)-1)*100)</f>
        <v>225</v>
      </c>
    </row>
    <row r="175" spans="2:23" ht="13.5" thickBot="1">
      <c r="B175" s="450"/>
      <c r="C175" s="449"/>
      <c r="D175" s="449"/>
      <c r="E175" s="449"/>
      <c r="F175" s="449"/>
      <c r="G175" s="449"/>
      <c r="H175" s="449"/>
      <c r="I175" s="451"/>
      <c r="L175" s="363" t="s">
        <v>22</v>
      </c>
      <c r="M175" s="391">
        <v>0</v>
      </c>
      <c r="N175" s="395">
        <v>6</v>
      </c>
      <c r="O175" s="500">
        <f>M175+N175</f>
        <v>6</v>
      </c>
      <c r="P175" s="402">
        <v>0</v>
      </c>
      <c r="Q175" s="489">
        <f>SUM(O175:P175)</f>
        <v>6</v>
      </c>
      <c r="R175" s="391">
        <v>1</v>
      </c>
      <c r="S175" s="395">
        <v>35</v>
      </c>
      <c r="T175" s="500">
        <f>R175+S175</f>
        <v>36</v>
      </c>
      <c r="U175" s="402">
        <v>0</v>
      </c>
      <c r="V175" s="489">
        <f>SUM(T175:U175)</f>
        <v>36</v>
      </c>
      <c r="W175" s="394">
        <f>IF(Q175=0,0,((V175/Q175)-1)*100)</f>
        <v>500</v>
      </c>
    </row>
    <row r="176" spans="2:23" ht="14.25" thickTop="1" thickBot="1">
      <c r="B176" s="450"/>
      <c r="C176" s="449"/>
      <c r="D176" s="449"/>
      <c r="E176" s="449"/>
      <c r="F176" s="449"/>
      <c r="G176" s="449"/>
      <c r="H176" s="449"/>
      <c r="I176" s="451"/>
      <c r="L176" s="501" t="s">
        <v>60</v>
      </c>
      <c r="M176" s="502">
        <f>+M173+M174+M175</f>
        <v>0</v>
      </c>
      <c r="N176" s="502">
        <f t="shared" ref="N176" si="302">+N173+N174+N175</f>
        <v>14</v>
      </c>
      <c r="O176" s="503">
        <f t="shared" ref="O176" si="303">+O173+O174+O175</f>
        <v>14</v>
      </c>
      <c r="P176" s="503">
        <f t="shared" ref="P176" si="304">+P173+P174+P175</f>
        <v>0</v>
      </c>
      <c r="Q176" s="503">
        <f t="shared" ref="Q176" si="305">+Q173+Q174+Q175</f>
        <v>14</v>
      </c>
      <c r="R176" s="502">
        <f t="shared" ref="R176" si="306">+R173+R174+R175</f>
        <v>2</v>
      </c>
      <c r="S176" s="502">
        <f t="shared" ref="S176" si="307">+S173+S174+S175</f>
        <v>76</v>
      </c>
      <c r="T176" s="503">
        <f t="shared" ref="T176" si="308">+T173+T174+T175</f>
        <v>78</v>
      </c>
      <c r="U176" s="503">
        <f t="shared" ref="U176" si="309">+U173+U174+U175</f>
        <v>0</v>
      </c>
      <c r="V176" s="503">
        <f t="shared" ref="V176" si="310">+V173+V174+V175</f>
        <v>78</v>
      </c>
      <c r="W176" s="504">
        <f>IF(Q176=0,0,((V176/Q176)-1)*100)</f>
        <v>457.14285714285711</v>
      </c>
    </row>
    <row r="177" spans="1:27" ht="13.5" thickTop="1">
      <c r="A177" s="466"/>
      <c r="B177" s="467"/>
      <c r="C177" s="468"/>
      <c r="D177" s="468"/>
      <c r="E177" s="468"/>
      <c r="F177" s="468"/>
      <c r="G177" s="468"/>
      <c r="H177" s="468"/>
      <c r="I177" s="505"/>
      <c r="J177" s="466"/>
      <c r="L177" s="506" t="s">
        <v>24</v>
      </c>
      <c r="M177" s="485">
        <v>1</v>
      </c>
      <c r="N177" s="486">
        <v>2</v>
      </c>
      <c r="O177" s="490">
        <f>SUM(M177:N177)</f>
        <v>3</v>
      </c>
      <c r="P177" s="507">
        <v>0</v>
      </c>
      <c r="Q177" s="508">
        <f>O177+P177</f>
        <v>3</v>
      </c>
      <c r="R177" s="485">
        <v>17</v>
      </c>
      <c r="S177" s="486">
        <v>75</v>
      </c>
      <c r="T177" s="490">
        <f>SUM(R177:S177)</f>
        <v>92</v>
      </c>
      <c r="U177" s="507">
        <v>0</v>
      </c>
      <c r="V177" s="508">
        <f>T177+U177</f>
        <v>92</v>
      </c>
      <c r="W177" s="509">
        <f>IF(Q177=0,0,((V177/Q177)-1)*100)</f>
        <v>2966.666666666667</v>
      </c>
    </row>
    <row r="178" spans="1:27" ht="12.75" customHeight="1">
      <c r="A178" s="466"/>
      <c r="B178" s="469"/>
      <c r="C178" s="470"/>
      <c r="D178" s="470"/>
      <c r="E178" s="470"/>
      <c r="F178" s="470"/>
      <c r="G178" s="470"/>
      <c r="H178" s="470"/>
      <c r="I178" s="478"/>
      <c r="J178" s="466"/>
      <c r="L178" s="506" t="s">
        <v>25</v>
      </c>
      <c r="M178" s="485">
        <v>0</v>
      </c>
      <c r="N178" s="486">
        <v>0</v>
      </c>
      <c r="O178" s="490">
        <f>SUM(M178:N178)</f>
        <v>0</v>
      </c>
      <c r="P178" s="488">
        <v>0</v>
      </c>
      <c r="Q178" s="490">
        <f>O178+P178</f>
        <v>0</v>
      </c>
      <c r="R178" s="485">
        <v>52</v>
      </c>
      <c r="S178" s="486">
        <v>150</v>
      </c>
      <c r="T178" s="490">
        <f>SUM(R178:S178)</f>
        <v>202</v>
      </c>
      <c r="U178" s="488">
        <v>0</v>
      </c>
      <c r="V178" s="490">
        <f>T178+U178</f>
        <v>202</v>
      </c>
      <c r="W178" s="509">
        <f t="shared" ref="W178" si="311">IF(Q178=0,0,((V178/Q178)-1)*100)</f>
        <v>0</v>
      </c>
    </row>
    <row r="179" spans="1:27" ht="12.75" customHeight="1" thickBot="1">
      <c r="A179" s="466"/>
      <c r="B179" s="469"/>
      <c r="C179" s="470"/>
      <c r="D179" s="470"/>
      <c r="E179" s="470"/>
      <c r="F179" s="470"/>
      <c r="G179" s="470"/>
      <c r="H179" s="470"/>
      <c r="I179" s="478"/>
      <c r="J179" s="466"/>
      <c r="L179" s="506" t="s">
        <v>26</v>
      </c>
      <c r="M179" s="485">
        <v>1</v>
      </c>
      <c r="N179" s="486">
        <v>1</v>
      </c>
      <c r="O179" s="490">
        <f>SUM(M179:N179)</f>
        <v>2</v>
      </c>
      <c r="P179" s="491">
        <v>0</v>
      </c>
      <c r="Q179" s="508">
        <f>O179+P179</f>
        <v>2</v>
      </c>
      <c r="R179" s="485">
        <v>34</v>
      </c>
      <c r="S179" s="486">
        <v>111</v>
      </c>
      <c r="T179" s="490">
        <f>SUM(R179:S179)</f>
        <v>145</v>
      </c>
      <c r="U179" s="491">
        <v>0</v>
      </c>
      <c r="V179" s="508">
        <f>T179+U179</f>
        <v>145</v>
      </c>
      <c r="W179" s="509">
        <f>IF(Q179=0,0,((V179/Q179)-1)*100)</f>
        <v>7150</v>
      </c>
    </row>
    <row r="180" spans="1:27" ht="14.25" thickTop="1" thickBot="1">
      <c r="B180" s="450"/>
      <c r="C180" s="449"/>
      <c r="D180" s="449"/>
      <c r="E180" s="449"/>
      <c r="F180" s="449"/>
      <c r="G180" s="449"/>
      <c r="H180" s="449"/>
      <c r="I180" s="451"/>
      <c r="L180" s="492" t="s">
        <v>58</v>
      </c>
      <c r="M180" s="493">
        <f>+M177+M178+M179</f>
        <v>2</v>
      </c>
      <c r="N180" s="494">
        <f t="shared" ref="N180:V180" si="312">+N177+N178+N179</f>
        <v>3</v>
      </c>
      <c r="O180" s="493">
        <f t="shared" si="312"/>
        <v>5</v>
      </c>
      <c r="P180" s="493">
        <f t="shared" si="312"/>
        <v>0</v>
      </c>
      <c r="Q180" s="510">
        <f t="shared" si="312"/>
        <v>5</v>
      </c>
      <c r="R180" s="493">
        <f t="shared" si="312"/>
        <v>103</v>
      </c>
      <c r="S180" s="494">
        <f t="shared" si="312"/>
        <v>336</v>
      </c>
      <c r="T180" s="493">
        <f t="shared" si="312"/>
        <v>439</v>
      </c>
      <c r="U180" s="493">
        <f t="shared" si="312"/>
        <v>0</v>
      </c>
      <c r="V180" s="510">
        <f t="shared" si="312"/>
        <v>439</v>
      </c>
      <c r="W180" s="496">
        <f>IF(Q180=0,0,((V180/Q180)-1)*100)</f>
        <v>8680</v>
      </c>
      <c r="Y180" s="455"/>
    </row>
    <row r="181" spans="1:27" s="355" customFormat="1" ht="14.25" thickTop="1" thickBot="1">
      <c r="B181" s="450"/>
      <c r="C181" s="449"/>
      <c r="D181" s="449"/>
      <c r="E181" s="449"/>
      <c r="F181" s="449"/>
      <c r="G181" s="449"/>
      <c r="H181" s="449"/>
      <c r="I181" s="451"/>
      <c r="L181" s="492" t="s">
        <v>92</v>
      </c>
      <c r="M181" s="493">
        <f>+M172+M176+M177+M178+M179</f>
        <v>2</v>
      </c>
      <c r="N181" s="493">
        <f t="shared" ref="N181:V181" si="313">+N172+N176+N177+N178+N179</f>
        <v>29</v>
      </c>
      <c r="O181" s="493">
        <f t="shared" si="313"/>
        <v>31</v>
      </c>
      <c r="P181" s="493">
        <f t="shared" si="313"/>
        <v>0</v>
      </c>
      <c r="Q181" s="493">
        <f t="shared" si="313"/>
        <v>31</v>
      </c>
      <c r="R181" s="493">
        <f t="shared" si="313"/>
        <v>105</v>
      </c>
      <c r="S181" s="493">
        <f t="shared" si="313"/>
        <v>481</v>
      </c>
      <c r="T181" s="493">
        <f t="shared" si="313"/>
        <v>586</v>
      </c>
      <c r="U181" s="493">
        <f t="shared" si="313"/>
        <v>0</v>
      </c>
      <c r="V181" s="493">
        <f t="shared" si="313"/>
        <v>586</v>
      </c>
      <c r="W181" s="496">
        <f>IF(Q181=0,0,((V181/Q181)-1)*100)</f>
        <v>1790.3225806451612</v>
      </c>
      <c r="X181" s="360"/>
      <c r="AA181" s="438"/>
    </row>
    <row r="182" spans="1:27" ht="14.25" thickTop="1" thickBot="1">
      <c r="B182" s="450"/>
      <c r="C182" s="449"/>
      <c r="D182" s="449"/>
      <c r="E182" s="449"/>
      <c r="F182" s="449"/>
      <c r="G182" s="449"/>
      <c r="H182" s="449"/>
      <c r="I182" s="451"/>
      <c r="L182" s="492" t="s">
        <v>89</v>
      </c>
      <c r="M182" s="493">
        <f>+M168+M172+M176+M180</f>
        <v>2</v>
      </c>
      <c r="N182" s="494">
        <f t="shared" ref="N182:V182" si="314">+N168+N172+N176+N180</f>
        <v>33</v>
      </c>
      <c r="O182" s="493">
        <f t="shared" si="314"/>
        <v>35</v>
      </c>
      <c r="P182" s="493">
        <f t="shared" si="314"/>
        <v>0</v>
      </c>
      <c r="Q182" s="495">
        <f t="shared" si="314"/>
        <v>35</v>
      </c>
      <c r="R182" s="493">
        <f t="shared" si="314"/>
        <v>105</v>
      </c>
      <c r="S182" s="494">
        <f t="shared" si="314"/>
        <v>485</v>
      </c>
      <c r="T182" s="493">
        <f t="shared" si="314"/>
        <v>590</v>
      </c>
      <c r="U182" s="493">
        <f t="shared" si="314"/>
        <v>0</v>
      </c>
      <c r="V182" s="495">
        <f t="shared" si="314"/>
        <v>590</v>
      </c>
      <c r="W182" s="496">
        <f>IF(Q182=0,0,((V182/Q182)-1)*100)</f>
        <v>1585.7142857142858</v>
      </c>
    </row>
    <row r="183" spans="1:27" ht="14.25" thickTop="1" thickBot="1">
      <c r="B183" s="450"/>
      <c r="C183" s="449"/>
      <c r="D183" s="449"/>
      <c r="E183" s="449"/>
      <c r="F183" s="449"/>
      <c r="G183" s="449"/>
      <c r="H183" s="449"/>
      <c r="I183" s="451"/>
      <c r="L183" s="439" t="s">
        <v>59</v>
      </c>
      <c r="M183" s="355"/>
      <c r="N183" s="355"/>
      <c r="O183" s="355"/>
      <c r="P183" s="355"/>
      <c r="Q183" s="355"/>
      <c r="R183" s="355"/>
      <c r="S183" s="355"/>
      <c r="T183" s="355"/>
      <c r="U183" s="355"/>
      <c r="V183" s="355"/>
      <c r="W183" s="360"/>
    </row>
    <row r="184" spans="1:27" ht="13.5" thickTop="1">
      <c r="B184" s="450"/>
      <c r="C184" s="449"/>
      <c r="D184" s="449"/>
      <c r="E184" s="449"/>
      <c r="F184" s="449"/>
      <c r="G184" s="449"/>
      <c r="H184" s="449"/>
      <c r="I184" s="451"/>
      <c r="L184" s="1566" t="s">
        <v>50</v>
      </c>
      <c r="M184" s="1567"/>
      <c r="N184" s="1567"/>
      <c r="O184" s="1567"/>
      <c r="P184" s="1567"/>
      <c r="Q184" s="1567"/>
      <c r="R184" s="1567"/>
      <c r="S184" s="1567"/>
      <c r="T184" s="1567"/>
      <c r="U184" s="1567"/>
      <c r="V184" s="1567"/>
      <c r="W184" s="1568"/>
    </row>
    <row r="185" spans="1:27" ht="13.5" thickBot="1">
      <c r="B185" s="450"/>
      <c r="C185" s="449"/>
      <c r="D185" s="449"/>
      <c r="E185" s="449"/>
      <c r="F185" s="449"/>
      <c r="G185" s="449"/>
      <c r="H185" s="449"/>
      <c r="I185" s="451"/>
      <c r="L185" s="1569" t="s">
        <v>51</v>
      </c>
      <c r="M185" s="1570"/>
      <c r="N185" s="1570"/>
      <c r="O185" s="1570"/>
      <c r="P185" s="1570"/>
      <c r="Q185" s="1570"/>
      <c r="R185" s="1570"/>
      <c r="S185" s="1570"/>
      <c r="T185" s="1570"/>
      <c r="U185" s="1570"/>
      <c r="V185" s="1570"/>
      <c r="W185" s="1571"/>
    </row>
    <row r="186" spans="1:27" ht="14.25" thickTop="1" thickBot="1">
      <c r="B186" s="450"/>
      <c r="C186" s="449"/>
      <c r="D186" s="449"/>
      <c r="E186" s="449"/>
      <c r="F186" s="449"/>
      <c r="G186" s="449"/>
      <c r="H186" s="449"/>
      <c r="I186" s="451"/>
      <c r="L186" s="359"/>
      <c r="M186" s="355"/>
      <c r="N186" s="355"/>
      <c r="O186" s="355"/>
      <c r="P186" s="355"/>
      <c r="Q186" s="355"/>
      <c r="R186" s="355"/>
      <c r="S186" s="355"/>
      <c r="T186" s="355"/>
      <c r="U186" s="355"/>
      <c r="V186" s="355"/>
      <c r="W186" s="442" t="s">
        <v>40</v>
      </c>
    </row>
    <row r="187" spans="1:27" ht="14.25" thickTop="1" thickBot="1">
      <c r="B187" s="450"/>
      <c r="C187" s="449"/>
      <c r="D187" s="449"/>
      <c r="E187" s="449"/>
      <c r="F187" s="449"/>
      <c r="G187" s="449"/>
      <c r="H187" s="449"/>
      <c r="I187" s="451"/>
      <c r="L187" s="361"/>
      <c r="M187" s="1575" t="s">
        <v>90</v>
      </c>
      <c r="N187" s="1576"/>
      <c r="O187" s="1576"/>
      <c r="P187" s="1576"/>
      <c r="Q187" s="1577"/>
      <c r="R187" s="1575" t="s">
        <v>91</v>
      </c>
      <c r="S187" s="1576"/>
      <c r="T187" s="1576"/>
      <c r="U187" s="1576"/>
      <c r="V187" s="1577"/>
      <c r="W187" s="362" t="s">
        <v>4</v>
      </c>
    </row>
    <row r="188" spans="1:27" ht="13.5" thickTop="1">
      <c r="B188" s="450"/>
      <c r="C188" s="449"/>
      <c r="D188" s="449"/>
      <c r="E188" s="449"/>
      <c r="F188" s="449"/>
      <c r="G188" s="449"/>
      <c r="H188" s="449"/>
      <c r="I188" s="451"/>
      <c r="L188" s="363" t="s">
        <v>5</v>
      </c>
      <c r="M188" s="364"/>
      <c r="N188" s="368"/>
      <c r="O188" s="479"/>
      <c r="P188" s="370"/>
      <c r="Q188" s="480"/>
      <c r="R188" s="364"/>
      <c r="S188" s="368"/>
      <c r="T188" s="479"/>
      <c r="U188" s="370"/>
      <c r="V188" s="480"/>
      <c r="W188" s="367" t="s">
        <v>6</v>
      </c>
    </row>
    <row r="189" spans="1:27" ht="13.5" thickBot="1">
      <c r="B189" s="450"/>
      <c r="C189" s="449"/>
      <c r="D189" s="449"/>
      <c r="E189" s="449"/>
      <c r="F189" s="449"/>
      <c r="G189" s="449"/>
      <c r="H189" s="449"/>
      <c r="I189" s="451"/>
      <c r="L189" s="371"/>
      <c r="M189" s="376" t="s">
        <v>41</v>
      </c>
      <c r="N189" s="377" t="s">
        <v>42</v>
      </c>
      <c r="O189" s="481" t="s">
        <v>43</v>
      </c>
      <c r="P189" s="379" t="s">
        <v>13</v>
      </c>
      <c r="Q189" s="482" t="s">
        <v>9</v>
      </c>
      <c r="R189" s="376" t="s">
        <v>41</v>
      </c>
      <c r="S189" s="377" t="s">
        <v>42</v>
      </c>
      <c r="T189" s="481" t="s">
        <v>43</v>
      </c>
      <c r="U189" s="379" t="s">
        <v>13</v>
      </c>
      <c r="V189" s="482" t="s">
        <v>9</v>
      </c>
      <c r="W189" s="375"/>
    </row>
    <row r="190" spans="1:27" ht="4.5" customHeight="1" thickTop="1">
      <c r="B190" s="450"/>
      <c r="C190" s="449"/>
      <c r="D190" s="449"/>
      <c r="E190" s="449"/>
      <c r="F190" s="449"/>
      <c r="G190" s="449"/>
      <c r="H190" s="449"/>
      <c r="I190" s="451"/>
      <c r="L190" s="363"/>
      <c r="M190" s="384"/>
      <c r="N190" s="385"/>
      <c r="O190" s="483"/>
      <c r="P190" s="387"/>
      <c r="Q190" s="484"/>
      <c r="R190" s="384"/>
      <c r="S190" s="385"/>
      <c r="T190" s="483"/>
      <c r="U190" s="387"/>
      <c r="V190" s="484"/>
      <c r="W190" s="389"/>
    </row>
    <row r="191" spans="1:27">
      <c r="B191" s="450"/>
      <c r="C191" s="449"/>
      <c r="D191" s="449"/>
      <c r="E191" s="449"/>
      <c r="F191" s="449"/>
      <c r="G191" s="449"/>
      <c r="H191" s="449"/>
      <c r="I191" s="451"/>
      <c r="L191" s="363" t="s">
        <v>14</v>
      </c>
      <c r="M191" s="485">
        <v>0</v>
      </c>
      <c r="N191" s="486">
        <v>0</v>
      </c>
      <c r="O191" s="487">
        <f>M191+N191</f>
        <v>0</v>
      </c>
      <c r="P191" s="488">
        <v>0</v>
      </c>
      <c r="Q191" s="489">
        <f>O191+P191</f>
        <v>0</v>
      </c>
      <c r="R191" s="485">
        <v>0</v>
      </c>
      <c r="S191" s="486">
        <v>1</v>
      </c>
      <c r="T191" s="490">
        <f>+R191+S191</f>
        <v>1</v>
      </c>
      <c r="U191" s="488"/>
      <c r="V191" s="489">
        <f>T191+U191</f>
        <v>1</v>
      </c>
      <c r="W191" s="394">
        <f t="shared" ref="W191:W199" si="315">IF(Q191=0,0,((V191/Q191)-1)*100)</f>
        <v>0</v>
      </c>
      <c r="Y191" s="455"/>
    </row>
    <row r="192" spans="1:27">
      <c r="B192" s="450"/>
      <c r="C192" s="449"/>
      <c r="D192" s="449"/>
      <c r="E192" s="449"/>
      <c r="F192" s="449"/>
      <c r="G192" s="449"/>
      <c r="H192" s="449"/>
      <c r="I192" s="451"/>
      <c r="L192" s="363" t="s">
        <v>15</v>
      </c>
      <c r="M192" s="485">
        <v>0</v>
      </c>
      <c r="N192" s="486">
        <v>1</v>
      </c>
      <c r="O192" s="487">
        <f>M192+N192</f>
        <v>1</v>
      </c>
      <c r="P192" s="488">
        <v>0</v>
      </c>
      <c r="Q192" s="489">
        <f>O192+P192</f>
        <v>1</v>
      </c>
      <c r="R192" s="485">
        <v>0</v>
      </c>
      <c r="S192" s="486">
        <v>0</v>
      </c>
      <c r="T192" s="490">
        <f>SUM(R192:S192)</f>
        <v>0</v>
      </c>
      <c r="U192" s="488">
        <v>0</v>
      </c>
      <c r="V192" s="489">
        <f>T192+U192</f>
        <v>0</v>
      </c>
      <c r="W192" s="394">
        <f t="shared" si="315"/>
        <v>-100</v>
      </c>
      <c r="Y192" s="455"/>
    </row>
    <row r="193" spans="1:27" ht="13.5" thickBot="1">
      <c r="B193" s="450"/>
      <c r="C193" s="449"/>
      <c r="D193" s="449"/>
      <c r="E193" s="449"/>
      <c r="F193" s="449"/>
      <c r="G193" s="449"/>
      <c r="H193" s="449"/>
      <c r="I193" s="451"/>
      <c r="L193" s="371" t="s">
        <v>16</v>
      </c>
      <c r="M193" s="485">
        <v>0</v>
      </c>
      <c r="N193" s="486">
        <v>1</v>
      </c>
      <c r="O193" s="487">
        <f>M193+N193</f>
        <v>1</v>
      </c>
      <c r="P193" s="491">
        <v>0</v>
      </c>
      <c r="Q193" s="489">
        <f>O193+P193</f>
        <v>1</v>
      </c>
      <c r="R193" s="485">
        <v>0</v>
      </c>
      <c r="S193" s="486">
        <v>0</v>
      </c>
      <c r="T193" s="490">
        <f>SUM(R193:S193)</f>
        <v>0</v>
      </c>
      <c r="U193" s="491">
        <v>0</v>
      </c>
      <c r="V193" s="489">
        <f>T193+U193</f>
        <v>0</v>
      </c>
      <c r="W193" s="394">
        <f t="shared" si="315"/>
        <v>-100</v>
      </c>
      <c r="Y193" s="455"/>
    </row>
    <row r="194" spans="1:27" ht="14.25" thickTop="1" thickBot="1">
      <c r="B194" s="450"/>
      <c r="C194" s="449"/>
      <c r="D194" s="449"/>
      <c r="E194" s="449"/>
      <c r="F194" s="449"/>
      <c r="G194" s="449"/>
      <c r="H194" s="449"/>
      <c r="I194" s="451"/>
      <c r="L194" s="492" t="s">
        <v>55</v>
      </c>
      <c r="M194" s="493">
        <f t="shared" ref="M194:Q194" si="316">+M191+M192+M193</f>
        <v>0</v>
      </c>
      <c r="N194" s="494">
        <f t="shared" si="316"/>
        <v>2</v>
      </c>
      <c r="O194" s="493">
        <f t="shared" si="316"/>
        <v>2</v>
      </c>
      <c r="P194" s="493">
        <f t="shared" si="316"/>
        <v>0</v>
      </c>
      <c r="Q194" s="495">
        <f t="shared" si="316"/>
        <v>2</v>
      </c>
      <c r="R194" s="493">
        <f t="shared" ref="R194:V194" si="317">+R191+R192+R193</f>
        <v>0</v>
      </c>
      <c r="S194" s="494">
        <f t="shared" si="317"/>
        <v>1</v>
      </c>
      <c r="T194" s="493">
        <f t="shared" si="317"/>
        <v>1</v>
      </c>
      <c r="U194" s="493">
        <f t="shared" si="317"/>
        <v>0</v>
      </c>
      <c r="V194" s="495">
        <f t="shared" si="317"/>
        <v>1</v>
      </c>
      <c r="W194" s="496">
        <f t="shared" si="315"/>
        <v>-50</v>
      </c>
      <c r="Y194" s="455"/>
    </row>
    <row r="195" spans="1:27" ht="13.5" thickTop="1">
      <c r="B195" s="450"/>
      <c r="C195" s="449"/>
      <c r="D195" s="449"/>
      <c r="E195" s="449"/>
      <c r="F195" s="449"/>
      <c r="G195" s="449"/>
      <c r="H195" s="449"/>
      <c r="I195" s="451"/>
      <c r="L195" s="363" t="s">
        <v>18</v>
      </c>
      <c r="M195" s="497">
        <v>0</v>
      </c>
      <c r="N195" s="498">
        <v>0</v>
      </c>
      <c r="O195" s="499">
        <f>M195+N195</f>
        <v>0</v>
      </c>
      <c r="P195" s="397">
        <v>0</v>
      </c>
      <c r="Q195" s="489">
        <f>O195+P195</f>
        <v>0</v>
      </c>
      <c r="R195" s="497">
        <v>0</v>
      </c>
      <c r="S195" s="498">
        <v>0</v>
      </c>
      <c r="T195" s="499">
        <f>R195+S195</f>
        <v>0</v>
      </c>
      <c r="U195" s="397">
        <v>0</v>
      </c>
      <c r="V195" s="489">
        <f>T195+U195</f>
        <v>0</v>
      </c>
      <c r="W195" s="394">
        <f t="shared" si="315"/>
        <v>0</v>
      </c>
      <c r="Y195" s="455"/>
    </row>
    <row r="196" spans="1:27">
      <c r="B196" s="450"/>
      <c r="C196" s="449"/>
      <c r="D196" s="449"/>
      <c r="E196" s="449"/>
      <c r="F196" s="449"/>
      <c r="G196" s="449"/>
      <c r="H196" s="449"/>
      <c r="I196" s="451"/>
      <c r="L196" s="363" t="s">
        <v>19</v>
      </c>
      <c r="M196" s="391">
        <v>0</v>
      </c>
      <c r="N196" s="395">
        <v>1</v>
      </c>
      <c r="O196" s="487">
        <f>M196+N196</f>
        <v>1</v>
      </c>
      <c r="P196" s="397">
        <v>0</v>
      </c>
      <c r="Q196" s="489">
        <f>O196+P196</f>
        <v>1</v>
      </c>
      <c r="R196" s="391">
        <v>0</v>
      </c>
      <c r="S196" s="395">
        <v>0</v>
      </c>
      <c r="T196" s="487">
        <f>R196+S196</f>
        <v>0</v>
      </c>
      <c r="U196" s="397">
        <v>0</v>
      </c>
      <c r="V196" s="489">
        <f>T196+U196</f>
        <v>0</v>
      </c>
      <c r="W196" s="394">
        <f>IF(Q196=0,0,((V196/Q196)-1)*100)</f>
        <v>-100</v>
      </c>
      <c r="Y196" s="455"/>
    </row>
    <row r="197" spans="1:27" ht="13.5" thickBot="1">
      <c r="B197" s="450"/>
      <c r="C197" s="449"/>
      <c r="D197" s="449"/>
      <c r="E197" s="449"/>
      <c r="F197" s="449"/>
      <c r="G197" s="449"/>
      <c r="H197" s="449"/>
      <c r="I197" s="451"/>
      <c r="L197" s="363" t="s">
        <v>20</v>
      </c>
      <c r="M197" s="391">
        <v>0</v>
      </c>
      <c r="N197" s="395">
        <v>0</v>
      </c>
      <c r="O197" s="487">
        <f>M197+N197</f>
        <v>0</v>
      </c>
      <c r="P197" s="397">
        <v>0</v>
      </c>
      <c r="Q197" s="489">
        <f>O197+P197</f>
        <v>0</v>
      </c>
      <c r="R197" s="391">
        <v>0</v>
      </c>
      <c r="S197" s="395">
        <v>1</v>
      </c>
      <c r="T197" s="487">
        <f>R197+S197</f>
        <v>1</v>
      </c>
      <c r="U197" s="397">
        <v>0</v>
      </c>
      <c r="V197" s="489">
        <f>T197+U197</f>
        <v>1</v>
      </c>
      <c r="W197" s="394">
        <f>IF(Q197=0,0,((V197/Q197)-1)*100)</f>
        <v>0</v>
      </c>
      <c r="Y197" s="455"/>
    </row>
    <row r="198" spans="1:27" ht="14.25" thickTop="1" thickBot="1">
      <c r="B198" s="450"/>
      <c r="C198" s="449"/>
      <c r="D198" s="449"/>
      <c r="E198" s="449"/>
      <c r="F198" s="449"/>
      <c r="G198" s="449"/>
      <c r="H198" s="449"/>
      <c r="I198" s="451"/>
      <c r="L198" s="492" t="s">
        <v>87</v>
      </c>
      <c r="M198" s="493">
        <f>+M195+M196+M197</f>
        <v>0</v>
      </c>
      <c r="N198" s="493">
        <f t="shared" ref="N198" si="318">+N195+N196+N197</f>
        <v>1</v>
      </c>
      <c r="O198" s="493">
        <f t="shared" ref="O198" si="319">+O195+O196+O197</f>
        <v>1</v>
      </c>
      <c r="P198" s="493">
        <f t="shared" ref="P198" si="320">+P195+P196+P197</f>
        <v>0</v>
      </c>
      <c r="Q198" s="493">
        <f t="shared" ref="Q198" si="321">+Q195+Q196+Q197</f>
        <v>1</v>
      </c>
      <c r="R198" s="493">
        <f t="shared" ref="R198" si="322">+R195+R196+R197</f>
        <v>0</v>
      </c>
      <c r="S198" s="493">
        <f t="shared" ref="S198" si="323">+S195+S196+S197</f>
        <v>1</v>
      </c>
      <c r="T198" s="493">
        <f t="shared" ref="T198" si="324">+T195+T196+T197</f>
        <v>1</v>
      </c>
      <c r="U198" s="493">
        <f t="shared" ref="U198" si="325">+U195+U196+U197</f>
        <v>0</v>
      </c>
      <c r="V198" s="493">
        <f t="shared" ref="V198" si="326">+V195+V196+V197</f>
        <v>1</v>
      </c>
      <c r="W198" s="496">
        <f>IF(Q198=0,0,((V198/Q198)-1)*100)</f>
        <v>0</v>
      </c>
    </row>
    <row r="199" spans="1:27" ht="13.5" thickTop="1">
      <c r="B199" s="450"/>
      <c r="C199" s="449"/>
      <c r="D199" s="449"/>
      <c r="E199" s="449"/>
      <c r="F199" s="449"/>
      <c r="G199" s="449"/>
      <c r="H199" s="449"/>
      <c r="I199" s="451"/>
      <c r="L199" s="363" t="s">
        <v>21</v>
      </c>
      <c r="M199" s="391">
        <v>1</v>
      </c>
      <c r="N199" s="395">
        <v>0</v>
      </c>
      <c r="O199" s="487">
        <f>SUM(M199:N199)</f>
        <v>1</v>
      </c>
      <c r="P199" s="397">
        <v>0</v>
      </c>
      <c r="Q199" s="489">
        <f>SUM(O199:P199)</f>
        <v>1</v>
      </c>
      <c r="R199" s="391">
        <v>0</v>
      </c>
      <c r="S199" s="395">
        <v>0</v>
      </c>
      <c r="T199" s="487">
        <f>SUM(R199:S199)</f>
        <v>0</v>
      </c>
      <c r="U199" s="397">
        <v>0</v>
      </c>
      <c r="V199" s="489">
        <f>SUM(T199:U199)</f>
        <v>0</v>
      </c>
      <c r="W199" s="394">
        <f t="shared" si="315"/>
        <v>-100</v>
      </c>
      <c r="Y199" s="455"/>
    </row>
    <row r="200" spans="1:27">
      <c r="B200" s="450"/>
      <c r="C200" s="449"/>
      <c r="D200" s="449"/>
      <c r="E200" s="449"/>
      <c r="F200" s="449"/>
      <c r="G200" s="449"/>
      <c r="H200" s="449"/>
      <c r="I200" s="451"/>
      <c r="L200" s="363" t="s">
        <v>88</v>
      </c>
      <c r="M200" s="391">
        <v>1</v>
      </c>
      <c r="N200" s="395">
        <v>0</v>
      </c>
      <c r="O200" s="487">
        <f>SUM(M200:N200)</f>
        <v>1</v>
      </c>
      <c r="P200" s="397">
        <v>0</v>
      </c>
      <c r="Q200" s="489">
        <f>SUM(O200:P200)</f>
        <v>1</v>
      </c>
      <c r="R200" s="391">
        <v>0</v>
      </c>
      <c r="S200" s="395">
        <v>0</v>
      </c>
      <c r="T200" s="487">
        <f>SUM(R200:S200)</f>
        <v>0</v>
      </c>
      <c r="U200" s="397">
        <v>0</v>
      </c>
      <c r="V200" s="489">
        <f>SUM(T200:U200)</f>
        <v>0</v>
      </c>
      <c r="W200" s="394">
        <f t="shared" ref="W200" si="327">IF(Q200=0,0,((V200/Q200)-1)*100)</f>
        <v>-100</v>
      </c>
      <c r="Y200" s="455"/>
    </row>
    <row r="201" spans="1:27" ht="13.5" thickBot="1">
      <c r="B201" s="450"/>
      <c r="C201" s="449"/>
      <c r="D201" s="449"/>
      <c r="E201" s="449"/>
      <c r="F201" s="449"/>
      <c r="G201" s="449"/>
      <c r="H201" s="449"/>
      <c r="I201" s="451"/>
      <c r="L201" s="363" t="s">
        <v>22</v>
      </c>
      <c r="M201" s="391">
        <v>1</v>
      </c>
      <c r="N201" s="395">
        <v>0</v>
      </c>
      <c r="O201" s="500">
        <f>SUM(M201:N201)</f>
        <v>1</v>
      </c>
      <c r="P201" s="402">
        <v>0</v>
      </c>
      <c r="Q201" s="489">
        <f>SUM(O201:P201)</f>
        <v>1</v>
      </c>
      <c r="R201" s="391">
        <v>0</v>
      </c>
      <c r="S201" s="395">
        <v>0</v>
      </c>
      <c r="T201" s="500">
        <f>SUM(R201:S201)</f>
        <v>0</v>
      </c>
      <c r="U201" s="402">
        <v>0</v>
      </c>
      <c r="V201" s="489">
        <f>SUM(T201:U201)</f>
        <v>0</v>
      </c>
      <c r="W201" s="394">
        <f>IF(Q201=0,0,((V201/Q201)-1)*100)</f>
        <v>-100</v>
      </c>
      <c r="Y201" s="455"/>
    </row>
    <row r="202" spans="1:27" ht="14.25" thickTop="1" thickBot="1">
      <c r="B202" s="450"/>
      <c r="C202" s="449"/>
      <c r="D202" s="449"/>
      <c r="E202" s="449"/>
      <c r="F202" s="449"/>
      <c r="G202" s="449"/>
      <c r="H202" s="449"/>
      <c r="I202" s="451"/>
      <c r="L202" s="501" t="s">
        <v>60</v>
      </c>
      <c r="M202" s="502">
        <f>+M199+M200+M201</f>
        <v>3</v>
      </c>
      <c r="N202" s="502">
        <f t="shared" ref="N202" si="328">+N199+N200+N201</f>
        <v>0</v>
      </c>
      <c r="O202" s="503">
        <f t="shared" ref="O202" si="329">+O199+O200+O201</f>
        <v>3</v>
      </c>
      <c r="P202" s="503">
        <f t="shared" ref="P202" si="330">+P199+P200+P201</f>
        <v>0</v>
      </c>
      <c r="Q202" s="503">
        <f t="shared" ref="Q202" si="331">+Q199+Q200+Q201</f>
        <v>3</v>
      </c>
      <c r="R202" s="502">
        <f t="shared" ref="R202" si="332">+R199+R200+R201</f>
        <v>0</v>
      </c>
      <c r="S202" s="502">
        <f t="shared" ref="S202" si="333">+S199+S200+S201</f>
        <v>0</v>
      </c>
      <c r="T202" s="503">
        <f t="shared" ref="T202" si="334">+T199+T200+T201</f>
        <v>0</v>
      </c>
      <c r="U202" s="503">
        <f t="shared" ref="U202" si="335">+U199+U200+U201</f>
        <v>0</v>
      </c>
      <c r="V202" s="503">
        <f t="shared" ref="V202" si="336">+V199+V200+V201</f>
        <v>0</v>
      </c>
      <c r="W202" s="504">
        <f>IF(Q202=0,0,((V202/Q202)-1)*100)</f>
        <v>-100</v>
      </c>
    </row>
    <row r="203" spans="1:27" ht="13.5" thickTop="1">
      <c r="A203" s="466"/>
      <c r="B203" s="467"/>
      <c r="C203" s="468"/>
      <c r="D203" s="468"/>
      <c r="E203" s="468"/>
      <c r="F203" s="468"/>
      <c r="G203" s="468"/>
      <c r="H203" s="468"/>
      <c r="I203" s="505"/>
      <c r="J203" s="466"/>
      <c r="K203" s="466"/>
      <c r="L203" s="506" t="s">
        <v>24</v>
      </c>
      <c r="M203" s="485">
        <v>1</v>
      </c>
      <c r="N203" s="486">
        <v>1</v>
      </c>
      <c r="O203" s="490">
        <f>SUM(M203:N203)</f>
        <v>2</v>
      </c>
      <c r="P203" s="507">
        <v>0</v>
      </c>
      <c r="Q203" s="508">
        <f>SUM(O203:P203)</f>
        <v>2</v>
      </c>
      <c r="R203" s="485">
        <v>0</v>
      </c>
      <c r="S203" s="486">
        <v>0</v>
      </c>
      <c r="T203" s="490">
        <f>SUM(R203:S203)</f>
        <v>0</v>
      </c>
      <c r="U203" s="507">
        <v>0</v>
      </c>
      <c r="V203" s="508">
        <f>SUM(T203:U203)</f>
        <v>0</v>
      </c>
      <c r="W203" s="509">
        <f>IF(Q203=0,0,((V203/Q203)-1)*100)</f>
        <v>-100</v>
      </c>
      <c r="Y203" s="455"/>
    </row>
    <row r="204" spans="1:27" ht="13.5" customHeight="1">
      <c r="A204" s="466"/>
      <c r="B204" s="469"/>
      <c r="C204" s="470"/>
      <c r="D204" s="470"/>
      <c r="E204" s="470"/>
      <c r="F204" s="470"/>
      <c r="G204" s="470"/>
      <c r="H204" s="470"/>
      <c r="I204" s="478"/>
      <c r="J204" s="466"/>
      <c r="K204" s="466"/>
      <c r="L204" s="506" t="s">
        <v>25</v>
      </c>
      <c r="M204" s="485">
        <v>0</v>
      </c>
      <c r="N204" s="486">
        <v>1</v>
      </c>
      <c r="O204" s="490">
        <f>SUM(M204:N204)</f>
        <v>1</v>
      </c>
      <c r="P204" s="488">
        <v>0</v>
      </c>
      <c r="Q204" s="490">
        <f>SUM(O204:P204)</f>
        <v>1</v>
      </c>
      <c r="R204" s="485">
        <v>1</v>
      </c>
      <c r="S204" s="486">
        <v>0</v>
      </c>
      <c r="T204" s="490">
        <f>SUM(R204:S204)</f>
        <v>1</v>
      </c>
      <c r="U204" s="488">
        <v>0</v>
      </c>
      <c r="V204" s="490">
        <f>SUM(T204:U204)</f>
        <v>1</v>
      </c>
      <c r="W204" s="509">
        <f t="shared" ref="W204" si="337">IF(Q204=0,0,((V204/Q204)-1)*100)</f>
        <v>0</v>
      </c>
      <c r="Y204" s="455"/>
    </row>
    <row r="205" spans="1:27" ht="12.75" customHeight="1" thickBot="1">
      <c r="A205" s="466"/>
      <c r="B205" s="469"/>
      <c r="C205" s="470"/>
      <c r="D205" s="470"/>
      <c r="E205" s="470"/>
      <c r="F205" s="470"/>
      <c r="G205" s="470"/>
      <c r="H205" s="470"/>
      <c r="I205" s="478"/>
      <c r="J205" s="466"/>
      <c r="K205" s="466"/>
      <c r="L205" s="506" t="s">
        <v>26</v>
      </c>
      <c r="M205" s="485">
        <v>2</v>
      </c>
      <c r="N205" s="486">
        <v>1</v>
      </c>
      <c r="O205" s="490">
        <f>SUM(M205:N205)</f>
        <v>3</v>
      </c>
      <c r="P205" s="491">
        <v>0</v>
      </c>
      <c r="Q205" s="508">
        <f>O205+P205</f>
        <v>3</v>
      </c>
      <c r="R205" s="485">
        <v>0</v>
      </c>
      <c r="S205" s="486">
        <v>0</v>
      </c>
      <c r="T205" s="490">
        <f>SUM(R205:S205)</f>
        <v>0</v>
      </c>
      <c r="U205" s="491">
        <v>0</v>
      </c>
      <c r="V205" s="508">
        <f>T205+U205</f>
        <v>0</v>
      </c>
      <c r="W205" s="509">
        <f t="shared" ref="W205" si="338">IF(Q205=0,0,((V205/Q205)-1)*100)</f>
        <v>-100</v>
      </c>
      <c r="Y205" s="455"/>
    </row>
    <row r="206" spans="1:27" ht="14.25" thickTop="1" thickBot="1">
      <c r="B206" s="450"/>
      <c r="C206" s="449"/>
      <c r="D206" s="449"/>
      <c r="E206" s="449"/>
      <c r="F206" s="449"/>
      <c r="G206" s="449"/>
      <c r="H206" s="449"/>
      <c r="I206" s="451"/>
      <c r="L206" s="492" t="s">
        <v>58</v>
      </c>
      <c r="M206" s="493">
        <f>+M203+M204+M205</f>
        <v>3</v>
      </c>
      <c r="N206" s="494">
        <f t="shared" ref="N206" si="339">+N203+N204+N205</f>
        <v>3</v>
      </c>
      <c r="O206" s="493">
        <f t="shared" ref="O206" si="340">+O203+O204+O205</f>
        <v>6</v>
      </c>
      <c r="P206" s="493">
        <f t="shared" ref="P206" si="341">+P203+P204+P205</f>
        <v>0</v>
      </c>
      <c r="Q206" s="510">
        <f t="shared" ref="Q206" si="342">+Q203+Q204+Q205</f>
        <v>6</v>
      </c>
      <c r="R206" s="493">
        <f t="shared" ref="R206" si="343">+R203+R204+R205</f>
        <v>1</v>
      </c>
      <c r="S206" s="494">
        <f t="shared" ref="S206" si="344">+S203+S204+S205</f>
        <v>0</v>
      </c>
      <c r="T206" s="493">
        <f t="shared" ref="T206" si="345">+T203+T204+T205</f>
        <v>1</v>
      </c>
      <c r="U206" s="493">
        <f t="shared" ref="U206" si="346">+U203+U204+U205</f>
        <v>0</v>
      </c>
      <c r="V206" s="510">
        <f t="shared" ref="V206" si="347">+V203+V204+V205</f>
        <v>1</v>
      </c>
      <c r="W206" s="496">
        <f>IF(Q206=0,0,((V206/Q206)-1)*100)</f>
        <v>-83.333333333333343</v>
      </c>
      <c r="Y206" s="455"/>
    </row>
    <row r="207" spans="1:27" s="355" customFormat="1" ht="14.25" thickTop="1" thickBot="1">
      <c r="B207" s="450"/>
      <c r="C207" s="449"/>
      <c r="D207" s="449"/>
      <c r="E207" s="449"/>
      <c r="F207" s="449"/>
      <c r="G207" s="449"/>
      <c r="H207" s="449"/>
      <c r="I207" s="451"/>
      <c r="L207" s="492" t="s">
        <v>92</v>
      </c>
      <c r="M207" s="493">
        <f>+M198+M202+M203+M204+M205</f>
        <v>6</v>
      </c>
      <c r="N207" s="493">
        <f t="shared" ref="N207:V207" si="348">+N198+N202+N203+N204+N205</f>
        <v>4</v>
      </c>
      <c r="O207" s="493">
        <f t="shared" si="348"/>
        <v>10</v>
      </c>
      <c r="P207" s="493">
        <f t="shared" si="348"/>
        <v>0</v>
      </c>
      <c r="Q207" s="493">
        <f t="shared" si="348"/>
        <v>10</v>
      </c>
      <c r="R207" s="493">
        <f t="shared" si="348"/>
        <v>1</v>
      </c>
      <c r="S207" s="493">
        <f t="shared" si="348"/>
        <v>1</v>
      </c>
      <c r="T207" s="493">
        <f t="shared" si="348"/>
        <v>2</v>
      </c>
      <c r="U207" s="493">
        <f t="shared" si="348"/>
        <v>0</v>
      </c>
      <c r="V207" s="493">
        <f t="shared" si="348"/>
        <v>2</v>
      </c>
      <c r="W207" s="496">
        <f>IF(Q207=0,0,((V207/Q207)-1)*100)</f>
        <v>-80</v>
      </c>
      <c r="X207" s="360"/>
      <c r="AA207" s="438"/>
    </row>
    <row r="208" spans="1:27" ht="14.25" thickTop="1" thickBot="1">
      <c r="B208" s="450"/>
      <c r="C208" s="449"/>
      <c r="D208" s="449"/>
      <c r="E208" s="449"/>
      <c r="F208" s="449"/>
      <c r="G208" s="449"/>
      <c r="H208" s="449"/>
      <c r="I208" s="451"/>
      <c r="L208" s="492" t="s">
        <v>89</v>
      </c>
      <c r="M208" s="493">
        <f>+M194+M198+M202+M206</f>
        <v>6</v>
      </c>
      <c r="N208" s="494">
        <f t="shared" ref="N208:V208" si="349">+N194+N198+N202+N206</f>
        <v>6</v>
      </c>
      <c r="O208" s="493">
        <f t="shared" si="349"/>
        <v>12</v>
      </c>
      <c r="P208" s="493">
        <f t="shared" si="349"/>
        <v>0</v>
      </c>
      <c r="Q208" s="495">
        <f t="shared" si="349"/>
        <v>12</v>
      </c>
      <c r="R208" s="493">
        <f t="shared" si="349"/>
        <v>1</v>
      </c>
      <c r="S208" s="494">
        <f t="shared" si="349"/>
        <v>2</v>
      </c>
      <c r="T208" s="493">
        <f t="shared" si="349"/>
        <v>3</v>
      </c>
      <c r="U208" s="493">
        <f t="shared" si="349"/>
        <v>0</v>
      </c>
      <c r="V208" s="495">
        <f t="shared" si="349"/>
        <v>3</v>
      </c>
      <c r="W208" s="496">
        <f>IF(Q208=0,0,((V208/Q208)-1)*100)</f>
        <v>-75</v>
      </c>
    </row>
    <row r="209" spans="2:25" ht="14.25" thickTop="1" thickBot="1">
      <c r="B209" s="450"/>
      <c r="C209" s="449"/>
      <c r="D209" s="449"/>
      <c r="E209" s="449"/>
      <c r="F209" s="449"/>
      <c r="G209" s="449"/>
      <c r="H209" s="449"/>
      <c r="I209" s="451"/>
      <c r="L209" s="439" t="s">
        <v>59</v>
      </c>
      <c r="M209" s="355"/>
      <c r="N209" s="355"/>
      <c r="O209" s="355"/>
      <c r="P209" s="355"/>
      <c r="Q209" s="355"/>
      <c r="R209" s="355"/>
      <c r="S209" s="355"/>
      <c r="T209" s="355"/>
      <c r="U209" s="355"/>
      <c r="V209" s="355"/>
      <c r="W209" s="360"/>
    </row>
    <row r="210" spans="2:25" ht="13.5" thickTop="1">
      <c r="B210" s="450"/>
      <c r="C210" s="449"/>
      <c r="D210" s="449"/>
      <c r="E210" s="449"/>
      <c r="F210" s="449"/>
      <c r="G210" s="449"/>
      <c r="H210" s="449"/>
      <c r="I210" s="451"/>
      <c r="L210" s="1566" t="s">
        <v>52</v>
      </c>
      <c r="M210" s="1567"/>
      <c r="N210" s="1567"/>
      <c r="O210" s="1567"/>
      <c r="P210" s="1567"/>
      <c r="Q210" s="1567"/>
      <c r="R210" s="1567"/>
      <c r="S210" s="1567"/>
      <c r="T210" s="1567"/>
      <c r="U210" s="1567"/>
      <c r="V210" s="1567"/>
      <c r="W210" s="1568"/>
    </row>
    <row r="211" spans="2:25" ht="13.5" thickBot="1">
      <c r="B211" s="450"/>
      <c r="C211" s="449"/>
      <c r="D211" s="449"/>
      <c r="E211" s="449"/>
      <c r="F211" s="449"/>
      <c r="G211" s="449"/>
      <c r="H211" s="449"/>
      <c r="I211" s="451"/>
      <c r="L211" s="1569" t="s">
        <v>57</v>
      </c>
      <c r="M211" s="1570"/>
      <c r="N211" s="1570"/>
      <c r="O211" s="1570"/>
      <c r="P211" s="1570"/>
      <c r="Q211" s="1570"/>
      <c r="R211" s="1570"/>
      <c r="S211" s="1570"/>
      <c r="T211" s="1570"/>
      <c r="U211" s="1570"/>
      <c r="V211" s="1570"/>
      <c r="W211" s="1571"/>
    </row>
    <row r="212" spans="2:25" ht="14.25" thickTop="1" thickBot="1">
      <c r="B212" s="450"/>
      <c r="C212" s="449"/>
      <c r="D212" s="449"/>
      <c r="E212" s="449"/>
      <c r="F212" s="449"/>
      <c r="G212" s="449"/>
      <c r="H212" s="449"/>
      <c r="I212" s="451"/>
      <c r="L212" s="359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442" t="s">
        <v>40</v>
      </c>
    </row>
    <row r="213" spans="2:25" ht="14.25" thickTop="1" thickBot="1">
      <c r="B213" s="450"/>
      <c r="C213" s="449"/>
      <c r="D213" s="449"/>
      <c r="E213" s="449"/>
      <c r="F213" s="449"/>
      <c r="G213" s="449"/>
      <c r="H213" s="449"/>
      <c r="I213" s="451"/>
      <c r="L213" s="361"/>
      <c r="M213" s="1575" t="s">
        <v>90</v>
      </c>
      <c r="N213" s="1576"/>
      <c r="O213" s="1576"/>
      <c r="P213" s="1576"/>
      <c r="Q213" s="1577"/>
      <c r="R213" s="1575" t="s">
        <v>91</v>
      </c>
      <c r="S213" s="1576"/>
      <c r="T213" s="1576"/>
      <c r="U213" s="1576"/>
      <c r="V213" s="1577"/>
      <c r="W213" s="362" t="s">
        <v>4</v>
      </c>
    </row>
    <row r="214" spans="2:25" ht="13.5" thickTop="1">
      <c r="B214" s="450"/>
      <c r="C214" s="449"/>
      <c r="D214" s="449"/>
      <c r="E214" s="449"/>
      <c r="F214" s="449"/>
      <c r="G214" s="449"/>
      <c r="H214" s="449"/>
      <c r="I214" s="451"/>
      <c r="L214" s="363" t="s">
        <v>5</v>
      </c>
      <c r="M214" s="364"/>
      <c r="N214" s="368"/>
      <c r="O214" s="479"/>
      <c r="P214" s="370"/>
      <c r="Q214" s="480"/>
      <c r="R214" s="364"/>
      <c r="S214" s="368"/>
      <c r="T214" s="479"/>
      <c r="U214" s="370"/>
      <c r="V214" s="480"/>
      <c r="W214" s="367" t="s">
        <v>6</v>
      </c>
    </row>
    <row r="215" spans="2:25" ht="13.5" thickBot="1">
      <c r="B215" s="450"/>
      <c r="C215" s="449"/>
      <c r="D215" s="449"/>
      <c r="E215" s="449"/>
      <c r="F215" s="449"/>
      <c r="G215" s="449"/>
      <c r="H215" s="449"/>
      <c r="I215" s="451"/>
      <c r="L215" s="371"/>
      <c r="M215" s="376" t="s">
        <v>41</v>
      </c>
      <c r="N215" s="377" t="s">
        <v>42</v>
      </c>
      <c r="O215" s="481" t="s">
        <v>54</v>
      </c>
      <c r="P215" s="379" t="s">
        <v>13</v>
      </c>
      <c r="Q215" s="482" t="s">
        <v>9</v>
      </c>
      <c r="R215" s="376" t="s">
        <v>41</v>
      </c>
      <c r="S215" s="377" t="s">
        <v>42</v>
      </c>
      <c r="T215" s="481" t="s">
        <v>54</v>
      </c>
      <c r="U215" s="379" t="s">
        <v>13</v>
      </c>
      <c r="V215" s="482" t="s">
        <v>9</v>
      </c>
      <c r="W215" s="375"/>
    </row>
    <row r="216" spans="2:25" ht="5.25" customHeight="1" thickTop="1">
      <c r="B216" s="450"/>
      <c r="C216" s="449"/>
      <c r="D216" s="449"/>
      <c r="E216" s="449"/>
      <c r="F216" s="449"/>
      <c r="G216" s="449"/>
      <c r="H216" s="449"/>
      <c r="I216" s="451"/>
      <c r="L216" s="363"/>
      <c r="M216" s="384"/>
      <c r="N216" s="385"/>
      <c r="O216" s="483"/>
      <c r="P216" s="387"/>
      <c r="Q216" s="484"/>
      <c r="R216" s="384"/>
      <c r="S216" s="385"/>
      <c r="T216" s="483"/>
      <c r="U216" s="387"/>
      <c r="V216" s="484"/>
      <c r="W216" s="389"/>
    </row>
    <row r="217" spans="2:25">
      <c r="B217" s="450"/>
      <c r="C217" s="449"/>
      <c r="D217" s="449"/>
      <c r="E217" s="449"/>
      <c r="F217" s="449"/>
      <c r="G217" s="449"/>
      <c r="H217" s="449"/>
      <c r="I217" s="451"/>
      <c r="L217" s="363" t="s">
        <v>14</v>
      </c>
      <c r="M217" s="391">
        <f t="shared" ref="M217:N219" si="350">+M165+M191</f>
        <v>0</v>
      </c>
      <c r="N217" s="395">
        <f t="shared" si="350"/>
        <v>0</v>
      </c>
      <c r="O217" s="487">
        <f>+M217+N217</f>
        <v>0</v>
      </c>
      <c r="P217" s="397">
        <f>+P165+P191</f>
        <v>0</v>
      </c>
      <c r="Q217" s="489">
        <f>+O217+P217</f>
        <v>0</v>
      </c>
      <c r="R217" s="391">
        <f t="shared" ref="R217:S219" si="351">+R165+R191</f>
        <v>0</v>
      </c>
      <c r="S217" s="395">
        <f t="shared" si="351"/>
        <v>5</v>
      </c>
      <c r="T217" s="487">
        <f>+R217+S217</f>
        <v>5</v>
      </c>
      <c r="U217" s="397">
        <f>+U165+U191</f>
        <v>0</v>
      </c>
      <c r="V217" s="489">
        <f>+T217+U217</f>
        <v>5</v>
      </c>
      <c r="W217" s="394">
        <f t="shared" ref="W217:W225" si="352">IF(Q217=0,0,((V217/Q217)-1)*100)</f>
        <v>0</v>
      </c>
      <c r="Y217" s="455"/>
    </row>
    <row r="218" spans="2:25">
      <c r="B218" s="450"/>
      <c r="C218" s="449"/>
      <c r="D218" s="449"/>
      <c r="E218" s="449"/>
      <c r="F218" s="449"/>
      <c r="G218" s="449"/>
      <c r="H218" s="449"/>
      <c r="I218" s="451"/>
      <c r="L218" s="363" t="s">
        <v>15</v>
      </c>
      <c r="M218" s="391">
        <f t="shared" si="350"/>
        <v>0</v>
      </c>
      <c r="N218" s="395">
        <f t="shared" si="350"/>
        <v>1</v>
      </c>
      <c r="O218" s="487">
        <f t="shared" ref="O218:O219" si="353">+M218+N218</f>
        <v>1</v>
      </c>
      <c r="P218" s="397">
        <f>+P166+P192</f>
        <v>0</v>
      </c>
      <c r="Q218" s="489">
        <f t="shared" ref="Q218:Q219" si="354">+O218+P218</f>
        <v>1</v>
      </c>
      <c r="R218" s="391">
        <f t="shared" si="351"/>
        <v>0</v>
      </c>
      <c r="S218" s="395">
        <f t="shared" si="351"/>
        <v>0</v>
      </c>
      <c r="T218" s="487">
        <f t="shared" ref="T218:T219" si="355">+R218+S218</f>
        <v>0</v>
      </c>
      <c r="U218" s="397">
        <f>+U166+U192</f>
        <v>0</v>
      </c>
      <c r="V218" s="489">
        <f t="shared" ref="V218:V219" si="356">+T218+U218</f>
        <v>0</v>
      </c>
      <c r="W218" s="394">
        <f t="shared" si="352"/>
        <v>-100</v>
      </c>
      <c r="Y218" s="455"/>
    </row>
    <row r="219" spans="2:25" ht="13.5" thickBot="1">
      <c r="B219" s="450"/>
      <c r="C219" s="449"/>
      <c r="D219" s="449"/>
      <c r="E219" s="449"/>
      <c r="F219" s="449"/>
      <c r="G219" s="449"/>
      <c r="H219" s="449"/>
      <c r="I219" s="451"/>
      <c r="L219" s="371" t="s">
        <v>16</v>
      </c>
      <c r="M219" s="391">
        <f t="shared" si="350"/>
        <v>0</v>
      </c>
      <c r="N219" s="395">
        <f t="shared" si="350"/>
        <v>5</v>
      </c>
      <c r="O219" s="487">
        <f t="shared" si="353"/>
        <v>5</v>
      </c>
      <c r="P219" s="397">
        <f>+P167+P193</f>
        <v>0</v>
      </c>
      <c r="Q219" s="489">
        <f t="shared" si="354"/>
        <v>5</v>
      </c>
      <c r="R219" s="391">
        <f t="shared" si="351"/>
        <v>0</v>
      </c>
      <c r="S219" s="395">
        <f t="shared" si="351"/>
        <v>0</v>
      </c>
      <c r="T219" s="487">
        <f t="shared" si="355"/>
        <v>0</v>
      </c>
      <c r="U219" s="397">
        <f>+U167+U193</f>
        <v>0</v>
      </c>
      <c r="V219" s="489">
        <f t="shared" si="356"/>
        <v>0</v>
      </c>
      <c r="W219" s="394">
        <f t="shared" si="352"/>
        <v>-100</v>
      </c>
      <c r="Y219" s="455"/>
    </row>
    <row r="220" spans="2:25" ht="14.25" thickTop="1" thickBot="1">
      <c r="B220" s="450"/>
      <c r="C220" s="449"/>
      <c r="D220" s="449"/>
      <c r="E220" s="449"/>
      <c r="F220" s="449"/>
      <c r="G220" s="449"/>
      <c r="H220" s="449"/>
      <c r="I220" s="451"/>
      <c r="L220" s="492" t="s">
        <v>55</v>
      </c>
      <c r="M220" s="493">
        <f t="shared" ref="M220:Q220" si="357">+M217+M218+M219</f>
        <v>0</v>
      </c>
      <c r="N220" s="494">
        <f t="shared" si="357"/>
        <v>6</v>
      </c>
      <c r="O220" s="493">
        <f t="shared" si="357"/>
        <v>6</v>
      </c>
      <c r="P220" s="493">
        <f t="shared" si="357"/>
        <v>0</v>
      </c>
      <c r="Q220" s="495">
        <f t="shared" si="357"/>
        <v>6</v>
      </c>
      <c r="R220" s="493">
        <f t="shared" ref="R220:V220" si="358">+R217+R218+R219</f>
        <v>0</v>
      </c>
      <c r="S220" s="494">
        <f t="shared" si="358"/>
        <v>5</v>
      </c>
      <c r="T220" s="493">
        <f t="shared" si="358"/>
        <v>5</v>
      </c>
      <c r="U220" s="493">
        <f t="shared" si="358"/>
        <v>0</v>
      </c>
      <c r="V220" s="495">
        <f t="shared" si="358"/>
        <v>5</v>
      </c>
      <c r="W220" s="496">
        <f t="shared" si="352"/>
        <v>-16.666666666666664</v>
      </c>
      <c r="Y220" s="455"/>
    </row>
    <row r="221" spans="2:25" ht="13.5" thickTop="1">
      <c r="B221" s="450"/>
      <c r="C221" s="449"/>
      <c r="D221" s="449"/>
      <c r="E221" s="449"/>
      <c r="F221" s="449"/>
      <c r="G221" s="449"/>
      <c r="H221" s="449"/>
      <c r="I221" s="451"/>
      <c r="L221" s="363" t="s">
        <v>18</v>
      </c>
      <c r="M221" s="497">
        <f t="shared" ref="M221:N223" si="359">+M169+M195</f>
        <v>0</v>
      </c>
      <c r="N221" s="498">
        <f t="shared" si="359"/>
        <v>5</v>
      </c>
      <c r="O221" s="499">
        <f t="shared" ref="O221" si="360">+M221+N221</f>
        <v>5</v>
      </c>
      <c r="P221" s="397">
        <f>+P169+P195</f>
        <v>0</v>
      </c>
      <c r="Q221" s="489">
        <f t="shared" ref="Q221" si="361">+O221+P221</f>
        <v>5</v>
      </c>
      <c r="R221" s="497">
        <f t="shared" ref="R221:S223" si="362">+R169+R195</f>
        <v>0</v>
      </c>
      <c r="S221" s="498">
        <f t="shared" si="362"/>
        <v>15</v>
      </c>
      <c r="T221" s="499">
        <f t="shared" ref="T221" si="363">+R221+S221</f>
        <v>15</v>
      </c>
      <c r="U221" s="397">
        <f>+U169+U195</f>
        <v>0</v>
      </c>
      <c r="V221" s="489">
        <f t="shared" ref="V221" si="364">+T221+U221</f>
        <v>15</v>
      </c>
      <c r="W221" s="394">
        <f t="shared" si="352"/>
        <v>200</v>
      </c>
    </row>
    <row r="222" spans="2:25">
      <c r="B222" s="450"/>
      <c r="C222" s="449"/>
      <c r="D222" s="449"/>
      <c r="E222" s="449"/>
      <c r="F222" s="449"/>
      <c r="G222" s="449"/>
      <c r="H222" s="449"/>
      <c r="I222" s="451"/>
      <c r="L222" s="363" t="s">
        <v>19</v>
      </c>
      <c r="M222" s="391">
        <f t="shared" si="359"/>
        <v>0</v>
      </c>
      <c r="N222" s="395">
        <f t="shared" si="359"/>
        <v>1</v>
      </c>
      <c r="O222" s="487">
        <f>+M222+N222</f>
        <v>1</v>
      </c>
      <c r="P222" s="397">
        <f>+P170+P196</f>
        <v>0</v>
      </c>
      <c r="Q222" s="489">
        <f>+O222+P222</f>
        <v>1</v>
      </c>
      <c r="R222" s="391">
        <f t="shared" si="362"/>
        <v>0</v>
      </c>
      <c r="S222" s="395">
        <f t="shared" si="362"/>
        <v>32</v>
      </c>
      <c r="T222" s="487">
        <f>+R222+S222</f>
        <v>32</v>
      </c>
      <c r="U222" s="397">
        <f>+U170+U196</f>
        <v>0</v>
      </c>
      <c r="V222" s="489">
        <f>+T222+U222</f>
        <v>32</v>
      </c>
      <c r="W222" s="394">
        <f>IF(Q222=0,0,((V222/Q222)-1)*100)</f>
        <v>3100</v>
      </c>
    </row>
    <row r="223" spans="2:25" ht="13.5" thickBot="1">
      <c r="B223" s="450"/>
      <c r="C223" s="449"/>
      <c r="D223" s="449"/>
      <c r="E223" s="449"/>
      <c r="F223" s="449"/>
      <c r="G223" s="449"/>
      <c r="H223" s="449"/>
      <c r="I223" s="451"/>
      <c r="L223" s="363" t="s">
        <v>20</v>
      </c>
      <c r="M223" s="391">
        <f t="shared" si="359"/>
        <v>0</v>
      </c>
      <c r="N223" s="395">
        <f t="shared" si="359"/>
        <v>7</v>
      </c>
      <c r="O223" s="487">
        <f>+M223+N223</f>
        <v>7</v>
      </c>
      <c r="P223" s="397">
        <f>+P171+P197</f>
        <v>0</v>
      </c>
      <c r="Q223" s="489">
        <f>+O223+P223</f>
        <v>7</v>
      </c>
      <c r="R223" s="391">
        <f t="shared" si="362"/>
        <v>0</v>
      </c>
      <c r="S223" s="395">
        <f t="shared" si="362"/>
        <v>23</v>
      </c>
      <c r="T223" s="487">
        <f>+R223+S223</f>
        <v>23</v>
      </c>
      <c r="U223" s="397">
        <f>+U171+U197</f>
        <v>0</v>
      </c>
      <c r="V223" s="489">
        <f>+T223+U223</f>
        <v>23</v>
      </c>
      <c r="W223" s="394">
        <f>IF(Q223=0,0,((V223/Q223)-1)*100)</f>
        <v>228.57142857142856</v>
      </c>
    </row>
    <row r="224" spans="2:25" ht="14.25" thickTop="1" thickBot="1">
      <c r="B224" s="450"/>
      <c r="C224" s="449"/>
      <c r="D224" s="449"/>
      <c r="E224" s="449"/>
      <c r="F224" s="449"/>
      <c r="G224" s="449"/>
      <c r="H224" s="449"/>
      <c r="I224" s="451"/>
      <c r="L224" s="492" t="s">
        <v>87</v>
      </c>
      <c r="M224" s="493">
        <f>+M221+M222+M223</f>
        <v>0</v>
      </c>
      <c r="N224" s="493">
        <f t="shared" ref="N224" si="365">+N221+N222+N223</f>
        <v>13</v>
      </c>
      <c r="O224" s="493">
        <f t="shared" ref="O224" si="366">+O221+O222+O223</f>
        <v>13</v>
      </c>
      <c r="P224" s="493">
        <f t="shared" ref="P224" si="367">+P221+P222+P223</f>
        <v>0</v>
      </c>
      <c r="Q224" s="493">
        <f t="shared" ref="Q224" si="368">+Q221+Q222+Q223</f>
        <v>13</v>
      </c>
      <c r="R224" s="493">
        <f t="shared" ref="R224" si="369">+R221+R222+R223</f>
        <v>0</v>
      </c>
      <c r="S224" s="493">
        <f t="shared" ref="S224" si="370">+S221+S222+S223</f>
        <v>70</v>
      </c>
      <c r="T224" s="493">
        <f t="shared" ref="T224" si="371">+T221+T222+T223</f>
        <v>70</v>
      </c>
      <c r="U224" s="493">
        <f t="shared" ref="U224" si="372">+U221+U222+U223</f>
        <v>0</v>
      </c>
      <c r="V224" s="493">
        <f t="shared" ref="V224" si="373">+V221+V222+V223</f>
        <v>70</v>
      </c>
      <c r="W224" s="496">
        <f>IF(Q224=0,0,((V224/Q224)-1)*100)</f>
        <v>438.46153846153851</v>
      </c>
    </row>
    <row r="225" spans="1:27" ht="13.5" thickTop="1">
      <c r="B225" s="450"/>
      <c r="C225" s="449"/>
      <c r="D225" s="449"/>
      <c r="E225" s="449"/>
      <c r="F225" s="449"/>
      <c r="G225" s="449"/>
      <c r="H225" s="449"/>
      <c r="I225" s="451"/>
      <c r="L225" s="363" t="s">
        <v>21</v>
      </c>
      <c r="M225" s="391">
        <f t="shared" ref="M225:N227" si="374">+M173+M199</f>
        <v>1</v>
      </c>
      <c r="N225" s="395">
        <f t="shared" si="374"/>
        <v>0</v>
      </c>
      <c r="O225" s="487">
        <f t="shared" ref="O225" si="375">+M225+N225</f>
        <v>1</v>
      </c>
      <c r="P225" s="397">
        <f>+P173+P199</f>
        <v>0</v>
      </c>
      <c r="Q225" s="489">
        <f t="shared" ref="Q225" si="376">+O225+P225</f>
        <v>1</v>
      </c>
      <c r="R225" s="391">
        <f t="shared" ref="R225:S227" si="377">+R173+R199</f>
        <v>0</v>
      </c>
      <c r="S225" s="395">
        <f t="shared" si="377"/>
        <v>16</v>
      </c>
      <c r="T225" s="487">
        <f t="shared" ref="T225" si="378">+R225+S225</f>
        <v>16</v>
      </c>
      <c r="U225" s="397">
        <f>+U173+U199</f>
        <v>0</v>
      </c>
      <c r="V225" s="489">
        <f t="shared" ref="V225" si="379">+T225+U225</f>
        <v>16</v>
      </c>
      <c r="W225" s="394">
        <f t="shared" si="352"/>
        <v>1500</v>
      </c>
      <c r="Y225" s="455"/>
    </row>
    <row r="226" spans="1:27">
      <c r="B226" s="450"/>
      <c r="C226" s="449"/>
      <c r="D226" s="449"/>
      <c r="E226" s="449"/>
      <c r="F226" s="449"/>
      <c r="G226" s="449"/>
      <c r="H226" s="449"/>
      <c r="I226" s="451"/>
      <c r="L226" s="363" t="s">
        <v>88</v>
      </c>
      <c r="M226" s="391">
        <f t="shared" si="374"/>
        <v>1</v>
      </c>
      <c r="N226" s="395">
        <f t="shared" si="374"/>
        <v>8</v>
      </c>
      <c r="O226" s="487">
        <f>+M226+N226</f>
        <v>9</v>
      </c>
      <c r="P226" s="397">
        <f>+P174+P200</f>
        <v>0</v>
      </c>
      <c r="Q226" s="489">
        <f>+O226+P226</f>
        <v>9</v>
      </c>
      <c r="R226" s="391">
        <f t="shared" si="377"/>
        <v>1</v>
      </c>
      <c r="S226" s="395">
        <f t="shared" si="377"/>
        <v>25</v>
      </c>
      <c r="T226" s="487">
        <f>+R226+S226</f>
        <v>26</v>
      </c>
      <c r="U226" s="397">
        <f>+U174+U200</f>
        <v>0</v>
      </c>
      <c r="V226" s="489">
        <f>+T226+U226</f>
        <v>26</v>
      </c>
      <c r="W226" s="394">
        <f t="shared" ref="W226" si="380">IF(Q226=0,0,((V226/Q226)-1)*100)</f>
        <v>188.88888888888889</v>
      </c>
      <c r="Y226" s="455"/>
    </row>
    <row r="227" spans="1:27" ht="13.5" thickBot="1">
      <c r="B227" s="450"/>
      <c r="C227" s="449"/>
      <c r="D227" s="449"/>
      <c r="E227" s="449"/>
      <c r="F227" s="449"/>
      <c r="G227" s="449"/>
      <c r="H227" s="449"/>
      <c r="I227" s="451"/>
      <c r="L227" s="363" t="s">
        <v>22</v>
      </c>
      <c r="M227" s="391">
        <f t="shared" si="374"/>
        <v>1</v>
      </c>
      <c r="N227" s="395">
        <f t="shared" si="374"/>
        <v>6</v>
      </c>
      <c r="O227" s="500">
        <f>+M227+N227</f>
        <v>7</v>
      </c>
      <c r="P227" s="402">
        <f>+P175+P201</f>
        <v>0</v>
      </c>
      <c r="Q227" s="489">
        <f>+O227+P227</f>
        <v>7</v>
      </c>
      <c r="R227" s="391">
        <f t="shared" si="377"/>
        <v>1</v>
      </c>
      <c r="S227" s="395">
        <f t="shared" si="377"/>
        <v>35</v>
      </c>
      <c r="T227" s="500">
        <f>+R227+S227</f>
        <v>36</v>
      </c>
      <c r="U227" s="402">
        <f>+U175+U201</f>
        <v>0</v>
      </c>
      <c r="V227" s="489">
        <f>+T227+U227</f>
        <v>36</v>
      </c>
      <c r="W227" s="394">
        <f>IF(Q227=0,0,((V227/Q227)-1)*100)</f>
        <v>414.28571428571433</v>
      </c>
      <c r="Y227" s="455"/>
    </row>
    <row r="228" spans="1:27" ht="14.25" thickTop="1" thickBot="1">
      <c r="B228" s="450"/>
      <c r="C228" s="449"/>
      <c r="D228" s="449"/>
      <c r="E228" s="449"/>
      <c r="F228" s="449"/>
      <c r="G228" s="449"/>
      <c r="H228" s="449"/>
      <c r="I228" s="451"/>
      <c r="L228" s="501" t="s">
        <v>60</v>
      </c>
      <c r="M228" s="502">
        <f>+M225+M226+M227</f>
        <v>3</v>
      </c>
      <c r="N228" s="502">
        <f t="shared" ref="N228" si="381">+N225+N226+N227</f>
        <v>14</v>
      </c>
      <c r="O228" s="503">
        <f t="shared" ref="O228" si="382">+O225+O226+O227</f>
        <v>17</v>
      </c>
      <c r="P228" s="503">
        <f t="shared" ref="P228" si="383">+P225+P226+P227</f>
        <v>0</v>
      </c>
      <c r="Q228" s="503">
        <f t="shared" ref="Q228" si="384">+Q225+Q226+Q227</f>
        <v>17</v>
      </c>
      <c r="R228" s="502">
        <f t="shared" ref="R228" si="385">+R225+R226+R227</f>
        <v>2</v>
      </c>
      <c r="S228" s="502">
        <f t="shared" ref="S228" si="386">+S225+S226+S227</f>
        <v>76</v>
      </c>
      <c r="T228" s="503">
        <f t="shared" ref="T228" si="387">+T225+T226+T227</f>
        <v>78</v>
      </c>
      <c r="U228" s="503">
        <f t="shared" ref="U228" si="388">+U225+U226+U227</f>
        <v>0</v>
      </c>
      <c r="V228" s="503">
        <f t="shared" ref="V228" si="389">+V225+V226+V227</f>
        <v>78</v>
      </c>
      <c r="W228" s="504">
        <f>IF(Q228=0,0,((V228/Q228)-1)*100)</f>
        <v>358.8235294117647</v>
      </c>
    </row>
    <row r="229" spans="1:27" ht="13.5" thickTop="1">
      <c r="A229" s="466"/>
      <c r="B229" s="467"/>
      <c r="C229" s="468"/>
      <c r="D229" s="468"/>
      <c r="E229" s="468"/>
      <c r="F229" s="468"/>
      <c r="G229" s="468"/>
      <c r="H229" s="468"/>
      <c r="I229" s="505"/>
      <c r="J229" s="466"/>
      <c r="K229" s="466"/>
      <c r="L229" s="506" t="s">
        <v>24</v>
      </c>
      <c r="M229" s="485">
        <f t="shared" ref="M229:N231" si="390">+M177+M203</f>
        <v>2</v>
      </c>
      <c r="N229" s="486">
        <f t="shared" si="390"/>
        <v>3</v>
      </c>
      <c r="O229" s="490">
        <f>+M229+N229</f>
        <v>5</v>
      </c>
      <c r="P229" s="507">
        <f>+P177+P203</f>
        <v>0</v>
      </c>
      <c r="Q229" s="508">
        <f>+O229+P229</f>
        <v>5</v>
      </c>
      <c r="R229" s="485">
        <f t="shared" ref="R229:S231" si="391">+R177+R203</f>
        <v>17</v>
      </c>
      <c r="S229" s="486">
        <f t="shared" si="391"/>
        <v>75</v>
      </c>
      <c r="T229" s="490">
        <f>+R229+S229</f>
        <v>92</v>
      </c>
      <c r="U229" s="507">
        <f>+U177+U203</f>
        <v>0</v>
      </c>
      <c r="V229" s="508">
        <f>+T229+U229</f>
        <v>92</v>
      </c>
      <c r="W229" s="509">
        <f>IF(Q229=0,0,((V229/Q229)-1)*100)</f>
        <v>1739.9999999999998</v>
      </c>
    </row>
    <row r="230" spans="1:27" ht="12" customHeight="1">
      <c r="A230" s="466"/>
      <c r="B230" s="469"/>
      <c r="C230" s="470"/>
      <c r="D230" s="470"/>
      <c r="E230" s="470"/>
      <c r="F230" s="470"/>
      <c r="G230" s="470"/>
      <c r="H230" s="470"/>
      <c r="I230" s="478"/>
      <c r="J230" s="466"/>
      <c r="K230" s="466"/>
      <c r="L230" s="506" t="s">
        <v>25</v>
      </c>
      <c r="M230" s="485">
        <f t="shared" si="390"/>
        <v>0</v>
      </c>
      <c r="N230" s="486">
        <f t="shared" si="390"/>
        <v>1</v>
      </c>
      <c r="O230" s="490">
        <f>+M230+N230</f>
        <v>1</v>
      </c>
      <c r="P230" s="488">
        <f>+P178+P204</f>
        <v>0</v>
      </c>
      <c r="Q230" s="490">
        <f>+O230+P230</f>
        <v>1</v>
      </c>
      <c r="R230" s="485">
        <f t="shared" si="391"/>
        <v>53</v>
      </c>
      <c r="S230" s="486">
        <f t="shared" si="391"/>
        <v>150</v>
      </c>
      <c r="T230" s="490">
        <f>+R230+S230</f>
        <v>203</v>
      </c>
      <c r="U230" s="488">
        <f>+U178+U204</f>
        <v>0</v>
      </c>
      <c r="V230" s="490">
        <f>+T230+U230</f>
        <v>203</v>
      </c>
      <c r="W230" s="509">
        <f t="shared" ref="W230" si="392">IF(Q230=0,0,((V230/Q230)-1)*100)</f>
        <v>20200</v>
      </c>
    </row>
    <row r="231" spans="1:27" ht="13.5" customHeight="1" thickBot="1">
      <c r="A231" s="466"/>
      <c r="B231" s="469"/>
      <c r="C231" s="470"/>
      <c r="D231" s="470"/>
      <c r="E231" s="470"/>
      <c r="F231" s="470"/>
      <c r="G231" s="470"/>
      <c r="H231" s="470"/>
      <c r="I231" s="478"/>
      <c r="J231" s="466"/>
      <c r="K231" s="466"/>
      <c r="L231" s="506" t="s">
        <v>26</v>
      </c>
      <c r="M231" s="485">
        <f t="shared" si="390"/>
        <v>3</v>
      </c>
      <c r="N231" s="486">
        <f t="shared" si="390"/>
        <v>2</v>
      </c>
      <c r="O231" s="490">
        <f t="shared" ref="O231" si="393">+M231+N231</f>
        <v>5</v>
      </c>
      <c r="P231" s="491">
        <f>+P179+P205</f>
        <v>0</v>
      </c>
      <c r="Q231" s="508">
        <f t="shared" ref="Q231" si="394">+O231+P231</f>
        <v>5</v>
      </c>
      <c r="R231" s="485">
        <f t="shared" si="391"/>
        <v>34</v>
      </c>
      <c r="S231" s="486">
        <f t="shared" si="391"/>
        <v>111</v>
      </c>
      <c r="T231" s="490">
        <f t="shared" ref="T231" si="395">+R231+S231</f>
        <v>145</v>
      </c>
      <c r="U231" s="491">
        <f>+U179+U205</f>
        <v>0</v>
      </c>
      <c r="V231" s="508">
        <f t="shared" ref="V231" si="396">+T231+U231</f>
        <v>145</v>
      </c>
      <c r="W231" s="509">
        <f t="shared" ref="W231" si="397">IF(Q231=0,0,((V231/Q231)-1)*100)</f>
        <v>2800</v>
      </c>
    </row>
    <row r="232" spans="1:27" ht="14.25" thickTop="1" thickBot="1">
      <c r="B232" s="450"/>
      <c r="C232" s="449"/>
      <c r="D232" s="449"/>
      <c r="E232" s="449"/>
      <c r="F232" s="449"/>
      <c r="G232" s="449"/>
      <c r="H232" s="449"/>
      <c r="I232" s="451"/>
      <c r="L232" s="492" t="s">
        <v>58</v>
      </c>
      <c r="M232" s="493">
        <f>+M229+M230+M231</f>
        <v>5</v>
      </c>
      <c r="N232" s="494">
        <f t="shared" ref="N232" si="398">+N229+N230+N231</f>
        <v>6</v>
      </c>
      <c r="O232" s="493">
        <f t="shared" ref="O232" si="399">+O229+O230+O231</f>
        <v>11</v>
      </c>
      <c r="P232" s="493">
        <f t="shared" ref="P232" si="400">+P229+P230+P231</f>
        <v>0</v>
      </c>
      <c r="Q232" s="510">
        <f t="shared" ref="Q232" si="401">+Q229+Q230+Q231</f>
        <v>11</v>
      </c>
      <c r="R232" s="493">
        <f t="shared" ref="R232" si="402">+R229+R230+R231</f>
        <v>104</v>
      </c>
      <c r="S232" s="494">
        <f t="shared" ref="S232" si="403">+S229+S230+S231</f>
        <v>336</v>
      </c>
      <c r="T232" s="493">
        <f t="shared" ref="T232" si="404">+T229+T230+T231</f>
        <v>440</v>
      </c>
      <c r="U232" s="493">
        <f t="shared" ref="U232" si="405">+U229+U230+U231</f>
        <v>0</v>
      </c>
      <c r="V232" s="510">
        <f t="shared" ref="V232" si="406">+V229+V230+V231</f>
        <v>440</v>
      </c>
      <c r="W232" s="496">
        <f>IF(Q232=0,0,((V232/Q232)-1)*100)</f>
        <v>3900</v>
      </c>
      <c r="Y232" s="455"/>
    </row>
    <row r="233" spans="1:27" s="355" customFormat="1" ht="14.25" thickTop="1" thickBot="1">
      <c r="B233" s="450"/>
      <c r="C233" s="449"/>
      <c r="D233" s="449"/>
      <c r="E233" s="449"/>
      <c r="F233" s="449"/>
      <c r="G233" s="449"/>
      <c r="H233" s="449"/>
      <c r="I233" s="451"/>
      <c r="L233" s="492" t="s">
        <v>92</v>
      </c>
      <c r="M233" s="493">
        <f>+M224+M228+M229+M230+M231</f>
        <v>8</v>
      </c>
      <c r="N233" s="493">
        <f t="shared" ref="N233:V233" si="407">+N224+N228+N229+N230+N231</f>
        <v>33</v>
      </c>
      <c r="O233" s="493">
        <f t="shared" si="407"/>
        <v>41</v>
      </c>
      <c r="P233" s="493">
        <f t="shared" si="407"/>
        <v>0</v>
      </c>
      <c r="Q233" s="493">
        <f t="shared" si="407"/>
        <v>41</v>
      </c>
      <c r="R233" s="493">
        <f t="shared" si="407"/>
        <v>106</v>
      </c>
      <c r="S233" s="493">
        <f t="shared" si="407"/>
        <v>482</v>
      </c>
      <c r="T233" s="493">
        <f t="shared" si="407"/>
        <v>588</v>
      </c>
      <c r="U233" s="493">
        <f t="shared" si="407"/>
        <v>0</v>
      </c>
      <c r="V233" s="493">
        <f t="shared" si="407"/>
        <v>588</v>
      </c>
      <c r="W233" s="496">
        <f>IF(Q233=0,0,((V233/Q233)-1)*100)</f>
        <v>1334.1463414634147</v>
      </c>
      <c r="X233" s="360"/>
      <c r="AA233" s="438"/>
    </row>
    <row r="234" spans="1:27" ht="14.25" thickTop="1" thickBot="1">
      <c r="B234" s="450"/>
      <c r="C234" s="449"/>
      <c r="D234" s="449"/>
      <c r="E234" s="449"/>
      <c r="F234" s="449"/>
      <c r="G234" s="449"/>
      <c r="H234" s="449"/>
      <c r="I234" s="451"/>
      <c r="L234" s="492" t="s">
        <v>89</v>
      </c>
      <c r="M234" s="493">
        <f>+M220+M224+M228+M232</f>
        <v>8</v>
      </c>
      <c r="N234" s="494">
        <f t="shared" ref="N234:V234" si="408">+N220+N224+N228+N232</f>
        <v>39</v>
      </c>
      <c r="O234" s="493">
        <f t="shared" si="408"/>
        <v>47</v>
      </c>
      <c r="P234" s="493">
        <f t="shared" si="408"/>
        <v>0</v>
      </c>
      <c r="Q234" s="495">
        <f t="shared" si="408"/>
        <v>47</v>
      </c>
      <c r="R234" s="493">
        <f t="shared" si="408"/>
        <v>106</v>
      </c>
      <c r="S234" s="494">
        <f t="shared" si="408"/>
        <v>487</v>
      </c>
      <c r="T234" s="493">
        <f t="shared" si="408"/>
        <v>593</v>
      </c>
      <c r="U234" s="493">
        <f t="shared" si="408"/>
        <v>0</v>
      </c>
      <c r="V234" s="495">
        <f t="shared" si="408"/>
        <v>593</v>
      </c>
      <c r="W234" s="496">
        <f>IF(Q234=0,0,((V234/Q234)-1)*100)</f>
        <v>1161.7021276595744</v>
      </c>
    </row>
    <row r="235" spans="1:27" ht="13.5" thickTop="1">
      <c r="B235" s="359"/>
      <c r="C235" s="355"/>
      <c r="D235" s="355"/>
      <c r="E235" s="355"/>
      <c r="F235" s="355"/>
      <c r="G235" s="355"/>
      <c r="H235" s="355"/>
      <c r="I235" s="360"/>
      <c r="L235" s="439" t="s">
        <v>59</v>
      </c>
      <c r="M235" s="355"/>
      <c r="N235" s="355"/>
      <c r="O235" s="417"/>
      <c r="P235" s="355"/>
      <c r="Q235" s="355"/>
      <c r="R235" s="355"/>
      <c r="S235" s="355"/>
      <c r="T235" s="417"/>
      <c r="U235" s="355"/>
      <c r="V235" s="355"/>
      <c r="W235" s="360"/>
    </row>
  </sheetData>
  <sheetProtection password="CF53" sheet="1" objects="1" scenarios="1"/>
  <customSheetViews>
    <customSheetView guid="{ED529B84-E379-4C9B-A677-BE1D384436B0}" fitToPage="1" topLeftCell="H215">
      <selection activeCell="Y209" sqref="Y209"/>
      <pageMargins left="0.74803149606299213" right="0.74803149606299213" top="0.98425196850393704" bottom="0.98425196850393704" header="0.51181102362204722" footer="0.51181102362204722"/>
      <printOptions horizontalCentered="1"/>
      <pageSetup paperSize="9" orientation="portrait" horizontalDpi="300" verticalDpi="300" r:id="rId1"/>
      <headerFooter alignWithMargins="0">
        <oddHeader>&amp;LMonthly Air Transport Statistics : Phuket International Airport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32:K41 A32:A41 A58:A67 J58:K67 J110:K119 A110:A119 J136:K145 A136:A145 J43:K45 A43:A45 A69:A71 J69:K71 A1:A21 J1:K21 J47:K47 A47 A73 J73:K73 J121:K125 A121:A125 J147:K151 A147:A151 J199:K203 A199:A203 J225:K229 A225:A229 A26:A30 A23:A24 J26:K30 J23:K24 J53:K56 J49:K49 A53:A56 A49 A79:A99 A75 J79:K99 J75:K75 A104:A108 A101:A102 J104:K108 J101:K102 J131:K134 J127:K127 A131:A134 A127 J157:K177 J153:K153 A157:A177 A153 J182:K197 J179:K180 A182:A197 A179:A180 J209:K223 J205:K205 A209:A223 A205 J235:K1048576 J231:K231 A235:A1048576 A231">
    <cfRule type="containsText" dxfId="138" priority="122" operator="containsText" text="NOT OK">
      <formula>NOT(ISERROR(SEARCH("NOT OK",A1)))</formula>
    </cfRule>
  </conditionalFormatting>
  <conditionalFormatting sqref="J31:K31 A31">
    <cfRule type="containsText" dxfId="137" priority="120" operator="containsText" text="NOT OK">
      <formula>NOT(ISERROR(SEARCH("NOT OK",A31)))</formula>
    </cfRule>
  </conditionalFormatting>
  <conditionalFormatting sqref="J57:K57 A57">
    <cfRule type="containsText" dxfId="136" priority="119" operator="containsText" text="NOT OK">
      <formula>NOT(ISERROR(SEARCH("NOT OK",A57)))</formula>
    </cfRule>
  </conditionalFormatting>
  <conditionalFormatting sqref="J109:K109 A109">
    <cfRule type="containsText" dxfId="135" priority="118" operator="containsText" text="NOT OK">
      <formula>NOT(ISERROR(SEARCH("NOT OK",A109)))</formula>
    </cfRule>
  </conditionalFormatting>
  <conditionalFormatting sqref="J135:K135 A135">
    <cfRule type="containsText" dxfId="134" priority="117" operator="containsText" text="NOT OK">
      <formula>NOT(ISERROR(SEARCH("NOT OK",A135)))</formula>
    </cfRule>
  </conditionalFormatting>
  <conditionalFormatting sqref="A120 J120:K120">
    <cfRule type="containsText" dxfId="133" priority="84" operator="containsText" text="NOT OK">
      <formula>NOT(ISERROR(SEARCH("NOT OK",A120)))</formula>
    </cfRule>
  </conditionalFormatting>
  <conditionalFormatting sqref="A224 J224:K224">
    <cfRule type="containsText" dxfId="132" priority="78" operator="containsText" text="NOT OK">
      <formula>NOT(ISERROR(SEARCH("NOT OK",A224)))</formula>
    </cfRule>
  </conditionalFormatting>
  <conditionalFormatting sqref="A146 J146:K146">
    <cfRule type="containsText" dxfId="131" priority="82" operator="containsText" text="NOT OK">
      <formula>NOT(ISERROR(SEARCH("NOT OK",A146)))</formula>
    </cfRule>
  </conditionalFormatting>
  <conditionalFormatting sqref="A42 J42:K42">
    <cfRule type="containsText" dxfId="130" priority="76" operator="containsText" text="NOT OK">
      <formula>NOT(ISERROR(SEARCH("NOT OK",A42)))</formula>
    </cfRule>
  </conditionalFormatting>
  <conditionalFormatting sqref="A198 J198:K198">
    <cfRule type="containsText" dxfId="129" priority="80" operator="containsText" text="NOT OK">
      <formula>NOT(ISERROR(SEARCH("NOT OK",A198)))</formula>
    </cfRule>
  </conditionalFormatting>
  <conditionalFormatting sqref="A68 J68:K68">
    <cfRule type="containsText" dxfId="128" priority="74" operator="containsText" text="NOT OK">
      <formula>NOT(ISERROR(SEARCH("NOT OK",A68)))</formula>
    </cfRule>
  </conditionalFormatting>
  <conditionalFormatting sqref="J25:K25 A25">
    <cfRule type="containsText" dxfId="127" priority="66" operator="containsText" text="NOT OK">
      <formula>NOT(ISERROR(SEARCH("NOT OK",A25)))</formula>
    </cfRule>
  </conditionalFormatting>
  <conditionalFormatting sqref="J103:K103 A103">
    <cfRule type="containsText" dxfId="126" priority="63" operator="containsText" text="NOT OK">
      <formula>NOT(ISERROR(SEARCH("NOT OK",A103)))</formula>
    </cfRule>
  </conditionalFormatting>
  <conditionalFormatting sqref="J181:K181 A181">
    <cfRule type="containsText" dxfId="125" priority="60" operator="containsText" text="NOT OK">
      <formula>NOT(ISERROR(SEARCH("NOT OK",A181)))</formula>
    </cfRule>
  </conditionalFormatting>
  <conditionalFormatting sqref="A46:A47 J46:K47">
    <cfRule type="containsText" dxfId="124" priority="46" operator="containsText" text="NOT OK">
      <formula>NOT(ISERROR(SEARCH("NOT OK",A46)))</formula>
    </cfRule>
  </conditionalFormatting>
  <conditionalFormatting sqref="A72:A73 J72:K73">
    <cfRule type="containsText" dxfId="123" priority="43" operator="containsText" text="NOT OK">
      <formula>NOT(ISERROR(SEARCH("NOT OK",A72)))</formula>
    </cfRule>
  </conditionalFormatting>
  <conditionalFormatting sqref="J230:K231 A230:A231">
    <cfRule type="containsText" dxfId="122" priority="19" operator="containsText" text="NOT OK">
      <formula>NOT(ISERROR(SEARCH("NOT OK",A230)))</formula>
    </cfRule>
  </conditionalFormatting>
  <conditionalFormatting sqref="A22:A24 J22:K24">
    <cfRule type="containsText" dxfId="121" priority="27" operator="containsText" text="NOT OK">
      <formula>NOT(ISERROR(SEARCH("NOT OK",A22)))</formula>
    </cfRule>
  </conditionalFormatting>
  <conditionalFormatting sqref="J48:K49 A48:A49">
    <cfRule type="containsText" dxfId="120" priority="26" operator="containsText" text="NOT OK">
      <formula>NOT(ISERROR(SEARCH("NOT OK",A48)))</formula>
    </cfRule>
  </conditionalFormatting>
  <conditionalFormatting sqref="A74:A75 J74:K75">
    <cfRule type="containsText" dxfId="119" priority="25" operator="containsText" text="NOT OK">
      <formula>NOT(ISERROR(SEARCH("NOT OK",A74)))</formula>
    </cfRule>
  </conditionalFormatting>
  <conditionalFormatting sqref="A100:A102 J100:K102">
    <cfRule type="containsText" dxfId="118" priority="24" operator="containsText" text="NOT OK">
      <formula>NOT(ISERROR(SEARCH("NOT OK",A100)))</formula>
    </cfRule>
  </conditionalFormatting>
  <conditionalFormatting sqref="J126:K127 A126:A127">
    <cfRule type="containsText" dxfId="117" priority="23" operator="containsText" text="NOT OK">
      <formula>NOT(ISERROR(SEARCH("NOT OK",A126)))</formula>
    </cfRule>
  </conditionalFormatting>
  <conditionalFormatting sqref="J152:K153 A152:A153">
    <cfRule type="containsText" dxfId="116" priority="22" operator="containsText" text="NOT OK">
      <formula>NOT(ISERROR(SEARCH("NOT OK",A152)))</formula>
    </cfRule>
  </conditionalFormatting>
  <conditionalFormatting sqref="J178:K180 A178:A180">
    <cfRule type="containsText" dxfId="115" priority="21" operator="containsText" text="NOT OK">
      <formula>NOT(ISERROR(SEARCH("NOT OK",A178)))</formula>
    </cfRule>
  </conditionalFormatting>
  <conditionalFormatting sqref="J204:K205 A204:A205">
    <cfRule type="containsText" dxfId="114" priority="20" operator="containsText" text="NOT OK">
      <formula>NOT(ISERROR(SEARCH("NOT OK",A204)))</formula>
    </cfRule>
  </conditionalFormatting>
  <conditionalFormatting sqref="A52 A50 J52:K52 J50:K50">
    <cfRule type="containsText" dxfId="113" priority="18" operator="containsText" text="NOT OK">
      <formula>NOT(ISERROR(SEARCH("NOT OK",A50)))</formula>
    </cfRule>
  </conditionalFormatting>
  <conditionalFormatting sqref="J51:K51 A51">
    <cfRule type="containsText" dxfId="112" priority="17" operator="containsText" text="NOT OK">
      <formula>NOT(ISERROR(SEARCH("NOT OK",A51)))</formula>
    </cfRule>
  </conditionalFormatting>
  <conditionalFormatting sqref="A50 J50:K50">
    <cfRule type="containsText" dxfId="111" priority="16" operator="containsText" text="NOT OK">
      <formula>NOT(ISERROR(SEARCH("NOT OK",A50)))</formula>
    </cfRule>
  </conditionalFormatting>
  <conditionalFormatting sqref="A78 A76 J78:K78 J76:K76">
    <cfRule type="containsText" dxfId="110" priority="15" operator="containsText" text="NOT OK">
      <formula>NOT(ISERROR(SEARCH("NOT OK",A76)))</formula>
    </cfRule>
  </conditionalFormatting>
  <conditionalFormatting sqref="J77:K77 A77">
    <cfRule type="containsText" dxfId="109" priority="14" operator="containsText" text="NOT OK">
      <formula>NOT(ISERROR(SEARCH("NOT OK",A77)))</formula>
    </cfRule>
  </conditionalFormatting>
  <conditionalFormatting sqref="A76 J76:K76">
    <cfRule type="containsText" dxfId="108" priority="13" operator="containsText" text="NOT OK">
      <formula>NOT(ISERROR(SEARCH("NOT OK",A76)))</formula>
    </cfRule>
  </conditionalFormatting>
  <conditionalFormatting sqref="A130 A128 J130:K130 J128:K128">
    <cfRule type="containsText" dxfId="107" priority="12" operator="containsText" text="NOT OK">
      <formula>NOT(ISERROR(SEARCH("NOT OK",A128)))</formula>
    </cfRule>
  </conditionalFormatting>
  <conditionalFormatting sqref="J129:K129 A129">
    <cfRule type="containsText" dxfId="106" priority="11" operator="containsText" text="NOT OK">
      <formula>NOT(ISERROR(SEARCH("NOT OK",A129)))</formula>
    </cfRule>
  </conditionalFormatting>
  <conditionalFormatting sqref="A128 J128:K128">
    <cfRule type="containsText" dxfId="105" priority="10" operator="containsText" text="NOT OK">
      <formula>NOT(ISERROR(SEARCH("NOT OK",A128)))</formula>
    </cfRule>
  </conditionalFormatting>
  <conditionalFormatting sqref="A156 A154 J156:K156 J154:K154">
    <cfRule type="containsText" dxfId="104" priority="9" operator="containsText" text="NOT OK">
      <formula>NOT(ISERROR(SEARCH("NOT OK",A154)))</formula>
    </cfRule>
  </conditionalFormatting>
  <conditionalFormatting sqref="J155:K155 A155">
    <cfRule type="containsText" dxfId="103" priority="8" operator="containsText" text="NOT OK">
      <formula>NOT(ISERROR(SEARCH("NOT OK",A155)))</formula>
    </cfRule>
  </conditionalFormatting>
  <conditionalFormatting sqref="A154 J154:K154">
    <cfRule type="containsText" dxfId="102" priority="7" operator="containsText" text="NOT OK">
      <formula>NOT(ISERROR(SEARCH("NOT OK",A154)))</formula>
    </cfRule>
  </conditionalFormatting>
  <conditionalFormatting sqref="J208:K208 J206:K206 A208 A206">
    <cfRule type="containsText" dxfId="101" priority="6" operator="containsText" text="NOT OK">
      <formula>NOT(ISERROR(SEARCH("NOT OK",A206)))</formula>
    </cfRule>
  </conditionalFormatting>
  <conditionalFormatting sqref="J207:K207 A207">
    <cfRule type="containsText" dxfId="100" priority="5" operator="containsText" text="NOT OK">
      <formula>NOT(ISERROR(SEARCH("NOT OK",A207)))</formula>
    </cfRule>
  </conditionalFormatting>
  <conditionalFormatting sqref="J206:K206 A206">
    <cfRule type="containsText" dxfId="99" priority="4" operator="containsText" text="NOT OK">
      <formula>NOT(ISERROR(SEARCH("NOT OK",A206)))</formula>
    </cfRule>
  </conditionalFormatting>
  <conditionalFormatting sqref="J234:K234 J232:K232 A234 A232">
    <cfRule type="containsText" dxfId="98" priority="3" operator="containsText" text="NOT OK">
      <formula>NOT(ISERROR(SEARCH("NOT OK",A232)))</formula>
    </cfRule>
  </conditionalFormatting>
  <conditionalFormatting sqref="J233:K233 A233">
    <cfRule type="containsText" dxfId="97" priority="2" operator="containsText" text="NOT OK">
      <formula>NOT(ISERROR(SEARCH("NOT OK",A233)))</formula>
    </cfRule>
  </conditionalFormatting>
  <conditionalFormatting sqref="J232:K232 A232">
    <cfRule type="containsText" dxfId="96" priority="1" operator="containsText" text="NOT OK">
      <formula>NOT(ISERROR(SEARCH("NOT OK",A232)))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2"/>
  <headerFooter alignWithMargins="0">
    <oddHeader>&amp;LMonthly Air Transport Statistics : Phuket International Airport</oddHeader>
    <oddFooter>&amp;LAir Transport Information Division, Corporate Strategy Department&amp;C&amp;D&amp;R&amp;T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A235"/>
  <sheetViews>
    <sheetView topLeftCell="E10" zoomScale="96" zoomScaleNormal="96" workbookViewId="0">
      <selection activeCell="V22" sqref="V22"/>
    </sheetView>
  </sheetViews>
  <sheetFormatPr defaultColWidth="7" defaultRowHeight="12.75"/>
  <cols>
    <col min="1" max="1" width="7" style="670"/>
    <col min="2" max="2" width="12.42578125" style="671" customWidth="1"/>
    <col min="3" max="3" width="10.85546875" style="671" customWidth="1"/>
    <col min="4" max="4" width="11.140625" style="671" customWidth="1"/>
    <col min="5" max="5" width="11.28515625" style="671" customWidth="1"/>
    <col min="6" max="6" width="10.85546875" style="671" customWidth="1"/>
    <col min="7" max="7" width="11.140625" style="671" customWidth="1"/>
    <col min="8" max="8" width="11.28515625" style="671" customWidth="1"/>
    <col min="9" max="9" width="8.7109375" style="672" customWidth="1"/>
    <col min="10" max="11" width="7" style="670"/>
    <col min="12" max="12" width="13" style="671" customWidth="1"/>
    <col min="13" max="14" width="11.7109375" style="671" customWidth="1"/>
    <col min="15" max="15" width="14.140625" style="671" bestFit="1" customWidth="1"/>
    <col min="16" max="19" width="11.7109375" style="671" customWidth="1"/>
    <col min="20" max="20" width="14.140625" style="671" bestFit="1" customWidth="1"/>
    <col min="21" max="22" width="11.7109375" style="671" customWidth="1"/>
    <col min="23" max="23" width="12.140625" style="672" bestFit="1" customWidth="1"/>
    <col min="24" max="24" width="7" style="672" bestFit="1" customWidth="1"/>
    <col min="25" max="26" width="6" style="671" bestFit="1" customWidth="1"/>
    <col min="27" max="27" width="11.140625" style="734" bestFit="1" customWidth="1"/>
    <col min="28" max="16384" width="7" style="671"/>
  </cols>
  <sheetData>
    <row r="1" spans="1:23" ht="13.5" thickBot="1"/>
    <row r="2" spans="1:23" ht="13.5" thickTop="1">
      <c r="B2" s="1578" t="s">
        <v>0</v>
      </c>
      <c r="C2" s="1579"/>
      <c r="D2" s="1579"/>
      <c r="E2" s="1579"/>
      <c r="F2" s="1579"/>
      <c r="G2" s="1579"/>
      <c r="H2" s="1579"/>
      <c r="I2" s="1580"/>
      <c r="L2" s="1581" t="s">
        <v>1</v>
      </c>
      <c r="M2" s="1582"/>
      <c r="N2" s="1582"/>
      <c r="O2" s="1582"/>
      <c r="P2" s="1582"/>
      <c r="Q2" s="1582"/>
      <c r="R2" s="1582"/>
      <c r="S2" s="1582"/>
      <c r="T2" s="1582"/>
      <c r="U2" s="1582"/>
      <c r="V2" s="1582"/>
      <c r="W2" s="1583"/>
    </row>
    <row r="3" spans="1:23" ht="13.5" thickBot="1">
      <c r="B3" s="1584" t="s">
        <v>2</v>
      </c>
      <c r="C3" s="1585"/>
      <c r="D3" s="1585"/>
      <c r="E3" s="1585"/>
      <c r="F3" s="1585"/>
      <c r="G3" s="1585"/>
      <c r="H3" s="1585"/>
      <c r="I3" s="1586"/>
      <c r="L3" s="1587" t="s">
        <v>3</v>
      </c>
      <c r="M3" s="1588"/>
      <c r="N3" s="1588"/>
      <c r="O3" s="1588"/>
      <c r="P3" s="1588"/>
      <c r="Q3" s="1588"/>
      <c r="R3" s="1588"/>
      <c r="S3" s="1588"/>
      <c r="T3" s="1588"/>
      <c r="U3" s="1588"/>
      <c r="V3" s="1588"/>
      <c r="W3" s="1589"/>
    </row>
    <row r="4" spans="1:23" ht="14.25" thickTop="1" thickBot="1">
      <c r="B4" s="673"/>
      <c r="C4" s="670"/>
      <c r="D4" s="670"/>
      <c r="E4" s="670"/>
      <c r="F4" s="670"/>
      <c r="G4" s="670"/>
      <c r="H4" s="670"/>
      <c r="I4" s="674"/>
      <c r="L4" s="673"/>
      <c r="M4" s="670"/>
      <c r="N4" s="670"/>
      <c r="O4" s="670"/>
      <c r="P4" s="670"/>
      <c r="Q4" s="670"/>
      <c r="R4" s="670"/>
      <c r="S4" s="670"/>
      <c r="T4" s="670"/>
      <c r="U4" s="670"/>
      <c r="V4" s="670"/>
      <c r="W4" s="674"/>
    </row>
    <row r="5" spans="1:23" ht="14.25" thickTop="1" thickBot="1">
      <c r="B5" s="675"/>
      <c r="C5" s="1593" t="s">
        <v>90</v>
      </c>
      <c r="D5" s="1594"/>
      <c r="E5" s="1595"/>
      <c r="F5" s="1593" t="s">
        <v>91</v>
      </c>
      <c r="G5" s="1594"/>
      <c r="H5" s="1595"/>
      <c r="I5" s="676" t="s">
        <v>4</v>
      </c>
      <c r="L5" s="675"/>
      <c r="M5" s="1590" t="s">
        <v>90</v>
      </c>
      <c r="N5" s="1591"/>
      <c r="O5" s="1591"/>
      <c r="P5" s="1591"/>
      <c r="Q5" s="1592"/>
      <c r="R5" s="1590" t="s">
        <v>91</v>
      </c>
      <c r="S5" s="1591"/>
      <c r="T5" s="1591"/>
      <c r="U5" s="1591"/>
      <c r="V5" s="1592"/>
      <c r="W5" s="676" t="s">
        <v>4</v>
      </c>
    </row>
    <row r="6" spans="1:23" ht="13.5" thickTop="1">
      <c r="B6" s="677" t="s">
        <v>5</v>
      </c>
      <c r="C6" s="678"/>
      <c r="D6" s="679"/>
      <c r="E6" s="680"/>
      <c r="F6" s="678"/>
      <c r="G6" s="679"/>
      <c r="H6" s="680"/>
      <c r="I6" s="681" t="s">
        <v>6</v>
      </c>
      <c r="L6" s="677" t="s">
        <v>5</v>
      </c>
      <c r="M6" s="678"/>
      <c r="N6" s="682"/>
      <c r="O6" s="683"/>
      <c r="P6" s="684"/>
      <c r="Q6" s="683"/>
      <c r="R6" s="678"/>
      <c r="S6" s="682"/>
      <c r="T6" s="683"/>
      <c r="U6" s="684"/>
      <c r="V6" s="683"/>
      <c r="W6" s="681" t="s">
        <v>6</v>
      </c>
    </row>
    <row r="7" spans="1:23" ht="13.5" thickBot="1">
      <c r="B7" s="685"/>
      <c r="C7" s="686" t="s">
        <v>7</v>
      </c>
      <c r="D7" s="687" t="s">
        <v>8</v>
      </c>
      <c r="E7" s="688" t="s">
        <v>9</v>
      </c>
      <c r="F7" s="686" t="s">
        <v>7</v>
      </c>
      <c r="G7" s="687" t="s">
        <v>8</v>
      </c>
      <c r="H7" s="688" t="s">
        <v>9</v>
      </c>
      <c r="I7" s="689"/>
      <c r="L7" s="685"/>
      <c r="M7" s="690" t="s">
        <v>10</v>
      </c>
      <c r="N7" s="691" t="s">
        <v>11</v>
      </c>
      <c r="O7" s="692" t="s">
        <v>12</v>
      </c>
      <c r="P7" s="693" t="s">
        <v>13</v>
      </c>
      <c r="Q7" s="692" t="s">
        <v>9</v>
      </c>
      <c r="R7" s="690" t="s">
        <v>10</v>
      </c>
      <c r="S7" s="691" t="s">
        <v>11</v>
      </c>
      <c r="T7" s="692" t="s">
        <v>12</v>
      </c>
      <c r="U7" s="693" t="s">
        <v>13</v>
      </c>
      <c r="V7" s="692" t="s">
        <v>9</v>
      </c>
      <c r="W7" s="689"/>
    </row>
    <row r="8" spans="1:23" ht="6" customHeight="1" thickTop="1">
      <c r="B8" s="677"/>
      <c r="C8" s="694"/>
      <c r="D8" s="695"/>
      <c r="E8" s="696"/>
      <c r="F8" s="694"/>
      <c r="G8" s="695"/>
      <c r="H8" s="696"/>
      <c r="I8" s="697"/>
      <c r="L8" s="677"/>
      <c r="M8" s="698"/>
      <c r="N8" s="699"/>
      <c r="O8" s="700"/>
      <c r="P8" s="701"/>
      <c r="Q8" s="702"/>
      <c r="R8" s="698"/>
      <c r="S8" s="699"/>
      <c r="T8" s="700"/>
      <c r="U8" s="701"/>
      <c r="V8" s="702"/>
      <c r="W8" s="703"/>
    </row>
    <row r="9" spans="1:23">
      <c r="A9" s="704" t="str">
        <f>IF(ISERROR(F9/G9)," ",IF(F9/G9&gt;0.5,IF(F9/G9&lt;1.5," ","NOT OK"),"NOT OK"))</f>
        <v xml:space="preserve"> </v>
      </c>
      <c r="B9" s="677" t="s">
        <v>14</v>
      </c>
      <c r="C9" s="705">
        <v>22</v>
      </c>
      <c r="D9" s="706">
        <v>21</v>
      </c>
      <c r="E9" s="707">
        <f>C9+D9</f>
        <v>43</v>
      </c>
      <c r="F9" s="705">
        <v>21</v>
      </c>
      <c r="G9" s="706">
        <v>22</v>
      </c>
      <c r="H9" s="707">
        <f>F9+G9</f>
        <v>43</v>
      </c>
      <c r="I9" s="708">
        <f t="shared" ref="I9:I18" si="0">IF(E9=0,0,((H9/E9)-1)*100)</f>
        <v>0</v>
      </c>
      <c r="L9" s="677" t="s">
        <v>14</v>
      </c>
      <c r="M9" s="705">
        <v>966</v>
      </c>
      <c r="N9" s="709">
        <v>892</v>
      </c>
      <c r="O9" s="710">
        <f>+N9+M9</f>
        <v>1858</v>
      </c>
      <c r="P9" s="711">
        <v>0</v>
      </c>
      <c r="Q9" s="712">
        <f>O9+P9</f>
        <v>1858</v>
      </c>
      <c r="R9" s="705">
        <v>1179</v>
      </c>
      <c r="S9" s="709">
        <v>996</v>
      </c>
      <c r="T9" s="713">
        <f>+R9+S9</f>
        <v>2175</v>
      </c>
      <c r="U9" s="711">
        <v>0</v>
      </c>
      <c r="V9" s="712">
        <f>T9+U9</f>
        <v>2175</v>
      </c>
      <c r="W9" s="708">
        <f t="shared" ref="W9:W18" si="1">IF(Q9=0,0,((V9/Q9)-1)*100)</f>
        <v>17.061356297093646</v>
      </c>
    </row>
    <row r="10" spans="1:23">
      <c r="A10" s="704" t="str">
        <f t="shared" ref="A10:A70" si="2">IF(ISERROR(F10/G10)," ",IF(F10/G10&gt;0.5,IF(F10/G10&lt;1.5," ","NOT OK"),"NOT OK"))</f>
        <v xml:space="preserve"> </v>
      </c>
      <c r="B10" s="677" t="s">
        <v>15</v>
      </c>
      <c r="C10" s="705">
        <v>20</v>
      </c>
      <c r="D10" s="706">
        <v>21</v>
      </c>
      <c r="E10" s="707">
        <f>C10+D10</f>
        <v>41</v>
      </c>
      <c r="F10" s="705">
        <v>21</v>
      </c>
      <c r="G10" s="706">
        <v>21</v>
      </c>
      <c r="H10" s="707">
        <f>F10+G10</f>
        <v>42</v>
      </c>
      <c r="I10" s="708">
        <f t="shared" si="0"/>
        <v>2.4390243902439046</v>
      </c>
      <c r="K10" s="714"/>
      <c r="L10" s="677" t="s">
        <v>15</v>
      </c>
      <c r="M10" s="705">
        <v>900</v>
      </c>
      <c r="N10" s="709">
        <v>866</v>
      </c>
      <c r="O10" s="710">
        <f>+N10+M10</f>
        <v>1766</v>
      </c>
      <c r="P10" s="711">
        <v>0</v>
      </c>
      <c r="Q10" s="712">
        <f>O10+P10</f>
        <v>1766</v>
      </c>
      <c r="R10" s="705">
        <v>1560</v>
      </c>
      <c r="S10" s="709">
        <v>1190</v>
      </c>
      <c r="T10" s="713">
        <f>+R10+S10</f>
        <v>2750</v>
      </c>
      <c r="U10" s="711">
        <v>0</v>
      </c>
      <c r="V10" s="712">
        <f>T10+U10</f>
        <v>2750</v>
      </c>
      <c r="W10" s="708">
        <f t="shared" si="1"/>
        <v>55.719139297848244</v>
      </c>
    </row>
    <row r="11" spans="1:23" ht="13.5" thickBot="1">
      <c r="A11" s="704" t="str">
        <f t="shared" si="2"/>
        <v xml:space="preserve"> </v>
      </c>
      <c r="B11" s="685" t="s">
        <v>16</v>
      </c>
      <c r="C11" s="705">
        <v>29</v>
      </c>
      <c r="D11" s="715">
        <v>29</v>
      </c>
      <c r="E11" s="707">
        <f>C11+D11</f>
        <v>58</v>
      </c>
      <c r="F11" s="705">
        <v>30</v>
      </c>
      <c r="G11" s="715">
        <v>33</v>
      </c>
      <c r="H11" s="707">
        <f>F11+G11</f>
        <v>63</v>
      </c>
      <c r="I11" s="708">
        <f t="shared" si="0"/>
        <v>8.6206896551724199</v>
      </c>
      <c r="K11" s="714"/>
      <c r="L11" s="685" t="s">
        <v>16</v>
      </c>
      <c r="M11" s="705">
        <v>1960</v>
      </c>
      <c r="N11" s="709">
        <v>1923</v>
      </c>
      <c r="O11" s="710">
        <f>+N11+M11</f>
        <v>3883</v>
      </c>
      <c r="P11" s="716">
        <v>0</v>
      </c>
      <c r="Q11" s="712">
        <f>O11+P11</f>
        <v>3883</v>
      </c>
      <c r="R11" s="705">
        <v>3372</v>
      </c>
      <c r="S11" s="709">
        <v>2835</v>
      </c>
      <c r="T11" s="713">
        <f>+R11+S11</f>
        <v>6207</v>
      </c>
      <c r="U11" s="716">
        <v>0</v>
      </c>
      <c r="V11" s="712">
        <f>T11+U11</f>
        <v>6207</v>
      </c>
      <c r="W11" s="708">
        <f t="shared" si="1"/>
        <v>59.850630955446825</v>
      </c>
    </row>
    <row r="12" spans="1:23" ht="14.25" thickTop="1" thickBot="1">
      <c r="A12" s="704" t="str">
        <f>IF(ISERROR(F12/G12)," ",IF(F12/G12&gt;0.5,IF(F12/G12&lt;1.5," ","NOT OK"),"NOT OK"))</f>
        <v xml:space="preserve"> </v>
      </c>
      <c r="B12" s="717" t="s">
        <v>17</v>
      </c>
      <c r="C12" s="718">
        <f t="shared" ref="C12:H12" si="3">+C9+C10+C11</f>
        <v>71</v>
      </c>
      <c r="D12" s="719">
        <f t="shared" si="3"/>
        <v>71</v>
      </c>
      <c r="E12" s="720">
        <f t="shared" si="3"/>
        <v>142</v>
      </c>
      <c r="F12" s="718">
        <f t="shared" si="3"/>
        <v>72</v>
      </c>
      <c r="G12" s="719">
        <f t="shared" si="3"/>
        <v>76</v>
      </c>
      <c r="H12" s="720">
        <f t="shared" si="3"/>
        <v>148</v>
      </c>
      <c r="I12" s="721">
        <f t="shared" si="0"/>
        <v>4.2253521126760507</v>
      </c>
      <c r="L12" s="722" t="s">
        <v>17</v>
      </c>
      <c r="M12" s="723">
        <f t="shared" ref="M12:V12" si="4">M9+M10+M11</f>
        <v>3826</v>
      </c>
      <c r="N12" s="724">
        <f t="shared" si="4"/>
        <v>3681</v>
      </c>
      <c r="O12" s="723">
        <f t="shared" si="4"/>
        <v>7507</v>
      </c>
      <c r="P12" s="723">
        <f t="shared" si="4"/>
        <v>0</v>
      </c>
      <c r="Q12" s="725">
        <f t="shared" si="4"/>
        <v>7507</v>
      </c>
      <c r="R12" s="723">
        <f t="shared" si="4"/>
        <v>6111</v>
      </c>
      <c r="S12" s="724">
        <f t="shared" si="4"/>
        <v>5021</v>
      </c>
      <c r="T12" s="723">
        <f t="shared" si="4"/>
        <v>11132</v>
      </c>
      <c r="U12" s="723">
        <f t="shared" si="4"/>
        <v>0</v>
      </c>
      <c r="V12" s="725">
        <f t="shared" si="4"/>
        <v>11132</v>
      </c>
      <c r="W12" s="726">
        <f t="shared" si="1"/>
        <v>48.288264286665772</v>
      </c>
    </row>
    <row r="13" spans="1:23" ht="13.5" thickTop="1">
      <c r="A13" s="704" t="str">
        <f t="shared" si="2"/>
        <v xml:space="preserve"> </v>
      </c>
      <c r="B13" s="677" t="s">
        <v>18</v>
      </c>
      <c r="C13" s="727">
        <v>18</v>
      </c>
      <c r="D13" s="728">
        <v>18</v>
      </c>
      <c r="E13" s="707">
        <f>C13+D13</f>
        <v>36</v>
      </c>
      <c r="F13" s="727">
        <v>25</v>
      </c>
      <c r="G13" s="728">
        <v>24</v>
      </c>
      <c r="H13" s="707">
        <f>F13+G13</f>
        <v>49</v>
      </c>
      <c r="I13" s="708">
        <f t="shared" si="0"/>
        <v>36.111111111111114</v>
      </c>
      <c r="L13" s="677" t="s">
        <v>18</v>
      </c>
      <c r="M13" s="705">
        <v>1331</v>
      </c>
      <c r="N13" s="709">
        <v>960</v>
      </c>
      <c r="O13" s="710">
        <f>+M13+N13</f>
        <v>2291</v>
      </c>
      <c r="P13" s="711">
        <v>0</v>
      </c>
      <c r="Q13" s="712">
        <f>O13+P13</f>
        <v>2291</v>
      </c>
      <c r="R13" s="705">
        <v>3082</v>
      </c>
      <c r="S13" s="709">
        <v>2584</v>
      </c>
      <c r="T13" s="710">
        <f>+R13+S13</f>
        <v>5666</v>
      </c>
      <c r="U13" s="711">
        <v>0</v>
      </c>
      <c r="V13" s="712">
        <f>T13+U13</f>
        <v>5666</v>
      </c>
      <c r="W13" s="708">
        <f t="shared" si="1"/>
        <v>147.31558271497164</v>
      </c>
    </row>
    <row r="14" spans="1:23">
      <c r="A14" s="704" t="str">
        <f>IF(ISERROR(F14/G14)," ",IF(F14/G14&gt;0.5,IF(F14/G14&lt;1.5," ","NOT OK"),"NOT OK"))</f>
        <v xml:space="preserve"> </v>
      </c>
      <c r="B14" s="677" t="s">
        <v>19</v>
      </c>
      <c r="C14" s="705">
        <v>21</v>
      </c>
      <c r="D14" s="706">
        <v>19</v>
      </c>
      <c r="E14" s="729">
        <f>C14+D14</f>
        <v>40</v>
      </c>
      <c r="F14" s="705">
        <v>26</v>
      </c>
      <c r="G14" s="706">
        <v>26</v>
      </c>
      <c r="H14" s="729">
        <f>F14+G14</f>
        <v>52</v>
      </c>
      <c r="I14" s="708">
        <f>IF(E14=0,0,((H14/E14)-1)*100)</f>
        <v>30.000000000000004</v>
      </c>
      <c r="L14" s="677" t="s">
        <v>19</v>
      </c>
      <c r="M14" s="705">
        <v>1414</v>
      </c>
      <c r="N14" s="709">
        <v>1285</v>
      </c>
      <c r="O14" s="710">
        <f>+N14+M14</f>
        <v>2699</v>
      </c>
      <c r="P14" s="711">
        <v>0</v>
      </c>
      <c r="Q14" s="712">
        <f>O14+P14</f>
        <v>2699</v>
      </c>
      <c r="R14" s="705">
        <v>2982</v>
      </c>
      <c r="S14" s="709">
        <v>2915</v>
      </c>
      <c r="T14" s="710">
        <f>+S14+R14</f>
        <v>5897</v>
      </c>
      <c r="U14" s="711">
        <v>0</v>
      </c>
      <c r="V14" s="712">
        <f>T14+U14</f>
        <v>5897</v>
      </c>
      <c r="W14" s="708">
        <f>IF(Q14=0,0,((V14/Q14)-1)*100)</f>
        <v>118.48832901074471</v>
      </c>
    </row>
    <row r="15" spans="1:23" ht="13.5" thickBot="1">
      <c r="A15" s="730" t="str">
        <f>IF(ISERROR(F15/G15)," ",IF(F15/G15&gt;0.5,IF(F15/G15&lt;1.5," ","NOT OK"),"NOT OK"))</f>
        <v xml:space="preserve"> </v>
      </c>
      <c r="B15" s="677" t="s">
        <v>20</v>
      </c>
      <c r="C15" s="705">
        <v>22</v>
      </c>
      <c r="D15" s="706">
        <v>24</v>
      </c>
      <c r="E15" s="729">
        <f>C15+D15</f>
        <v>46</v>
      </c>
      <c r="F15" s="705">
        <v>26</v>
      </c>
      <c r="G15" s="706">
        <v>28</v>
      </c>
      <c r="H15" s="729">
        <f>F15+G15</f>
        <v>54</v>
      </c>
      <c r="I15" s="708">
        <f>IF(E15=0,0,((H15/E15)-1)*100)</f>
        <v>17.391304347826097</v>
      </c>
      <c r="J15" s="731"/>
      <c r="L15" s="677" t="s">
        <v>20</v>
      </c>
      <c r="M15" s="705">
        <v>1310</v>
      </c>
      <c r="N15" s="709">
        <v>989</v>
      </c>
      <c r="O15" s="710">
        <f>+N15+M15</f>
        <v>2299</v>
      </c>
      <c r="P15" s="711">
        <v>0</v>
      </c>
      <c r="Q15" s="712">
        <f>O15+P15</f>
        <v>2299</v>
      </c>
      <c r="R15" s="705">
        <v>3601</v>
      </c>
      <c r="S15" s="709">
        <v>3006</v>
      </c>
      <c r="T15" s="710">
        <f>+S15+R15</f>
        <v>6607</v>
      </c>
      <c r="U15" s="711">
        <v>1</v>
      </c>
      <c r="V15" s="712">
        <f>T15+U15</f>
        <v>6608</v>
      </c>
      <c r="W15" s="708">
        <f>IF(Q15=0,0,((V15/Q15)-1)*100)</f>
        <v>187.42931709438886</v>
      </c>
    </row>
    <row r="16" spans="1:23" ht="14.25" thickTop="1" thickBot="1">
      <c r="A16" s="704" t="str">
        <f>IF(ISERROR(F16/G16)," ",IF(F16/G16&gt;0.5,IF(F16/G16&lt;1.5," ","NOT OK"),"NOT OK"))</f>
        <v xml:space="preserve"> </v>
      </c>
      <c r="B16" s="717" t="s">
        <v>87</v>
      </c>
      <c r="C16" s="718">
        <f>+C13+C14+C15</f>
        <v>61</v>
      </c>
      <c r="D16" s="718">
        <f t="shared" ref="D16:H16" si="5">+D13+D14+D15</f>
        <v>61</v>
      </c>
      <c r="E16" s="718">
        <f t="shared" si="5"/>
        <v>122</v>
      </c>
      <c r="F16" s="718">
        <f t="shared" si="5"/>
        <v>77</v>
      </c>
      <c r="G16" s="718">
        <f t="shared" si="5"/>
        <v>78</v>
      </c>
      <c r="H16" s="718">
        <f t="shared" si="5"/>
        <v>155</v>
      </c>
      <c r="I16" s="721">
        <f>IF(E16=0,0,((H16/E16)-1)*100)</f>
        <v>27.04918032786885</v>
      </c>
      <c r="L16" s="722" t="s">
        <v>87</v>
      </c>
      <c r="M16" s="723">
        <f>+M13+M14+M15</f>
        <v>4055</v>
      </c>
      <c r="N16" s="723">
        <f t="shared" ref="N16:V16" si="6">+N13+N14+N15</f>
        <v>3234</v>
      </c>
      <c r="O16" s="723">
        <f t="shared" si="6"/>
        <v>7289</v>
      </c>
      <c r="P16" s="723">
        <f t="shared" si="6"/>
        <v>0</v>
      </c>
      <c r="Q16" s="723">
        <f t="shared" si="6"/>
        <v>7289</v>
      </c>
      <c r="R16" s="723">
        <f t="shared" si="6"/>
        <v>9665</v>
      </c>
      <c r="S16" s="723">
        <f t="shared" si="6"/>
        <v>8505</v>
      </c>
      <c r="T16" s="723">
        <f t="shared" si="6"/>
        <v>18170</v>
      </c>
      <c r="U16" s="723">
        <f t="shared" si="6"/>
        <v>1</v>
      </c>
      <c r="V16" s="723">
        <f t="shared" si="6"/>
        <v>18171</v>
      </c>
      <c r="W16" s="726">
        <f>IF(Q16=0,0,((V16/Q16)-1)*100)</f>
        <v>149.29345589244068</v>
      </c>
    </row>
    <row r="17" spans="1:27" ht="13.5" thickTop="1">
      <c r="A17" s="704" t="str">
        <f t="shared" si="2"/>
        <v xml:space="preserve"> </v>
      </c>
      <c r="B17" s="677" t="s">
        <v>21</v>
      </c>
      <c r="C17" s="732">
        <v>23</v>
      </c>
      <c r="D17" s="733">
        <v>24</v>
      </c>
      <c r="E17" s="729">
        <f>C17+D17</f>
        <v>47</v>
      </c>
      <c r="F17" s="732">
        <v>32</v>
      </c>
      <c r="G17" s="733">
        <v>34</v>
      </c>
      <c r="H17" s="729">
        <f>F17+G17</f>
        <v>66</v>
      </c>
      <c r="I17" s="708">
        <f t="shared" si="0"/>
        <v>40.425531914893618</v>
      </c>
      <c r="L17" s="677" t="s">
        <v>21</v>
      </c>
      <c r="M17" s="705">
        <v>1286</v>
      </c>
      <c r="N17" s="709">
        <v>961</v>
      </c>
      <c r="O17" s="710">
        <f>+M17+N17</f>
        <v>2247</v>
      </c>
      <c r="P17" s="711">
        <v>0</v>
      </c>
      <c r="Q17" s="712">
        <f>+O17+P17</f>
        <v>2247</v>
      </c>
      <c r="R17" s="705">
        <v>3289</v>
      </c>
      <c r="S17" s="709">
        <v>3047</v>
      </c>
      <c r="T17" s="710">
        <f>+R17+S17</f>
        <v>6336</v>
      </c>
      <c r="U17" s="711">
        <v>0</v>
      </c>
      <c r="V17" s="712">
        <f>+T17+U17</f>
        <v>6336</v>
      </c>
      <c r="W17" s="708">
        <f t="shared" si="1"/>
        <v>181.97596795727637</v>
      </c>
    </row>
    <row r="18" spans="1:27">
      <c r="A18" s="704" t="str">
        <f t="shared" si="2"/>
        <v xml:space="preserve"> </v>
      </c>
      <c r="B18" s="677" t="s">
        <v>88</v>
      </c>
      <c r="C18" s="732">
        <v>19</v>
      </c>
      <c r="D18" s="733">
        <v>18</v>
      </c>
      <c r="E18" s="729">
        <f>C18+D18</f>
        <v>37</v>
      </c>
      <c r="F18" s="732">
        <v>32</v>
      </c>
      <c r="G18" s="733">
        <v>31</v>
      </c>
      <c r="H18" s="729">
        <f>F18+G18</f>
        <v>63</v>
      </c>
      <c r="I18" s="708">
        <f t="shared" si="0"/>
        <v>70.27027027027026</v>
      </c>
      <c r="L18" s="677" t="s">
        <v>88</v>
      </c>
      <c r="M18" s="705">
        <v>953</v>
      </c>
      <c r="N18" s="709">
        <v>842</v>
      </c>
      <c r="O18" s="710">
        <f>+M18+N18</f>
        <v>1795</v>
      </c>
      <c r="P18" s="711">
        <v>0</v>
      </c>
      <c r="Q18" s="712">
        <f>+O18+P18</f>
        <v>1795</v>
      </c>
      <c r="R18" s="705">
        <v>3225</v>
      </c>
      <c r="S18" s="709">
        <v>2959</v>
      </c>
      <c r="T18" s="710">
        <f>+R18+S18</f>
        <v>6184</v>
      </c>
      <c r="U18" s="711">
        <v>0</v>
      </c>
      <c r="V18" s="712">
        <f>+T18+U18</f>
        <v>6184</v>
      </c>
      <c r="W18" s="708">
        <f t="shared" si="1"/>
        <v>244.5125348189415</v>
      </c>
    </row>
    <row r="19" spans="1:27" ht="13.5" thickBot="1">
      <c r="A19" s="735" t="str">
        <f>IF(ISERROR(F19/G19)," ",IF(F19/G19&gt;0.5,IF(F19/G19&lt;1.5," ","NOT OK"),"NOT OK"))</f>
        <v xml:space="preserve"> </v>
      </c>
      <c r="B19" s="677" t="s">
        <v>22</v>
      </c>
      <c r="C19" s="732">
        <v>19</v>
      </c>
      <c r="D19" s="733">
        <v>20</v>
      </c>
      <c r="E19" s="729">
        <f>C19+D19</f>
        <v>39</v>
      </c>
      <c r="F19" s="732">
        <v>29</v>
      </c>
      <c r="G19" s="733">
        <v>28</v>
      </c>
      <c r="H19" s="729">
        <f>F19+G19</f>
        <v>57</v>
      </c>
      <c r="I19" s="708">
        <f>IF(E19=0,0,((H19/E19)-1)*100)</f>
        <v>46.153846153846146</v>
      </c>
      <c r="J19" s="736"/>
      <c r="L19" s="677" t="s">
        <v>22</v>
      </c>
      <c r="M19" s="705">
        <v>1142</v>
      </c>
      <c r="N19" s="709">
        <v>920</v>
      </c>
      <c r="O19" s="713">
        <f>+M19+N19</f>
        <v>2062</v>
      </c>
      <c r="P19" s="716">
        <v>0</v>
      </c>
      <c r="Q19" s="712">
        <f>+O19+P19</f>
        <v>2062</v>
      </c>
      <c r="R19" s="705">
        <v>3523</v>
      </c>
      <c r="S19" s="709">
        <v>3015</v>
      </c>
      <c r="T19" s="713">
        <f>+R19+S19</f>
        <v>6538</v>
      </c>
      <c r="U19" s="716">
        <v>0</v>
      </c>
      <c r="V19" s="712">
        <f>+T19+U19</f>
        <v>6538</v>
      </c>
      <c r="W19" s="708">
        <f>IF(Q19=0,0,((V19/Q19)-1)*100)</f>
        <v>217.07080504364694</v>
      </c>
    </row>
    <row r="20" spans="1:27" ht="14.25" customHeight="1" thickTop="1" thickBot="1">
      <c r="A20" s="737" t="str">
        <f>IF(ISERROR(F20/G20)," ",IF(F20/G20&gt;0.5,IF(F20/G20&lt;1.5," ","NOT OK"),"NOT OK"))</f>
        <v xml:space="preserve"> </v>
      </c>
      <c r="B20" s="738" t="s">
        <v>60</v>
      </c>
      <c r="C20" s="739">
        <f>+C17+C18+C19</f>
        <v>61</v>
      </c>
      <c r="D20" s="740">
        <f t="shared" ref="D20:H20" si="7">+D17+D18+D19</f>
        <v>62</v>
      </c>
      <c r="E20" s="740">
        <f t="shared" si="7"/>
        <v>123</v>
      </c>
      <c r="F20" s="739">
        <f t="shared" si="7"/>
        <v>93</v>
      </c>
      <c r="G20" s="740">
        <f t="shared" si="7"/>
        <v>93</v>
      </c>
      <c r="H20" s="740">
        <f t="shared" si="7"/>
        <v>186</v>
      </c>
      <c r="I20" s="721">
        <f>IF(E20=0,0,((H20/E20)-1)*100)</f>
        <v>51.219512195121951</v>
      </c>
      <c r="J20" s="737"/>
      <c r="K20" s="741"/>
      <c r="L20" s="742" t="s">
        <v>60</v>
      </c>
      <c r="M20" s="743">
        <f>+M17+M18+M19</f>
        <v>3381</v>
      </c>
      <c r="N20" s="743">
        <f t="shared" ref="N20:V20" si="8">+N17+N18+N19</f>
        <v>2723</v>
      </c>
      <c r="O20" s="744">
        <f t="shared" si="8"/>
        <v>6104</v>
      </c>
      <c r="P20" s="744">
        <f t="shared" si="8"/>
        <v>0</v>
      </c>
      <c r="Q20" s="744">
        <f t="shared" si="8"/>
        <v>6104</v>
      </c>
      <c r="R20" s="743">
        <f t="shared" si="8"/>
        <v>10037</v>
      </c>
      <c r="S20" s="743">
        <f t="shared" si="8"/>
        <v>9021</v>
      </c>
      <c r="T20" s="744">
        <f t="shared" si="8"/>
        <v>19058</v>
      </c>
      <c r="U20" s="744">
        <f t="shared" si="8"/>
        <v>0</v>
      </c>
      <c r="V20" s="744">
        <f t="shared" si="8"/>
        <v>19058</v>
      </c>
      <c r="W20" s="745">
        <f>IF(Q20=0,0,((V20/Q20)-1)*100)</f>
        <v>212.22149410222806</v>
      </c>
    </row>
    <row r="21" spans="1:27" ht="13.5" thickTop="1">
      <c r="A21" s="704" t="str">
        <f>IF(ISERROR(F21/G21)," ",IF(F21/G21&gt;0.5,IF(F21/G21&lt;1.5," ","NOT OK"),"NOT OK"))</f>
        <v xml:space="preserve"> </v>
      </c>
      <c r="B21" s="677" t="s">
        <v>23</v>
      </c>
      <c r="C21" s="705">
        <v>20</v>
      </c>
      <c r="D21" s="706">
        <v>20</v>
      </c>
      <c r="E21" s="746">
        <f>C21+D21</f>
        <v>40</v>
      </c>
      <c r="F21" s="705">
        <v>37</v>
      </c>
      <c r="G21" s="706">
        <v>36</v>
      </c>
      <c r="H21" s="746">
        <f>F21+G21</f>
        <v>73</v>
      </c>
      <c r="I21" s="708">
        <f>IF(E21=0,0,((H21/E21)-1)*100)</f>
        <v>82.5</v>
      </c>
      <c r="L21" s="677" t="s">
        <v>24</v>
      </c>
      <c r="M21" s="705">
        <v>1230</v>
      </c>
      <c r="N21" s="709">
        <v>867</v>
      </c>
      <c r="O21" s="713">
        <f>+M21+N21</f>
        <v>2097</v>
      </c>
      <c r="P21" s="747">
        <v>1</v>
      </c>
      <c r="Q21" s="712">
        <f>+O21+P21</f>
        <v>2098</v>
      </c>
      <c r="R21" s="705">
        <v>4648</v>
      </c>
      <c r="S21" s="709">
        <v>4059</v>
      </c>
      <c r="T21" s="713">
        <f>+R21+S21</f>
        <v>8707</v>
      </c>
      <c r="U21" s="747">
        <v>0</v>
      </c>
      <c r="V21" s="712">
        <f>+T21+U21</f>
        <v>8707</v>
      </c>
      <c r="W21" s="708">
        <f>IF(Q21=0,0,((V21/Q21)-1)*100)</f>
        <v>315.01429933269776</v>
      </c>
    </row>
    <row r="22" spans="1:27">
      <c r="A22" s="704" t="str">
        <f t="shared" ref="A22" si="9">IF(ISERROR(F22/G22)," ",IF(F22/G22&gt;0.5,IF(F22/G22&lt;1.5," ","NOT OK"),"NOT OK"))</f>
        <v xml:space="preserve"> </v>
      </c>
      <c r="B22" s="677" t="s">
        <v>25</v>
      </c>
      <c r="C22" s="705">
        <v>15</v>
      </c>
      <c r="D22" s="706">
        <v>16</v>
      </c>
      <c r="E22" s="748">
        <f>C22+D22</f>
        <v>31</v>
      </c>
      <c r="F22" s="705">
        <v>43</v>
      </c>
      <c r="G22" s="706">
        <v>44</v>
      </c>
      <c r="H22" s="748">
        <f>F22+G22</f>
        <v>87</v>
      </c>
      <c r="I22" s="708">
        <f t="shared" ref="I22" si="10">IF(E22=0,0,((H22/E22)-1)*100)</f>
        <v>180.64516129032259</v>
      </c>
      <c r="L22" s="677" t="s">
        <v>25</v>
      </c>
      <c r="M22" s="705">
        <v>1366</v>
      </c>
      <c r="N22" s="709">
        <v>1035</v>
      </c>
      <c r="O22" s="713">
        <f>+M22+N22</f>
        <v>2401</v>
      </c>
      <c r="P22" s="711">
        <v>0</v>
      </c>
      <c r="Q22" s="712">
        <f>+O22+P22</f>
        <v>2401</v>
      </c>
      <c r="R22" s="705">
        <v>6688</v>
      </c>
      <c r="S22" s="709">
        <v>6630</v>
      </c>
      <c r="T22" s="713">
        <f>+R22+S22</f>
        <v>13318</v>
      </c>
      <c r="U22" s="711">
        <v>0</v>
      </c>
      <c r="V22" s="712">
        <f>+T22+U22</f>
        <v>13318</v>
      </c>
      <c r="W22" s="708">
        <f t="shared" ref="W22" si="11">IF(Q22=0,0,((V22/Q22)-1)*100)</f>
        <v>454.68554768846315</v>
      </c>
    </row>
    <row r="23" spans="1:27" ht="13.5" thickBot="1">
      <c r="A23" s="704" t="str">
        <f>IF(ISERROR(F23/G23)," ",IF(F23/G23&gt;0.5,IF(F23/G23&lt;1.5," ","NOT OK"),"NOT OK"))</f>
        <v xml:space="preserve"> </v>
      </c>
      <c r="B23" s="677" t="s">
        <v>26</v>
      </c>
      <c r="C23" s="705">
        <v>17</v>
      </c>
      <c r="D23" s="715">
        <v>17</v>
      </c>
      <c r="E23" s="749">
        <f>C23+D23</f>
        <v>34</v>
      </c>
      <c r="F23" s="705">
        <v>48</v>
      </c>
      <c r="G23" s="715">
        <v>46</v>
      </c>
      <c r="H23" s="749">
        <f>F23+G23</f>
        <v>94</v>
      </c>
      <c r="I23" s="750">
        <f>IF(E23=0,0,((H23/E23)-1)*100)</f>
        <v>176.47058823529412</v>
      </c>
      <c r="L23" s="677" t="s">
        <v>26</v>
      </c>
      <c r="M23" s="705">
        <v>1104</v>
      </c>
      <c r="N23" s="709">
        <v>857</v>
      </c>
      <c r="O23" s="713">
        <f>+M23+N23</f>
        <v>1961</v>
      </c>
      <c r="P23" s="716"/>
      <c r="Q23" s="712">
        <f>+O23+P23</f>
        <v>1961</v>
      </c>
      <c r="R23" s="705">
        <v>6369</v>
      </c>
      <c r="S23" s="709">
        <v>5415</v>
      </c>
      <c r="T23" s="713">
        <f>+R23+S23</f>
        <v>11784</v>
      </c>
      <c r="U23" s="716">
        <v>0</v>
      </c>
      <c r="V23" s="712">
        <f>+T23+U23</f>
        <v>11784</v>
      </c>
      <c r="W23" s="708">
        <f>IF(Q23=0,0,((V23/Q23)-1)*100)</f>
        <v>500.91789903110657</v>
      </c>
    </row>
    <row r="24" spans="1:27" ht="14.25" thickTop="1" thickBot="1">
      <c r="A24" s="704" t="str">
        <f>IF(ISERROR(F24/G24)," ",IF(F24/G24&gt;0.5,IF(F24/G24&lt;1.5," ","NOT OK"),"NOT OK"))</f>
        <v xml:space="preserve"> </v>
      </c>
      <c r="B24" s="717" t="s">
        <v>27</v>
      </c>
      <c r="C24" s="739">
        <f>+C21+C22+C23</f>
        <v>52</v>
      </c>
      <c r="D24" s="751">
        <f t="shared" ref="D24:H24" si="12">+D21+D22+D23</f>
        <v>53</v>
      </c>
      <c r="E24" s="739">
        <f t="shared" si="12"/>
        <v>105</v>
      </c>
      <c r="F24" s="739">
        <f t="shared" si="12"/>
        <v>128</v>
      </c>
      <c r="G24" s="751">
        <f t="shared" si="12"/>
        <v>126</v>
      </c>
      <c r="H24" s="739">
        <f t="shared" si="12"/>
        <v>254</v>
      </c>
      <c r="I24" s="721">
        <f>IF(E24=0,0,((H24/E24)-1)*100)</f>
        <v>141.9047619047619</v>
      </c>
      <c r="L24" s="722" t="s">
        <v>27</v>
      </c>
      <c r="M24" s="723">
        <f>+M21+M22+M23</f>
        <v>3700</v>
      </c>
      <c r="N24" s="724">
        <f t="shared" ref="N24:V24" si="13">+N21+N22+N23</f>
        <v>2759</v>
      </c>
      <c r="O24" s="723">
        <f t="shared" si="13"/>
        <v>6459</v>
      </c>
      <c r="P24" s="723">
        <f t="shared" si="13"/>
        <v>1</v>
      </c>
      <c r="Q24" s="723">
        <f t="shared" si="13"/>
        <v>6460</v>
      </c>
      <c r="R24" s="723">
        <f t="shared" si="13"/>
        <v>17705</v>
      </c>
      <c r="S24" s="724">
        <f t="shared" si="13"/>
        <v>16104</v>
      </c>
      <c r="T24" s="723">
        <f t="shared" si="13"/>
        <v>33809</v>
      </c>
      <c r="U24" s="723">
        <f t="shared" si="13"/>
        <v>0</v>
      </c>
      <c r="V24" s="723">
        <f t="shared" si="13"/>
        <v>33809</v>
      </c>
      <c r="W24" s="726">
        <f>IF(Q24=0,0,((V24/Q24)-1)*100)</f>
        <v>423.35913312693503</v>
      </c>
    </row>
    <row r="25" spans="1:27" s="670" customFormat="1" ht="14.25" thickTop="1" thickBot="1">
      <c r="A25" s="704" t="str">
        <f>IF(ISERROR(F25/G25)," ",IF(F25/G25&gt;0.5,IF(F25/G25&lt;1.5," ","NOT OK"),"NOT OK"))</f>
        <v xml:space="preserve"> </v>
      </c>
      <c r="B25" s="717" t="s">
        <v>92</v>
      </c>
      <c r="C25" s="718">
        <f>+C16+C20+C21+C22+C23</f>
        <v>174</v>
      </c>
      <c r="D25" s="719">
        <f t="shared" ref="D25:H25" si="14">+D16+D20+D21+D22+D23</f>
        <v>176</v>
      </c>
      <c r="E25" s="720">
        <f t="shared" si="14"/>
        <v>350</v>
      </c>
      <c r="F25" s="718">
        <f t="shared" si="14"/>
        <v>298</v>
      </c>
      <c r="G25" s="719">
        <f t="shared" si="14"/>
        <v>297</v>
      </c>
      <c r="H25" s="720">
        <f t="shared" si="14"/>
        <v>595</v>
      </c>
      <c r="I25" s="721">
        <f>IF(E25=0,0,((H25/E25)-1)*100)</f>
        <v>70</v>
      </c>
      <c r="L25" s="722" t="s">
        <v>92</v>
      </c>
      <c r="M25" s="723">
        <f>+M16+M20+M21+M22+M23</f>
        <v>11136</v>
      </c>
      <c r="N25" s="724">
        <f t="shared" ref="N25:V25" si="15">+N16+N20+N21+N22+N23</f>
        <v>8716</v>
      </c>
      <c r="O25" s="723">
        <f t="shared" si="15"/>
        <v>19852</v>
      </c>
      <c r="P25" s="723">
        <f t="shared" si="15"/>
        <v>1</v>
      </c>
      <c r="Q25" s="723">
        <f t="shared" si="15"/>
        <v>19853</v>
      </c>
      <c r="R25" s="723">
        <f t="shared" si="15"/>
        <v>37407</v>
      </c>
      <c r="S25" s="724">
        <f t="shared" si="15"/>
        <v>33630</v>
      </c>
      <c r="T25" s="723">
        <f t="shared" si="15"/>
        <v>71037</v>
      </c>
      <c r="U25" s="723">
        <f t="shared" si="15"/>
        <v>1</v>
      </c>
      <c r="V25" s="725">
        <f t="shared" si="15"/>
        <v>71038</v>
      </c>
      <c r="W25" s="726">
        <f>IF(Q25=0,0,((V25/Q25)-1)*100)</f>
        <v>257.81997682969825</v>
      </c>
      <c r="X25" s="674"/>
      <c r="AA25" s="752"/>
    </row>
    <row r="26" spans="1:27" ht="14.25" thickTop="1" thickBot="1">
      <c r="A26" s="704" t="str">
        <f>IF(ISERROR(F26/G26)," ",IF(F26/G26&gt;0.5,IF(F26/G26&lt;1.5," ","NOT OK"),"NOT OK"))</f>
        <v xml:space="preserve"> </v>
      </c>
      <c r="B26" s="717" t="s">
        <v>89</v>
      </c>
      <c r="C26" s="718">
        <f>+C12+C16+C20+C24</f>
        <v>245</v>
      </c>
      <c r="D26" s="719">
        <f t="shared" ref="D26:H26" si="16">+D12+D16+D20+D24</f>
        <v>247</v>
      </c>
      <c r="E26" s="720">
        <f t="shared" si="16"/>
        <v>492</v>
      </c>
      <c r="F26" s="718">
        <f t="shared" si="16"/>
        <v>370</v>
      </c>
      <c r="G26" s="719">
        <f t="shared" si="16"/>
        <v>373</v>
      </c>
      <c r="H26" s="720">
        <f t="shared" si="16"/>
        <v>743</v>
      </c>
      <c r="I26" s="721">
        <f t="shared" ref="I26" si="17">IF(E26=0,0,((H26/E26)-1)*100)</f>
        <v>51.016260162601633</v>
      </c>
      <c r="L26" s="722" t="s">
        <v>89</v>
      </c>
      <c r="M26" s="723">
        <f>+M12+M16+M20+M24</f>
        <v>14962</v>
      </c>
      <c r="N26" s="724">
        <f t="shared" ref="N26:V26" si="18">+N12+N16+N20+N24</f>
        <v>12397</v>
      </c>
      <c r="O26" s="723">
        <f t="shared" si="18"/>
        <v>27359</v>
      </c>
      <c r="P26" s="723">
        <f t="shared" si="18"/>
        <v>1</v>
      </c>
      <c r="Q26" s="725">
        <f t="shared" si="18"/>
        <v>27360</v>
      </c>
      <c r="R26" s="723">
        <f t="shared" si="18"/>
        <v>43518</v>
      </c>
      <c r="S26" s="724">
        <f t="shared" si="18"/>
        <v>38651</v>
      </c>
      <c r="T26" s="723">
        <f t="shared" si="18"/>
        <v>82169</v>
      </c>
      <c r="U26" s="723">
        <f t="shared" si="18"/>
        <v>1</v>
      </c>
      <c r="V26" s="725">
        <f t="shared" si="18"/>
        <v>82170</v>
      </c>
      <c r="W26" s="726">
        <f t="shared" ref="W26" si="19">IF(Q26=0,0,((V26/Q26)-1)*100)</f>
        <v>200.32894736842107</v>
      </c>
    </row>
    <row r="27" spans="1:27" ht="14.25" thickTop="1" thickBot="1">
      <c r="B27" s="753" t="s">
        <v>59</v>
      </c>
      <c r="C27" s="670"/>
      <c r="D27" s="670"/>
      <c r="E27" s="670"/>
      <c r="F27" s="670"/>
      <c r="G27" s="670"/>
      <c r="H27" s="670"/>
      <c r="I27" s="674"/>
      <c r="L27" s="753" t="s">
        <v>59</v>
      </c>
      <c r="M27" s="670"/>
      <c r="N27" s="670"/>
      <c r="O27" s="670"/>
      <c r="P27" s="670"/>
      <c r="Q27" s="670"/>
      <c r="R27" s="670"/>
      <c r="S27" s="670"/>
      <c r="T27" s="670"/>
      <c r="U27" s="670"/>
      <c r="V27" s="670"/>
      <c r="W27" s="674"/>
    </row>
    <row r="28" spans="1:27" ht="13.5" thickTop="1">
      <c r="B28" s="1578" t="s">
        <v>28</v>
      </c>
      <c r="C28" s="1579"/>
      <c r="D28" s="1579"/>
      <c r="E28" s="1579"/>
      <c r="F28" s="1579"/>
      <c r="G28" s="1579"/>
      <c r="H28" s="1579"/>
      <c r="I28" s="1580"/>
      <c r="L28" s="1581" t="s">
        <v>29</v>
      </c>
      <c r="M28" s="1582"/>
      <c r="N28" s="1582"/>
      <c r="O28" s="1582"/>
      <c r="P28" s="1582"/>
      <c r="Q28" s="1582"/>
      <c r="R28" s="1582"/>
      <c r="S28" s="1582"/>
      <c r="T28" s="1582"/>
      <c r="U28" s="1582"/>
      <c r="V28" s="1582"/>
      <c r="W28" s="1583"/>
    </row>
    <row r="29" spans="1:27" ht="13.5" thickBot="1">
      <c r="B29" s="1584" t="s">
        <v>30</v>
      </c>
      <c r="C29" s="1585"/>
      <c r="D29" s="1585"/>
      <c r="E29" s="1585"/>
      <c r="F29" s="1585"/>
      <c r="G29" s="1585"/>
      <c r="H29" s="1585"/>
      <c r="I29" s="1586"/>
      <c r="L29" s="1587" t="s">
        <v>31</v>
      </c>
      <c r="M29" s="1588"/>
      <c r="N29" s="1588"/>
      <c r="O29" s="1588"/>
      <c r="P29" s="1588"/>
      <c r="Q29" s="1588"/>
      <c r="R29" s="1588"/>
      <c r="S29" s="1588"/>
      <c r="T29" s="1588"/>
      <c r="U29" s="1588"/>
      <c r="V29" s="1588"/>
      <c r="W29" s="1589"/>
    </row>
    <row r="30" spans="1:27" ht="14.25" thickTop="1" thickBot="1">
      <c r="B30" s="673"/>
      <c r="C30" s="670"/>
      <c r="D30" s="670"/>
      <c r="E30" s="670"/>
      <c r="F30" s="670"/>
      <c r="G30" s="670"/>
      <c r="H30" s="670"/>
      <c r="I30" s="674"/>
      <c r="L30" s="673"/>
      <c r="M30" s="670"/>
      <c r="N30" s="670"/>
      <c r="O30" s="670"/>
      <c r="P30" s="670"/>
      <c r="Q30" s="670"/>
      <c r="R30" s="670"/>
      <c r="S30" s="670"/>
      <c r="T30" s="670"/>
      <c r="U30" s="670"/>
      <c r="V30" s="670"/>
      <c r="W30" s="674"/>
    </row>
    <row r="31" spans="1:27" ht="14.25" thickTop="1" thickBot="1">
      <c r="B31" s="675"/>
      <c r="C31" s="1593" t="s">
        <v>90</v>
      </c>
      <c r="D31" s="1594"/>
      <c r="E31" s="1595"/>
      <c r="F31" s="1593" t="s">
        <v>91</v>
      </c>
      <c r="G31" s="1594"/>
      <c r="H31" s="1595"/>
      <c r="I31" s="676" t="s">
        <v>4</v>
      </c>
      <c r="L31" s="675"/>
      <c r="M31" s="1590" t="s">
        <v>90</v>
      </c>
      <c r="N31" s="1591"/>
      <c r="O31" s="1591"/>
      <c r="P31" s="1591"/>
      <c r="Q31" s="1592"/>
      <c r="R31" s="1590" t="s">
        <v>91</v>
      </c>
      <c r="S31" s="1591"/>
      <c r="T31" s="1591"/>
      <c r="U31" s="1591"/>
      <c r="V31" s="1592"/>
      <c r="W31" s="676" t="s">
        <v>4</v>
      </c>
    </row>
    <row r="32" spans="1:27" ht="13.5" thickTop="1">
      <c r="B32" s="677" t="s">
        <v>5</v>
      </c>
      <c r="C32" s="678"/>
      <c r="D32" s="679"/>
      <c r="E32" s="680"/>
      <c r="F32" s="678"/>
      <c r="G32" s="679"/>
      <c r="H32" s="680"/>
      <c r="I32" s="681" t="s">
        <v>6</v>
      </c>
      <c r="L32" s="677" t="s">
        <v>5</v>
      </c>
      <c r="M32" s="678"/>
      <c r="N32" s="682"/>
      <c r="O32" s="683"/>
      <c r="P32" s="684"/>
      <c r="Q32" s="683"/>
      <c r="R32" s="678"/>
      <c r="S32" s="682"/>
      <c r="T32" s="683"/>
      <c r="U32" s="684"/>
      <c r="V32" s="683"/>
      <c r="W32" s="681" t="s">
        <v>6</v>
      </c>
    </row>
    <row r="33" spans="1:23" ht="13.5" thickBot="1">
      <c r="B33" s="685"/>
      <c r="C33" s="686" t="s">
        <v>7</v>
      </c>
      <c r="D33" s="687" t="s">
        <v>8</v>
      </c>
      <c r="E33" s="688" t="s">
        <v>9</v>
      </c>
      <c r="F33" s="686" t="s">
        <v>7</v>
      </c>
      <c r="G33" s="687" t="s">
        <v>8</v>
      </c>
      <c r="H33" s="688" t="s">
        <v>9</v>
      </c>
      <c r="I33" s="689"/>
      <c r="L33" s="685"/>
      <c r="M33" s="690" t="s">
        <v>10</v>
      </c>
      <c r="N33" s="691" t="s">
        <v>11</v>
      </c>
      <c r="O33" s="692" t="s">
        <v>12</v>
      </c>
      <c r="P33" s="693" t="s">
        <v>13</v>
      </c>
      <c r="Q33" s="692" t="s">
        <v>9</v>
      </c>
      <c r="R33" s="690" t="s">
        <v>10</v>
      </c>
      <c r="S33" s="691" t="s">
        <v>11</v>
      </c>
      <c r="T33" s="692" t="s">
        <v>12</v>
      </c>
      <c r="U33" s="693" t="s">
        <v>13</v>
      </c>
      <c r="V33" s="692" t="s">
        <v>9</v>
      </c>
      <c r="W33" s="689"/>
    </row>
    <row r="34" spans="1:23" ht="5.25" customHeight="1" thickTop="1">
      <c r="B34" s="677"/>
      <c r="C34" s="694"/>
      <c r="D34" s="695"/>
      <c r="E34" s="696"/>
      <c r="F34" s="694"/>
      <c r="G34" s="695"/>
      <c r="H34" s="696"/>
      <c r="I34" s="697"/>
      <c r="L34" s="677"/>
      <c r="M34" s="698"/>
      <c r="N34" s="699"/>
      <c r="O34" s="754"/>
      <c r="P34" s="703"/>
      <c r="Q34" s="702"/>
      <c r="R34" s="698"/>
      <c r="S34" s="699"/>
      <c r="T34" s="754"/>
      <c r="U34" s="703"/>
      <c r="V34" s="702"/>
      <c r="W34" s="703"/>
    </row>
    <row r="35" spans="1:23">
      <c r="A35" s="670" t="str">
        <f t="shared" si="2"/>
        <v xml:space="preserve"> </v>
      </c>
      <c r="B35" s="677" t="s">
        <v>14</v>
      </c>
      <c r="C35" s="705">
        <v>555</v>
      </c>
      <c r="D35" s="706">
        <v>553</v>
      </c>
      <c r="E35" s="707">
        <f>C35+D35</f>
        <v>1108</v>
      </c>
      <c r="F35" s="705">
        <v>613</v>
      </c>
      <c r="G35" s="706">
        <v>611</v>
      </c>
      <c r="H35" s="707">
        <f>F35+G35</f>
        <v>1224</v>
      </c>
      <c r="I35" s="708">
        <f t="shared" ref="I35:I44" si="20">IF(E35=0,0,((H35/E35)-1)*100)</f>
        <v>10.469314079422375</v>
      </c>
      <c r="K35" s="714"/>
      <c r="L35" s="677" t="s">
        <v>14</v>
      </c>
      <c r="M35" s="705">
        <v>80944</v>
      </c>
      <c r="N35" s="709">
        <v>77726</v>
      </c>
      <c r="O35" s="710">
        <f>+M35+N35</f>
        <v>158670</v>
      </c>
      <c r="P35" s="711">
        <v>0</v>
      </c>
      <c r="Q35" s="712">
        <f>O35+P35</f>
        <v>158670</v>
      </c>
      <c r="R35" s="705">
        <v>94596</v>
      </c>
      <c r="S35" s="709">
        <v>92650</v>
      </c>
      <c r="T35" s="713">
        <f>+S35+R35</f>
        <v>187246</v>
      </c>
      <c r="U35" s="711">
        <v>0</v>
      </c>
      <c r="V35" s="712">
        <f>T35+U35</f>
        <v>187246</v>
      </c>
      <c r="W35" s="708">
        <f t="shared" ref="W35:W44" si="21">IF(Q35=0,0,((V35/Q35)-1)*100)</f>
        <v>18.009705678452125</v>
      </c>
    </row>
    <row r="36" spans="1:23">
      <c r="A36" s="670" t="str">
        <f t="shared" si="2"/>
        <v xml:space="preserve"> </v>
      </c>
      <c r="B36" s="677" t="s">
        <v>15</v>
      </c>
      <c r="C36" s="705">
        <v>631</v>
      </c>
      <c r="D36" s="706">
        <v>632</v>
      </c>
      <c r="E36" s="707">
        <f>C36+D36</f>
        <v>1263</v>
      </c>
      <c r="F36" s="705">
        <v>707</v>
      </c>
      <c r="G36" s="706">
        <v>705</v>
      </c>
      <c r="H36" s="707">
        <f>F36+G36</f>
        <v>1412</v>
      </c>
      <c r="I36" s="708">
        <f t="shared" si="20"/>
        <v>11.79730799683294</v>
      </c>
      <c r="K36" s="714"/>
      <c r="L36" s="677" t="s">
        <v>15</v>
      </c>
      <c r="M36" s="705">
        <v>86011</v>
      </c>
      <c r="N36" s="709">
        <v>82392</v>
      </c>
      <c r="O36" s="710">
        <f>+M36+N36</f>
        <v>168403</v>
      </c>
      <c r="P36" s="711">
        <v>0</v>
      </c>
      <c r="Q36" s="712">
        <f>O36+P36</f>
        <v>168403</v>
      </c>
      <c r="R36" s="705">
        <v>99034</v>
      </c>
      <c r="S36" s="709">
        <v>95044</v>
      </c>
      <c r="T36" s="713">
        <f>+S36+R36</f>
        <v>194078</v>
      </c>
      <c r="U36" s="711">
        <v>0</v>
      </c>
      <c r="V36" s="712">
        <f>T36+U36</f>
        <v>194078</v>
      </c>
      <c r="W36" s="708">
        <f t="shared" si="21"/>
        <v>15.246165448358994</v>
      </c>
    </row>
    <row r="37" spans="1:23" ht="13.5" thickBot="1">
      <c r="A37" s="670" t="str">
        <f t="shared" si="2"/>
        <v xml:space="preserve"> </v>
      </c>
      <c r="B37" s="685" t="s">
        <v>16</v>
      </c>
      <c r="C37" s="705">
        <v>619</v>
      </c>
      <c r="D37" s="715">
        <v>618</v>
      </c>
      <c r="E37" s="707">
        <f>C37+D37</f>
        <v>1237</v>
      </c>
      <c r="F37" s="705">
        <v>743</v>
      </c>
      <c r="G37" s="715">
        <v>740</v>
      </c>
      <c r="H37" s="707">
        <f>F37+G37</f>
        <v>1483</v>
      </c>
      <c r="I37" s="708">
        <f t="shared" si="20"/>
        <v>19.886822958771223</v>
      </c>
      <c r="K37" s="714"/>
      <c r="L37" s="685" t="s">
        <v>16</v>
      </c>
      <c r="M37" s="705">
        <v>94116</v>
      </c>
      <c r="N37" s="709">
        <v>86405</v>
      </c>
      <c r="O37" s="710">
        <f>+M37+N37</f>
        <v>180521</v>
      </c>
      <c r="P37" s="716">
        <v>0</v>
      </c>
      <c r="Q37" s="712">
        <f>O37+P37</f>
        <v>180521</v>
      </c>
      <c r="R37" s="705">
        <v>114535</v>
      </c>
      <c r="S37" s="709">
        <v>108924</v>
      </c>
      <c r="T37" s="713">
        <f>+S37+R37</f>
        <v>223459</v>
      </c>
      <c r="U37" s="716">
        <v>0</v>
      </c>
      <c r="V37" s="712">
        <f>T37+U37</f>
        <v>223459</v>
      </c>
      <c r="W37" s="708">
        <f t="shared" si="21"/>
        <v>23.785598351438342</v>
      </c>
    </row>
    <row r="38" spans="1:23" ht="14.25" thickTop="1" thickBot="1">
      <c r="A38" s="670" t="str">
        <f>IF(ISERROR(F38/G38)," ",IF(F38/G38&gt;0.5,IF(F38/G38&lt;1.5," ","NOT OK"),"NOT OK"))</f>
        <v xml:space="preserve"> </v>
      </c>
      <c r="B38" s="717" t="s">
        <v>17</v>
      </c>
      <c r="C38" s="718">
        <f t="shared" ref="C38:H38" si="22">C35+C36+C37</f>
        <v>1805</v>
      </c>
      <c r="D38" s="719">
        <f t="shared" si="22"/>
        <v>1803</v>
      </c>
      <c r="E38" s="720">
        <f t="shared" si="22"/>
        <v>3608</v>
      </c>
      <c r="F38" s="718">
        <f t="shared" si="22"/>
        <v>2063</v>
      </c>
      <c r="G38" s="719">
        <f t="shared" si="22"/>
        <v>2056</v>
      </c>
      <c r="H38" s="720">
        <f t="shared" si="22"/>
        <v>4119</v>
      </c>
      <c r="I38" s="721">
        <f t="shared" si="20"/>
        <v>14.162971175166295</v>
      </c>
      <c r="L38" s="722" t="s">
        <v>17</v>
      </c>
      <c r="M38" s="723">
        <f t="shared" ref="M38:V38" si="23">M35+M36+M37</f>
        <v>261071</v>
      </c>
      <c r="N38" s="724">
        <f t="shared" si="23"/>
        <v>246523</v>
      </c>
      <c r="O38" s="723">
        <f t="shared" si="23"/>
        <v>507594</v>
      </c>
      <c r="P38" s="723">
        <f t="shared" si="23"/>
        <v>0</v>
      </c>
      <c r="Q38" s="725">
        <f t="shared" si="23"/>
        <v>507594</v>
      </c>
      <c r="R38" s="723">
        <f t="shared" si="23"/>
        <v>308165</v>
      </c>
      <c r="S38" s="724">
        <f t="shared" si="23"/>
        <v>296618</v>
      </c>
      <c r="T38" s="723">
        <f t="shared" si="23"/>
        <v>604783</v>
      </c>
      <c r="U38" s="723">
        <f t="shared" si="23"/>
        <v>0</v>
      </c>
      <c r="V38" s="725">
        <f t="shared" si="23"/>
        <v>604783</v>
      </c>
      <c r="W38" s="726">
        <f t="shared" si="21"/>
        <v>19.14699543335816</v>
      </c>
    </row>
    <row r="39" spans="1:23" ht="13.5" thickTop="1">
      <c r="A39" s="670" t="str">
        <f t="shared" si="2"/>
        <v xml:space="preserve"> </v>
      </c>
      <c r="B39" s="677" t="s">
        <v>18</v>
      </c>
      <c r="C39" s="727">
        <v>613</v>
      </c>
      <c r="D39" s="728">
        <v>613</v>
      </c>
      <c r="E39" s="707">
        <f>C39+D39</f>
        <v>1226</v>
      </c>
      <c r="F39" s="727">
        <v>743</v>
      </c>
      <c r="G39" s="728">
        <v>746</v>
      </c>
      <c r="H39" s="707">
        <f>F39+G39</f>
        <v>1489</v>
      </c>
      <c r="I39" s="708">
        <f t="shared" si="20"/>
        <v>21.451876019575856</v>
      </c>
      <c r="L39" s="677" t="s">
        <v>18</v>
      </c>
      <c r="M39" s="705">
        <v>90674</v>
      </c>
      <c r="N39" s="709">
        <v>94241</v>
      </c>
      <c r="O39" s="710">
        <f>+M39+N39</f>
        <v>184915</v>
      </c>
      <c r="P39" s="711">
        <v>521</v>
      </c>
      <c r="Q39" s="712">
        <f>O39+P39</f>
        <v>185436</v>
      </c>
      <c r="R39" s="705">
        <v>115190</v>
      </c>
      <c r="S39" s="709">
        <v>117806</v>
      </c>
      <c r="T39" s="710">
        <f>+R39+S39</f>
        <v>232996</v>
      </c>
      <c r="U39" s="711">
        <v>317</v>
      </c>
      <c r="V39" s="712">
        <f>T39+U39</f>
        <v>233313</v>
      </c>
      <c r="W39" s="708">
        <f t="shared" si="21"/>
        <v>25.818611272891999</v>
      </c>
    </row>
    <row r="40" spans="1:23">
      <c r="A40" s="670" t="str">
        <f>IF(ISERROR(F40/G40)," ",IF(F40/G40&gt;0.5,IF(F40/G40&lt;1.5," ","NOT OK"),"NOT OK"))</f>
        <v xml:space="preserve"> </v>
      </c>
      <c r="B40" s="677" t="s">
        <v>19</v>
      </c>
      <c r="C40" s="705">
        <v>592</v>
      </c>
      <c r="D40" s="706">
        <v>593</v>
      </c>
      <c r="E40" s="729">
        <f>C40+D40</f>
        <v>1185</v>
      </c>
      <c r="F40" s="705">
        <v>678</v>
      </c>
      <c r="G40" s="706">
        <v>675</v>
      </c>
      <c r="H40" s="729">
        <f>F40+G40</f>
        <v>1353</v>
      </c>
      <c r="I40" s="708">
        <f>IF(E40=0,0,((H40/E40)-1)*100)</f>
        <v>14.177215189873426</v>
      </c>
      <c r="L40" s="677" t="s">
        <v>19</v>
      </c>
      <c r="M40" s="705">
        <v>84798</v>
      </c>
      <c r="N40" s="709">
        <v>84959</v>
      </c>
      <c r="O40" s="710">
        <f>+M40+N40</f>
        <v>169757</v>
      </c>
      <c r="P40" s="711">
        <v>0</v>
      </c>
      <c r="Q40" s="712">
        <f>O40+P40</f>
        <v>169757</v>
      </c>
      <c r="R40" s="705">
        <v>97112</v>
      </c>
      <c r="S40" s="709">
        <v>100293</v>
      </c>
      <c r="T40" s="710">
        <f>+R40+S40</f>
        <v>197405</v>
      </c>
      <c r="U40" s="711">
        <v>0</v>
      </c>
      <c r="V40" s="712">
        <f>T40+U40</f>
        <v>197405</v>
      </c>
      <c r="W40" s="708">
        <f>IF(Q40=0,0,((V40/Q40)-1)*100)</f>
        <v>16.286809969544702</v>
      </c>
    </row>
    <row r="41" spans="1:23" ht="13.5" thickBot="1">
      <c r="A41" s="670" t="str">
        <f>IF(ISERROR(F41/G41)," ",IF(F41/G41&gt;0.5,IF(F41/G41&lt;1.5," ","NOT OK"),"NOT OK"))</f>
        <v xml:space="preserve"> </v>
      </c>
      <c r="B41" s="677" t="s">
        <v>20</v>
      </c>
      <c r="C41" s="705">
        <v>549</v>
      </c>
      <c r="D41" s="706">
        <v>549</v>
      </c>
      <c r="E41" s="729">
        <f>C41+D41</f>
        <v>1098</v>
      </c>
      <c r="F41" s="705">
        <v>734</v>
      </c>
      <c r="G41" s="706">
        <v>735</v>
      </c>
      <c r="H41" s="729">
        <f>F41+G41</f>
        <v>1469</v>
      </c>
      <c r="I41" s="708">
        <f>IF(E41=0,0,((H41/E41)-1)*100)</f>
        <v>33.788706739526411</v>
      </c>
      <c r="L41" s="677" t="s">
        <v>20</v>
      </c>
      <c r="M41" s="705">
        <v>77184</v>
      </c>
      <c r="N41" s="709">
        <v>77199</v>
      </c>
      <c r="O41" s="710">
        <f>+M41+N41</f>
        <v>154383</v>
      </c>
      <c r="P41" s="711">
        <v>0</v>
      </c>
      <c r="Q41" s="712">
        <f>O41+P41</f>
        <v>154383</v>
      </c>
      <c r="R41" s="705">
        <v>99651</v>
      </c>
      <c r="S41" s="709">
        <v>99855</v>
      </c>
      <c r="T41" s="710">
        <f>+R41+S41</f>
        <v>199506</v>
      </c>
      <c r="U41" s="711">
        <v>0</v>
      </c>
      <c r="V41" s="712">
        <f>T41+U41</f>
        <v>199506</v>
      </c>
      <c r="W41" s="708">
        <f>IF(Q41=0,0,((V41/Q41)-1)*100)</f>
        <v>29.227959036940597</v>
      </c>
    </row>
    <row r="42" spans="1:23" ht="14.25" thickTop="1" thickBot="1">
      <c r="A42" s="704" t="str">
        <f>IF(ISERROR(F42/G42)," ",IF(F42/G42&gt;0.5,IF(F42/G42&lt;1.5," ","NOT OK"),"NOT OK"))</f>
        <v xml:space="preserve"> </v>
      </c>
      <c r="B42" s="717" t="s">
        <v>87</v>
      </c>
      <c r="C42" s="718">
        <f>+C39+C40+C41</f>
        <v>1754</v>
      </c>
      <c r="D42" s="718">
        <f t="shared" ref="D42:H42" si="24">+D39+D40+D41</f>
        <v>1755</v>
      </c>
      <c r="E42" s="718">
        <f t="shared" si="24"/>
        <v>3509</v>
      </c>
      <c r="F42" s="718">
        <f t="shared" si="24"/>
        <v>2155</v>
      </c>
      <c r="G42" s="718">
        <f t="shared" si="24"/>
        <v>2156</v>
      </c>
      <c r="H42" s="718">
        <f t="shared" si="24"/>
        <v>4311</v>
      </c>
      <c r="I42" s="721">
        <f>IF(E42=0,0,((H42/E42)-1)*100)</f>
        <v>22.855514391564547</v>
      </c>
      <c r="L42" s="722" t="s">
        <v>87</v>
      </c>
      <c r="M42" s="723">
        <f>+M39+M40+M41</f>
        <v>252656</v>
      </c>
      <c r="N42" s="723">
        <f t="shared" ref="N42:V42" si="25">+N39+N40+N41</f>
        <v>256399</v>
      </c>
      <c r="O42" s="723">
        <f t="shared" si="25"/>
        <v>509055</v>
      </c>
      <c r="P42" s="723">
        <f t="shared" si="25"/>
        <v>521</v>
      </c>
      <c r="Q42" s="723">
        <f t="shared" si="25"/>
        <v>509576</v>
      </c>
      <c r="R42" s="723">
        <f t="shared" si="25"/>
        <v>311953</v>
      </c>
      <c r="S42" s="723">
        <f t="shared" si="25"/>
        <v>317954</v>
      </c>
      <c r="T42" s="723">
        <f t="shared" si="25"/>
        <v>629907</v>
      </c>
      <c r="U42" s="723">
        <f t="shared" si="25"/>
        <v>317</v>
      </c>
      <c r="V42" s="723">
        <f t="shared" si="25"/>
        <v>630224</v>
      </c>
      <c r="W42" s="726">
        <f>IF(Q42=0,0,((V42/Q42)-1)*100)</f>
        <v>23.676154292980822</v>
      </c>
    </row>
    <row r="43" spans="1:23" ht="13.5" thickTop="1">
      <c r="A43" s="670" t="str">
        <f t="shared" si="2"/>
        <v xml:space="preserve"> </v>
      </c>
      <c r="B43" s="677" t="s">
        <v>32</v>
      </c>
      <c r="C43" s="732">
        <v>615</v>
      </c>
      <c r="D43" s="733">
        <v>613</v>
      </c>
      <c r="E43" s="729">
        <f>C43+D43</f>
        <v>1228</v>
      </c>
      <c r="F43" s="732">
        <v>687</v>
      </c>
      <c r="G43" s="733">
        <v>685</v>
      </c>
      <c r="H43" s="729">
        <f>F43+G43</f>
        <v>1372</v>
      </c>
      <c r="I43" s="708">
        <f t="shared" si="20"/>
        <v>11.726384364820852</v>
      </c>
      <c r="L43" s="677" t="s">
        <v>21</v>
      </c>
      <c r="M43" s="705">
        <v>84274</v>
      </c>
      <c r="N43" s="709">
        <v>85854</v>
      </c>
      <c r="O43" s="710">
        <f>+N43+M43</f>
        <v>170128</v>
      </c>
      <c r="P43" s="711">
        <v>0</v>
      </c>
      <c r="Q43" s="712">
        <f>+O43+P43</f>
        <v>170128</v>
      </c>
      <c r="R43" s="705">
        <v>98477</v>
      </c>
      <c r="S43" s="709">
        <v>99167</v>
      </c>
      <c r="T43" s="710">
        <f>+S43+R43</f>
        <v>197644</v>
      </c>
      <c r="U43" s="711">
        <v>0</v>
      </c>
      <c r="V43" s="712">
        <f>+T43+U43</f>
        <v>197644</v>
      </c>
      <c r="W43" s="708">
        <f t="shared" si="21"/>
        <v>16.17370450484341</v>
      </c>
    </row>
    <row r="44" spans="1:23">
      <c r="A44" s="670" t="str">
        <f t="shared" si="2"/>
        <v xml:space="preserve"> </v>
      </c>
      <c r="B44" s="677" t="s">
        <v>88</v>
      </c>
      <c r="C44" s="732">
        <v>552</v>
      </c>
      <c r="D44" s="733">
        <v>553</v>
      </c>
      <c r="E44" s="729">
        <f>C44+D44</f>
        <v>1105</v>
      </c>
      <c r="F44" s="732">
        <v>668</v>
      </c>
      <c r="G44" s="733">
        <v>669</v>
      </c>
      <c r="H44" s="729">
        <f>F44+G44</f>
        <v>1337</v>
      </c>
      <c r="I44" s="708">
        <f t="shared" si="20"/>
        <v>20.995475113122165</v>
      </c>
      <c r="L44" s="677" t="s">
        <v>88</v>
      </c>
      <c r="M44" s="705">
        <v>77277</v>
      </c>
      <c r="N44" s="709">
        <v>78481</v>
      </c>
      <c r="O44" s="710">
        <f>+N44+M44</f>
        <v>155758</v>
      </c>
      <c r="P44" s="711">
        <v>0</v>
      </c>
      <c r="Q44" s="712">
        <f>+O44+P44</f>
        <v>155758</v>
      </c>
      <c r="R44" s="705">
        <v>86569</v>
      </c>
      <c r="S44" s="709">
        <v>89397</v>
      </c>
      <c r="T44" s="710">
        <f>+S44+R44</f>
        <v>175966</v>
      </c>
      <c r="U44" s="711">
        <v>0</v>
      </c>
      <c r="V44" s="712">
        <f>+T44+U44</f>
        <v>175966</v>
      </c>
      <c r="W44" s="708">
        <f t="shared" si="21"/>
        <v>12.973972444433034</v>
      </c>
    </row>
    <row r="45" spans="1:23" ht="13.5" thickBot="1">
      <c r="A45" s="670" t="str">
        <f>IF(ISERROR(F45/G45)," ",IF(F45/G45&gt;0.5,IF(F45/G45&lt;1.5," ","NOT OK"),"NOT OK"))</f>
        <v xml:space="preserve"> </v>
      </c>
      <c r="B45" s="677" t="s">
        <v>22</v>
      </c>
      <c r="C45" s="732">
        <v>486</v>
      </c>
      <c r="D45" s="733">
        <v>486</v>
      </c>
      <c r="E45" s="729">
        <f>C45+D45</f>
        <v>972</v>
      </c>
      <c r="F45" s="732">
        <v>593</v>
      </c>
      <c r="G45" s="733">
        <v>594</v>
      </c>
      <c r="H45" s="729">
        <f>F45+G45</f>
        <v>1187</v>
      </c>
      <c r="I45" s="708">
        <f>IF(E45=0,0,((H45/E45)-1)*100)</f>
        <v>22.119341563786008</v>
      </c>
      <c r="L45" s="677" t="s">
        <v>22</v>
      </c>
      <c r="M45" s="705">
        <v>68041</v>
      </c>
      <c r="N45" s="709">
        <v>67210</v>
      </c>
      <c r="O45" s="713">
        <f>+N45+M45</f>
        <v>135251</v>
      </c>
      <c r="P45" s="716">
        <v>3</v>
      </c>
      <c r="Q45" s="712">
        <f>+O45+P45</f>
        <v>135254</v>
      </c>
      <c r="R45" s="705">
        <v>81324</v>
      </c>
      <c r="S45" s="709">
        <v>79263</v>
      </c>
      <c r="T45" s="713">
        <f>+S45+R45</f>
        <v>160587</v>
      </c>
      <c r="U45" s="716">
        <v>102</v>
      </c>
      <c r="V45" s="712">
        <f>+T45+U45</f>
        <v>160689</v>
      </c>
      <c r="W45" s="708">
        <f>IF(Q45=0,0,((V45/Q45)-1)*100)</f>
        <v>18.80535880639389</v>
      </c>
    </row>
    <row r="46" spans="1:23" ht="14.25" customHeight="1" thickTop="1" thickBot="1">
      <c r="A46" s="737" t="str">
        <f>IF(ISERROR(F46/G46)," ",IF(F46/G46&gt;0.5,IF(F46/G46&lt;1.5," ","NOT OK"),"NOT OK"))</f>
        <v xml:space="preserve"> </v>
      </c>
      <c r="B46" s="738" t="s">
        <v>60</v>
      </c>
      <c r="C46" s="739">
        <f>+C43+C44+C45</f>
        <v>1653</v>
      </c>
      <c r="D46" s="740">
        <f t="shared" ref="D46" si="26">+D43+D44+D45</f>
        <v>1652</v>
      </c>
      <c r="E46" s="740">
        <f t="shared" ref="E46" si="27">+E43+E44+E45</f>
        <v>3305</v>
      </c>
      <c r="F46" s="739">
        <f t="shared" ref="F46" si="28">+F43+F44+F45</f>
        <v>1948</v>
      </c>
      <c r="G46" s="740">
        <f t="shared" ref="G46" si="29">+G43+G44+G45</f>
        <v>1948</v>
      </c>
      <c r="H46" s="740">
        <f t="shared" ref="H46" si="30">+H43+H44+H45</f>
        <v>3896</v>
      </c>
      <c r="I46" s="721">
        <f>IF(E46=0,0,((H46/E46)-1)*100)</f>
        <v>17.881996974281389</v>
      </c>
      <c r="J46" s="737"/>
      <c r="K46" s="741"/>
      <c r="L46" s="742" t="s">
        <v>60</v>
      </c>
      <c r="M46" s="743">
        <f>+M43+M44+M45</f>
        <v>229592</v>
      </c>
      <c r="N46" s="743">
        <f t="shared" ref="N46" si="31">+N43+N44+N45</f>
        <v>231545</v>
      </c>
      <c r="O46" s="744">
        <f t="shared" ref="O46" si="32">+O43+O44+O45</f>
        <v>461137</v>
      </c>
      <c r="P46" s="744">
        <f t="shared" ref="P46" si="33">+P43+P44+P45</f>
        <v>3</v>
      </c>
      <c r="Q46" s="744">
        <f t="shared" ref="Q46" si="34">+Q43+Q44+Q45</f>
        <v>461140</v>
      </c>
      <c r="R46" s="743">
        <f t="shared" ref="R46" si="35">+R43+R44+R45</f>
        <v>266370</v>
      </c>
      <c r="S46" s="743">
        <f t="shared" ref="S46" si="36">+S43+S44+S45</f>
        <v>267827</v>
      </c>
      <c r="T46" s="744">
        <f t="shared" ref="T46" si="37">+T43+T44+T45</f>
        <v>534197</v>
      </c>
      <c r="U46" s="744">
        <f t="shared" ref="U46" si="38">+U43+U44+U45</f>
        <v>102</v>
      </c>
      <c r="V46" s="744">
        <f t="shared" ref="V46" si="39">+V43+V44+V45</f>
        <v>534299</v>
      </c>
      <c r="W46" s="745">
        <f>IF(Q46=0,0,((V46/Q46)-1)*100)</f>
        <v>15.864813288806001</v>
      </c>
    </row>
    <row r="47" spans="1:23" ht="13.5" thickTop="1">
      <c r="A47" s="670" t="str">
        <f>IF(ISERROR(F47/G47)," ",IF(F47/G47&gt;0.5,IF(F47/G47&lt;1.5," ","NOT OK"),"NOT OK"))</f>
        <v xml:space="preserve"> </v>
      </c>
      <c r="B47" s="677" t="s">
        <v>23</v>
      </c>
      <c r="C47" s="705">
        <v>525</v>
      </c>
      <c r="D47" s="706">
        <v>524</v>
      </c>
      <c r="E47" s="746">
        <f t="shared" ref="E47" si="40">C47+D47</f>
        <v>1049</v>
      </c>
      <c r="F47" s="705">
        <v>639</v>
      </c>
      <c r="G47" s="706">
        <v>640</v>
      </c>
      <c r="H47" s="746">
        <f t="shared" ref="H47" si="41">F47+G47</f>
        <v>1279</v>
      </c>
      <c r="I47" s="708">
        <f>IF(E47=0,0,((H47/E47)-1)*100)</f>
        <v>21.925643469971412</v>
      </c>
      <c r="L47" s="677" t="s">
        <v>24</v>
      </c>
      <c r="M47" s="705">
        <v>78188</v>
      </c>
      <c r="N47" s="709">
        <v>76851</v>
      </c>
      <c r="O47" s="713">
        <f>+N47+M47</f>
        <v>155039</v>
      </c>
      <c r="P47" s="747">
        <v>0</v>
      </c>
      <c r="Q47" s="712">
        <f>+O47+P47</f>
        <v>155039</v>
      </c>
      <c r="R47" s="705">
        <v>89898</v>
      </c>
      <c r="S47" s="709">
        <v>87792</v>
      </c>
      <c r="T47" s="713">
        <f>+S47+R47</f>
        <v>177690</v>
      </c>
      <c r="U47" s="747">
        <v>0</v>
      </c>
      <c r="V47" s="712">
        <f>+T47+U47</f>
        <v>177690</v>
      </c>
      <c r="W47" s="708">
        <f>IF(Q47=0,0,((V47/Q47)-1)*100)</f>
        <v>14.609872354697838</v>
      </c>
    </row>
    <row r="48" spans="1:23">
      <c r="A48" s="670" t="str">
        <f t="shared" ref="A48" si="42">IF(ISERROR(F48/G48)," ",IF(F48/G48&gt;0.5,IF(F48/G48&lt;1.5," ","NOT OK"),"NOT OK"))</f>
        <v xml:space="preserve"> </v>
      </c>
      <c r="B48" s="677" t="s">
        <v>25</v>
      </c>
      <c r="C48" s="705">
        <v>535</v>
      </c>
      <c r="D48" s="706">
        <v>535</v>
      </c>
      <c r="E48" s="748">
        <f>C48+D48</f>
        <v>1070</v>
      </c>
      <c r="F48" s="705">
        <v>644</v>
      </c>
      <c r="G48" s="706">
        <v>644</v>
      </c>
      <c r="H48" s="748">
        <f>F48+G48</f>
        <v>1288</v>
      </c>
      <c r="I48" s="708">
        <f t="shared" ref="I48" si="43">IF(E48=0,0,((H48/E48)-1)*100)</f>
        <v>20.373831775700936</v>
      </c>
      <c r="L48" s="677" t="s">
        <v>25</v>
      </c>
      <c r="M48" s="705">
        <v>78409</v>
      </c>
      <c r="N48" s="709">
        <v>77523</v>
      </c>
      <c r="O48" s="713">
        <f>+N48+M48</f>
        <v>155932</v>
      </c>
      <c r="P48" s="711">
        <v>0</v>
      </c>
      <c r="Q48" s="712">
        <f>+O48+P48</f>
        <v>155932</v>
      </c>
      <c r="R48" s="705">
        <v>93273</v>
      </c>
      <c r="S48" s="709">
        <v>91438</v>
      </c>
      <c r="T48" s="713">
        <f>+S48+R48</f>
        <v>184711</v>
      </c>
      <c r="U48" s="711">
        <v>0</v>
      </c>
      <c r="V48" s="712">
        <f>+T48+U48</f>
        <v>184711</v>
      </c>
      <c r="W48" s="708">
        <f t="shared" ref="W48" si="44">IF(Q48=0,0,((V48/Q48)-1)*100)</f>
        <v>18.456121899289425</v>
      </c>
    </row>
    <row r="49" spans="1:27" ht="13.5" thickBot="1">
      <c r="A49" s="670" t="str">
        <f>IF(ISERROR(F49/G49)," ",IF(F49/G49&gt;0.5,IF(F49/G49&lt;1.5," ","NOT OK"),"NOT OK"))</f>
        <v xml:space="preserve"> </v>
      </c>
      <c r="B49" s="677" t="s">
        <v>26</v>
      </c>
      <c r="C49" s="705">
        <v>520</v>
      </c>
      <c r="D49" s="715">
        <v>520</v>
      </c>
      <c r="E49" s="749">
        <f>C49+D49</f>
        <v>1040</v>
      </c>
      <c r="F49" s="705">
        <v>632</v>
      </c>
      <c r="G49" s="715">
        <v>633</v>
      </c>
      <c r="H49" s="749">
        <f>F49+G49</f>
        <v>1265</v>
      </c>
      <c r="I49" s="750">
        <f>IF(E49=0,0,((H49/E49)-1)*100)</f>
        <v>21.634615384615373</v>
      </c>
      <c r="L49" s="677" t="s">
        <v>26</v>
      </c>
      <c r="M49" s="705">
        <v>71904</v>
      </c>
      <c r="N49" s="709">
        <v>70808</v>
      </c>
      <c r="O49" s="713">
        <f>+N49+M49</f>
        <v>142712</v>
      </c>
      <c r="P49" s="716">
        <v>0</v>
      </c>
      <c r="Q49" s="712">
        <f>+O49+P49</f>
        <v>142712</v>
      </c>
      <c r="R49" s="705">
        <v>86259</v>
      </c>
      <c r="S49" s="709">
        <v>85088</v>
      </c>
      <c r="T49" s="713">
        <f>+S49+R49</f>
        <v>171347</v>
      </c>
      <c r="U49" s="716">
        <v>0</v>
      </c>
      <c r="V49" s="712">
        <f>+T49+U49</f>
        <v>171347</v>
      </c>
      <c r="W49" s="708">
        <f>IF(Q49=0,0,((V49/Q49)-1)*100)</f>
        <v>20.064885924098874</v>
      </c>
    </row>
    <row r="50" spans="1:27" ht="14.25" thickTop="1" thickBot="1">
      <c r="A50" s="704" t="str">
        <f>IF(ISERROR(F50/G50)," ",IF(F50/G50&gt;0.5,IF(F50/G50&lt;1.5," ","NOT OK"),"NOT OK"))</f>
        <v xml:space="preserve"> </v>
      </c>
      <c r="B50" s="717" t="s">
        <v>27</v>
      </c>
      <c r="C50" s="739">
        <f>+C47+C48+C49</f>
        <v>1580</v>
      </c>
      <c r="D50" s="751">
        <f t="shared" ref="D50" si="45">+D47+D48+D49</f>
        <v>1579</v>
      </c>
      <c r="E50" s="739">
        <f t="shared" ref="E50" si="46">+E47+E48+E49</f>
        <v>3159</v>
      </c>
      <c r="F50" s="739">
        <f t="shared" ref="F50" si="47">+F47+F48+F49</f>
        <v>1915</v>
      </c>
      <c r="G50" s="751">
        <f t="shared" ref="G50" si="48">+G47+G48+G49</f>
        <v>1917</v>
      </c>
      <c r="H50" s="739">
        <f t="shared" ref="H50" si="49">+H47+H48+H49</f>
        <v>3832</v>
      </c>
      <c r="I50" s="721">
        <f>IF(E50=0,0,((H50/E50)-1)*100)</f>
        <v>21.30421019309907</v>
      </c>
      <c r="L50" s="722" t="s">
        <v>27</v>
      </c>
      <c r="M50" s="723">
        <f>+M47+M48+M49</f>
        <v>228501</v>
      </c>
      <c r="N50" s="724">
        <f t="shared" ref="N50" si="50">+N47+N48+N49</f>
        <v>225182</v>
      </c>
      <c r="O50" s="723">
        <f t="shared" ref="O50" si="51">+O47+O48+O49</f>
        <v>453683</v>
      </c>
      <c r="P50" s="723">
        <f t="shared" ref="P50" si="52">+P47+P48+P49</f>
        <v>0</v>
      </c>
      <c r="Q50" s="723">
        <f t="shared" ref="Q50" si="53">+Q47+Q48+Q49</f>
        <v>453683</v>
      </c>
      <c r="R50" s="723">
        <f t="shared" ref="R50" si="54">+R47+R48+R49</f>
        <v>269430</v>
      </c>
      <c r="S50" s="724">
        <f t="shared" ref="S50" si="55">+S47+S48+S49</f>
        <v>264318</v>
      </c>
      <c r="T50" s="723">
        <f t="shared" ref="T50" si="56">+T47+T48+T49</f>
        <v>533748</v>
      </c>
      <c r="U50" s="723">
        <f t="shared" ref="U50" si="57">+U47+U48+U49</f>
        <v>0</v>
      </c>
      <c r="V50" s="723">
        <f t="shared" ref="V50" si="58">+V47+V48+V49</f>
        <v>533748</v>
      </c>
      <c r="W50" s="726">
        <f>IF(Q50=0,0,((V50/Q50)-1)*100)</f>
        <v>17.647784907082698</v>
      </c>
    </row>
    <row r="51" spans="1:27" s="670" customFormat="1" ht="14.25" thickTop="1" thickBot="1">
      <c r="A51" s="704" t="str">
        <f>IF(ISERROR(F51/G51)," ",IF(F51/G51&gt;0.5,IF(F51/G51&lt;1.5," ","NOT OK"),"NOT OK"))</f>
        <v xml:space="preserve"> </v>
      </c>
      <c r="B51" s="717" t="s">
        <v>92</v>
      </c>
      <c r="C51" s="718">
        <f>+C42+C46+C47+C48+C49</f>
        <v>4987</v>
      </c>
      <c r="D51" s="719">
        <f t="shared" ref="D51:H51" si="59">+D42+D46+D47+D48+D49</f>
        <v>4986</v>
      </c>
      <c r="E51" s="720">
        <f t="shared" si="59"/>
        <v>9973</v>
      </c>
      <c r="F51" s="718">
        <f t="shared" si="59"/>
        <v>6018</v>
      </c>
      <c r="G51" s="719">
        <f t="shared" si="59"/>
        <v>6021</v>
      </c>
      <c r="H51" s="720">
        <f t="shared" si="59"/>
        <v>12039</v>
      </c>
      <c r="I51" s="721">
        <f>IF(E51=0,0,((H51/E51)-1)*100)</f>
        <v>20.715933019151713</v>
      </c>
      <c r="L51" s="722" t="s">
        <v>92</v>
      </c>
      <c r="M51" s="723">
        <f>+M42+M46+M47+M48+M49</f>
        <v>710749</v>
      </c>
      <c r="N51" s="724">
        <f t="shared" ref="N51:V51" si="60">+N42+N46+N47+N48+N49</f>
        <v>713126</v>
      </c>
      <c r="O51" s="723">
        <f t="shared" si="60"/>
        <v>1423875</v>
      </c>
      <c r="P51" s="723">
        <f t="shared" si="60"/>
        <v>524</v>
      </c>
      <c r="Q51" s="723">
        <f t="shared" si="60"/>
        <v>1424399</v>
      </c>
      <c r="R51" s="723">
        <f t="shared" si="60"/>
        <v>847753</v>
      </c>
      <c r="S51" s="724">
        <f t="shared" si="60"/>
        <v>850099</v>
      </c>
      <c r="T51" s="723">
        <f t="shared" si="60"/>
        <v>1697852</v>
      </c>
      <c r="U51" s="723">
        <f t="shared" si="60"/>
        <v>419</v>
      </c>
      <c r="V51" s="725">
        <f t="shared" si="60"/>
        <v>1698271</v>
      </c>
      <c r="W51" s="726">
        <f>IF(Q51=0,0,((V51/Q51)-1)*100)</f>
        <v>19.227196873909634</v>
      </c>
      <c r="X51" s="674"/>
      <c r="AA51" s="752"/>
    </row>
    <row r="52" spans="1:27" ht="14.25" thickTop="1" thickBot="1">
      <c r="A52" s="704" t="str">
        <f>IF(ISERROR(F52/G52)," ",IF(F52/G52&gt;0.5,IF(F52/G52&lt;1.5," ","NOT OK"),"NOT OK"))</f>
        <v xml:space="preserve"> </v>
      </c>
      <c r="B52" s="717" t="s">
        <v>89</v>
      </c>
      <c r="C52" s="718">
        <f>+C38+C42+C46+C50</f>
        <v>6792</v>
      </c>
      <c r="D52" s="719">
        <f t="shared" ref="D52:H52" si="61">+D38+D42+D46+D50</f>
        <v>6789</v>
      </c>
      <c r="E52" s="720">
        <f t="shared" si="61"/>
        <v>13581</v>
      </c>
      <c r="F52" s="718">
        <f t="shared" si="61"/>
        <v>8081</v>
      </c>
      <c r="G52" s="719">
        <f t="shared" si="61"/>
        <v>8077</v>
      </c>
      <c r="H52" s="720">
        <f t="shared" si="61"/>
        <v>16158</v>
      </c>
      <c r="I52" s="721">
        <f t="shared" ref="I52" si="62">IF(E52=0,0,((H52/E52)-1)*100)</f>
        <v>18.975038656947206</v>
      </c>
      <c r="L52" s="722" t="s">
        <v>89</v>
      </c>
      <c r="M52" s="723">
        <f>+M38+M42+M46+M50</f>
        <v>971820</v>
      </c>
      <c r="N52" s="724">
        <f t="shared" ref="N52:V52" si="63">+N38+N42+N46+N50</f>
        <v>959649</v>
      </c>
      <c r="O52" s="723">
        <f t="shared" si="63"/>
        <v>1931469</v>
      </c>
      <c r="P52" s="723">
        <f t="shared" si="63"/>
        <v>524</v>
      </c>
      <c r="Q52" s="725">
        <f t="shared" si="63"/>
        <v>1931993</v>
      </c>
      <c r="R52" s="723">
        <f t="shared" si="63"/>
        <v>1155918</v>
      </c>
      <c r="S52" s="724">
        <f t="shared" si="63"/>
        <v>1146717</v>
      </c>
      <c r="T52" s="723">
        <f t="shared" si="63"/>
        <v>2302635</v>
      </c>
      <c r="U52" s="723">
        <f t="shared" si="63"/>
        <v>419</v>
      </c>
      <c r="V52" s="725">
        <f t="shared" si="63"/>
        <v>2303054</v>
      </c>
      <c r="W52" s="726">
        <f t="shared" ref="W52" si="64">IF(Q52=0,0,((V52/Q52)-1)*100)</f>
        <v>19.20612548803231</v>
      </c>
    </row>
    <row r="53" spans="1:27" ht="14.25" thickTop="1" thickBot="1">
      <c r="B53" s="753" t="s">
        <v>59</v>
      </c>
      <c r="C53" s="670"/>
      <c r="D53" s="670"/>
      <c r="E53" s="670"/>
      <c r="F53" s="670"/>
      <c r="G53" s="670"/>
      <c r="H53" s="670"/>
      <c r="I53" s="674"/>
      <c r="L53" s="753" t="s">
        <v>59</v>
      </c>
      <c r="M53" s="670"/>
      <c r="N53" s="670"/>
      <c r="O53" s="670"/>
      <c r="P53" s="670"/>
      <c r="Q53" s="670"/>
      <c r="R53" s="670"/>
      <c r="S53" s="670"/>
      <c r="T53" s="670"/>
      <c r="U53" s="670"/>
      <c r="V53" s="670"/>
      <c r="W53" s="674"/>
    </row>
    <row r="54" spans="1:27" ht="13.5" thickTop="1">
      <c r="B54" s="1578" t="s">
        <v>33</v>
      </c>
      <c r="C54" s="1579"/>
      <c r="D54" s="1579"/>
      <c r="E54" s="1579"/>
      <c r="F54" s="1579"/>
      <c r="G54" s="1579"/>
      <c r="H54" s="1579"/>
      <c r="I54" s="1580"/>
      <c r="L54" s="1581" t="s">
        <v>34</v>
      </c>
      <c r="M54" s="1582"/>
      <c r="N54" s="1582"/>
      <c r="O54" s="1582"/>
      <c r="P54" s="1582"/>
      <c r="Q54" s="1582"/>
      <c r="R54" s="1582"/>
      <c r="S54" s="1582"/>
      <c r="T54" s="1582"/>
      <c r="U54" s="1582"/>
      <c r="V54" s="1582"/>
      <c r="W54" s="1583"/>
    </row>
    <row r="55" spans="1:27" ht="13.5" thickBot="1">
      <c r="B55" s="1584" t="s">
        <v>35</v>
      </c>
      <c r="C55" s="1585"/>
      <c r="D55" s="1585"/>
      <c r="E55" s="1585"/>
      <c r="F55" s="1585"/>
      <c r="G55" s="1585"/>
      <c r="H55" s="1585"/>
      <c r="I55" s="1586"/>
      <c r="L55" s="1587" t="s">
        <v>36</v>
      </c>
      <c r="M55" s="1588"/>
      <c r="N55" s="1588"/>
      <c r="O55" s="1588"/>
      <c r="P55" s="1588"/>
      <c r="Q55" s="1588"/>
      <c r="R55" s="1588"/>
      <c r="S55" s="1588"/>
      <c r="T55" s="1588"/>
      <c r="U55" s="1588"/>
      <c r="V55" s="1588"/>
      <c r="W55" s="1589"/>
    </row>
    <row r="56" spans="1:27" ht="14.25" thickTop="1" thickBot="1">
      <c r="B56" s="673"/>
      <c r="C56" s="670"/>
      <c r="D56" s="670"/>
      <c r="E56" s="670"/>
      <c r="F56" s="670"/>
      <c r="G56" s="670"/>
      <c r="H56" s="670"/>
      <c r="I56" s="674"/>
      <c r="L56" s="673"/>
      <c r="M56" s="670"/>
      <c r="N56" s="670"/>
      <c r="O56" s="670"/>
      <c r="P56" s="670"/>
      <c r="Q56" s="670"/>
      <c r="R56" s="670"/>
      <c r="S56" s="670"/>
      <c r="T56" s="670"/>
      <c r="U56" s="670"/>
      <c r="V56" s="670"/>
      <c r="W56" s="674"/>
    </row>
    <row r="57" spans="1:27" ht="14.25" thickTop="1" thickBot="1">
      <c r="B57" s="675"/>
      <c r="C57" s="1593" t="s">
        <v>90</v>
      </c>
      <c r="D57" s="1594"/>
      <c r="E57" s="1595"/>
      <c r="F57" s="1593" t="s">
        <v>91</v>
      </c>
      <c r="G57" s="1594"/>
      <c r="H57" s="1595"/>
      <c r="I57" s="676" t="s">
        <v>4</v>
      </c>
      <c r="L57" s="675"/>
      <c r="M57" s="1590" t="s">
        <v>90</v>
      </c>
      <c r="N57" s="1591"/>
      <c r="O57" s="1591"/>
      <c r="P57" s="1591"/>
      <c r="Q57" s="1592"/>
      <c r="R57" s="1590" t="s">
        <v>91</v>
      </c>
      <c r="S57" s="1591"/>
      <c r="T57" s="1591"/>
      <c r="U57" s="1591"/>
      <c r="V57" s="1592"/>
      <c r="W57" s="676" t="s">
        <v>4</v>
      </c>
    </row>
    <row r="58" spans="1:27" ht="13.5" thickTop="1">
      <c r="B58" s="677" t="s">
        <v>5</v>
      </c>
      <c r="C58" s="678"/>
      <c r="D58" s="679"/>
      <c r="E58" s="680"/>
      <c r="F58" s="678"/>
      <c r="G58" s="679"/>
      <c r="H58" s="680"/>
      <c r="I58" s="681" t="s">
        <v>6</v>
      </c>
      <c r="L58" s="677" t="s">
        <v>5</v>
      </c>
      <c r="M58" s="678"/>
      <c r="N58" s="682"/>
      <c r="O58" s="683"/>
      <c r="P58" s="684"/>
      <c r="Q58" s="683"/>
      <c r="R58" s="678"/>
      <c r="S58" s="682"/>
      <c r="T58" s="683"/>
      <c r="U58" s="684"/>
      <c r="V58" s="683"/>
      <c r="W58" s="681" t="s">
        <v>6</v>
      </c>
    </row>
    <row r="59" spans="1:27" ht="13.5" thickBot="1">
      <c r="B59" s="685" t="s">
        <v>37</v>
      </c>
      <c r="C59" s="686" t="s">
        <v>7</v>
      </c>
      <c r="D59" s="687" t="s">
        <v>8</v>
      </c>
      <c r="E59" s="688" t="s">
        <v>9</v>
      </c>
      <c r="F59" s="686" t="s">
        <v>7</v>
      </c>
      <c r="G59" s="687" t="s">
        <v>8</v>
      </c>
      <c r="H59" s="688" t="s">
        <v>9</v>
      </c>
      <c r="I59" s="689"/>
      <c r="L59" s="685"/>
      <c r="M59" s="690" t="s">
        <v>10</v>
      </c>
      <c r="N59" s="691" t="s">
        <v>11</v>
      </c>
      <c r="O59" s="692" t="s">
        <v>12</v>
      </c>
      <c r="P59" s="693" t="s">
        <v>13</v>
      </c>
      <c r="Q59" s="692" t="s">
        <v>9</v>
      </c>
      <c r="R59" s="690" t="s">
        <v>10</v>
      </c>
      <c r="S59" s="691" t="s">
        <v>11</v>
      </c>
      <c r="T59" s="692" t="s">
        <v>12</v>
      </c>
      <c r="U59" s="693" t="s">
        <v>13</v>
      </c>
      <c r="V59" s="692" t="s">
        <v>9</v>
      </c>
      <c r="W59" s="689"/>
    </row>
    <row r="60" spans="1:27" ht="5.25" customHeight="1" thickTop="1">
      <c r="B60" s="677"/>
      <c r="C60" s="694"/>
      <c r="D60" s="695"/>
      <c r="E60" s="696"/>
      <c r="F60" s="694"/>
      <c r="G60" s="695"/>
      <c r="H60" s="696"/>
      <c r="I60" s="697"/>
      <c r="L60" s="677"/>
      <c r="M60" s="698"/>
      <c r="N60" s="699"/>
      <c r="O60" s="700"/>
      <c r="P60" s="701"/>
      <c r="Q60" s="702"/>
      <c r="R60" s="698"/>
      <c r="S60" s="699"/>
      <c r="T60" s="700"/>
      <c r="U60" s="701"/>
      <c r="V60" s="702"/>
      <c r="W60" s="703"/>
    </row>
    <row r="61" spans="1:27">
      <c r="A61" s="670" t="str">
        <f t="shared" si="2"/>
        <v xml:space="preserve"> </v>
      </c>
      <c r="B61" s="677" t="s">
        <v>14</v>
      </c>
      <c r="C61" s="727">
        <f t="shared" ref="C61:D63" si="65">+C9+C35</f>
        <v>577</v>
      </c>
      <c r="D61" s="728">
        <f t="shared" si="65"/>
        <v>574</v>
      </c>
      <c r="E61" s="707">
        <f>+C61+D61</f>
        <v>1151</v>
      </c>
      <c r="F61" s="727">
        <f t="shared" ref="F61:G63" si="66">+F9+F35</f>
        <v>634</v>
      </c>
      <c r="G61" s="728">
        <f t="shared" si="66"/>
        <v>633</v>
      </c>
      <c r="H61" s="707">
        <f>+F61+G61</f>
        <v>1267</v>
      </c>
      <c r="I61" s="708">
        <f t="shared" ref="I61:I70" si="67">IF(E61=0,0,((H61/E61)-1)*100)</f>
        <v>10.078192875760216</v>
      </c>
      <c r="K61" s="714"/>
      <c r="L61" s="677" t="s">
        <v>14</v>
      </c>
      <c r="M61" s="705">
        <f t="shared" ref="M61:N67" si="68">+M9+M35</f>
        <v>81910</v>
      </c>
      <c r="N61" s="709">
        <f t="shared" si="68"/>
        <v>78618</v>
      </c>
      <c r="O61" s="710">
        <f>+M61+N61</f>
        <v>160528</v>
      </c>
      <c r="P61" s="711">
        <f t="shared" ref="P61:P67" si="69">+P9+P35</f>
        <v>0</v>
      </c>
      <c r="Q61" s="712">
        <f>+O61+P61</f>
        <v>160528</v>
      </c>
      <c r="R61" s="705">
        <f t="shared" ref="R61:S67" si="70">+R9+R35</f>
        <v>95775</v>
      </c>
      <c r="S61" s="709">
        <f t="shared" si="70"/>
        <v>93646</v>
      </c>
      <c r="T61" s="710">
        <f>+R61+S61</f>
        <v>189421</v>
      </c>
      <c r="U61" s="711">
        <f t="shared" ref="U61:U67" si="71">+U9+U35</f>
        <v>0</v>
      </c>
      <c r="V61" s="712">
        <f>+T61+U61</f>
        <v>189421</v>
      </c>
      <c r="W61" s="708">
        <f t="shared" ref="W61:W70" si="72">IF(Q61=0,0,((V61/Q61)-1)*100)</f>
        <v>17.998729193660921</v>
      </c>
    </row>
    <row r="62" spans="1:27">
      <c r="A62" s="670" t="str">
        <f t="shared" si="2"/>
        <v xml:space="preserve"> </v>
      </c>
      <c r="B62" s="677" t="s">
        <v>15</v>
      </c>
      <c r="C62" s="727">
        <f t="shared" si="65"/>
        <v>651</v>
      </c>
      <c r="D62" s="728">
        <f t="shared" si="65"/>
        <v>653</v>
      </c>
      <c r="E62" s="707">
        <f>+C62+D62</f>
        <v>1304</v>
      </c>
      <c r="F62" s="727">
        <f t="shared" si="66"/>
        <v>728</v>
      </c>
      <c r="G62" s="728">
        <f t="shared" si="66"/>
        <v>726</v>
      </c>
      <c r="H62" s="707">
        <f>+F62+G62</f>
        <v>1454</v>
      </c>
      <c r="I62" s="708">
        <f t="shared" si="67"/>
        <v>11.503067484662566</v>
      </c>
      <c r="K62" s="714"/>
      <c r="L62" s="677" t="s">
        <v>15</v>
      </c>
      <c r="M62" s="705">
        <f t="shared" si="68"/>
        <v>86911</v>
      </c>
      <c r="N62" s="709">
        <f t="shared" si="68"/>
        <v>83258</v>
      </c>
      <c r="O62" s="710">
        <f t="shared" ref="O62:O63" si="73">+M62+N62</f>
        <v>170169</v>
      </c>
      <c r="P62" s="711">
        <f t="shared" si="69"/>
        <v>0</v>
      </c>
      <c r="Q62" s="712">
        <f t="shared" ref="Q62:Q63" si="74">+O62+P62</f>
        <v>170169</v>
      </c>
      <c r="R62" s="705">
        <f t="shared" si="70"/>
        <v>100594</v>
      </c>
      <c r="S62" s="709">
        <f t="shared" si="70"/>
        <v>96234</v>
      </c>
      <c r="T62" s="710">
        <f t="shared" ref="T62:T63" si="75">+R62+S62</f>
        <v>196828</v>
      </c>
      <c r="U62" s="711">
        <f t="shared" si="71"/>
        <v>0</v>
      </c>
      <c r="V62" s="712">
        <f t="shared" ref="V62:V63" si="76">+T62+U62</f>
        <v>196828</v>
      </c>
      <c r="W62" s="708">
        <f t="shared" si="72"/>
        <v>15.666190669275837</v>
      </c>
    </row>
    <row r="63" spans="1:27" ht="13.5" thickBot="1">
      <c r="A63" s="670" t="str">
        <f t="shared" si="2"/>
        <v xml:space="preserve"> </v>
      </c>
      <c r="B63" s="685" t="s">
        <v>16</v>
      </c>
      <c r="C63" s="755">
        <f t="shared" si="65"/>
        <v>648</v>
      </c>
      <c r="D63" s="756">
        <f t="shared" si="65"/>
        <v>647</v>
      </c>
      <c r="E63" s="707">
        <f>+C63+D63</f>
        <v>1295</v>
      </c>
      <c r="F63" s="755">
        <f t="shared" si="66"/>
        <v>773</v>
      </c>
      <c r="G63" s="756">
        <f t="shared" si="66"/>
        <v>773</v>
      </c>
      <c r="H63" s="707">
        <f>+F63+G63</f>
        <v>1546</v>
      </c>
      <c r="I63" s="708">
        <f t="shared" si="67"/>
        <v>19.382239382239376</v>
      </c>
      <c r="K63" s="714"/>
      <c r="L63" s="685" t="s">
        <v>16</v>
      </c>
      <c r="M63" s="705">
        <f t="shared" si="68"/>
        <v>96076</v>
      </c>
      <c r="N63" s="709">
        <f t="shared" si="68"/>
        <v>88328</v>
      </c>
      <c r="O63" s="710">
        <f t="shared" si="73"/>
        <v>184404</v>
      </c>
      <c r="P63" s="711">
        <f t="shared" si="69"/>
        <v>0</v>
      </c>
      <c r="Q63" s="712">
        <f t="shared" si="74"/>
        <v>184404</v>
      </c>
      <c r="R63" s="705">
        <f t="shared" si="70"/>
        <v>117907</v>
      </c>
      <c r="S63" s="709">
        <f t="shared" si="70"/>
        <v>111759</v>
      </c>
      <c r="T63" s="710">
        <f t="shared" si="75"/>
        <v>229666</v>
      </c>
      <c r="U63" s="711">
        <f t="shared" si="71"/>
        <v>0</v>
      </c>
      <c r="V63" s="712">
        <f t="shared" si="76"/>
        <v>229666</v>
      </c>
      <c r="W63" s="708">
        <f t="shared" si="72"/>
        <v>24.545020715385778</v>
      </c>
    </row>
    <row r="64" spans="1:27" ht="14.25" thickTop="1" thickBot="1">
      <c r="A64" s="670" t="str">
        <f t="shared" si="2"/>
        <v xml:space="preserve"> </v>
      </c>
      <c r="B64" s="717" t="s">
        <v>17</v>
      </c>
      <c r="C64" s="718">
        <f t="shared" ref="C64:H64" si="77">C61+C62+C63</f>
        <v>1876</v>
      </c>
      <c r="D64" s="719">
        <f t="shared" si="77"/>
        <v>1874</v>
      </c>
      <c r="E64" s="720">
        <f t="shared" si="77"/>
        <v>3750</v>
      </c>
      <c r="F64" s="718">
        <f t="shared" si="77"/>
        <v>2135</v>
      </c>
      <c r="G64" s="719">
        <f t="shared" si="77"/>
        <v>2132</v>
      </c>
      <c r="H64" s="720">
        <f t="shared" si="77"/>
        <v>4267</v>
      </c>
      <c r="I64" s="721">
        <f>IF(E64=0,0,((H64/E64)-1)*100)</f>
        <v>13.786666666666658</v>
      </c>
      <c r="L64" s="722" t="s">
        <v>17</v>
      </c>
      <c r="M64" s="723">
        <f t="shared" si="68"/>
        <v>264897</v>
      </c>
      <c r="N64" s="724">
        <f t="shared" si="68"/>
        <v>250204</v>
      </c>
      <c r="O64" s="723">
        <f>+O61+O62+O63</f>
        <v>515101</v>
      </c>
      <c r="P64" s="723">
        <f t="shared" si="69"/>
        <v>0</v>
      </c>
      <c r="Q64" s="725">
        <f>+Q61+Q62+Q63</f>
        <v>515101</v>
      </c>
      <c r="R64" s="723">
        <f t="shared" si="70"/>
        <v>314276</v>
      </c>
      <c r="S64" s="724">
        <f t="shared" si="70"/>
        <v>301639</v>
      </c>
      <c r="T64" s="723">
        <f>+T61+T62+T63</f>
        <v>615915</v>
      </c>
      <c r="U64" s="723">
        <f t="shared" si="71"/>
        <v>0</v>
      </c>
      <c r="V64" s="725">
        <f>+V61+V62+V63</f>
        <v>615915</v>
      </c>
      <c r="W64" s="726">
        <f>IF(Q64=0,0,((V64/Q64)-1)*100)</f>
        <v>19.571695648037956</v>
      </c>
    </row>
    <row r="65" spans="1:27" ht="13.5" thickTop="1">
      <c r="A65" s="670" t="str">
        <f t="shared" si="2"/>
        <v xml:space="preserve"> </v>
      </c>
      <c r="B65" s="677" t="s">
        <v>18</v>
      </c>
      <c r="C65" s="727">
        <f t="shared" ref="C65:D67" si="78">+C13+C39</f>
        <v>631</v>
      </c>
      <c r="D65" s="728">
        <f t="shared" si="78"/>
        <v>631</v>
      </c>
      <c r="E65" s="707">
        <f>+C65+D65</f>
        <v>1262</v>
      </c>
      <c r="F65" s="727">
        <f t="shared" ref="F65:G67" si="79">+F13+F39</f>
        <v>768</v>
      </c>
      <c r="G65" s="728">
        <f t="shared" si="79"/>
        <v>770</v>
      </c>
      <c r="H65" s="707">
        <f>+F65+G65</f>
        <v>1538</v>
      </c>
      <c r="I65" s="708">
        <f t="shared" si="67"/>
        <v>21.870047543581617</v>
      </c>
      <c r="L65" s="677" t="s">
        <v>18</v>
      </c>
      <c r="M65" s="705">
        <f t="shared" si="68"/>
        <v>92005</v>
      </c>
      <c r="N65" s="709">
        <f t="shared" si="68"/>
        <v>95201</v>
      </c>
      <c r="O65" s="710">
        <f t="shared" ref="O65" si="80">+M65+N65</f>
        <v>187206</v>
      </c>
      <c r="P65" s="711">
        <f t="shared" si="69"/>
        <v>521</v>
      </c>
      <c r="Q65" s="712">
        <f t="shared" ref="Q65" si="81">+O65+P65</f>
        <v>187727</v>
      </c>
      <c r="R65" s="705">
        <f t="shared" si="70"/>
        <v>118272</v>
      </c>
      <c r="S65" s="709">
        <f t="shared" si="70"/>
        <v>120390</v>
      </c>
      <c r="T65" s="710">
        <f t="shared" ref="T65" si="82">+R65+S65</f>
        <v>238662</v>
      </c>
      <c r="U65" s="711">
        <f t="shared" si="71"/>
        <v>317</v>
      </c>
      <c r="V65" s="712">
        <f t="shared" ref="V65" si="83">+T65+U65</f>
        <v>238979</v>
      </c>
      <c r="W65" s="708">
        <f t="shared" si="72"/>
        <v>27.301347169027366</v>
      </c>
    </row>
    <row r="66" spans="1:27">
      <c r="A66" s="670" t="str">
        <f>IF(ISERROR(F66/G66)," ",IF(F66/G66&gt;0.5,IF(F66/G66&lt;1.5," ","NOT OK"),"NOT OK"))</f>
        <v xml:space="preserve"> </v>
      </c>
      <c r="B66" s="677" t="s">
        <v>19</v>
      </c>
      <c r="C66" s="705">
        <f t="shared" si="78"/>
        <v>613</v>
      </c>
      <c r="D66" s="706">
        <f t="shared" si="78"/>
        <v>612</v>
      </c>
      <c r="E66" s="729">
        <f>+C66+D66</f>
        <v>1225</v>
      </c>
      <c r="F66" s="705">
        <f t="shared" si="79"/>
        <v>704</v>
      </c>
      <c r="G66" s="706">
        <f t="shared" si="79"/>
        <v>701</v>
      </c>
      <c r="H66" s="729">
        <f>+F66+G66</f>
        <v>1405</v>
      </c>
      <c r="I66" s="708">
        <f>IF(E66=0,0,((H66/E66)-1)*100)</f>
        <v>14.693877551020407</v>
      </c>
      <c r="L66" s="677" t="s">
        <v>19</v>
      </c>
      <c r="M66" s="705">
        <f t="shared" si="68"/>
        <v>86212</v>
      </c>
      <c r="N66" s="709">
        <f t="shared" si="68"/>
        <v>86244</v>
      </c>
      <c r="O66" s="710">
        <f>+M66+N66</f>
        <v>172456</v>
      </c>
      <c r="P66" s="711">
        <f t="shared" si="69"/>
        <v>0</v>
      </c>
      <c r="Q66" s="712">
        <f>+O66+P66</f>
        <v>172456</v>
      </c>
      <c r="R66" s="705">
        <f t="shared" si="70"/>
        <v>100094</v>
      </c>
      <c r="S66" s="709">
        <f t="shared" si="70"/>
        <v>103208</v>
      </c>
      <c r="T66" s="710">
        <f>+R66+S66</f>
        <v>203302</v>
      </c>
      <c r="U66" s="711">
        <f t="shared" si="71"/>
        <v>0</v>
      </c>
      <c r="V66" s="712">
        <f>+T66+U66</f>
        <v>203302</v>
      </c>
      <c r="W66" s="708">
        <f>IF(Q66=0,0,((V66/Q66)-1)*100)</f>
        <v>17.886301433409102</v>
      </c>
    </row>
    <row r="67" spans="1:27" ht="13.5" thickBot="1">
      <c r="A67" s="670" t="str">
        <f>IF(ISERROR(F67/G67)," ",IF(F67/G67&gt;0.5,IF(F67/G67&lt;1.5," ","NOT OK"),"NOT OK"))</f>
        <v xml:space="preserve"> </v>
      </c>
      <c r="B67" s="677" t="s">
        <v>20</v>
      </c>
      <c r="C67" s="705">
        <f t="shared" si="78"/>
        <v>571</v>
      </c>
      <c r="D67" s="706">
        <f t="shared" si="78"/>
        <v>573</v>
      </c>
      <c r="E67" s="729">
        <f>+C67+D67</f>
        <v>1144</v>
      </c>
      <c r="F67" s="705">
        <f t="shared" si="79"/>
        <v>760</v>
      </c>
      <c r="G67" s="706">
        <f t="shared" si="79"/>
        <v>763</v>
      </c>
      <c r="H67" s="729">
        <f>+F67+G67</f>
        <v>1523</v>
      </c>
      <c r="I67" s="708">
        <f>IF(E67=0,0,((H67/E67)-1)*100)</f>
        <v>33.129370629370626</v>
      </c>
      <c r="L67" s="677" t="s">
        <v>20</v>
      </c>
      <c r="M67" s="705">
        <f t="shared" si="68"/>
        <v>78494</v>
      </c>
      <c r="N67" s="709">
        <f t="shared" si="68"/>
        <v>78188</v>
      </c>
      <c r="O67" s="710">
        <f>+M67+N67</f>
        <v>156682</v>
      </c>
      <c r="P67" s="711">
        <f t="shared" si="69"/>
        <v>0</v>
      </c>
      <c r="Q67" s="712">
        <f>+O67+P67</f>
        <v>156682</v>
      </c>
      <c r="R67" s="705">
        <f t="shared" si="70"/>
        <v>103252</v>
      </c>
      <c r="S67" s="709">
        <f t="shared" si="70"/>
        <v>102861</v>
      </c>
      <c r="T67" s="710">
        <f>+R67+S67</f>
        <v>206113</v>
      </c>
      <c r="U67" s="711">
        <f t="shared" si="71"/>
        <v>1</v>
      </c>
      <c r="V67" s="712">
        <f>+T67+U67</f>
        <v>206114</v>
      </c>
      <c r="W67" s="708">
        <f>IF(Q67=0,0,((V67/Q67)-1)*100)</f>
        <v>31.549252626338699</v>
      </c>
    </row>
    <row r="68" spans="1:27" ht="14.25" thickTop="1" thickBot="1">
      <c r="A68" s="704" t="str">
        <f>IF(ISERROR(F68/G68)," ",IF(F68/G68&gt;0.5,IF(F68/G68&lt;1.5," ","NOT OK"),"NOT OK"))</f>
        <v xml:space="preserve"> </v>
      </c>
      <c r="B68" s="717" t="s">
        <v>87</v>
      </c>
      <c r="C68" s="718">
        <f>+C65+C66+C67</f>
        <v>1815</v>
      </c>
      <c r="D68" s="718">
        <f t="shared" ref="D68:H68" si="84">+D65+D66+D67</f>
        <v>1816</v>
      </c>
      <c r="E68" s="718">
        <f t="shared" si="84"/>
        <v>3631</v>
      </c>
      <c r="F68" s="718">
        <f t="shared" si="84"/>
        <v>2232</v>
      </c>
      <c r="G68" s="718">
        <f t="shared" si="84"/>
        <v>2234</v>
      </c>
      <c r="H68" s="718">
        <f t="shared" si="84"/>
        <v>4466</v>
      </c>
      <c r="I68" s="721">
        <f>IF(E68=0,0,((H68/E68)-1)*100)</f>
        <v>22.996419719085658</v>
      </c>
      <c r="L68" s="722" t="s">
        <v>87</v>
      </c>
      <c r="M68" s="723">
        <f>+M65+M66+M67</f>
        <v>256711</v>
      </c>
      <c r="N68" s="723">
        <f t="shared" ref="N68:V68" si="85">+N65+N66+N67</f>
        <v>259633</v>
      </c>
      <c r="O68" s="723">
        <f t="shared" si="85"/>
        <v>516344</v>
      </c>
      <c r="P68" s="723">
        <f t="shared" si="85"/>
        <v>521</v>
      </c>
      <c r="Q68" s="723">
        <f t="shared" si="85"/>
        <v>516865</v>
      </c>
      <c r="R68" s="723">
        <f t="shared" si="85"/>
        <v>321618</v>
      </c>
      <c r="S68" s="723">
        <f t="shared" si="85"/>
        <v>326459</v>
      </c>
      <c r="T68" s="723">
        <f t="shared" si="85"/>
        <v>648077</v>
      </c>
      <c r="U68" s="723">
        <f t="shared" si="85"/>
        <v>318</v>
      </c>
      <c r="V68" s="723">
        <f t="shared" si="85"/>
        <v>648395</v>
      </c>
      <c r="W68" s="726">
        <f>IF(Q68=0,0,((V68/Q68)-1)*100)</f>
        <v>25.447650740522178</v>
      </c>
    </row>
    <row r="69" spans="1:27" ht="13.5" thickTop="1">
      <c r="A69" s="670" t="str">
        <f t="shared" si="2"/>
        <v xml:space="preserve"> </v>
      </c>
      <c r="B69" s="677" t="s">
        <v>21</v>
      </c>
      <c r="C69" s="732">
        <f>+C17+C43</f>
        <v>638</v>
      </c>
      <c r="D69" s="733">
        <f>+D17+D43</f>
        <v>637</v>
      </c>
      <c r="E69" s="729">
        <f>+C69+D69</f>
        <v>1275</v>
      </c>
      <c r="F69" s="732">
        <f>+F17+F43</f>
        <v>719</v>
      </c>
      <c r="G69" s="733">
        <f>+G17+G43</f>
        <v>719</v>
      </c>
      <c r="H69" s="729">
        <f>+F69+G69</f>
        <v>1438</v>
      </c>
      <c r="I69" s="708">
        <f t="shared" si="67"/>
        <v>12.784313725490204</v>
      </c>
      <c r="L69" s="677" t="s">
        <v>21</v>
      </c>
      <c r="M69" s="705">
        <f>+M17+M43</f>
        <v>85560</v>
      </c>
      <c r="N69" s="709">
        <f>+N17+N43</f>
        <v>86815</v>
      </c>
      <c r="O69" s="710">
        <f t="shared" ref="O69" si="86">+M69+N69</f>
        <v>172375</v>
      </c>
      <c r="P69" s="711">
        <f>+P17+P43</f>
        <v>0</v>
      </c>
      <c r="Q69" s="712">
        <f t="shared" ref="Q69" si="87">+O69+P69</f>
        <v>172375</v>
      </c>
      <c r="R69" s="705">
        <f>+R17+R43</f>
        <v>101766</v>
      </c>
      <c r="S69" s="709">
        <f>+S17+S43</f>
        <v>102214</v>
      </c>
      <c r="T69" s="710">
        <f t="shared" ref="T69" si="88">+R69+S69</f>
        <v>203980</v>
      </c>
      <c r="U69" s="711">
        <f>+U17+U43</f>
        <v>0</v>
      </c>
      <c r="V69" s="712">
        <f t="shared" ref="V69" si="89">+T69+U69</f>
        <v>203980</v>
      </c>
      <c r="W69" s="708">
        <f t="shared" si="72"/>
        <v>18.335025380710658</v>
      </c>
    </row>
    <row r="70" spans="1:27">
      <c r="A70" s="670" t="str">
        <f t="shared" si="2"/>
        <v xml:space="preserve"> </v>
      </c>
      <c r="B70" s="677" t="s">
        <v>88</v>
      </c>
      <c r="C70" s="732">
        <f>+C44+C18</f>
        <v>571</v>
      </c>
      <c r="D70" s="733">
        <f>+D44+D18</f>
        <v>571</v>
      </c>
      <c r="E70" s="729">
        <f>+C70+D70</f>
        <v>1142</v>
      </c>
      <c r="F70" s="732">
        <f>+F44+F18</f>
        <v>700</v>
      </c>
      <c r="G70" s="733">
        <f>+G44+G18</f>
        <v>700</v>
      </c>
      <c r="H70" s="729">
        <f>+F70+G70</f>
        <v>1400</v>
      </c>
      <c r="I70" s="708">
        <f t="shared" si="67"/>
        <v>22.591943957968486</v>
      </c>
      <c r="L70" s="677" t="s">
        <v>88</v>
      </c>
      <c r="M70" s="705">
        <f>+M44+M18</f>
        <v>78230</v>
      </c>
      <c r="N70" s="709">
        <f>+N44+N18</f>
        <v>79323</v>
      </c>
      <c r="O70" s="710">
        <f>+M70+N70</f>
        <v>157553</v>
      </c>
      <c r="P70" s="711">
        <f>+P18+P44</f>
        <v>0</v>
      </c>
      <c r="Q70" s="712">
        <f>+O70+P70</f>
        <v>157553</v>
      </c>
      <c r="R70" s="705">
        <f>+R44+R18</f>
        <v>89794</v>
      </c>
      <c r="S70" s="709">
        <f>+S44+S18</f>
        <v>92356</v>
      </c>
      <c r="T70" s="710">
        <f>+R70+S70</f>
        <v>182150</v>
      </c>
      <c r="U70" s="711">
        <f>+U18+U44</f>
        <v>0</v>
      </c>
      <c r="V70" s="712">
        <f>+T70+U70</f>
        <v>182150</v>
      </c>
      <c r="W70" s="708">
        <f t="shared" si="72"/>
        <v>15.61188933247859</v>
      </c>
    </row>
    <row r="71" spans="1:27" ht="13.5" thickBot="1">
      <c r="A71" s="670" t="str">
        <f>IF(ISERROR(F71/G71)," ",IF(F71/G71&gt;0.5,IF(F71/G71&lt;1.5," ","NOT OK"),"NOT OK"))</f>
        <v xml:space="preserve"> </v>
      </c>
      <c r="B71" s="677" t="s">
        <v>22</v>
      </c>
      <c r="C71" s="732">
        <f>+C19+C45</f>
        <v>505</v>
      </c>
      <c r="D71" s="733">
        <f>+D19+D45</f>
        <v>506</v>
      </c>
      <c r="E71" s="729">
        <f>+C71+D71</f>
        <v>1011</v>
      </c>
      <c r="F71" s="732">
        <f>+F19+F45</f>
        <v>622</v>
      </c>
      <c r="G71" s="733">
        <f>+G19+G45</f>
        <v>622</v>
      </c>
      <c r="H71" s="729">
        <f>+F71+G71</f>
        <v>1244</v>
      </c>
      <c r="I71" s="708">
        <f>IF(E71=0,0,((H71/E71)-1)*100)</f>
        <v>23.04648862512364</v>
      </c>
      <c r="L71" s="677" t="s">
        <v>22</v>
      </c>
      <c r="M71" s="705">
        <f>+M19+M45</f>
        <v>69183</v>
      </c>
      <c r="N71" s="709">
        <f>+N19+N45</f>
        <v>68130</v>
      </c>
      <c r="O71" s="713">
        <f>+M71+N71</f>
        <v>137313</v>
      </c>
      <c r="P71" s="716">
        <f>+P19+P45</f>
        <v>3</v>
      </c>
      <c r="Q71" s="712">
        <f>+O71+P71</f>
        <v>137316</v>
      </c>
      <c r="R71" s="705">
        <f>+R19+R45</f>
        <v>84847</v>
      </c>
      <c r="S71" s="709">
        <f>+S19+S45</f>
        <v>82278</v>
      </c>
      <c r="T71" s="713">
        <f>+R71+S71</f>
        <v>167125</v>
      </c>
      <c r="U71" s="716">
        <f>+U19+U45</f>
        <v>102</v>
      </c>
      <c r="V71" s="712">
        <f>+T71+U71</f>
        <v>167227</v>
      </c>
      <c r="W71" s="708">
        <f>IF(Q71=0,0,((V71/Q71)-1)*100)</f>
        <v>21.782603629584308</v>
      </c>
    </row>
    <row r="72" spans="1:27" ht="14.25" customHeight="1" thickTop="1" thickBot="1">
      <c r="A72" s="737" t="str">
        <f>IF(ISERROR(F72/G72)," ",IF(F72/G72&gt;0.5,IF(F72/G72&lt;1.5," ","NOT OK"),"NOT OK"))</f>
        <v xml:space="preserve"> </v>
      </c>
      <c r="B72" s="738" t="s">
        <v>60</v>
      </c>
      <c r="C72" s="739">
        <f>+C69+C70+C71</f>
        <v>1714</v>
      </c>
      <c r="D72" s="740">
        <f t="shared" ref="D72" si="90">+D69+D70+D71</f>
        <v>1714</v>
      </c>
      <c r="E72" s="740">
        <f t="shared" ref="E72" si="91">+E69+E70+E71</f>
        <v>3428</v>
      </c>
      <c r="F72" s="739">
        <f t="shared" ref="F72" si="92">+F69+F70+F71</f>
        <v>2041</v>
      </c>
      <c r="G72" s="740">
        <f t="shared" ref="G72" si="93">+G69+G70+G71</f>
        <v>2041</v>
      </c>
      <c r="H72" s="740">
        <f t="shared" ref="H72" si="94">+H69+H70+H71</f>
        <v>4082</v>
      </c>
      <c r="I72" s="721">
        <f>IF(E72=0,0,((H72/E72)-1)*100)</f>
        <v>19.078179696616093</v>
      </c>
      <c r="J72" s="737"/>
      <c r="K72" s="741"/>
      <c r="L72" s="742" t="s">
        <v>60</v>
      </c>
      <c r="M72" s="743">
        <f>+M69+M70+M71</f>
        <v>232973</v>
      </c>
      <c r="N72" s="743">
        <f t="shared" ref="N72" si="95">+N69+N70+N71</f>
        <v>234268</v>
      </c>
      <c r="O72" s="744">
        <f t="shared" ref="O72" si="96">+O69+O70+O71</f>
        <v>467241</v>
      </c>
      <c r="P72" s="744">
        <f t="shared" ref="P72" si="97">+P69+P70+P71</f>
        <v>3</v>
      </c>
      <c r="Q72" s="744">
        <f t="shared" ref="Q72" si="98">+Q69+Q70+Q71</f>
        <v>467244</v>
      </c>
      <c r="R72" s="743">
        <f t="shared" ref="R72" si="99">+R69+R70+R71</f>
        <v>276407</v>
      </c>
      <c r="S72" s="743">
        <f t="shared" ref="S72" si="100">+S69+S70+S71</f>
        <v>276848</v>
      </c>
      <c r="T72" s="744">
        <f t="shared" ref="T72" si="101">+T69+T70+T71</f>
        <v>553255</v>
      </c>
      <c r="U72" s="744">
        <f t="shared" ref="U72" si="102">+U69+U70+U71</f>
        <v>102</v>
      </c>
      <c r="V72" s="744">
        <f t="shared" ref="V72" si="103">+V69+V70+V71</f>
        <v>553357</v>
      </c>
      <c r="W72" s="745">
        <f>IF(Q72=0,0,((V72/Q72)-1)*100)</f>
        <v>18.429985189750965</v>
      </c>
    </row>
    <row r="73" spans="1:27" ht="13.5" thickTop="1">
      <c r="A73" s="670" t="str">
        <f>IF(ISERROR(F73/G73)," ",IF(F73/G73&gt;0.5,IF(F73/G73&lt;1.5," ","NOT OK"),"NOT OK"))</f>
        <v xml:space="preserve"> </v>
      </c>
      <c r="B73" s="677" t="s">
        <v>24</v>
      </c>
      <c r="C73" s="705">
        <f t="shared" ref="C73:D75" si="104">+C21+C47</f>
        <v>545</v>
      </c>
      <c r="D73" s="706">
        <f t="shared" si="104"/>
        <v>544</v>
      </c>
      <c r="E73" s="746">
        <f>+C73+D73</f>
        <v>1089</v>
      </c>
      <c r="F73" s="705">
        <f t="shared" ref="F73:G75" si="105">+F21+F47</f>
        <v>676</v>
      </c>
      <c r="G73" s="706">
        <f t="shared" si="105"/>
        <v>676</v>
      </c>
      <c r="H73" s="746">
        <f>+F73+G73</f>
        <v>1352</v>
      </c>
      <c r="I73" s="708">
        <f>IF(E73=0,0,((H73/E73)-1)*100)</f>
        <v>24.150596877869603</v>
      </c>
      <c r="L73" s="677" t="s">
        <v>24</v>
      </c>
      <c r="M73" s="705">
        <f t="shared" ref="M73:N75" si="106">+M21+M47</f>
        <v>79418</v>
      </c>
      <c r="N73" s="709">
        <f t="shared" si="106"/>
        <v>77718</v>
      </c>
      <c r="O73" s="713">
        <f>+M73+N73</f>
        <v>157136</v>
      </c>
      <c r="P73" s="747">
        <f>+P21+P47</f>
        <v>1</v>
      </c>
      <c r="Q73" s="712">
        <f>+O73+P73</f>
        <v>157137</v>
      </c>
      <c r="R73" s="705">
        <f t="shared" ref="R73:S75" si="107">+R21+R47</f>
        <v>94546</v>
      </c>
      <c r="S73" s="709">
        <f t="shared" si="107"/>
        <v>91851</v>
      </c>
      <c r="T73" s="713">
        <f>+R73+S73</f>
        <v>186397</v>
      </c>
      <c r="U73" s="747">
        <f>+U21+U47</f>
        <v>0</v>
      </c>
      <c r="V73" s="712">
        <f>+T73+U73</f>
        <v>186397</v>
      </c>
      <c r="W73" s="708">
        <f>IF(Q73=0,0,((V73/Q73)-1)*100)</f>
        <v>18.620694044050733</v>
      </c>
    </row>
    <row r="74" spans="1:27">
      <c r="A74" s="670" t="str">
        <f t="shared" ref="A74" si="108">IF(ISERROR(F74/G74)," ",IF(F74/G74&gt;0.5,IF(F74/G74&lt;1.5," ","NOT OK"),"NOT OK"))</f>
        <v xml:space="preserve"> </v>
      </c>
      <c r="B74" s="677" t="s">
        <v>25</v>
      </c>
      <c r="C74" s="705">
        <f t="shared" si="104"/>
        <v>550</v>
      </c>
      <c r="D74" s="706">
        <f t="shared" si="104"/>
        <v>551</v>
      </c>
      <c r="E74" s="748">
        <f>+C74+D74</f>
        <v>1101</v>
      </c>
      <c r="F74" s="705">
        <f t="shared" si="105"/>
        <v>687</v>
      </c>
      <c r="G74" s="706">
        <f t="shared" si="105"/>
        <v>688</v>
      </c>
      <c r="H74" s="748">
        <f>+F74+G74</f>
        <v>1375</v>
      </c>
      <c r="I74" s="708">
        <f t="shared" ref="I74" si="109">IF(E74=0,0,((H74/E74)-1)*100)</f>
        <v>24.886466848319699</v>
      </c>
      <c r="L74" s="677" t="s">
        <v>25</v>
      </c>
      <c r="M74" s="705">
        <f t="shared" si="106"/>
        <v>79775</v>
      </c>
      <c r="N74" s="709">
        <f t="shared" si="106"/>
        <v>78558</v>
      </c>
      <c r="O74" s="713">
        <f>+M74+N74</f>
        <v>158333</v>
      </c>
      <c r="P74" s="711">
        <f>+P22+P48</f>
        <v>0</v>
      </c>
      <c r="Q74" s="712">
        <f>+O74+P74</f>
        <v>158333</v>
      </c>
      <c r="R74" s="705">
        <f t="shared" si="107"/>
        <v>99961</v>
      </c>
      <c r="S74" s="709">
        <f t="shared" si="107"/>
        <v>98068</v>
      </c>
      <c r="T74" s="713">
        <f>+R74+S74</f>
        <v>198029</v>
      </c>
      <c r="U74" s="711">
        <f>+U22+U48</f>
        <v>0</v>
      </c>
      <c r="V74" s="712">
        <f>+T74+U74</f>
        <v>198029</v>
      </c>
      <c r="W74" s="708">
        <f t="shared" ref="W74" si="110">IF(Q74=0,0,((V74/Q74)-1)*100)</f>
        <v>25.071210676233015</v>
      </c>
    </row>
    <row r="75" spans="1:27" ht="13.5" thickBot="1">
      <c r="A75" s="670" t="str">
        <f t="shared" ref="A75" si="111">IF(ISERROR(F75/G75)," ",IF(F75/G75&gt;0.5,IF(F75/G75&lt;1.5," ","NOT OK"),"NOT OK"))</f>
        <v xml:space="preserve"> </v>
      </c>
      <c r="B75" s="677" t="s">
        <v>26</v>
      </c>
      <c r="C75" s="705">
        <f t="shared" si="104"/>
        <v>537</v>
      </c>
      <c r="D75" s="715">
        <f t="shared" si="104"/>
        <v>537</v>
      </c>
      <c r="E75" s="749">
        <f>+C75+D75</f>
        <v>1074</v>
      </c>
      <c r="F75" s="705">
        <f t="shared" si="105"/>
        <v>680</v>
      </c>
      <c r="G75" s="715">
        <f t="shared" si="105"/>
        <v>679</v>
      </c>
      <c r="H75" s="749">
        <f>+F75+G75</f>
        <v>1359</v>
      </c>
      <c r="I75" s="750">
        <f>IF(E75=0,0,((H75/E75)-1)*100)</f>
        <v>26.536312849162002</v>
      </c>
      <c r="L75" s="677" t="s">
        <v>26</v>
      </c>
      <c r="M75" s="705">
        <f t="shared" si="106"/>
        <v>73008</v>
      </c>
      <c r="N75" s="709">
        <f t="shared" si="106"/>
        <v>71665</v>
      </c>
      <c r="O75" s="713">
        <f t="shared" ref="O75" si="112">+M75+N75</f>
        <v>144673</v>
      </c>
      <c r="P75" s="716">
        <f>+P23+P49</f>
        <v>0</v>
      </c>
      <c r="Q75" s="712">
        <f t="shared" ref="Q75" si="113">+O75+P75</f>
        <v>144673</v>
      </c>
      <c r="R75" s="705">
        <f t="shared" si="107"/>
        <v>92628</v>
      </c>
      <c r="S75" s="709">
        <f t="shared" si="107"/>
        <v>90503</v>
      </c>
      <c r="T75" s="713">
        <f t="shared" ref="T75" si="114">+R75+S75</f>
        <v>183131</v>
      </c>
      <c r="U75" s="716">
        <f>+U23+U49</f>
        <v>0</v>
      </c>
      <c r="V75" s="712">
        <f t="shared" ref="V75" si="115">+T75+U75</f>
        <v>183131</v>
      </c>
      <c r="W75" s="708">
        <f>IF(Q75=0,0,((V75/Q75)-1)*100)</f>
        <v>26.582707208670598</v>
      </c>
    </row>
    <row r="76" spans="1:27" ht="14.25" thickTop="1" thickBot="1">
      <c r="A76" s="704" t="str">
        <f>IF(ISERROR(F76/G76)," ",IF(F76/G76&gt;0.5,IF(F76/G76&lt;1.5," ","NOT OK"),"NOT OK"))</f>
        <v xml:space="preserve"> </v>
      </c>
      <c r="B76" s="717" t="s">
        <v>27</v>
      </c>
      <c r="C76" s="739">
        <f>+C73+C74+C75</f>
        <v>1632</v>
      </c>
      <c r="D76" s="751">
        <f t="shared" ref="D76" si="116">+D73+D74+D75</f>
        <v>1632</v>
      </c>
      <c r="E76" s="739">
        <f t="shared" ref="E76" si="117">+E73+E74+E75</f>
        <v>3264</v>
      </c>
      <c r="F76" s="739">
        <f t="shared" ref="F76" si="118">+F73+F74+F75</f>
        <v>2043</v>
      </c>
      <c r="G76" s="751">
        <f t="shared" ref="G76" si="119">+G73+G74+G75</f>
        <v>2043</v>
      </c>
      <c r="H76" s="739">
        <f t="shared" ref="H76" si="120">+H73+H74+H75</f>
        <v>4086</v>
      </c>
      <c r="I76" s="721">
        <f>IF(E76=0,0,((H76/E76)-1)*100)</f>
        <v>25.183823529411775</v>
      </c>
      <c r="L76" s="722" t="s">
        <v>27</v>
      </c>
      <c r="M76" s="723">
        <f>+M73+M74+M75</f>
        <v>232201</v>
      </c>
      <c r="N76" s="724">
        <f t="shared" ref="N76" si="121">+N73+N74+N75</f>
        <v>227941</v>
      </c>
      <c r="O76" s="723">
        <f t="shared" ref="O76" si="122">+O73+O74+O75</f>
        <v>460142</v>
      </c>
      <c r="P76" s="723">
        <f t="shared" ref="P76" si="123">+P73+P74+P75</f>
        <v>1</v>
      </c>
      <c r="Q76" s="723">
        <f t="shared" ref="Q76" si="124">+Q73+Q74+Q75</f>
        <v>460143</v>
      </c>
      <c r="R76" s="723">
        <f t="shared" ref="R76" si="125">+R73+R74+R75</f>
        <v>287135</v>
      </c>
      <c r="S76" s="724">
        <f t="shared" ref="S76" si="126">+S73+S74+S75</f>
        <v>280422</v>
      </c>
      <c r="T76" s="723">
        <f t="shared" ref="T76" si="127">+T73+T74+T75</f>
        <v>567557</v>
      </c>
      <c r="U76" s="723">
        <f t="shared" ref="U76" si="128">+U73+U74+U75</f>
        <v>0</v>
      </c>
      <c r="V76" s="723">
        <f t="shared" ref="V76" si="129">+V73+V74+V75</f>
        <v>567557</v>
      </c>
      <c r="W76" s="726">
        <f>IF(Q76=0,0,((V76/Q76)-1)*100)</f>
        <v>23.343612746472296</v>
      </c>
    </row>
    <row r="77" spans="1:27" s="670" customFormat="1" ht="14.25" thickTop="1" thickBot="1">
      <c r="A77" s="704" t="str">
        <f>IF(ISERROR(F77/G77)," ",IF(F77/G77&gt;0.5,IF(F77/G77&lt;1.5," ","NOT OK"),"NOT OK"))</f>
        <v xml:space="preserve"> </v>
      </c>
      <c r="B77" s="717" t="s">
        <v>92</v>
      </c>
      <c r="C77" s="718">
        <f>+C68+C72+C73+C74+C75</f>
        <v>5161</v>
      </c>
      <c r="D77" s="719">
        <f t="shared" ref="D77:H77" si="130">+D68+D72+D73+D74+D75</f>
        <v>5162</v>
      </c>
      <c r="E77" s="720">
        <f t="shared" si="130"/>
        <v>10323</v>
      </c>
      <c r="F77" s="718">
        <f t="shared" si="130"/>
        <v>6316</v>
      </c>
      <c r="G77" s="719">
        <f t="shared" si="130"/>
        <v>6318</v>
      </c>
      <c r="H77" s="720">
        <f t="shared" si="130"/>
        <v>12634</v>
      </c>
      <c r="I77" s="721">
        <f>IF(E77=0,0,((H77/E77)-1)*100)</f>
        <v>22.386903032064321</v>
      </c>
      <c r="L77" s="722" t="s">
        <v>92</v>
      </c>
      <c r="M77" s="723">
        <f>+M68+M72+M73+M74+M75</f>
        <v>721885</v>
      </c>
      <c r="N77" s="724">
        <f t="shared" ref="N77:V77" si="131">+N68+N72+N73+N74+N75</f>
        <v>721842</v>
      </c>
      <c r="O77" s="723">
        <f t="shared" si="131"/>
        <v>1443727</v>
      </c>
      <c r="P77" s="723">
        <f t="shared" si="131"/>
        <v>525</v>
      </c>
      <c r="Q77" s="723">
        <f t="shared" si="131"/>
        <v>1444252</v>
      </c>
      <c r="R77" s="723">
        <f t="shared" si="131"/>
        <v>885160</v>
      </c>
      <c r="S77" s="724">
        <f t="shared" si="131"/>
        <v>883729</v>
      </c>
      <c r="T77" s="723">
        <f t="shared" si="131"/>
        <v>1768889</v>
      </c>
      <c r="U77" s="723">
        <f t="shared" si="131"/>
        <v>420</v>
      </c>
      <c r="V77" s="725">
        <f t="shared" si="131"/>
        <v>1769309</v>
      </c>
      <c r="W77" s="726">
        <f>IF(Q77=0,0,((V77/Q77)-1)*100)</f>
        <v>22.506944771411085</v>
      </c>
      <c r="X77" s="674"/>
      <c r="AA77" s="752"/>
    </row>
    <row r="78" spans="1:27" ht="14.25" thickTop="1" thickBot="1">
      <c r="A78" s="704" t="str">
        <f>IF(ISERROR(F78/G78)," ",IF(F78/G78&gt;0.5,IF(F78/G78&lt;1.5," ","NOT OK"),"NOT OK"))</f>
        <v xml:space="preserve"> </v>
      </c>
      <c r="B78" s="717" t="s">
        <v>89</v>
      </c>
      <c r="C78" s="718">
        <f>+C64+C68+C72+C76</f>
        <v>7037</v>
      </c>
      <c r="D78" s="719">
        <f t="shared" ref="D78:H78" si="132">+D64+D68+D72+D76</f>
        <v>7036</v>
      </c>
      <c r="E78" s="720">
        <f t="shared" si="132"/>
        <v>14073</v>
      </c>
      <c r="F78" s="718">
        <f t="shared" si="132"/>
        <v>8451</v>
      </c>
      <c r="G78" s="719">
        <f t="shared" si="132"/>
        <v>8450</v>
      </c>
      <c r="H78" s="720">
        <f t="shared" si="132"/>
        <v>16901</v>
      </c>
      <c r="I78" s="721">
        <f t="shared" ref="I78" si="133">IF(E78=0,0,((H78/E78)-1)*100)</f>
        <v>20.095217792936836</v>
      </c>
      <c r="L78" s="722" t="s">
        <v>89</v>
      </c>
      <c r="M78" s="723">
        <f>+M64+M68+M72+M76</f>
        <v>986782</v>
      </c>
      <c r="N78" s="724">
        <f t="shared" ref="N78:V78" si="134">+N64+N68+N72+N76</f>
        <v>972046</v>
      </c>
      <c r="O78" s="723">
        <f t="shared" si="134"/>
        <v>1958828</v>
      </c>
      <c r="P78" s="723">
        <f t="shared" si="134"/>
        <v>525</v>
      </c>
      <c r="Q78" s="725">
        <f t="shared" si="134"/>
        <v>1959353</v>
      </c>
      <c r="R78" s="723">
        <f t="shared" si="134"/>
        <v>1199436</v>
      </c>
      <c r="S78" s="724">
        <f t="shared" si="134"/>
        <v>1185368</v>
      </c>
      <c r="T78" s="723">
        <f t="shared" si="134"/>
        <v>2384804</v>
      </c>
      <c r="U78" s="723">
        <f t="shared" si="134"/>
        <v>420</v>
      </c>
      <c r="V78" s="725">
        <f t="shared" si="134"/>
        <v>2385224</v>
      </c>
      <c r="W78" s="726">
        <f t="shared" ref="W78" si="135">IF(Q78=0,0,((V78/Q78)-1)*100)</f>
        <v>21.735287107529878</v>
      </c>
    </row>
    <row r="79" spans="1:27" ht="14.25" thickTop="1" thickBot="1">
      <c r="B79" s="753" t="s">
        <v>59</v>
      </c>
      <c r="C79" s="670"/>
      <c r="D79" s="670"/>
      <c r="E79" s="670"/>
      <c r="F79" s="670"/>
      <c r="G79" s="670"/>
      <c r="H79" s="670"/>
      <c r="I79" s="674"/>
      <c r="L79" s="753" t="s">
        <v>59</v>
      </c>
      <c r="M79" s="670"/>
      <c r="N79" s="670"/>
      <c r="O79" s="670"/>
      <c r="P79" s="670"/>
      <c r="Q79" s="670"/>
      <c r="R79" s="670"/>
      <c r="S79" s="670"/>
      <c r="T79" s="670"/>
      <c r="U79" s="670"/>
      <c r="V79" s="670"/>
      <c r="W79" s="674"/>
    </row>
    <row r="80" spans="1:27" ht="13.5" thickTop="1">
      <c r="B80" s="673"/>
      <c r="C80" s="670"/>
      <c r="D80" s="670"/>
      <c r="E80" s="670"/>
      <c r="F80" s="670"/>
      <c r="G80" s="670"/>
      <c r="H80" s="670"/>
      <c r="I80" s="674"/>
      <c r="L80" s="1596" t="s">
        <v>38</v>
      </c>
      <c r="M80" s="1597"/>
      <c r="N80" s="1597"/>
      <c r="O80" s="1597"/>
      <c r="P80" s="1597"/>
      <c r="Q80" s="1597"/>
      <c r="R80" s="1597"/>
      <c r="S80" s="1597"/>
      <c r="T80" s="1597"/>
      <c r="U80" s="1597"/>
      <c r="V80" s="1597"/>
      <c r="W80" s="1598"/>
    </row>
    <row r="81" spans="1:26" ht="13.5" thickBot="1">
      <c r="B81" s="673"/>
      <c r="C81" s="670"/>
      <c r="D81" s="670"/>
      <c r="E81" s="670"/>
      <c r="F81" s="670"/>
      <c r="G81" s="670"/>
      <c r="H81" s="670"/>
      <c r="I81" s="674"/>
      <c r="L81" s="1599" t="s">
        <v>39</v>
      </c>
      <c r="M81" s="1600"/>
      <c r="N81" s="1600"/>
      <c r="O81" s="1600"/>
      <c r="P81" s="1600"/>
      <c r="Q81" s="1600"/>
      <c r="R81" s="1600"/>
      <c r="S81" s="1600"/>
      <c r="T81" s="1600"/>
      <c r="U81" s="1600"/>
      <c r="V81" s="1600"/>
      <c r="W81" s="1601"/>
    </row>
    <row r="82" spans="1:26" ht="14.25" thickTop="1" thickBot="1">
      <c r="B82" s="673"/>
      <c r="C82" s="670"/>
      <c r="D82" s="670"/>
      <c r="E82" s="670"/>
      <c r="F82" s="670"/>
      <c r="G82" s="670"/>
      <c r="H82" s="670"/>
      <c r="I82" s="674"/>
      <c r="L82" s="673"/>
      <c r="M82" s="670"/>
      <c r="N82" s="670"/>
      <c r="O82" s="670"/>
      <c r="P82" s="670"/>
      <c r="Q82" s="670"/>
      <c r="R82" s="670"/>
      <c r="S82" s="670"/>
      <c r="T82" s="670"/>
      <c r="U82" s="670"/>
      <c r="V82" s="670"/>
      <c r="W82" s="757" t="s">
        <v>40</v>
      </c>
    </row>
    <row r="83" spans="1:26" ht="14.25" thickTop="1" thickBot="1">
      <c r="B83" s="673"/>
      <c r="C83" s="670"/>
      <c r="D83" s="670"/>
      <c r="E83" s="670"/>
      <c r="F83" s="670"/>
      <c r="G83" s="670"/>
      <c r="H83" s="670"/>
      <c r="I83" s="674"/>
      <c r="L83" s="675"/>
      <c r="M83" s="1608" t="s">
        <v>90</v>
      </c>
      <c r="N83" s="1609"/>
      <c r="O83" s="1609"/>
      <c r="P83" s="1609"/>
      <c r="Q83" s="1610"/>
      <c r="R83" s="1608" t="s">
        <v>91</v>
      </c>
      <c r="S83" s="1609"/>
      <c r="T83" s="1609"/>
      <c r="U83" s="1609"/>
      <c r="V83" s="1610"/>
      <c r="W83" s="676" t="s">
        <v>4</v>
      </c>
    </row>
    <row r="84" spans="1:26" ht="13.5" thickTop="1">
      <c r="B84" s="673"/>
      <c r="C84" s="670"/>
      <c r="D84" s="670"/>
      <c r="E84" s="670"/>
      <c r="F84" s="670"/>
      <c r="G84" s="670"/>
      <c r="H84" s="670"/>
      <c r="I84" s="674"/>
      <c r="L84" s="677" t="s">
        <v>5</v>
      </c>
      <c r="M84" s="678"/>
      <c r="N84" s="682"/>
      <c r="O84" s="758"/>
      <c r="P84" s="684"/>
      <c r="Q84" s="759"/>
      <c r="R84" s="678"/>
      <c r="S84" s="682"/>
      <c r="T84" s="758"/>
      <c r="U84" s="684"/>
      <c r="V84" s="759"/>
      <c r="W84" s="681" t="s">
        <v>6</v>
      </c>
    </row>
    <row r="85" spans="1:26" ht="13.5" thickBot="1">
      <c r="B85" s="673"/>
      <c r="C85" s="670"/>
      <c r="D85" s="670"/>
      <c r="E85" s="670"/>
      <c r="F85" s="670"/>
      <c r="G85" s="670"/>
      <c r="H85" s="670"/>
      <c r="I85" s="674"/>
      <c r="L85" s="685"/>
      <c r="M85" s="690" t="s">
        <v>41</v>
      </c>
      <c r="N85" s="691" t="s">
        <v>42</v>
      </c>
      <c r="O85" s="760" t="s">
        <v>43</v>
      </c>
      <c r="P85" s="693" t="s">
        <v>13</v>
      </c>
      <c r="Q85" s="761" t="s">
        <v>9</v>
      </c>
      <c r="R85" s="690" t="s">
        <v>41</v>
      </c>
      <c r="S85" s="691" t="s">
        <v>42</v>
      </c>
      <c r="T85" s="760" t="s">
        <v>43</v>
      </c>
      <c r="U85" s="693" t="s">
        <v>13</v>
      </c>
      <c r="V85" s="761" t="s">
        <v>9</v>
      </c>
      <c r="W85" s="689"/>
    </row>
    <row r="86" spans="1:26" ht="4.5" customHeight="1" thickTop="1">
      <c r="B86" s="673"/>
      <c r="C86" s="670"/>
      <c r="D86" s="670"/>
      <c r="E86" s="670"/>
      <c r="F86" s="670"/>
      <c r="G86" s="670"/>
      <c r="H86" s="670"/>
      <c r="I86" s="674"/>
      <c r="L86" s="677"/>
      <c r="M86" s="698"/>
      <c r="N86" s="699"/>
      <c r="O86" s="762"/>
      <c r="P86" s="701"/>
      <c r="Q86" s="763"/>
      <c r="R86" s="698"/>
      <c r="S86" s="699"/>
      <c r="T86" s="762"/>
      <c r="U86" s="701"/>
      <c r="V86" s="763"/>
      <c r="W86" s="703"/>
    </row>
    <row r="87" spans="1:26">
      <c r="A87" s="764"/>
      <c r="B87" s="765"/>
      <c r="C87" s="764"/>
      <c r="D87" s="764"/>
      <c r="E87" s="764"/>
      <c r="F87" s="764"/>
      <c r="G87" s="764"/>
      <c r="H87" s="764"/>
      <c r="I87" s="766"/>
      <c r="J87" s="764"/>
      <c r="L87" s="677" t="s">
        <v>14</v>
      </c>
      <c r="M87" s="705">
        <v>0</v>
      </c>
      <c r="N87" s="709">
        <v>0</v>
      </c>
      <c r="O87" s="767">
        <f>M87+N87</f>
        <v>0</v>
      </c>
      <c r="P87" s="711">
        <v>0</v>
      </c>
      <c r="Q87" s="768">
        <f>O87+P87</f>
        <v>0</v>
      </c>
      <c r="R87" s="705">
        <v>0</v>
      </c>
      <c r="S87" s="709">
        <v>0</v>
      </c>
      <c r="T87" s="769">
        <v>0</v>
      </c>
      <c r="U87" s="711">
        <v>0</v>
      </c>
      <c r="V87" s="768">
        <f>T87+U87</f>
        <v>0</v>
      </c>
      <c r="W87" s="708">
        <f t="shared" ref="W87:W96" si="136">IF(Q87=0,0,((V87/Q87)-1)*100)</f>
        <v>0</v>
      </c>
      <c r="Y87" s="770"/>
      <c r="Z87" s="770"/>
    </row>
    <row r="88" spans="1:26">
      <c r="A88" s="764"/>
      <c r="B88" s="765"/>
      <c r="C88" s="764"/>
      <c r="D88" s="764"/>
      <c r="E88" s="764"/>
      <c r="F88" s="764"/>
      <c r="G88" s="764"/>
      <c r="H88" s="764"/>
      <c r="I88" s="766"/>
      <c r="J88" s="764"/>
      <c r="L88" s="677" t="s">
        <v>15</v>
      </c>
      <c r="M88" s="705">
        <v>0</v>
      </c>
      <c r="N88" s="709">
        <v>0</v>
      </c>
      <c r="O88" s="767">
        <f>M88+N88</f>
        <v>0</v>
      </c>
      <c r="P88" s="711">
        <v>0</v>
      </c>
      <c r="Q88" s="768">
        <f>O88+P88</f>
        <v>0</v>
      </c>
      <c r="R88" s="705">
        <v>0</v>
      </c>
      <c r="S88" s="709">
        <v>0</v>
      </c>
      <c r="T88" s="769">
        <v>0</v>
      </c>
      <c r="U88" s="711">
        <v>0</v>
      </c>
      <c r="V88" s="768">
        <f>T88+U88</f>
        <v>0</v>
      </c>
      <c r="W88" s="708">
        <f t="shared" si="136"/>
        <v>0</v>
      </c>
      <c r="Y88" s="770"/>
      <c r="Z88" s="770"/>
    </row>
    <row r="89" spans="1:26" ht="13.5" thickBot="1">
      <c r="A89" s="764"/>
      <c r="B89" s="765"/>
      <c r="C89" s="764"/>
      <c r="D89" s="764"/>
      <c r="E89" s="764"/>
      <c r="F89" s="764"/>
      <c r="G89" s="764"/>
      <c r="H89" s="764"/>
      <c r="I89" s="766"/>
      <c r="J89" s="764"/>
      <c r="L89" s="685" t="s">
        <v>16</v>
      </c>
      <c r="M89" s="705">
        <v>0</v>
      </c>
      <c r="N89" s="709">
        <v>0</v>
      </c>
      <c r="O89" s="767">
        <f>M89+N89</f>
        <v>0</v>
      </c>
      <c r="P89" s="711">
        <v>0</v>
      </c>
      <c r="Q89" s="768">
        <f>O89+P89</f>
        <v>0</v>
      </c>
      <c r="R89" s="705">
        <v>0</v>
      </c>
      <c r="S89" s="709">
        <v>0</v>
      </c>
      <c r="T89" s="769">
        <f>+R89+S89</f>
        <v>0</v>
      </c>
      <c r="U89" s="711">
        <v>0</v>
      </c>
      <c r="V89" s="768">
        <f>T89+U89</f>
        <v>0</v>
      </c>
      <c r="W89" s="708">
        <f t="shared" si="136"/>
        <v>0</v>
      </c>
      <c r="Y89" s="770"/>
      <c r="Z89" s="770"/>
    </row>
    <row r="90" spans="1:26" ht="14.25" thickTop="1" thickBot="1">
      <c r="A90" s="764"/>
      <c r="B90" s="765"/>
      <c r="C90" s="764"/>
      <c r="D90" s="764"/>
      <c r="E90" s="764"/>
      <c r="F90" s="764"/>
      <c r="G90" s="764"/>
      <c r="H90" s="764"/>
      <c r="I90" s="766"/>
      <c r="J90" s="764"/>
      <c r="L90" s="771" t="s">
        <v>17</v>
      </c>
      <c r="M90" s="772">
        <v>0</v>
      </c>
      <c r="N90" s="773">
        <v>0</v>
      </c>
      <c r="O90" s="772">
        <v>0</v>
      </c>
      <c r="P90" s="772">
        <v>0</v>
      </c>
      <c r="Q90" s="774">
        <v>0</v>
      </c>
      <c r="R90" s="772">
        <v>0</v>
      </c>
      <c r="S90" s="773">
        <v>0</v>
      </c>
      <c r="T90" s="772">
        <v>0</v>
      </c>
      <c r="U90" s="772">
        <v>0</v>
      </c>
      <c r="V90" s="774">
        <v>0</v>
      </c>
      <c r="W90" s="775">
        <f t="shared" si="136"/>
        <v>0</v>
      </c>
      <c r="Y90" s="770"/>
      <c r="Z90" s="770"/>
    </row>
    <row r="91" spans="1:26" ht="13.5" thickTop="1">
      <c r="A91" s="764"/>
      <c r="B91" s="765"/>
      <c r="C91" s="764"/>
      <c r="D91" s="764"/>
      <c r="E91" s="764"/>
      <c r="F91" s="764"/>
      <c r="G91" s="764"/>
      <c r="H91" s="764"/>
      <c r="I91" s="766"/>
      <c r="J91" s="764"/>
      <c r="L91" s="677" t="s">
        <v>18</v>
      </c>
      <c r="M91" s="705">
        <v>0</v>
      </c>
      <c r="N91" s="709">
        <v>0</v>
      </c>
      <c r="O91" s="767">
        <f>M91+N91</f>
        <v>0</v>
      </c>
      <c r="P91" s="711">
        <v>0</v>
      </c>
      <c r="Q91" s="768">
        <f>O91+P91</f>
        <v>0</v>
      </c>
      <c r="R91" s="705">
        <v>0</v>
      </c>
      <c r="S91" s="709">
        <v>0</v>
      </c>
      <c r="T91" s="767">
        <f>R91+S91</f>
        <v>0</v>
      </c>
      <c r="U91" s="711">
        <v>0</v>
      </c>
      <c r="V91" s="768">
        <f t="shared" ref="V91:V96" si="137">T91+U91</f>
        <v>0</v>
      </c>
      <c r="W91" s="708">
        <f t="shared" si="136"/>
        <v>0</v>
      </c>
      <c r="Y91" s="770"/>
      <c r="Z91" s="770"/>
    </row>
    <row r="92" spans="1:26">
      <c r="A92" s="764"/>
      <c r="B92" s="765"/>
      <c r="C92" s="764"/>
      <c r="D92" s="764"/>
      <c r="E92" s="764"/>
      <c r="F92" s="764"/>
      <c r="G92" s="764"/>
      <c r="H92" s="764"/>
      <c r="I92" s="766"/>
      <c r="J92" s="764"/>
      <c r="L92" s="677" t="s">
        <v>19</v>
      </c>
      <c r="M92" s="705">
        <v>0</v>
      </c>
      <c r="N92" s="709">
        <v>0</v>
      </c>
      <c r="O92" s="767">
        <f>M92+N92</f>
        <v>0</v>
      </c>
      <c r="P92" s="711">
        <v>0</v>
      </c>
      <c r="Q92" s="768">
        <f>O92+P92</f>
        <v>0</v>
      </c>
      <c r="R92" s="705">
        <v>0</v>
      </c>
      <c r="S92" s="709">
        <v>0</v>
      </c>
      <c r="T92" s="767">
        <f>R92+S92</f>
        <v>0</v>
      </c>
      <c r="U92" s="711">
        <v>0</v>
      </c>
      <c r="V92" s="768">
        <f>T92+U92</f>
        <v>0</v>
      </c>
      <c r="W92" s="708">
        <f>IF(Q92=0,0,((V92/Q92)-1)*100)</f>
        <v>0</v>
      </c>
      <c r="Y92" s="770"/>
      <c r="Z92" s="770"/>
    </row>
    <row r="93" spans="1:26" ht="13.5" thickBot="1">
      <c r="A93" s="764"/>
      <c r="B93" s="765"/>
      <c r="C93" s="764"/>
      <c r="D93" s="764"/>
      <c r="E93" s="764"/>
      <c r="F93" s="764"/>
      <c r="G93" s="764"/>
      <c r="H93" s="764"/>
      <c r="I93" s="766"/>
      <c r="J93" s="764"/>
      <c r="L93" s="677" t="s">
        <v>20</v>
      </c>
      <c r="M93" s="705">
        <v>0</v>
      </c>
      <c r="N93" s="709">
        <v>0</v>
      </c>
      <c r="O93" s="767">
        <f>M93+N93</f>
        <v>0</v>
      </c>
      <c r="P93" s="711">
        <v>0</v>
      </c>
      <c r="Q93" s="768">
        <f>O93+P93</f>
        <v>0</v>
      </c>
      <c r="R93" s="705">
        <v>0</v>
      </c>
      <c r="S93" s="709">
        <v>0</v>
      </c>
      <c r="T93" s="767">
        <f>R93+S93</f>
        <v>0</v>
      </c>
      <c r="U93" s="711">
        <v>0</v>
      </c>
      <c r="V93" s="768">
        <f>T93+U93</f>
        <v>0</v>
      </c>
      <c r="W93" s="708">
        <f>IF(Q93=0,0,((V93/Q93)-1)*100)</f>
        <v>0</v>
      </c>
      <c r="Y93" s="770"/>
      <c r="Z93" s="770"/>
    </row>
    <row r="94" spans="1:26" ht="14.25" thickTop="1" thickBot="1">
      <c r="A94" s="764"/>
      <c r="B94" s="765"/>
      <c r="C94" s="764"/>
      <c r="D94" s="764"/>
      <c r="E94" s="764"/>
      <c r="F94" s="764"/>
      <c r="G94" s="764"/>
      <c r="H94" s="764"/>
      <c r="I94" s="766"/>
      <c r="J94" s="764"/>
      <c r="L94" s="771" t="s">
        <v>87</v>
      </c>
      <c r="M94" s="772">
        <f>+M91+M92+M93</f>
        <v>0</v>
      </c>
      <c r="N94" s="773">
        <f t="shared" ref="N94:V94" si="138">+N91+N92+N93</f>
        <v>0</v>
      </c>
      <c r="O94" s="772">
        <f t="shared" si="138"/>
        <v>0</v>
      </c>
      <c r="P94" s="772">
        <f t="shared" si="138"/>
        <v>0</v>
      </c>
      <c r="Q94" s="774">
        <f t="shared" si="138"/>
        <v>0</v>
      </c>
      <c r="R94" s="772">
        <f t="shared" si="138"/>
        <v>0</v>
      </c>
      <c r="S94" s="773">
        <f t="shared" si="138"/>
        <v>0</v>
      </c>
      <c r="T94" s="772">
        <f t="shared" si="138"/>
        <v>0</v>
      </c>
      <c r="U94" s="772">
        <f t="shared" si="138"/>
        <v>0</v>
      </c>
      <c r="V94" s="774">
        <f t="shared" si="138"/>
        <v>0</v>
      </c>
      <c r="W94" s="775">
        <f>IF(Q94=0,0,((V94/Q94)-1)*100)</f>
        <v>0</v>
      </c>
      <c r="Y94" s="770"/>
      <c r="Z94" s="770"/>
    </row>
    <row r="95" spans="1:26" ht="13.5" thickTop="1">
      <c r="A95" s="764"/>
      <c r="B95" s="765"/>
      <c r="C95" s="764"/>
      <c r="D95" s="764"/>
      <c r="E95" s="764"/>
      <c r="F95" s="764"/>
      <c r="G95" s="764"/>
      <c r="H95" s="764"/>
      <c r="I95" s="766"/>
      <c r="J95" s="764"/>
      <c r="L95" s="677" t="s">
        <v>21</v>
      </c>
      <c r="M95" s="705">
        <v>0</v>
      </c>
      <c r="N95" s="709">
        <v>0</v>
      </c>
      <c r="O95" s="767">
        <v>0</v>
      </c>
      <c r="P95" s="711">
        <v>0</v>
      </c>
      <c r="Q95" s="768">
        <v>0</v>
      </c>
      <c r="R95" s="705">
        <v>0</v>
      </c>
      <c r="S95" s="709">
        <v>0</v>
      </c>
      <c r="T95" s="767">
        <v>0</v>
      </c>
      <c r="U95" s="711">
        <v>0</v>
      </c>
      <c r="V95" s="768">
        <f t="shared" si="137"/>
        <v>0</v>
      </c>
      <c r="W95" s="708">
        <f t="shared" si="136"/>
        <v>0</v>
      </c>
      <c r="Y95" s="770"/>
      <c r="Z95" s="770"/>
    </row>
    <row r="96" spans="1:26">
      <c r="A96" s="764"/>
      <c r="B96" s="765"/>
      <c r="C96" s="764"/>
      <c r="D96" s="764"/>
      <c r="E96" s="764"/>
      <c r="F96" s="764"/>
      <c r="G96" s="764"/>
      <c r="H96" s="764"/>
      <c r="I96" s="766"/>
      <c r="J96" s="764"/>
      <c r="L96" s="677" t="s">
        <v>88</v>
      </c>
      <c r="M96" s="705">
        <v>0</v>
      </c>
      <c r="N96" s="709">
        <v>0</v>
      </c>
      <c r="O96" s="767">
        <v>0</v>
      </c>
      <c r="P96" s="711">
        <v>0</v>
      </c>
      <c r="Q96" s="768">
        <v>0</v>
      </c>
      <c r="R96" s="705">
        <v>0</v>
      </c>
      <c r="S96" s="709">
        <v>0</v>
      </c>
      <c r="T96" s="767">
        <v>0</v>
      </c>
      <c r="U96" s="711">
        <v>0</v>
      </c>
      <c r="V96" s="768">
        <f t="shared" si="137"/>
        <v>0</v>
      </c>
      <c r="W96" s="708">
        <f t="shared" si="136"/>
        <v>0</v>
      </c>
      <c r="Y96" s="770"/>
      <c r="Z96" s="770"/>
    </row>
    <row r="97" spans="1:27" ht="13.5" thickBot="1">
      <c r="A97" s="764"/>
      <c r="B97" s="765"/>
      <c r="C97" s="764"/>
      <c r="D97" s="764"/>
      <c r="E97" s="764"/>
      <c r="F97" s="764"/>
      <c r="G97" s="764"/>
      <c r="H97" s="764"/>
      <c r="I97" s="766"/>
      <c r="J97" s="764"/>
      <c r="L97" s="677" t="s">
        <v>22</v>
      </c>
      <c r="M97" s="705">
        <v>0</v>
      </c>
      <c r="N97" s="709">
        <v>0</v>
      </c>
      <c r="O97" s="769">
        <v>0</v>
      </c>
      <c r="P97" s="716">
        <v>0</v>
      </c>
      <c r="Q97" s="768">
        <v>0</v>
      </c>
      <c r="R97" s="705">
        <v>0</v>
      </c>
      <c r="S97" s="709">
        <v>0</v>
      </c>
      <c r="T97" s="769">
        <v>0</v>
      </c>
      <c r="U97" s="716">
        <v>0</v>
      </c>
      <c r="V97" s="768">
        <f>T97+U97</f>
        <v>0</v>
      </c>
      <c r="W97" s="708">
        <f>IF(Q97=0,0,((V97/Q97)-1)*100)</f>
        <v>0</v>
      </c>
      <c r="Y97" s="770"/>
      <c r="Z97" s="770"/>
    </row>
    <row r="98" spans="1:27" ht="14.25" thickTop="1" thickBot="1">
      <c r="A98" s="764"/>
      <c r="B98" s="765"/>
      <c r="C98" s="764"/>
      <c r="D98" s="764"/>
      <c r="E98" s="764"/>
      <c r="F98" s="764"/>
      <c r="G98" s="764"/>
      <c r="H98" s="764"/>
      <c r="I98" s="766"/>
      <c r="J98" s="764"/>
      <c r="L98" s="776" t="s">
        <v>60</v>
      </c>
      <c r="M98" s="777">
        <f>+M95+M96+M97</f>
        <v>0</v>
      </c>
      <c r="N98" s="777">
        <f t="shared" ref="N98" si="139">+N95+N96+N97</f>
        <v>0</v>
      </c>
      <c r="O98" s="778">
        <f t="shared" ref="O98" si="140">+O95+O96+O97</f>
        <v>0</v>
      </c>
      <c r="P98" s="778">
        <f t="shared" ref="P98" si="141">+P95+P96+P97</f>
        <v>0</v>
      </c>
      <c r="Q98" s="778">
        <f t="shared" ref="Q98" si="142">+Q95+Q96+Q97</f>
        <v>0</v>
      </c>
      <c r="R98" s="777">
        <f t="shared" ref="R98" si="143">+R95+R96+R97</f>
        <v>0</v>
      </c>
      <c r="S98" s="777">
        <f t="shared" ref="S98" si="144">+S95+S96+S97</f>
        <v>0</v>
      </c>
      <c r="T98" s="778">
        <f t="shared" ref="T98" si="145">+T95+T96+T97</f>
        <v>0</v>
      </c>
      <c r="U98" s="778">
        <f t="shared" ref="U98" si="146">+U95+U96+U97</f>
        <v>0</v>
      </c>
      <c r="V98" s="778">
        <f t="shared" ref="V98" si="147">+V95+V96+V97</f>
        <v>0</v>
      </c>
      <c r="W98" s="779">
        <f>IF(Q98=0,0,((V98/Q98)-1)*100)</f>
        <v>0</v>
      </c>
      <c r="Y98" s="770"/>
      <c r="Z98" s="770"/>
    </row>
    <row r="99" spans="1:27" ht="13.5" thickTop="1">
      <c r="A99" s="764"/>
      <c r="B99" s="765"/>
      <c r="C99" s="764"/>
      <c r="D99" s="764"/>
      <c r="E99" s="764"/>
      <c r="F99" s="764"/>
      <c r="G99" s="764"/>
      <c r="H99" s="764"/>
      <c r="I99" s="766"/>
      <c r="J99" s="764"/>
      <c r="L99" s="677" t="s">
        <v>24</v>
      </c>
      <c r="M99" s="705">
        <v>0</v>
      </c>
      <c r="N99" s="709">
        <v>0</v>
      </c>
      <c r="O99" s="769">
        <v>0</v>
      </c>
      <c r="P99" s="747">
        <v>0</v>
      </c>
      <c r="Q99" s="768">
        <v>0</v>
      </c>
      <c r="R99" s="705">
        <v>0</v>
      </c>
      <c r="S99" s="709">
        <v>0</v>
      </c>
      <c r="T99" s="769">
        <v>0</v>
      </c>
      <c r="U99" s="747">
        <v>0</v>
      </c>
      <c r="V99" s="768">
        <f>T99+U99</f>
        <v>0</v>
      </c>
      <c r="W99" s="708">
        <f>IF(Q99=0,0,((V99/Q99)-1)*100)</f>
        <v>0</v>
      </c>
    </row>
    <row r="100" spans="1:27">
      <c r="A100" s="764"/>
      <c r="B100" s="765"/>
      <c r="C100" s="764"/>
      <c r="D100" s="764"/>
      <c r="E100" s="764"/>
      <c r="F100" s="764"/>
      <c r="G100" s="764"/>
      <c r="H100" s="764"/>
      <c r="I100" s="766"/>
      <c r="J100" s="764"/>
      <c r="L100" s="677" t="s">
        <v>25</v>
      </c>
      <c r="M100" s="705">
        <v>0</v>
      </c>
      <c r="N100" s="709">
        <v>0</v>
      </c>
      <c r="O100" s="769">
        <v>0</v>
      </c>
      <c r="P100" s="711">
        <v>0</v>
      </c>
      <c r="Q100" s="768">
        <v>0</v>
      </c>
      <c r="R100" s="705">
        <v>0</v>
      </c>
      <c r="S100" s="709">
        <v>0</v>
      </c>
      <c r="T100" s="769">
        <v>0</v>
      </c>
      <c r="U100" s="711">
        <v>0</v>
      </c>
      <c r="V100" s="768">
        <f t="shared" ref="V100" si="148">T100+U100</f>
        <v>0</v>
      </c>
      <c r="W100" s="708">
        <f t="shared" ref="W100" si="149">IF(Q100=0,0,((V100/Q100)-1)*100)</f>
        <v>0</v>
      </c>
    </row>
    <row r="101" spans="1:27" ht="13.5" thickBot="1">
      <c r="A101" s="780"/>
      <c r="B101" s="765"/>
      <c r="C101" s="764"/>
      <c r="D101" s="764"/>
      <c r="E101" s="764"/>
      <c r="F101" s="764"/>
      <c r="G101" s="764"/>
      <c r="H101" s="764"/>
      <c r="I101" s="766"/>
      <c r="J101" s="780"/>
      <c r="L101" s="677" t="s">
        <v>26</v>
      </c>
      <c r="M101" s="705">
        <v>0</v>
      </c>
      <c r="N101" s="709">
        <v>0</v>
      </c>
      <c r="O101" s="769">
        <f>+M101+N101</f>
        <v>0</v>
      </c>
      <c r="P101" s="711">
        <v>0</v>
      </c>
      <c r="Q101" s="768">
        <f>O101+P101</f>
        <v>0</v>
      </c>
      <c r="R101" s="705">
        <v>0</v>
      </c>
      <c r="S101" s="709">
        <v>0</v>
      </c>
      <c r="T101" s="769">
        <f>+R101+S101</f>
        <v>0</v>
      </c>
      <c r="U101" s="711">
        <v>0</v>
      </c>
      <c r="V101" s="768">
        <f>T101+U101</f>
        <v>0</v>
      </c>
      <c r="W101" s="708">
        <f>IF(Q101=0,0,((V101/Q101)-1)*100)</f>
        <v>0</v>
      </c>
    </row>
    <row r="102" spans="1:27" ht="14.25" thickTop="1" thickBot="1">
      <c r="A102" s="764"/>
      <c r="B102" s="765"/>
      <c r="C102" s="764"/>
      <c r="D102" s="764"/>
      <c r="E102" s="764"/>
      <c r="F102" s="764"/>
      <c r="G102" s="764"/>
      <c r="H102" s="764"/>
      <c r="I102" s="766"/>
      <c r="J102" s="764"/>
      <c r="L102" s="771" t="s">
        <v>27</v>
      </c>
      <c r="M102" s="772">
        <f>+M99+M100+M101</f>
        <v>0</v>
      </c>
      <c r="N102" s="773">
        <f t="shared" ref="N102:V102" si="150">+N99+N100+N101</f>
        <v>0</v>
      </c>
      <c r="O102" s="772">
        <f t="shared" si="150"/>
        <v>0</v>
      </c>
      <c r="P102" s="772">
        <f t="shared" si="150"/>
        <v>0</v>
      </c>
      <c r="Q102" s="772">
        <f t="shared" si="150"/>
        <v>0</v>
      </c>
      <c r="R102" s="772">
        <f t="shared" si="150"/>
        <v>0</v>
      </c>
      <c r="S102" s="773">
        <f t="shared" si="150"/>
        <v>0</v>
      </c>
      <c r="T102" s="772">
        <f t="shared" si="150"/>
        <v>0</v>
      </c>
      <c r="U102" s="772">
        <f t="shared" si="150"/>
        <v>0</v>
      </c>
      <c r="V102" s="772">
        <f t="shared" si="150"/>
        <v>0</v>
      </c>
      <c r="W102" s="775">
        <f>IF(Q102=0,0,((V102/Q102)-1)*100)</f>
        <v>0</v>
      </c>
    </row>
    <row r="103" spans="1:27" s="670" customFormat="1" ht="14.25" thickTop="1" thickBot="1">
      <c r="A103" s="764"/>
      <c r="B103" s="765"/>
      <c r="C103" s="764"/>
      <c r="D103" s="764"/>
      <c r="E103" s="764"/>
      <c r="F103" s="764"/>
      <c r="G103" s="764"/>
      <c r="H103" s="764"/>
      <c r="I103" s="766"/>
      <c r="J103" s="764"/>
      <c r="L103" s="771" t="s">
        <v>92</v>
      </c>
      <c r="M103" s="772">
        <f>+M94+M98+M99+M100+M101</f>
        <v>0</v>
      </c>
      <c r="N103" s="773">
        <f t="shared" ref="N103:V103" si="151">+N94+N98+N99+N100+N101</f>
        <v>0</v>
      </c>
      <c r="O103" s="772">
        <f t="shared" si="151"/>
        <v>0</v>
      </c>
      <c r="P103" s="772">
        <f t="shared" si="151"/>
        <v>0</v>
      </c>
      <c r="Q103" s="772">
        <f t="shared" si="151"/>
        <v>0</v>
      </c>
      <c r="R103" s="772">
        <f t="shared" si="151"/>
        <v>0</v>
      </c>
      <c r="S103" s="773">
        <f t="shared" si="151"/>
        <v>0</v>
      </c>
      <c r="T103" s="772">
        <f t="shared" si="151"/>
        <v>0</v>
      </c>
      <c r="U103" s="772">
        <f t="shared" si="151"/>
        <v>0</v>
      </c>
      <c r="V103" s="774">
        <f t="shared" si="151"/>
        <v>0</v>
      </c>
      <c r="W103" s="775">
        <f>IF(Q103=0,0,((V103/Q103)-1)*100)</f>
        <v>0</v>
      </c>
      <c r="X103" s="672"/>
      <c r="Y103" s="770"/>
      <c r="Z103" s="770"/>
      <c r="AA103" s="734"/>
    </row>
    <row r="104" spans="1:27" ht="14.25" thickTop="1" thickBot="1">
      <c r="A104" s="764"/>
      <c r="B104" s="765"/>
      <c r="C104" s="764"/>
      <c r="D104" s="764"/>
      <c r="E104" s="764"/>
      <c r="F104" s="764"/>
      <c r="G104" s="764"/>
      <c r="H104" s="764"/>
      <c r="I104" s="766"/>
      <c r="J104" s="764"/>
      <c r="L104" s="771" t="s">
        <v>89</v>
      </c>
      <c r="M104" s="772">
        <f>+M90+M94+M98+M102</f>
        <v>0</v>
      </c>
      <c r="N104" s="773">
        <f t="shared" ref="N104:V104" si="152">+N90+N94+N98+N102</f>
        <v>0</v>
      </c>
      <c r="O104" s="772">
        <f t="shared" si="152"/>
        <v>0</v>
      </c>
      <c r="P104" s="772">
        <f t="shared" si="152"/>
        <v>0</v>
      </c>
      <c r="Q104" s="774">
        <f t="shared" si="152"/>
        <v>0</v>
      </c>
      <c r="R104" s="772">
        <f t="shared" si="152"/>
        <v>0</v>
      </c>
      <c r="S104" s="773">
        <f t="shared" si="152"/>
        <v>0</v>
      </c>
      <c r="T104" s="772">
        <f t="shared" si="152"/>
        <v>0</v>
      </c>
      <c r="U104" s="772">
        <f t="shared" si="152"/>
        <v>0</v>
      </c>
      <c r="V104" s="774">
        <f t="shared" si="152"/>
        <v>0</v>
      </c>
      <c r="W104" s="775">
        <f>IF(Q104=0,0,((V104/Q104)-1)*100)</f>
        <v>0</v>
      </c>
      <c r="Y104" s="770"/>
      <c r="Z104" s="770"/>
    </row>
    <row r="105" spans="1:27" ht="14.25" thickTop="1" thickBot="1">
      <c r="A105" s="764"/>
      <c r="B105" s="765"/>
      <c r="C105" s="764"/>
      <c r="D105" s="764"/>
      <c r="E105" s="764"/>
      <c r="F105" s="764"/>
      <c r="G105" s="764"/>
      <c r="H105" s="764"/>
      <c r="I105" s="766"/>
      <c r="J105" s="764"/>
      <c r="L105" s="753" t="s">
        <v>59</v>
      </c>
      <c r="M105" s="670"/>
      <c r="N105" s="670"/>
      <c r="O105" s="670"/>
      <c r="P105" s="670"/>
      <c r="Q105" s="670"/>
      <c r="R105" s="670"/>
      <c r="S105" s="670"/>
      <c r="T105" s="670"/>
      <c r="U105" s="670"/>
      <c r="V105" s="670"/>
      <c r="W105" s="674"/>
    </row>
    <row r="106" spans="1:27" ht="13.5" thickTop="1">
      <c r="B106" s="765"/>
      <c r="C106" s="764"/>
      <c r="D106" s="764"/>
      <c r="E106" s="764"/>
      <c r="F106" s="764"/>
      <c r="G106" s="764"/>
      <c r="H106" s="764"/>
      <c r="I106" s="766"/>
      <c r="L106" s="1596" t="s">
        <v>44</v>
      </c>
      <c r="M106" s="1597"/>
      <c r="N106" s="1597"/>
      <c r="O106" s="1597"/>
      <c r="P106" s="1597"/>
      <c r="Q106" s="1597"/>
      <c r="R106" s="1597"/>
      <c r="S106" s="1597"/>
      <c r="T106" s="1597"/>
      <c r="U106" s="1597"/>
      <c r="V106" s="1597"/>
      <c r="W106" s="1598"/>
    </row>
    <row r="107" spans="1:27" ht="13.5" thickBot="1">
      <c r="B107" s="765"/>
      <c r="C107" s="764"/>
      <c r="D107" s="764"/>
      <c r="E107" s="764"/>
      <c r="F107" s="764"/>
      <c r="G107" s="764"/>
      <c r="H107" s="764"/>
      <c r="I107" s="766"/>
      <c r="L107" s="1599" t="s">
        <v>45</v>
      </c>
      <c r="M107" s="1600"/>
      <c r="N107" s="1600"/>
      <c r="O107" s="1600"/>
      <c r="P107" s="1600"/>
      <c r="Q107" s="1600"/>
      <c r="R107" s="1600"/>
      <c r="S107" s="1600"/>
      <c r="T107" s="1600"/>
      <c r="U107" s="1600"/>
      <c r="V107" s="1600"/>
      <c r="W107" s="1601"/>
    </row>
    <row r="108" spans="1:27" ht="14.25" thickTop="1" thickBot="1">
      <c r="B108" s="765"/>
      <c r="C108" s="764"/>
      <c r="D108" s="764"/>
      <c r="E108" s="764"/>
      <c r="F108" s="764"/>
      <c r="G108" s="764"/>
      <c r="H108" s="764"/>
      <c r="I108" s="766"/>
      <c r="L108" s="673"/>
      <c r="M108" s="670"/>
      <c r="N108" s="670"/>
      <c r="O108" s="670"/>
      <c r="P108" s="670"/>
      <c r="Q108" s="670"/>
      <c r="R108" s="670"/>
      <c r="S108" s="670"/>
      <c r="T108" s="670"/>
      <c r="U108" s="670"/>
      <c r="V108" s="670"/>
      <c r="W108" s="757" t="s">
        <v>40</v>
      </c>
    </row>
    <row r="109" spans="1:27" ht="14.25" thickTop="1" thickBot="1">
      <c r="B109" s="673"/>
      <c r="C109" s="670"/>
      <c r="D109" s="670"/>
      <c r="E109" s="670"/>
      <c r="F109" s="670"/>
      <c r="G109" s="670"/>
      <c r="H109" s="670"/>
      <c r="I109" s="674"/>
      <c r="L109" s="675"/>
      <c r="M109" s="1608" t="s">
        <v>90</v>
      </c>
      <c r="N109" s="1609"/>
      <c r="O109" s="1609"/>
      <c r="P109" s="1609"/>
      <c r="Q109" s="1610"/>
      <c r="R109" s="1608" t="s">
        <v>91</v>
      </c>
      <c r="S109" s="1609"/>
      <c r="T109" s="1609"/>
      <c r="U109" s="1609"/>
      <c r="V109" s="1610"/>
      <c r="W109" s="676" t="s">
        <v>4</v>
      </c>
    </row>
    <row r="110" spans="1:27" ht="13.5" thickTop="1">
      <c r="B110" s="765"/>
      <c r="C110" s="764"/>
      <c r="D110" s="764"/>
      <c r="E110" s="764"/>
      <c r="F110" s="764"/>
      <c r="G110" s="764"/>
      <c r="H110" s="764"/>
      <c r="I110" s="766"/>
      <c r="L110" s="677" t="s">
        <v>5</v>
      </c>
      <c r="M110" s="678"/>
      <c r="N110" s="682"/>
      <c r="O110" s="758"/>
      <c r="P110" s="684"/>
      <c r="Q110" s="759"/>
      <c r="R110" s="678"/>
      <c r="S110" s="682"/>
      <c r="T110" s="758"/>
      <c r="U110" s="684"/>
      <c r="V110" s="759"/>
      <c r="W110" s="681" t="s">
        <v>6</v>
      </c>
    </row>
    <row r="111" spans="1:27" ht="13.5" thickBot="1">
      <c r="B111" s="765"/>
      <c r="C111" s="764"/>
      <c r="D111" s="764"/>
      <c r="E111" s="764"/>
      <c r="F111" s="764"/>
      <c r="G111" s="764"/>
      <c r="H111" s="764"/>
      <c r="I111" s="766"/>
      <c r="L111" s="685"/>
      <c r="M111" s="690" t="s">
        <v>41</v>
      </c>
      <c r="N111" s="691" t="s">
        <v>42</v>
      </c>
      <c r="O111" s="760" t="s">
        <v>43</v>
      </c>
      <c r="P111" s="693" t="s">
        <v>13</v>
      </c>
      <c r="Q111" s="761" t="s">
        <v>9</v>
      </c>
      <c r="R111" s="690" t="s">
        <v>41</v>
      </c>
      <c r="S111" s="691" t="s">
        <v>42</v>
      </c>
      <c r="T111" s="760" t="s">
        <v>43</v>
      </c>
      <c r="U111" s="693" t="s">
        <v>13</v>
      </c>
      <c r="V111" s="761" t="s">
        <v>9</v>
      </c>
      <c r="W111" s="689"/>
    </row>
    <row r="112" spans="1:27" ht="4.5" customHeight="1" thickTop="1">
      <c r="B112" s="765"/>
      <c r="C112" s="764"/>
      <c r="D112" s="764"/>
      <c r="E112" s="764"/>
      <c r="F112" s="764"/>
      <c r="G112" s="764"/>
      <c r="H112" s="764"/>
      <c r="I112" s="766"/>
      <c r="L112" s="677"/>
      <c r="M112" s="698"/>
      <c r="N112" s="699"/>
      <c r="O112" s="762"/>
      <c r="P112" s="701"/>
      <c r="Q112" s="763"/>
      <c r="R112" s="698"/>
      <c r="S112" s="699"/>
      <c r="T112" s="762"/>
      <c r="U112" s="701"/>
      <c r="V112" s="763"/>
      <c r="W112" s="703"/>
    </row>
    <row r="113" spans="1:26">
      <c r="B113" s="765"/>
      <c r="C113" s="764"/>
      <c r="D113" s="764"/>
      <c r="E113" s="764"/>
      <c r="F113" s="764"/>
      <c r="G113" s="764"/>
      <c r="H113" s="764"/>
      <c r="I113" s="766"/>
      <c r="L113" s="677" t="s">
        <v>14</v>
      </c>
      <c r="M113" s="705">
        <v>72</v>
      </c>
      <c r="N113" s="709">
        <v>411</v>
      </c>
      <c r="O113" s="767">
        <f>M113+N113</f>
        <v>483</v>
      </c>
      <c r="P113" s="711">
        <v>0</v>
      </c>
      <c r="Q113" s="768">
        <f>O113+P113</f>
        <v>483</v>
      </c>
      <c r="R113" s="705">
        <v>80</v>
      </c>
      <c r="S113" s="709">
        <v>259</v>
      </c>
      <c r="T113" s="769">
        <f>+R113+S113</f>
        <v>339</v>
      </c>
      <c r="U113" s="711">
        <v>0</v>
      </c>
      <c r="V113" s="768">
        <f>T113+U113</f>
        <v>339</v>
      </c>
      <c r="W113" s="708">
        <f t="shared" ref="W113:W117" si="153">IF(Q113=0,0,((V113/Q113)-1)*100)</f>
        <v>-29.813664596273291</v>
      </c>
    </row>
    <row r="114" spans="1:26">
      <c r="B114" s="765"/>
      <c r="C114" s="764"/>
      <c r="D114" s="764"/>
      <c r="E114" s="764"/>
      <c r="F114" s="764"/>
      <c r="G114" s="764"/>
      <c r="H114" s="764"/>
      <c r="I114" s="766"/>
      <c r="L114" s="677" t="s">
        <v>15</v>
      </c>
      <c r="M114" s="705">
        <v>67</v>
      </c>
      <c r="N114" s="709">
        <v>324</v>
      </c>
      <c r="O114" s="767">
        <f>M114+N114</f>
        <v>391</v>
      </c>
      <c r="P114" s="711">
        <v>0</v>
      </c>
      <c r="Q114" s="768">
        <f>O114+P114</f>
        <v>391</v>
      </c>
      <c r="R114" s="705">
        <v>77</v>
      </c>
      <c r="S114" s="709">
        <v>253</v>
      </c>
      <c r="T114" s="769">
        <f>+R114+S114</f>
        <v>330</v>
      </c>
      <c r="U114" s="711">
        <v>0</v>
      </c>
      <c r="V114" s="768">
        <f>T114+U114</f>
        <v>330</v>
      </c>
      <c r="W114" s="708">
        <f t="shared" si="153"/>
        <v>-15.601023017902815</v>
      </c>
    </row>
    <row r="115" spans="1:26" ht="13.5" thickBot="1">
      <c r="B115" s="765"/>
      <c r="C115" s="764"/>
      <c r="D115" s="764"/>
      <c r="E115" s="764"/>
      <c r="F115" s="764"/>
      <c r="G115" s="764"/>
      <c r="H115" s="764"/>
      <c r="I115" s="766"/>
      <c r="L115" s="685" t="s">
        <v>16</v>
      </c>
      <c r="M115" s="705">
        <v>81</v>
      </c>
      <c r="N115" s="709">
        <v>370</v>
      </c>
      <c r="O115" s="767">
        <f>+M115+N115</f>
        <v>451</v>
      </c>
      <c r="P115" s="711">
        <v>0</v>
      </c>
      <c r="Q115" s="768">
        <f>O115+P115</f>
        <v>451</v>
      </c>
      <c r="R115" s="705">
        <v>88</v>
      </c>
      <c r="S115" s="709">
        <v>314</v>
      </c>
      <c r="T115" s="769">
        <f>+R115+S115</f>
        <v>402</v>
      </c>
      <c r="U115" s="711">
        <v>0</v>
      </c>
      <c r="V115" s="768">
        <f>T115+U115</f>
        <v>402</v>
      </c>
      <c r="W115" s="708">
        <f t="shared" si="153"/>
        <v>-10.864745011086473</v>
      </c>
    </row>
    <row r="116" spans="1:26" ht="14.25" thickTop="1" thickBot="1">
      <c r="B116" s="765"/>
      <c r="C116" s="764"/>
      <c r="D116" s="764"/>
      <c r="E116" s="764"/>
      <c r="F116" s="764"/>
      <c r="G116" s="764"/>
      <c r="H116" s="764"/>
      <c r="I116" s="766"/>
      <c r="L116" s="771" t="s">
        <v>17</v>
      </c>
      <c r="M116" s="772">
        <f>+M113+M114+M115</f>
        <v>220</v>
      </c>
      <c r="N116" s="773">
        <f>+N113+N114+N115</f>
        <v>1105</v>
      </c>
      <c r="O116" s="772">
        <f t="shared" ref="O116:Q116" si="154">O113+O114+O115</f>
        <v>1325</v>
      </c>
      <c r="P116" s="772">
        <f t="shared" si="154"/>
        <v>0</v>
      </c>
      <c r="Q116" s="774">
        <f t="shared" si="154"/>
        <v>1325</v>
      </c>
      <c r="R116" s="772">
        <f>+R113+R114+R115</f>
        <v>245</v>
      </c>
      <c r="S116" s="773">
        <f>+S113+S114+S115</f>
        <v>826</v>
      </c>
      <c r="T116" s="772">
        <f t="shared" ref="T116:V116" si="155">T113+T114+T115</f>
        <v>1071</v>
      </c>
      <c r="U116" s="772">
        <f t="shared" si="155"/>
        <v>0</v>
      </c>
      <c r="V116" s="774">
        <f t="shared" si="155"/>
        <v>1071</v>
      </c>
      <c r="W116" s="775">
        <f t="shared" si="153"/>
        <v>-19.169811320754715</v>
      </c>
      <c r="Y116" s="770"/>
      <c r="Z116" s="770"/>
    </row>
    <row r="117" spans="1:26" ht="13.5" thickTop="1">
      <c r="B117" s="765"/>
      <c r="C117" s="764"/>
      <c r="D117" s="764"/>
      <c r="E117" s="764"/>
      <c r="F117" s="764"/>
      <c r="G117" s="764"/>
      <c r="H117" s="764"/>
      <c r="I117" s="766"/>
      <c r="L117" s="677" t="s">
        <v>18</v>
      </c>
      <c r="M117" s="705">
        <v>61</v>
      </c>
      <c r="N117" s="709">
        <v>319</v>
      </c>
      <c r="O117" s="767">
        <f>+M117+N117</f>
        <v>380</v>
      </c>
      <c r="P117" s="711">
        <v>0</v>
      </c>
      <c r="Q117" s="768">
        <f>O117+P117</f>
        <v>380</v>
      </c>
      <c r="R117" s="705">
        <v>74</v>
      </c>
      <c r="S117" s="709">
        <v>350</v>
      </c>
      <c r="T117" s="767">
        <f>+R117+S117</f>
        <v>424</v>
      </c>
      <c r="U117" s="711">
        <v>0</v>
      </c>
      <c r="V117" s="768">
        <f>T117+U117</f>
        <v>424</v>
      </c>
      <c r="W117" s="708">
        <f t="shared" si="153"/>
        <v>11.578947368421044</v>
      </c>
      <c r="Y117" s="770"/>
      <c r="Z117" s="770"/>
    </row>
    <row r="118" spans="1:26">
      <c r="B118" s="765"/>
      <c r="C118" s="764"/>
      <c r="D118" s="764"/>
      <c r="E118" s="764"/>
      <c r="F118" s="764"/>
      <c r="G118" s="764"/>
      <c r="H118" s="764"/>
      <c r="I118" s="766"/>
      <c r="L118" s="677" t="s">
        <v>19</v>
      </c>
      <c r="M118" s="705">
        <v>72</v>
      </c>
      <c r="N118" s="709">
        <v>342</v>
      </c>
      <c r="O118" s="767">
        <f>+M118+N118</f>
        <v>414</v>
      </c>
      <c r="P118" s="711">
        <v>0</v>
      </c>
      <c r="Q118" s="768">
        <f>O118+P118</f>
        <v>414</v>
      </c>
      <c r="R118" s="705">
        <v>79</v>
      </c>
      <c r="S118" s="709">
        <v>326</v>
      </c>
      <c r="T118" s="767">
        <f>+R118+S118</f>
        <v>405</v>
      </c>
      <c r="U118" s="711">
        <v>0</v>
      </c>
      <c r="V118" s="768">
        <f>T118+U118</f>
        <v>405</v>
      </c>
      <c r="W118" s="708">
        <f t="shared" ref="W118:W122" si="156">IF(Q118=0,0,((V118/Q118)-1)*100)</f>
        <v>-2.1739130434782594</v>
      </c>
      <c r="Y118" s="770"/>
      <c r="Z118" s="770"/>
    </row>
    <row r="119" spans="1:26" ht="13.5" thickBot="1">
      <c r="B119" s="765"/>
      <c r="C119" s="764"/>
      <c r="D119" s="764"/>
      <c r="E119" s="764"/>
      <c r="F119" s="764"/>
      <c r="G119" s="764"/>
      <c r="H119" s="764"/>
      <c r="I119" s="766"/>
      <c r="L119" s="677" t="s">
        <v>20</v>
      </c>
      <c r="M119" s="705">
        <v>79</v>
      </c>
      <c r="N119" s="709">
        <v>390</v>
      </c>
      <c r="O119" s="767">
        <f>+M119+N119</f>
        <v>469</v>
      </c>
      <c r="P119" s="711">
        <v>0</v>
      </c>
      <c r="Q119" s="768">
        <f>O119+P119</f>
        <v>469</v>
      </c>
      <c r="R119" s="705">
        <v>88</v>
      </c>
      <c r="S119" s="709">
        <v>323</v>
      </c>
      <c r="T119" s="767">
        <f>+R119+S119</f>
        <v>411</v>
      </c>
      <c r="U119" s="711">
        <v>0</v>
      </c>
      <c r="V119" s="768">
        <f>T119+U119</f>
        <v>411</v>
      </c>
      <c r="W119" s="708">
        <f t="shared" si="156"/>
        <v>-12.366737739872068</v>
      </c>
      <c r="Y119" s="770"/>
      <c r="Z119" s="770"/>
    </row>
    <row r="120" spans="1:26" ht="14.25" thickTop="1" thickBot="1">
      <c r="A120" s="764"/>
      <c r="B120" s="765"/>
      <c r="C120" s="764"/>
      <c r="D120" s="764"/>
      <c r="E120" s="764"/>
      <c r="F120" s="764"/>
      <c r="G120" s="764"/>
      <c r="H120" s="764"/>
      <c r="I120" s="766"/>
      <c r="J120" s="764"/>
      <c r="L120" s="771" t="s">
        <v>87</v>
      </c>
      <c r="M120" s="772">
        <f>+M117+M118+M119</f>
        <v>212</v>
      </c>
      <c r="N120" s="773">
        <f t="shared" ref="N120:V120" si="157">+N117+N118+N119</f>
        <v>1051</v>
      </c>
      <c r="O120" s="772">
        <f t="shared" si="157"/>
        <v>1263</v>
      </c>
      <c r="P120" s="772">
        <f t="shared" si="157"/>
        <v>0</v>
      </c>
      <c r="Q120" s="774">
        <f t="shared" si="157"/>
        <v>1263</v>
      </c>
      <c r="R120" s="772">
        <f t="shared" si="157"/>
        <v>241</v>
      </c>
      <c r="S120" s="773">
        <f t="shared" si="157"/>
        <v>999</v>
      </c>
      <c r="T120" s="772">
        <f t="shared" si="157"/>
        <v>1240</v>
      </c>
      <c r="U120" s="772">
        <f t="shared" si="157"/>
        <v>0</v>
      </c>
      <c r="V120" s="774">
        <f t="shared" si="157"/>
        <v>1240</v>
      </c>
      <c r="W120" s="775">
        <f t="shared" si="156"/>
        <v>-1.82106096595408</v>
      </c>
      <c r="Y120" s="770"/>
      <c r="Z120" s="770"/>
    </row>
    <row r="121" spans="1:26" ht="13.5" thickTop="1">
      <c r="B121" s="765"/>
      <c r="C121" s="764"/>
      <c r="D121" s="764"/>
      <c r="E121" s="764"/>
      <c r="F121" s="764"/>
      <c r="G121" s="764"/>
      <c r="H121" s="764"/>
      <c r="I121" s="766"/>
      <c r="L121" s="677" t="s">
        <v>21</v>
      </c>
      <c r="M121" s="705">
        <v>81</v>
      </c>
      <c r="N121" s="709">
        <v>346</v>
      </c>
      <c r="O121" s="767">
        <f>+M121+N121</f>
        <v>427</v>
      </c>
      <c r="P121" s="711">
        <v>0</v>
      </c>
      <c r="Q121" s="768">
        <f>O121+P121</f>
        <v>427</v>
      </c>
      <c r="R121" s="705">
        <v>62</v>
      </c>
      <c r="S121" s="709">
        <v>262</v>
      </c>
      <c r="T121" s="767">
        <f>+R121+S121</f>
        <v>324</v>
      </c>
      <c r="U121" s="711">
        <v>0</v>
      </c>
      <c r="V121" s="768">
        <f>T121+U121</f>
        <v>324</v>
      </c>
      <c r="W121" s="708">
        <f t="shared" si="156"/>
        <v>-24.121779859484782</v>
      </c>
      <c r="Y121" s="770"/>
      <c r="Z121" s="770"/>
    </row>
    <row r="122" spans="1:26">
      <c r="B122" s="765"/>
      <c r="C122" s="764"/>
      <c r="D122" s="764"/>
      <c r="E122" s="764"/>
      <c r="F122" s="764"/>
      <c r="G122" s="764"/>
      <c r="H122" s="764"/>
      <c r="I122" s="766"/>
      <c r="L122" s="677" t="s">
        <v>88</v>
      </c>
      <c r="M122" s="705">
        <v>76</v>
      </c>
      <c r="N122" s="709">
        <v>313</v>
      </c>
      <c r="O122" s="767">
        <f>+M122+N122</f>
        <v>389</v>
      </c>
      <c r="P122" s="711">
        <v>0</v>
      </c>
      <c r="Q122" s="768">
        <f>O122+P122</f>
        <v>389</v>
      </c>
      <c r="R122" s="705">
        <v>62</v>
      </c>
      <c r="S122" s="709">
        <v>292</v>
      </c>
      <c r="T122" s="767">
        <f>+R122+S122</f>
        <v>354</v>
      </c>
      <c r="U122" s="711">
        <v>0</v>
      </c>
      <c r="V122" s="768">
        <f>T122+U122</f>
        <v>354</v>
      </c>
      <c r="W122" s="708">
        <f t="shared" si="156"/>
        <v>-8.9974293059125969</v>
      </c>
      <c r="Y122" s="770"/>
      <c r="Z122" s="770"/>
    </row>
    <row r="123" spans="1:26" ht="13.5" thickBot="1">
      <c r="B123" s="765"/>
      <c r="C123" s="764"/>
      <c r="D123" s="764"/>
      <c r="E123" s="764"/>
      <c r="F123" s="764"/>
      <c r="G123" s="764"/>
      <c r="H123" s="764"/>
      <c r="I123" s="766"/>
      <c r="L123" s="677" t="s">
        <v>22</v>
      </c>
      <c r="M123" s="705">
        <v>80</v>
      </c>
      <c r="N123" s="709">
        <v>300</v>
      </c>
      <c r="O123" s="769">
        <f>+M123+N123</f>
        <v>380</v>
      </c>
      <c r="P123" s="716">
        <v>0</v>
      </c>
      <c r="Q123" s="768">
        <f>O123+P123</f>
        <v>380</v>
      </c>
      <c r="R123" s="705">
        <v>62</v>
      </c>
      <c r="S123" s="709">
        <v>340</v>
      </c>
      <c r="T123" s="769">
        <f>+R123+S123</f>
        <v>402</v>
      </c>
      <c r="U123" s="716">
        <v>0</v>
      </c>
      <c r="V123" s="768">
        <f>T123+U123</f>
        <v>402</v>
      </c>
      <c r="W123" s="708">
        <f t="shared" ref="W123:W124" si="158">IF(Q123=0,0,((V123/Q123)-1)*100)</f>
        <v>5.7894736842105221</v>
      </c>
      <c r="Y123" s="770"/>
      <c r="Z123" s="770"/>
    </row>
    <row r="124" spans="1:26" ht="14.25" thickTop="1" thickBot="1">
      <c r="A124" s="764"/>
      <c r="B124" s="765"/>
      <c r="C124" s="764"/>
      <c r="D124" s="764"/>
      <c r="E124" s="764"/>
      <c r="F124" s="764"/>
      <c r="G124" s="764"/>
      <c r="H124" s="764"/>
      <c r="I124" s="766"/>
      <c r="J124" s="764"/>
      <c r="L124" s="776" t="s">
        <v>60</v>
      </c>
      <c r="M124" s="777">
        <f>+M121+M122+M123</f>
        <v>237</v>
      </c>
      <c r="N124" s="777">
        <f t="shared" ref="N124" si="159">+N121+N122+N123</f>
        <v>959</v>
      </c>
      <c r="O124" s="778">
        <f t="shared" ref="O124" si="160">+O121+O122+O123</f>
        <v>1196</v>
      </c>
      <c r="P124" s="778">
        <f t="shared" ref="P124" si="161">+P121+P122+P123</f>
        <v>0</v>
      </c>
      <c r="Q124" s="778">
        <f t="shared" ref="Q124" si="162">+Q121+Q122+Q123</f>
        <v>1196</v>
      </c>
      <c r="R124" s="777">
        <f t="shared" ref="R124" si="163">+R121+R122+R123</f>
        <v>186</v>
      </c>
      <c r="S124" s="777">
        <f t="shared" ref="S124" si="164">+S121+S122+S123</f>
        <v>894</v>
      </c>
      <c r="T124" s="778">
        <f t="shared" ref="T124" si="165">+T121+T122+T123</f>
        <v>1080</v>
      </c>
      <c r="U124" s="778">
        <f t="shared" ref="U124" si="166">+U121+U122+U123</f>
        <v>0</v>
      </c>
      <c r="V124" s="778">
        <f t="shared" ref="V124" si="167">+V121+V122+V123</f>
        <v>1080</v>
      </c>
      <c r="W124" s="779">
        <f t="shared" si="158"/>
        <v>-9.6989966555183997</v>
      </c>
      <c r="Y124" s="770"/>
      <c r="Z124" s="770"/>
    </row>
    <row r="125" spans="1:26" ht="13.5" thickTop="1">
      <c r="A125" s="781"/>
      <c r="B125" s="782"/>
      <c r="C125" s="783"/>
      <c r="D125" s="783"/>
      <c r="E125" s="783"/>
      <c r="F125" s="783"/>
      <c r="G125" s="783"/>
      <c r="H125" s="783"/>
      <c r="I125" s="766"/>
      <c r="J125" s="781"/>
      <c r="K125" s="781"/>
      <c r="L125" s="677" t="s">
        <v>24</v>
      </c>
      <c r="M125" s="705">
        <v>82</v>
      </c>
      <c r="N125" s="709">
        <v>362</v>
      </c>
      <c r="O125" s="769">
        <f>+M125+N125</f>
        <v>444</v>
      </c>
      <c r="P125" s="747">
        <v>0</v>
      </c>
      <c r="Q125" s="768">
        <f>O125+P125</f>
        <v>444</v>
      </c>
      <c r="R125" s="705">
        <v>69</v>
      </c>
      <c r="S125" s="709">
        <v>300</v>
      </c>
      <c r="T125" s="769">
        <f>+R125+S125</f>
        <v>369</v>
      </c>
      <c r="U125" s="747">
        <v>0</v>
      </c>
      <c r="V125" s="768">
        <f>T125+U125</f>
        <v>369</v>
      </c>
      <c r="W125" s="708">
        <f>IF(Q125=0,0,((V125/Q125)-1)*100)</f>
        <v>-16.891891891891898</v>
      </c>
    </row>
    <row r="126" spans="1:26" ht="13.5" customHeight="1">
      <c r="A126" s="781"/>
      <c r="B126" s="784"/>
      <c r="C126" s="785"/>
      <c r="D126" s="785"/>
      <c r="E126" s="785"/>
      <c r="F126" s="785"/>
      <c r="G126" s="785"/>
      <c r="H126" s="785"/>
      <c r="I126" s="766"/>
      <c r="J126" s="781"/>
      <c r="K126" s="781"/>
      <c r="L126" s="677" t="s">
        <v>25</v>
      </c>
      <c r="M126" s="705">
        <v>92</v>
      </c>
      <c r="N126" s="709">
        <v>328</v>
      </c>
      <c r="O126" s="769">
        <f>+M126+N126</f>
        <v>420</v>
      </c>
      <c r="P126" s="711">
        <v>0</v>
      </c>
      <c r="Q126" s="768">
        <f>O126+P126</f>
        <v>420</v>
      </c>
      <c r="R126" s="705">
        <v>85</v>
      </c>
      <c r="S126" s="709">
        <v>283</v>
      </c>
      <c r="T126" s="769">
        <f>+R126+S126</f>
        <v>368</v>
      </c>
      <c r="U126" s="711">
        <v>0</v>
      </c>
      <c r="V126" s="768">
        <f>T126+U126</f>
        <v>368</v>
      </c>
      <c r="W126" s="708">
        <f t="shared" ref="W126" si="168">IF(Q126=0,0,((V126/Q126)-1)*100)</f>
        <v>-12.380952380952381</v>
      </c>
    </row>
    <row r="127" spans="1:26" ht="13.5" customHeight="1" thickBot="1">
      <c r="A127" s="781"/>
      <c r="B127" s="784"/>
      <c r="C127" s="785"/>
      <c r="D127" s="785"/>
      <c r="E127" s="785"/>
      <c r="F127" s="785"/>
      <c r="G127" s="785"/>
      <c r="H127" s="785"/>
      <c r="I127" s="766"/>
      <c r="J127" s="781"/>
      <c r="K127" s="781"/>
      <c r="L127" s="677" t="s">
        <v>26</v>
      </c>
      <c r="M127" s="705">
        <v>80</v>
      </c>
      <c r="N127" s="709">
        <v>245</v>
      </c>
      <c r="O127" s="769">
        <f>+M127+N127</f>
        <v>325</v>
      </c>
      <c r="P127" s="711">
        <v>0</v>
      </c>
      <c r="Q127" s="768">
        <f>+O127+P127</f>
        <v>325</v>
      </c>
      <c r="R127" s="705">
        <v>64</v>
      </c>
      <c r="S127" s="709">
        <v>241</v>
      </c>
      <c r="T127" s="769">
        <f>+R127+S127</f>
        <v>305</v>
      </c>
      <c r="U127" s="711">
        <v>0</v>
      </c>
      <c r="V127" s="768">
        <f>+T127+U127</f>
        <v>305</v>
      </c>
      <c r="W127" s="708">
        <f>IF(Q127=0,0,((V127/Q127)-1)*100)</f>
        <v>-6.1538461538461542</v>
      </c>
    </row>
    <row r="128" spans="1:26" ht="14.25" thickTop="1" thickBot="1">
      <c r="A128" s="764"/>
      <c r="B128" s="765"/>
      <c r="C128" s="764"/>
      <c r="D128" s="764"/>
      <c r="E128" s="764"/>
      <c r="F128" s="764"/>
      <c r="G128" s="764"/>
      <c r="H128" s="764"/>
      <c r="I128" s="766"/>
      <c r="J128" s="764"/>
      <c r="L128" s="771" t="s">
        <v>27</v>
      </c>
      <c r="M128" s="772">
        <f>+M125+M126+M127</f>
        <v>254</v>
      </c>
      <c r="N128" s="773">
        <f t="shared" ref="N128" si="169">+N125+N126+N127</f>
        <v>935</v>
      </c>
      <c r="O128" s="772">
        <f t="shared" ref="O128" si="170">+O125+O126+O127</f>
        <v>1189</v>
      </c>
      <c r="P128" s="772">
        <f t="shared" ref="P128" si="171">+P125+P126+P127</f>
        <v>0</v>
      </c>
      <c r="Q128" s="772">
        <f t="shared" ref="Q128" si="172">+Q125+Q126+Q127</f>
        <v>1189</v>
      </c>
      <c r="R128" s="772">
        <f t="shared" ref="R128" si="173">+R125+R126+R127</f>
        <v>218</v>
      </c>
      <c r="S128" s="773">
        <f t="shared" ref="S128" si="174">+S125+S126+S127</f>
        <v>824</v>
      </c>
      <c r="T128" s="772">
        <f t="shared" ref="T128" si="175">+T125+T126+T127</f>
        <v>1042</v>
      </c>
      <c r="U128" s="772">
        <f t="shared" ref="U128" si="176">+U125+U126+U127</f>
        <v>0</v>
      </c>
      <c r="V128" s="772">
        <f t="shared" ref="V128" si="177">+V125+V126+V127</f>
        <v>1042</v>
      </c>
      <c r="W128" s="775">
        <f>IF(Q128=0,0,((V128/Q128)-1)*100)</f>
        <v>-12.36333052985702</v>
      </c>
    </row>
    <row r="129" spans="1:27" s="670" customFormat="1" ht="14.25" thickTop="1" thickBot="1">
      <c r="A129" s="764"/>
      <c r="B129" s="765"/>
      <c r="C129" s="764"/>
      <c r="D129" s="764"/>
      <c r="E129" s="764"/>
      <c r="F129" s="764"/>
      <c r="G129" s="764"/>
      <c r="H129" s="764"/>
      <c r="I129" s="766"/>
      <c r="J129" s="764"/>
      <c r="L129" s="771" t="s">
        <v>92</v>
      </c>
      <c r="M129" s="772">
        <f>+M120+M124+M125+M126+M127</f>
        <v>703</v>
      </c>
      <c r="N129" s="773">
        <f t="shared" ref="N129:V129" si="178">+N120+N124+N125+N126+N127</f>
        <v>2945</v>
      </c>
      <c r="O129" s="772">
        <f t="shared" si="178"/>
        <v>3648</v>
      </c>
      <c r="P129" s="772">
        <f t="shared" si="178"/>
        <v>0</v>
      </c>
      <c r="Q129" s="772">
        <f t="shared" si="178"/>
        <v>3648</v>
      </c>
      <c r="R129" s="772">
        <f t="shared" si="178"/>
        <v>645</v>
      </c>
      <c r="S129" s="773">
        <f t="shared" si="178"/>
        <v>2717</v>
      </c>
      <c r="T129" s="772">
        <f t="shared" si="178"/>
        <v>3362</v>
      </c>
      <c r="U129" s="772">
        <f t="shared" si="178"/>
        <v>0</v>
      </c>
      <c r="V129" s="774">
        <f t="shared" si="178"/>
        <v>3362</v>
      </c>
      <c r="W129" s="775">
        <f>IF(Q129=0,0,((V129/Q129)-1)*100)</f>
        <v>-7.8399122807017552</v>
      </c>
      <c r="X129" s="672"/>
      <c r="Y129" s="770"/>
      <c r="Z129" s="770"/>
      <c r="AA129" s="734"/>
    </row>
    <row r="130" spans="1:27" ht="14.25" thickTop="1" thickBot="1">
      <c r="A130" s="764"/>
      <c r="B130" s="765"/>
      <c r="C130" s="764"/>
      <c r="D130" s="764"/>
      <c r="E130" s="764"/>
      <c r="F130" s="764"/>
      <c r="G130" s="764"/>
      <c r="H130" s="764"/>
      <c r="I130" s="766"/>
      <c r="J130" s="764"/>
      <c r="L130" s="771" t="s">
        <v>89</v>
      </c>
      <c r="M130" s="772">
        <f>+M116+M120+M124+M128</f>
        <v>923</v>
      </c>
      <c r="N130" s="773">
        <f t="shared" ref="N130:V130" si="179">+N116+N120+N124+N128</f>
        <v>4050</v>
      </c>
      <c r="O130" s="772">
        <f t="shared" si="179"/>
        <v>4973</v>
      </c>
      <c r="P130" s="772">
        <f t="shared" si="179"/>
        <v>0</v>
      </c>
      <c r="Q130" s="774">
        <f t="shared" si="179"/>
        <v>4973</v>
      </c>
      <c r="R130" s="772">
        <f t="shared" si="179"/>
        <v>890</v>
      </c>
      <c r="S130" s="773">
        <f t="shared" si="179"/>
        <v>3543</v>
      </c>
      <c r="T130" s="772">
        <f t="shared" si="179"/>
        <v>4433</v>
      </c>
      <c r="U130" s="772">
        <f t="shared" si="179"/>
        <v>0</v>
      </c>
      <c r="V130" s="774">
        <f t="shared" si="179"/>
        <v>4433</v>
      </c>
      <c r="W130" s="775">
        <f>IF(Q130=0,0,((V130/Q130)-1)*100)</f>
        <v>-10.858636637844354</v>
      </c>
      <c r="Y130" s="770"/>
      <c r="Z130" s="770"/>
    </row>
    <row r="131" spans="1:27" ht="14.25" thickTop="1" thickBot="1">
      <c r="B131" s="765"/>
      <c r="C131" s="764"/>
      <c r="D131" s="764"/>
      <c r="E131" s="764"/>
      <c r="F131" s="764"/>
      <c r="G131" s="764"/>
      <c r="H131" s="764"/>
      <c r="I131" s="766"/>
      <c r="L131" s="753" t="s">
        <v>59</v>
      </c>
      <c r="M131" s="670"/>
      <c r="N131" s="670"/>
      <c r="O131" s="670"/>
      <c r="P131" s="670"/>
      <c r="Q131" s="670"/>
      <c r="R131" s="670"/>
      <c r="S131" s="670"/>
      <c r="T131" s="670"/>
      <c r="U131" s="670"/>
      <c r="V131" s="670"/>
      <c r="W131" s="786"/>
    </row>
    <row r="132" spans="1:27" ht="13.5" thickTop="1">
      <c r="B132" s="765"/>
      <c r="C132" s="764"/>
      <c r="D132" s="764"/>
      <c r="E132" s="764"/>
      <c r="F132" s="764"/>
      <c r="G132" s="764"/>
      <c r="H132" s="764"/>
      <c r="I132" s="766"/>
      <c r="L132" s="1596" t="s">
        <v>46</v>
      </c>
      <c r="M132" s="1597"/>
      <c r="N132" s="1597"/>
      <c r="O132" s="1597"/>
      <c r="P132" s="1597"/>
      <c r="Q132" s="1597"/>
      <c r="R132" s="1597"/>
      <c r="S132" s="1597"/>
      <c r="T132" s="1597"/>
      <c r="U132" s="1597"/>
      <c r="V132" s="1597"/>
      <c r="W132" s="1598"/>
    </row>
    <row r="133" spans="1:27" ht="18" thickBot="1">
      <c r="B133" s="765"/>
      <c r="C133" s="764"/>
      <c r="D133" s="764"/>
      <c r="E133" s="764"/>
      <c r="F133" s="764"/>
      <c r="G133" s="764"/>
      <c r="H133" s="764"/>
      <c r="I133" s="766"/>
      <c r="L133" s="1599" t="s">
        <v>47</v>
      </c>
      <c r="M133" s="1600"/>
      <c r="N133" s="1600"/>
      <c r="O133" s="1600"/>
      <c r="P133" s="1600"/>
      <c r="Q133" s="1600"/>
      <c r="R133" s="1600"/>
      <c r="S133" s="1600"/>
      <c r="T133" s="1600"/>
      <c r="U133" s="1600"/>
      <c r="V133" s="1600"/>
      <c r="W133" s="1601"/>
      <c r="Z133" s="787"/>
    </row>
    <row r="134" spans="1:27" ht="18.75" thickTop="1" thickBot="1">
      <c r="B134" s="765"/>
      <c r="C134" s="764"/>
      <c r="D134" s="764"/>
      <c r="E134" s="764"/>
      <c r="F134" s="764"/>
      <c r="G134" s="764"/>
      <c r="H134" s="764"/>
      <c r="I134" s="766"/>
      <c r="L134" s="673"/>
      <c r="M134" s="670"/>
      <c r="N134" s="670"/>
      <c r="O134" s="670"/>
      <c r="P134" s="670"/>
      <c r="Q134" s="670"/>
      <c r="R134" s="670"/>
      <c r="S134" s="670"/>
      <c r="T134" s="670"/>
      <c r="U134" s="670"/>
      <c r="V134" s="670"/>
      <c r="W134" s="757" t="s">
        <v>40</v>
      </c>
      <c r="Z134" s="788"/>
    </row>
    <row r="135" spans="1:27" ht="14.25" thickTop="1" thickBot="1">
      <c r="B135" s="673"/>
      <c r="C135" s="670"/>
      <c r="D135" s="670"/>
      <c r="E135" s="670"/>
      <c r="F135" s="670"/>
      <c r="G135" s="670"/>
      <c r="H135" s="670"/>
      <c r="I135" s="674"/>
      <c r="L135" s="675"/>
      <c r="M135" s="1608" t="s">
        <v>90</v>
      </c>
      <c r="N135" s="1609"/>
      <c r="O135" s="1609"/>
      <c r="P135" s="1609"/>
      <c r="Q135" s="1610"/>
      <c r="R135" s="1608" t="s">
        <v>91</v>
      </c>
      <c r="S135" s="1609"/>
      <c r="T135" s="1609"/>
      <c r="U135" s="1609"/>
      <c r="V135" s="1610"/>
      <c r="W135" s="676" t="s">
        <v>4</v>
      </c>
    </row>
    <row r="136" spans="1:27" ht="18" thickTop="1">
      <c r="B136" s="765"/>
      <c r="C136" s="764"/>
      <c r="D136" s="764"/>
      <c r="E136" s="764"/>
      <c r="F136" s="764"/>
      <c r="G136" s="764"/>
      <c r="H136" s="764"/>
      <c r="I136" s="766"/>
      <c r="L136" s="677" t="s">
        <v>5</v>
      </c>
      <c r="M136" s="678"/>
      <c r="N136" s="682"/>
      <c r="O136" s="758"/>
      <c r="P136" s="684"/>
      <c r="Q136" s="759"/>
      <c r="R136" s="678"/>
      <c r="S136" s="682"/>
      <c r="T136" s="758"/>
      <c r="U136" s="684"/>
      <c r="V136" s="759"/>
      <c r="W136" s="681" t="s">
        <v>6</v>
      </c>
      <c r="Z136" s="788"/>
    </row>
    <row r="137" spans="1:27" ht="13.5" thickBot="1">
      <c r="B137" s="765"/>
      <c r="C137" s="764"/>
      <c r="D137" s="764"/>
      <c r="E137" s="764"/>
      <c r="F137" s="764"/>
      <c r="G137" s="764"/>
      <c r="H137" s="764"/>
      <c r="I137" s="766"/>
      <c r="L137" s="685"/>
      <c r="M137" s="690" t="s">
        <v>41</v>
      </c>
      <c r="N137" s="691" t="s">
        <v>42</v>
      </c>
      <c r="O137" s="760" t="s">
        <v>43</v>
      </c>
      <c r="P137" s="693" t="s">
        <v>13</v>
      </c>
      <c r="Q137" s="761" t="s">
        <v>9</v>
      </c>
      <c r="R137" s="690" t="s">
        <v>41</v>
      </c>
      <c r="S137" s="691" t="s">
        <v>42</v>
      </c>
      <c r="T137" s="760" t="s">
        <v>43</v>
      </c>
      <c r="U137" s="693" t="s">
        <v>13</v>
      </c>
      <c r="V137" s="761" t="s">
        <v>9</v>
      </c>
      <c r="W137" s="689"/>
    </row>
    <row r="138" spans="1:27" ht="4.5" customHeight="1" thickTop="1">
      <c r="B138" s="765"/>
      <c r="C138" s="764"/>
      <c r="D138" s="764"/>
      <c r="E138" s="764"/>
      <c r="F138" s="764"/>
      <c r="G138" s="764"/>
      <c r="H138" s="764"/>
      <c r="I138" s="766"/>
      <c r="L138" s="677"/>
      <c r="M138" s="698"/>
      <c r="N138" s="699"/>
      <c r="O138" s="762"/>
      <c r="P138" s="701"/>
      <c r="Q138" s="763"/>
      <c r="R138" s="698"/>
      <c r="S138" s="699"/>
      <c r="T138" s="762"/>
      <c r="U138" s="701"/>
      <c r="V138" s="763"/>
      <c r="W138" s="703"/>
    </row>
    <row r="139" spans="1:27">
      <c r="B139" s="765"/>
      <c r="C139" s="764"/>
      <c r="D139" s="764"/>
      <c r="E139" s="764"/>
      <c r="F139" s="764"/>
      <c r="G139" s="764"/>
      <c r="H139" s="764"/>
      <c r="I139" s="766"/>
      <c r="L139" s="677" t="s">
        <v>14</v>
      </c>
      <c r="M139" s="705">
        <f t="shared" ref="M139:N145" si="180">+M87+M113</f>
        <v>72</v>
      </c>
      <c r="N139" s="709">
        <f t="shared" si="180"/>
        <v>411</v>
      </c>
      <c r="O139" s="767">
        <f>+M139+N139</f>
        <v>483</v>
      </c>
      <c r="P139" s="711">
        <f t="shared" ref="P139:P145" si="181">+P87+P113</f>
        <v>0</v>
      </c>
      <c r="Q139" s="768">
        <f>+O139+P139</f>
        <v>483</v>
      </c>
      <c r="R139" s="705">
        <f t="shared" ref="R139:S145" si="182">+R87+R113</f>
        <v>80</v>
      </c>
      <c r="S139" s="709">
        <f t="shared" si="182"/>
        <v>259</v>
      </c>
      <c r="T139" s="767">
        <f>+R139+S139</f>
        <v>339</v>
      </c>
      <c r="U139" s="711">
        <f t="shared" ref="U139:U145" si="183">+U87+U113</f>
        <v>0</v>
      </c>
      <c r="V139" s="768">
        <f>+T139+U139</f>
        <v>339</v>
      </c>
      <c r="W139" s="708">
        <f t="shared" ref="W139:W143" si="184">IF(Q139=0,0,((V139/Q139)-1)*100)</f>
        <v>-29.813664596273291</v>
      </c>
      <c r="Z139" s="770"/>
    </row>
    <row r="140" spans="1:27">
      <c r="B140" s="765"/>
      <c r="C140" s="764"/>
      <c r="D140" s="764"/>
      <c r="E140" s="764"/>
      <c r="F140" s="764"/>
      <c r="G140" s="764"/>
      <c r="H140" s="764"/>
      <c r="I140" s="766"/>
      <c r="L140" s="677" t="s">
        <v>15</v>
      </c>
      <c r="M140" s="705">
        <f t="shared" si="180"/>
        <v>67</v>
      </c>
      <c r="N140" s="709">
        <f t="shared" si="180"/>
        <v>324</v>
      </c>
      <c r="O140" s="767">
        <f t="shared" ref="O140:O141" si="185">+M140+N140</f>
        <v>391</v>
      </c>
      <c r="P140" s="711">
        <f t="shared" si="181"/>
        <v>0</v>
      </c>
      <c r="Q140" s="768">
        <f t="shared" ref="Q140:Q141" si="186">+O140+P140</f>
        <v>391</v>
      </c>
      <c r="R140" s="705">
        <f t="shared" si="182"/>
        <v>77</v>
      </c>
      <c r="S140" s="709">
        <f t="shared" si="182"/>
        <v>253</v>
      </c>
      <c r="T140" s="767">
        <f t="shared" ref="T140:T141" si="187">+R140+S140</f>
        <v>330</v>
      </c>
      <c r="U140" s="711">
        <f t="shared" si="183"/>
        <v>0</v>
      </c>
      <c r="V140" s="768">
        <f t="shared" ref="V140:V141" si="188">+T140+U140</f>
        <v>330</v>
      </c>
      <c r="W140" s="708">
        <f t="shared" si="184"/>
        <v>-15.601023017902815</v>
      </c>
      <c r="Z140" s="770"/>
    </row>
    <row r="141" spans="1:27" ht="13.5" thickBot="1">
      <c r="B141" s="765"/>
      <c r="C141" s="764"/>
      <c r="D141" s="764"/>
      <c r="E141" s="764"/>
      <c r="F141" s="764"/>
      <c r="G141" s="764"/>
      <c r="H141" s="764"/>
      <c r="I141" s="766"/>
      <c r="L141" s="685" t="s">
        <v>16</v>
      </c>
      <c r="M141" s="705">
        <f t="shared" si="180"/>
        <v>81</v>
      </c>
      <c r="N141" s="709">
        <f t="shared" si="180"/>
        <v>370</v>
      </c>
      <c r="O141" s="767">
        <f t="shared" si="185"/>
        <v>451</v>
      </c>
      <c r="P141" s="711">
        <f t="shared" si="181"/>
        <v>0</v>
      </c>
      <c r="Q141" s="768">
        <f t="shared" si="186"/>
        <v>451</v>
      </c>
      <c r="R141" s="705">
        <f t="shared" si="182"/>
        <v>88</v>
      </c>
      <c r="S141" s="709">
        <f t="shared" si="182"/>
        <v>314</v>
      </c>
      <c r="T141" s="767">
        <f t="shared" si="187"/>
        <v>402</v>
      </c>
      <c r="U141" s="711">
        <f t="shared" si="183"/>
        <v>0</v>
      </c>
      <c r="V141" s="768">
        <f t="shared" si="188"/>
        <v>402</v>
      </c>
      <c r="W141" s="708">
        <f t="shared" si="184"/>
        <v>-10.864745011086473</v>
      </c>
      <c r="Z141" s="770"/>
    </row>
    <row r="142" spans="1:27" ht="14.25" thickTop="1" thickBot="1">
      <c r="B142" s="765"/>
      <c r="C142" s="764"/>
      <c r="D142" s="764"/>
      <c r="E142" s="764"/>
      <c r="F142" s="764"/>
      <c r="G142" s="764"/>
      <c r="H142" s="764"/>
      <c r="I142" s="766"/>
      <c r="L142" s="771" t="s">
        <v>17</v>
      </c>
      <c r="M142" s="772">
        <f t="shared" si="180"/>
        <v>220</v>
      </c>
      <c r="N142" s="773">
        <f t="shared" si="180"/>
        <v>1105</v>
      </c>
      <c r="O142" s="772">
        <f>+O139+O140+O141</f>
        <v>1325</v>
      </c>
      <c r="P142" s="772">
        <f t="shared" si="181"/>
        <v>0</v>
      </c>
      <c r="Q142" s="774">
        <f>+Q139+Q140+Q141</f>
        <v>1325</v>
      </c>
      <c r="R142" s="772">
        <f t="shared" si="182"/>
        <v>245</v>
      </c>
      <c r="S142" s="773">
        <f t="shared" si="182"/>
        <v>826</v>
      </c>
      <c r="T142" s="772">
        <f>+T139+T140+T141</f>
        <v>1071</v>
      </c>
      <c r="U142" s="772">
        <f t="shared" si="183"/>
        <v>0</v>
      </c>
      <c r="V142" s="774">
        <f>+V139+V140+V141</f>
        <v>1071</v>
      </c>
      <c r="W142" s="775">
        <f t="shared" si="184"/>
        <v>-19.169811320754715</v>
      </c>
      <c r="Y142" s="770"/>
      <c r="Z142" s="770"/>
    </row>
    <row r="143" spans="1:27" ht="13.5" thickTop="1">
      <c r="B143" s="765"/>
      <c r="C143" s="764"/>
      <c r="D143" s="764"/>
      <c r="E143" s="764"/>
      <c r="F143" s="764"/>
      <c r="G143" s="764"/>
      <c r="H143" s="764"/>
      <c r="I143" s="766"/>
      <c r="L143" s="677" t="s">
        <v>18</v>
      </c>
      <c r="M143" s="705">
        <f t="shared" si="180"/>
        <v>61</v>
      </c>
      <c r="N143" s="709">
        <f t="shared" si="180"/>
        <v>319</v>
      </c>
      <c r="O143" s="767">
        <f t="shared" ref="O143" si="189">+M143+N143</f>
        <v>380</v>
      </c>
      <c r="P143" s="711">
        <f t="shared" si="181"/>
        <v>0</v>
      </c>
      <c r="Q143" s="768">
        <f t="shared" ref="Q143" si="190">+O143+P143</f>
        <v>380</v>
      </c>
      <c r="R143" s="705">
        <f t="shared" si="182"/>
        <v>74</v>
      </c>
      <c r="S143" s="709">
        <f t="shared" si="182"/>
        <v>350</v>
      </c>
      <c r="T143" s="767">
        <f t="shared" ref="T143" si="191">+R143+S143</f>
        <v>424</v>
      </c>
      <c r="U143" s="711">
        <f t="shared" si="183"/>
        <v>0</v>
      </c>
      <c r="V143" s="768">
        <f t="shared" ref="V143" si="192">+T143+U143</f>
        <v>424</v>
      </c>
      <c r="W143" s="708">
        <f t="shared" si="184"/>
        <v>11.578947368421044</v>
      </c>
      <c r="Y143" s="770"/>
      <c r="Z143" s="770"/>
    </row>
    <row r="144" spans="1:27">
      <c r="B144" s="765"/>
      <c r="C144" s="764"/>
      <c r="D144" s="764"/>
      <c r="E144" s="764"/>
      <c r="F144" s="764"/>
      <c r="G144" s="764"/>
      <c r="H144" s="764"/>
      <c r="I144" s="766"/>
      <c r="L144" s="677" t="s">
        <v>19</v>
      </c>
      <c r="M144" s="705">
        <f t="shared" si="180"/>
        <v>72</v>
      </c>
      <c r="N144" s="709">
        <f t="shared" si="180"/>
        <v>342</v>
      </c>
      <c r="O144" s="767">
        <f>+M144+N144</f>
        <v>414</v>
      </c>
      <c r="P144" s="711">
        <f t="shared" si="181"/>
        <v>0</v>
      </c>
      <c r="Q144" s="768">
        <f>+O144+P144</f>
        <v>414</v>
      </c>
      <c r="R144" s="705">
        <f t="shared" si="182"/>
        <v>79</v>
      </c>
      <c r="S144" s="709">
        <f t="shared" si="182"/>
        <v>326</v>
      </c>
      <c r="T144" s="767">
        <f>+R144+S144</f>
        <v>405</v>
      </c>
      <c r="U144" s="711">
        <f t="shared" si="183"/>
        <v>0</v>
      </c>
      <c r="V144" s="768">
        <f>+T144+U144</f>
        <v>405</v>
      </c>
      <c r="W144" s="708">
        <f>IF(Q144=0,0,((V144/Q144)-1)*100)</f>
        <v>-2.1739130434782594</v>
      </c>
      <c r="Y144" s="770"/>
      <c r="Z144" s="770"/>
    </row>
    <row r="145" spans="1:27" ht="13.5" thickBot="1">
      <c r="B145" s="765"/>
      <c r="C145" s="764"/>
      <c r="D145" s="764"/>
      <c r="E145" s="764"/>
      <c r="F145" s="764"/>
      <c r="G145" s="764"/>
      <c r="H145" s="764"/>
      <c r="I145" s="766"/>
      <c r="L145" s="677" t="s">
        <v>20</v>
      </c>
      <c r="M145" s="705">
        <f t="shared" si="180"/>
        <v>79</v>
      </c>
      <c r="N145" s="709">
        <f t="shared" si="180"/>
        <v>390</v>
      </c>
      <c r="O145" s="767">
        <f>+M145+N145</f>
        <v>469</v>
      </c>
      <c r="P145" s="711">
        <f t="shared" si="181"/>
        <v>0</v>
      </c>
      <c r="Q145" s="768">
        <f>+O145+P145</f>
        <v>469</v>
      </c>
      <c r="R145" s="705">
        <f t="shared" si="182"/>
        <v>88</v>
      </c>
      <c r="S145" s="709">
        <f t="shared" si="182"/>
        <v>323</v>
      </c>
      <c r="T145" s="767">
        <f>+R145+S145</f>
        <v>411</v>
      </c>
      <c r="U145" s="711">
        <f t="shared" si="183"/>
        <v>0</v>
      </c>
      <c r="V145" s="768">
        <f>+T145+U145</f>
        <v>411</v>
      </c>
      <c r="W145" s="708">
        <f>IF(Q145=0,0,((V145/Q145)-1)*100)</f>
        <v>-12.366737739872068</v>
      </c>
      <c r="Y145" s="770"/>
      <c r="Z145" s="770"/>
    </row>
    <row r="146" spans="1:27" ht="14.25" thickTop="1" thickBot="1">
      <c r="A146" s="764"/>
      <c r="B146" s="765"/>
      <c r="C146" s="764"/>
      <c r="D146" s="764"/>
      <c r="E146" s="764"/>
      <c r="F146" s="764"/>
      <c r="G146" s="764"/>
      <c r="H146" s="764"/>
      <c r="I146" s="766"/>
      <c r="J146" s="764"/>
      <c r="L146" s="771" t="s">
        <v>87</v>
      </c>
      <c r="M146" s="772">
        <f>+M143+M144+M145</f>
        <v>212</v>
      </c>
      <c r="N146" s="773">
        <f t="shared" ref="N146:V146" si="193">+N143+N144+N145</f>
        <v>1051</v>
      </c>
      <c r="O146" s="772">
        <f t="shared" si="193"/>
        <v>1263</v>
      </c>
      <c r="P146" s="772">
        <f t="shared" si="193"/>
        <v>0</v>
      </c>
      <c r="Q146" s="774">
        <f t="shared" si="193"/>
        <v>1263</v>
      </c>
      <c r="R146" s="772">
        <f t="shared" si="193"/>
        <v>241</v>
      </c>
      <c r="S146" s="773">
        <f t="shared" si="193"/>
        <v>999</v>
      </c>
      <c r="T146" s="772">
        <f t="shared" si="193"/>
        <v>1240</v>
      </c>
      <c r="U146" s="772">
        <f t="shared" si="193"/>
        <v>0</v>
      </c>
      <c r="V146" s="774">
        <f t="shared" si="193"/>
        <v>1240</v>
      </c>
      <c r="W146" s="775">
        <f>IF(Q146=0,0,((V146/Q146)-1)*100)</f>
        <v>-1.82106096595408</v>
      </c>
      <c r="Y146" s="770"/>
      <c r="Z146" s="770"/>
    </row>
    <row r="147" spans="1:27" ht="13.5" thickTop="1">
      <c r="B147" s="765"/>
      <c r="C147" s="764"/>
      <c r="D147" s="764"/>
      <c r="E147" s="764"/>
      <c r="F147" s="764"/>
      <c r="G147" s="764"/>
      <c r="H147" s="764"/>
      <c r="I147" s="766"/>
      <c r="L147" s="677" t="s">
        <v>21</v>
      </c>
      <c r="M147" s="705">
        <f>+M95+M121</f>
        <v>81</v>
      </c>
      <c r="N147" s="709">
        <f>+N95+N121</f>
        <v>346</v>
      </c>
      <c r="O147" s="767">
        <f t="shared" ref="O147" si="194">+M147+N147</f>
        <v>427</v>
      </c>
      <c r="P147" s="711">
        <f>+P95+P121</f>
        <v>0</v>
      </c>
      <c r="Q147" s="768">
        <f t="shared" ref="Q147" si="195">+O147+P147</f>
        <v>427</v>
      </c>
      <c r="R147" s="705">
        <f>+R95+R121</f>
        <v>62</v>
      </c>
      <c r="S147" s="709">
        <f>+S95+S121</f>
        <v>262</v>
      </c>
      <c r="T147" s="767">
        <f t="shared" ref="T147" si="196">+R147+S147</f>
        <v>324</v>
      </c>
      <c r="U147" s="711">
        <f>+U95+U121</f>
        <v>0</v>
      </c>
      <c r="V147" s="768">
        <f t="shared" ref="V147" si="197">+T147+U147</f>
        <v>324</v>
      </c>
      <c r="W147" s="708">
        <f t="shared" ref="W147" si="198">IF(Q147=0,0,((V147/Q147)-1)*100)</f>
        <v>-24.121779859484782</v>
      </c>
      <c r="Y147" s="770"/>
      <c r="Z147" s="770"/>
    </row>
    <row r="148" spans="1:27">
      <c r="B148" s="765"/>
      <c r="C148" s="764"/>
      <c r="D148" s="764"/>
      <c r="E148" s="764"/>
      <c r="F148" s="764"/>
      <c r="G148" s="764"/>
      <c r="H148" s="764"/>
      <c r="I148" s="766"/>
      <c r="L148" s="677" t="s">
        <v>88</v>
      </c>
      <c r="M148" s="705">
        <f>+M122+M96</f>
        <v>76</v>
      </c>
      <c r="N148" s="709">
        <f>+N122+N96</f>
        <v>313</v>
      </c>
      <c r="O148" s="767">
        <f>+M148+N148</f>
        <v>389</v>
      </c>
      <c r="P148" s="711">
        <f>+P96+P122</f>
        <v>0</v>
      </c>
      <c r="Q148" s="768">
        <f>+O148+P148</f>
        <v>389</v>
      </c>
      <c r="R148" s="705">
        <f>+R122+R96</f>
        <v>62</v>
      </c>
      <c r="S148" s="709">
        <f>+S122+S96</f>
        <v>292</v>
      </c>
      <c r="T148" s="767">
        <f>+R148+S148</f>
        <v>354</v>
      </c>
      <c r="U148" s="711">
        <f>+U96+U122</f>
        <v>0</v>
      </c>
      <c r="V148" s="768">
        <f>+T148+U148</f>
        <v>354</v>
      </c>
      <c r="W148" s="708">
        <f t="shared" ref="W148:W150" si="199">IF(Q148=0,0,((V148/Q148)-1)*100)</f>
        <v>-8.9974293059125969</v>
      </c>
      <c r="Y148" s="770"/>
      <c r="Z148" s="770"/>
    </row>
    <row r="149" spans="1:27" ht="13.5" thickBot="1">
      <c r="B149" s="765"/>
      <c r="C149" s="764"/>
      <c r="D149" s="764"/>
      <c r="E149" s="764"/>
      <c r="F149" s="764"/>
      <c r="G149" s="764"/>
      <c r="H149" s="764"/>
      <c r="I149" s="766"/>
      <c r="L149" s="677" t="s">
        <v>22</v>
      </c>
      <c r="M149" s="705">
        <f>+M97+M123</f>
        <v>80</v>
      </c>
      <c r="N149" s="709">
        <f>+N97+N123</f>
        <v>300</v>
      </c>
      <c r="O149" s="769">
        <f>+M149+N149</f>
        <v>380</v>
      </c>
      <c r="P149" s="716">
        <f>+P97+P123</f>
        <v>0</v>
      </c>
      <c r="Q149" s="768">
        <f>+O149+P149</f>
        <v>380</v>
      </c>
      <c r="R149" s="705">
        <f>+R97+R123</f>
        <v>62</v>
      </c>
      <c r="S149" s="709">
        <f>+S97+S123</f>
        <v>340</v>
      </c>
      <c r="T149" s="769">
        <f>+R149+S149</f>
        <v>402</v>
      </c>
      <c r="U149" s="716">
        <f>+U97+U123</f>
        <v>0</v>
      </c>
      <c r="V149" s="768">
        <f>+T149+U149</f>
        <v>402</v>
      </c>
      <c r="W149" s="708">
        <f t="shared" si="199"/>
        <v>5.7894736842105221</v>
      </c>
      <c r="Y149" s="770"/>
      <c r="Z149" s="770"/>
    </row>
    <row r="150" spans="1:27" ht="14.25" thickTop="1" thickBot="1">
      <c r="A150" s="764"/>
      <c r="B150" s="765"/>
      <c r="C150" s="764"/>
      <c r="D150" s="764"/>
      <c r="E150" s="764"/>
      <c r="F150" s="764"/>
      <c r="G150" s="764"/>
      <c r="H150" s="764"/>
      <c r="I150" s="766"/>
      <c r="J150" s="764"/>
      <c r="L150" s="776" t="s">
        <v>60</v>
      </c>
      <c r="M150" s="777">
        <f>+M147+M148+M149</f>
        <v>237</v>
      </c>
      <c r="N150" s="777">
        <f t="shared" ref="N150" si="200">+N147+N148+N149</f>
        <v>959</v>
      </c>
      <c r="O150" s="778">
        <f t="shared" ref="O150" si="201">+O147+O148+O149</f>
        <v>1196</v>
      </c>
      <c r="P150" s="778">
        <f t="shared" ref="P150" si="202">+P147+P148+P149</f>
        <v>0</v>
      </c>
      <c r="Q150" s="778">
        <f t="shared" ref="Q150" si="203">+Q147+Q148+Q149</f>
        <v>1196</v>
      </c>
      <c r="R150" s="777">
        <f t="shared" ref="R150" si="204">+R147+R148+R149</f>
        <v>186</v>
      </c>
      <c r="S150" s="777">
        <f t="shared" ref="S150" si="205">+S147+S148+S149</f>
        <v>894</v>
      </c>
      <c r="T150" s="778">
        <f t="shared" ref="T150" si="206">+T147+T148+T149</f>
        <v>1080</v>
      </c>
      <c r="U150" s="778">
        <f t="shared" ref="U150" si="207">+U147+U148+U149</f>
        <v>0</v>
      </c>
      <c r="V150" s="778">
        <f t="shared" ref="V150" si="208">+V147+V148+V149</f>
        <v>1080</v>
      </c>
      <c r="W150" s="779">
        <f t="shared" si="199"/>
        <v>-9.6989966555183997</v>
      </c>
      <c r="Y150" s="770"/>
      <c r="Z150" s="770"/>
    </row>
    <row r="151" spans="1:27" ht="13.5" thickTop="1">
      <c r="A151" s="764"/>
      <c r="B151" s="765"/>
      <c r="C151" s="764"/>
      <c r="D151" s="764"/>
      <c r="E151" s="764"/>
      <c r="F151" s="764"/>
      <c r="G151" s="764"/>
      <c r="H151" s="764"/>
      <c r="I151" s="766"/>
      <c r="J151" s="764"/>
      <c r="L151" s="677" t="s">
        <v>24</v>
      </c>
      <c r="M151" s="705">
        <f t="shared" ref="M151:N153" si="209">+M99+M125</f>
        <v>82</v>
      </c>
      <c r="N151" s="709">
        <f t="shared" si="209"/>
        <v>362</v>
      </c>
      <c r="O151" s="769">
        <f>+M151+N151</f>
        <v>444</v>
      </c>
      <c r="P151" s="747">
        <f>+P99+P125</f>
        <v>0</v>
      </c>
      <c r="Q151" s="768">
        <f>+O151+P151</f>
        <v>444</v>
      </c>
      <c r="R151" s="705">
        <f t="shared" ref="R151:S153" si="210">+R99+R125</f>
        <v>69</v>
      </c>
      <c r="S151" s="709">
        <f t="shared" si="210"/>
        <v>300</v>
      </c>
      <c r="T151" s="769">
        <f>+R151+S151</f>
        <v>369</v>
      </c>
      <c r="U151" s="747">
        <f>+U99+U125</f>
        <v>0</v>
      </c>
      <c r="V151" s="768">
        <f>+T151+U151</f>
        <v>369</v>
      </c>
      <c r="W151" s="708">
        <f>IF(Q151=0,0,((V151/Q151)-1)*100)</f>
        <v>-16.891891891891898</v>
      </c>
    </row>
    <row r="152" spans="1:27">
      <c r="A152" s="764"/>
      <c r="B152" s="789"/>
      <c r="C152" s="790"/>
      <c r="D152" s="790"/>
      <c r="E152" s="791"/>
      <c r="F152" s="790"/>
      <c r="G152" s="790"/>
      <c r="H152" s="791"/>
      <c r="I152" s="792"/>
      <c r="J152" s="764"/>
      <c r="L152" s="677" t="s">
        <v>25</v>
      </c>
      <c r="M152" s="705">
        <f t="shared" si="209"/>
        <v>92</v>
      </c>
      <c r="N152" s="709">
        <f t="shared" si="209"/>
        <v>328</v>
      </c>
      <c r="O152" s="769">
        <f>+M152+N152</f>
        <v>420</v>
      </c>
      <c r="P152" s="711">
        <f>+P100+P126</f>
        <v>0</v>
      </c>
      <c r="Q152" s="768">
        <f>+O152+P152</f>
        <v>420</v>
      </c>
      <c r="R152" s="705">
        <f t="shared" si="210"/>
        <v>85</v>
      </c>
      <c r="S152" s="709">
        <f t="shared" si="210"/>
        <v>283</v>
      </c>
      <c r="T152" s="769">
        <f>+R152+S152</f>
        <v>368</v>
      </c>
      <c r="U152" s="711">
        <f>+U100+U126</f>
        <v>0</v>
      </c>
      <c r="V152" s="768">
        <f>+T152+U152</f>
        <v>368</v>
      </c>
      <c r="W152" s="708">
        <f t="shared" ref="W152" si="211">IF(Q152=0,0,((V152/Q152)-1)*100)</f>
        <v>-12.380952380952381</v>
      </c>
    </row>
    <row r="153" spans="1:27" ht="13.5" customHeight="1" thickBot="1">
      <c r="A153" s="781"/>
      <c r="B153" s="784"/>
      <c r="C153" s="785"/>
      <c r="D153" s="785"/>
      <c r="E153" s="785"/>
      <c r="F153" s="785"/>
      <c r="G153" s="785"/>
      <c r="H153" s="785"/>
      <c r="I153" s="793"/>
      <c r="J153" s="781"/>
      <c r="K153" s="781"/>
      <c r="L153" s="677" t="s">
        <v>26</v>
      </c>
      <c r="M153" s="705">
        <f t="shared" si="209"/>
        <v>80</v>
      </c>
      <c r="N153" s="709">
        <f t="shared" si="209"/>
        <v>245</v>
      </c>
      <c r="O153" s="769">
        <f t="shared" ref="O153" si="212">+M153+N153</f>
        <v>325</v>
      </c>
      <c r="P153" s="711">
        <f>+P101+P127</f>
        <v>0</v>
      </c>
      <c r="Q153" s="768">
        <f t="shared" ref="Q153" si="213">+O153+P153</f>
        <v>325</v>
      </c>
      <c r="R153" s="705">
        <f t="shared" si="210"/>
        <v>64</v>
      </c>
      <c r="S153" s="709">
        <f t="shared" si="210"/>
        <v>241</v>
      </c>
      <c r="T153" s="769">
        <f t="shared" ref="T153" si="214">+R153+S153</f>
        <v>305</v>
      </c>
      <c r="U153" s="711">
        <f>+U101+U127</f>
        <v>0</v>
      </c>
      <c r="V153" s="768">
        <f t="shared" ref="V153" si="215">+T153+U153</f>
        <v>305</v>
      </c>
      <c r="W153" s="708">
        <f>IF(Q153=0,0,((V153/Q153)-1)*100)</f>
        <v>-6.1538461538461542</v>
      </c>
    </row>
    <row r="154" spans="1:27" ht="14.25" thickTop="1" thickBot="1">
      <c r="A154" s="764"/>
      <c r="B154" s="765"/>
      <c r="C154" s="764"/>
      <c r="D154" s="764"/>
      <c r="E154" s="764"/>
      <c r="F154" s="764"/>
      <c r="G154" s="764"/>
      <c r="H154" s="764"/>
      <c r="I154" s="766"/>
      <c r="J154" s="764"/>
      <c r="L154" s="771" t="s">
        <v>27</v>
      </c>
      <c r="M154" s="772">
        <f>+M151+M152+M153</f>
        <v>254</v>
      </c>
      <c r="N154" s="773">
        <f t="shared" ref="N154" si="216">+N151+N152+N153</f>
        <v>935</v>
      </c>
      <c r="O154" s="772">
        <f t="shared" ref="O154" si="217">+O151+O152+O153</f>
        <v>1189</v>
      </c>
      <c r="P154" s="772">
        <f t="shared" ref="P154" si="218">+P151+P152+P153</f>
        <v>0</v>
      </c>
      <c r="Q154" s="772">
        <f t="shared" ref="Q154" si="219">+Q151+Q152+Q153</f>
        <v>1189</v>
      </c>
      <c r="R154" s="772">
        <f t="shared" ref="R154" si="220">+R151+R152+R153</f>
        <v>218</v>
      </c>
      <c r="S154" s="773">
        <f t="shared" ref="S154" si="221">+S151+S152+S153</f>
        <v>824</v>
      </c>
      <c r="T154" s="772">
        <f t="shared" ref="T154" si="222">+T151+T152+T153</f>
        <v>1042</v>
      </c>
      <c r="U154" s="772">
        <f t="shared" ref="U154" si="223">+U151+U152+U153</f>
        <v>0</v>
      </c>
      <c r="V154" s="772">
        <f t="shared" ref="V154" si="224">+V151+V152+V153</f>
        <v>1042</v>
      </c>
      <c r="W154" s="775">
        <f>IF(Q154=0,0,((V154/Q154)-1)*100)</f>
        <v>-12.36333052985702</v>
      </c>
    </row>
    <row r="155" spans="1:27" s="670" customFormat="1" ht="14.25" thickTop="1" thickBot="1">
      <c r="A155" s="764"/>
      <c r="B155" s="765"/>
      <c r="C155" s="764"/>
      <c r="D155" s="764"/>
      <c r="E155" s="764"/>
      <c r="F155" s="764"/>
      <c r="G155" s="764"/>
      <c r="H155" s="764"/>
      <c r="I155" s="766"/>
      <c r="J155" s="764"/>
      <c r="L155" s="771" t="s">
        <v>92</v>
      </c>
      <c r="M155" s="772">
        <f>+M146+M150+M151+M152+M153</f>
        <v>703</v>
      </c>
      <c r="N155" s="773">
        <f t="shared" ref="N155:V155" si="225">+N146+N150+N151+N152+N153</f>
        <v>2945</v>
      </c>
      <c r="O155" s="772">
        <f t="shared" si="225"/>
        <v>3648</v>
      </c>
      <c r="P155" s="772">
        <f t="shared" si="225"/>
        <v>0</v>
      </c>
      <c r="Q155" s="772">
        <f t="shared" si="225"/>
        <v>3648</v>
      </c>
      <c r="R155" s="772">
        <f t="shared" si="225"/>
        <v>645</v>
      </c>
      <c r="S155" s="773">
        <f t="shared" si="225"/>
        <v>2717</v>
      </c>
      <c r="T155" s="772">
        <f t="shared" si="225"/>
        <v>3362</v>
      </c>
      <c r="U155" s="772">
        <f t="shared" si="225"/>
        <v>0</v>
      </c>
      <c r="V155" s="774">
        <f t="shared" si="225"/>
        <v>3362</v>
      </c>
      <c r="W155" s="775">
        <f>IF(Q155=0,0,((V155/Q155)-1)*100)</f>
        <v>-7.8399122807017552</v>
      </c>
      <c r="X155" s="672"/>
      <c r="Y155" s="770"/>
      <c r="Z155" s="770"/>
      <c r="AA155" s="734"/>
    </row>
    <row r="156" spans="1:27" ht="14.25" thickTop="1" thickBot="1">
      <c r="A156" s="764"/>
      <c r="B156" s="765"/>
      <c r="C156" s="764"/>
      <c r="D156" s="764"/>
      <c r="E156" s="764"/>
      <c r="F156" s="764"/>
      <c r="G156" s="764"/>
      <c r="H156" s="764"/>
      <c r="I156" s="766"/>
      <c r="J156" s="764"/>
      <c r="L156" s="771" t="s">
        <v>89</v>
      </c>
      <c r="M156" s="772">
        <f>+M142+M146+M150+M154</f>
        <v>923</v>
      </c>
      <c r="N156" s="773">
        <f t="shared" ref="N156:V156" si="226">+N142+N146+N150+N154</f>
        <v>4050</v>
      </c>
      <c r="O156" s="772">
        <f t="shared" si="226"/>
        <v>4973</v>
      </c>
      <c r="P156" s="772">
        <f t="shared" si="226"/>
        <v>0</v>
      </c>
      <c r="Q156" s="774">
        <f t="shared" si="226"/>
        <v>4973</v>
      </c>
      <c r="R156" s="772">
        <f t="shared" si="226"/>
        <v>890</v>
      </c>
      <c r="S156" s="773">
        <f t="shared" si="226"/>
        <v>3543</v>
      </c>
      <c r="T156" s="772">
        <f t="shared" si="226"/>
        <v>4433</v>
      </c>
      <c r="U156" s="772">
        <f t="shared" si="226"/>
        <v>0</v>
      </c>
      <c r="V156" s="774">
        <f t="shared" si="226"/>
        <v>4433</v>
      </c>
      <c r="W156" s="775">
        <f>IF(Q156=0,0,((V156/Q156)-1)*100)</f>
        <v>-10.858636637844354</v>
      </c>
      <c r="Y156" s="770"/>
      <c r="Z156" s="770"/>
    </row>
    <row r="157" spans="1:27" ht="14.25" thickTop="1" thickBot="1">
      <c r="B157" s="765"/>
      <c r="C157" s="764"/>
      <c r="D157" s="764"/>
      <c r="E157" s="764"/>
      <c r="F157" s="764"/>
      <c r="G157" s="764"/>
      <c r="H157" s="764"/>
      <c r="I157" s="766"/>
      <c r="L157" s="753" t="s">
        <v>59</v>
      </c>
      <c r="M157" s="670"/>
      <c r="N157" s="670"/>
      <c r="O157" s="670"/>
      <c r="P157" s="670"/>
      <c r="Q157" s="670"/>
      <c r="R157" s="670"/>
      <c r="S157" s="670"/>
      <c r="T157" s="670"/>
      <c r="U157" s="670"/>
      <c r="V157" s="670"/>
      <c r="W157" s="674"/>
      <c r="Y157" s="770"/>
      <c r="Z157" s="770"/>
    </row>
    <row r="158" spans="1:27" ht="13.5" thickTop="1">
      <c r="B158" s="765"/>
      <c r="C158" s="764"/>
      <c r="D158" s="764"/>
      <c r="E158" s="764"/>
      <c r="F158" s="764"/>
      <c r="G158" s="764"/>
      <c r="H158" s="764"/>
      <c r="I158" s="766"/>
      <c r="L158" s="1602" t="s">
        <v>48</v>
      </c>
      <c r="M158" s="1603"/>
      <c r="N158" s="1603"/>
      <c r="O158" s="1603"/>
      <c r="P158" s="1603"/>
      <c r="Q158" s="1603"/>
      <c r="R158" s="1603"/>
      <c r="S158" s="1603"/>
      <c r="T158" s="1603"/>
      <c r="U158" s="1603"/>
      <c r="V158" s="1603"/>
      <c r="W158" s="1604"/>
    </row>
    <row r="159" spans="1:27" ht="13.5" thickBot="1">
      <c r="B159" s="765"/>
      <c r="C159" s="764"/>
      <c r="D159" s="764"/>
      <c r="E159" s="764"/>
      <c r="F159" s="764"/>
      <c r="G159" s="764"/>
      <c r="H159" s="764"/>
      <c r="I159" s="766"/>
      <c r="L159" s="1605" t="s">
        <v>49</v>
      </c>
      <c r="M159" s="1606"/>
      <c r="N159" s="1606"/>
      <c r="O159" s="1606"/>
      <c r="P159" s="1606"/>
      <c r="Q159" s="1606"/>
      <c r="R159" s="1606"/>
      <c r="S159" s="1606"/>
      <c r="T159" s="1606"/>
      <c r="U159" s="1606"/>
      <c r="V159" s="1606"/>
      <c r="W159" s="1607"/>
    </row>
    <row r="160" spans="1:27" ht="14.25" thickTop="1" thickBot="1">
      <c r="B160" s="765"/>
      <c r="C160" s="764"/>
      <c r="D160" s="764"/>
      <c r="E160" s="764"/>
      <c r="F160" s="764"/>
      <c r="G160" s="764"/>
      <c r="H160" s="764"/>
      <c r="I160" s="766"/>
      <c r="L160" s="673"/>
      <c r="M160" s="670"/>
      <c r="N160" s="670"/>
      <c r="O160" s="670"/>
      <c r="P160" s="670"/>
      <c r="Q160" s="670"/>
      <c r="R160" s="670"/>
      <c r="S160" s="670"/>
      <c r="T160" s="670"/>
      <c r="U160" s="670"/>
      <c r="V160" s="670"/>
      <c r="W160" s="757" t="s">
        <v>40</v>
      </c>
    </row>
    <row r="161" spans="2:23" ht="14.25" thickTop="1" thickBot="1">
      <c r="B161" s="765"/>
      <c r="C161" s="764"/>
      <c r="D161" s="764"/>
      <c r="E161" s="764"/>
      <c r="F161" s="764"/>
      <c r="G161" s="764"/>
      <c r="H161" s="764"/>
      <c r="I161" s="766"/>
      <c r="L161" s="675"/>
      <c r="M161" s="1611" t="s">
        <v>90</v>
      </c>
      <c r="N161" s="1612"/>
      <c r="O161" s="1612"/>
      <c r="P161" s="1612"/>
      <c r="Q161" s="1613"/>
      <c r="R161" s="1611" t="s">
        <v>91</v>
      </c>
      <c r="S161" s="1612"/>
      <c r="T161" s="1612"/>
      <c r="U161" s="1612"/>
      <c r="V161" s="1613"/>
      <c r="W161" s="676" t="s">
        <v>4</v>
      </c>
    </row>
    <row r="162" spans="2:23" ht="13.5" thickTop="1">
      <c r="B162" s="765"/>
      <c r="C162" s="764"/>
      <c r="D162" s="764"/>
      <c r="E162" s="764"/>
      <c r="F162" s="764"/>
      <c r="G162" s="764"/>
      <c r="H162" s="764"/>
      <c r="I162" s="766"/>
      <c r="L162" s="677" t="s">
        <v>5</v>
      </c>
      <c r="M162" s="678"/>
      <c r="N162" s="682"/>
      <c r="O162" s="794"/>
      <c r="P162" s="684"/>
      <c r="Q162" s="795"/>
      <c r="R162" s="678"/>
      <c r="S162" s="682"/>
      <c r="T162" s="794"/>
      <c r="U162" s="684"/>
      <c r="V162" s="795"/>
      <c r="W162" s="681" t="s">
        <v>6</v>
      </c>
    </row>
    <row r="163" spans="2:23" ht="13.5" thickBot="1">
      <c r="B163" s="765"/>
      <c r="C163" s="764"/>
      <c r="D163" s="764"/>
      <c r="E163" s="764"/>
      <c r="F163" s="764"/>
      <c r="G163" s="764"/>
      <c r="H163" s="764"/>
      <c r="I163" s="766"/>
      <c r="L163" s="685"/>
      <c r="M163" s="690" t="s">
        <v>41</v>
      </c>
      <c r="N163" s="691" t="s">
        <v>42</v>
      </c>
      <c r="O163" s="796" t="s">
        <v>43</v>
      </c>
      <c r="P163" s="693" t="s">
        <v>13</v>
      </c>
      <c r="Q163" s="797" t="s">
        <v>9</v>
      </c>
      <c r="R163" s="690" t="s">
        <v>41</v>
      </c>
      <c r="S163" s="691" t="s">
        <v>42</v>
      </c>
      <c r="T163" s="796" t="s">
        <v>43</v>
      </c>
      <c r="U163" s="693" t="s">
        <v>13</v>
      </c>
      <c r="V163" s="797" t="s">
        <v>9</v>
      </c>
      <c r="W163" s="689"/>
    </row>
    <row r="164" spans="2:23" ht="3.75" customHeight="1" thickTop="1">
      <c r="B164" s="765"/>
      <c r="C164" s="764"/>
      <c r="D164" s="764"/>
      <c r="E164" s="764"/>
      <c r="F164" s="764"/>
      <c r="G164" s="764"/>
      <c r="H164" s="764"/>
      <c r="I164" s="766"/>
      <c r="L164" s="677"/>
      <c r="M164" s="698"/>
      <c r="N164" s="699"/>
      <c r="O164" s="798"/>
      <c r="P164" s="701"/>
      <c r="Q164" s="799"/>
      <c r="R164" s="698"/>
      <c r="S164" s="699"/>
      <c r="T164" s="798"/>
      <c r="U164" s="701"/>
      <c r="V164" s="799"/>
      <c r="W164" s="703"/>
    </row>
    <row r="165" spans="2:23">
      <c r="B165" s="765"/>
      <c r="C165" s="764"/>
      <c r="D165" s="764"/>
      <c r="E165" s="764"/>
      <c r="F165" s="764"/>
      <c r="G165" s="764"/>
      <c r="H165" s="764"/>
      <c r="I165" s="766"/>
      <c r="L165" s="677" t="s">
        <v>14</v>
      </c>
      <c r="M165" s="800">
        <v>0</v>
      </c>
      <c r="N165" s="801">
        <v>0</v>
      </c>
      <c r="O165" s="802">
        <f>M165+N165</f>
        <v>0</v>
      </c>
      <c r="P165" s="803">
        <v>0</v>
      </c>
      <c r="Q165" s="804">
        <f>O165+P165</f>
        <v>0</v>
      </c>
      <c r="R165" s="800">
        <v>0</v>
      </c>
      <c r="S165" s="801">
        <v>0</v>
      </c>
      <c r="T165" s="805">
        <v>0</v>
      </c>
      <c r="U165" s="803">
        <v>0</v>
      </c>
      <c r="V165" s="804">
        <f>T165+U165</f>
        <v>0</v>
      </c>
      <c r="W165" s="1358">
        <f t="shared" ref="W165:W174" si="227">IF(Q165=0,0,((V165/Q165)-1)*100)</f>
        <v>0</v>
      </c>
    </row>
    <row r="166" spans="2:23">
      <c r="B166" s="765"/>
      <c r="C166" s="764"/>
      <c r="D166" s="764"/>
      <c r="E166" s="764"/>
      <c r="F166" s="764"/>
      <c r="G166" s="764"/>
      <c r="H166" s="764"/>
      <c r="I166" s="766"/>
      <c r="L166" s="677" t="s">
        <v>15</v>
      </c>
      <c r="M166" s="800">
        <v>0</v>
      </c>
      <c r="N166" s="801">
        <v>0</v>
      </c>
      <c r="O166" s="802">
        <f>M166+N166</f>
        <v>0</v>
      </c>
      <c r="P166" s="803">
        <v>0</v>
      </c>
      <c r="Q166" s="804">
        <f>O166+P166</f>
        <v>0</v>
      </c>
      <c r="R166" s="800">
        <v>0</v>
      </c>
      <c r="S166" s="801">
        <v>0</v>
      </c>
      <c r="T166" s="805">
        <v>0</v>
      </c>
      <c r="U166" s="803">
        <v>0</v>
      </c>
      <c r="V166" s="804">
        <f>T166+U166</f>
        <v>0</v>
      </c>
      <c r="W166" s="1358">
        <f t="shared" si="227"/>
        <v>0</v>
      </c>
    </row>
    <row r="167" spans="2:23" ht="13.5" thickBot="1">
      <c r="B167" s="765"/>
      <c r="C167" s="764"/>
      <c r="D167" s="764"/>
      <c r="E167" s="764"/>
      <c r="F167" s="764"/>
      <c r="G167" s="764"/>
      <c r="H167" s="764"/>
      <c r="I167" s="766"/>
      <c r="L167" s="685" t="s">
        <v>16</v>
      </c>
      <c r="M167" s="800">
        <v>0</v>
      </c>
      <c r="N167" s="801">
        <v>0</v>
      </c>
      <c r="O167" s="802">
        <f>M167+N167</f>
        <v>0</v>
      </c>
      <c r="P167" s="806">
        <v>0</v>
      </c>
      <c r="Q167" s="804">
        <f>O167+P167</f>
        <v>0</v>
      </c>
      <c r="R167" s="800">
        <v>0</v>
      </c>
      <c r="S167" s="801">
        <v>0</v>
      </c>
      <c r="T167" s="805">
        <v>0</v>
      </c>
      <c r="U167" s="806">
        <v>0</v>
      </c>
      <c r="V167" s="804">
        <f>T167+U167</f>
        <v>0</v>
      </c>
      <c r="W167" s="1358">
        <f t="shared" si="227"/>
        <v>0</v>
      </c>
    </row>
    <row r="168" spans="2:23" ht="14.25" thickTop="1" thickBot="1">
      <c r="B168" s="765"/>
      <c r="C168" s="764"/>
      <c r="D168" s="764"/>
      <c r="E168" s="764"/>
      <c r="F168" s="764"/>
      <c r="G168" s="764"/>
      <c r="H168" s="764"/>
      <c r="I168" s="766"/>
      <c r="L168" s="807" t="s">
        <v>17</v>
      </c>
      <c r="M168" s="808">
        <v>0</v>
      </c>
      <c r="N168" s="809">
        <v>0</v>
      </c>
      <c r="O168" s="808">
        <v>0</v>
      </c>
      <c r="P168" s="808">
        <v>0</v>
      </c>
      <c r="Q168" s="810">
        <f t="shared" ref="Q168" si="228">+Q165+Q166+Q167</f>
        <v>0</v>
      </c>
      <c r="R168" s="808">
        <v>0</v>
      </c>
      <c r="S168" s="809">
        <v>0</v>
      </c>
      <c r="T168" s="808">
        <v>0</v>
      </c>
      <c r="U168" s="808">
        <v>0</v>
      </c>
      <c r="V168" s="810">
        <f t="shared" ref="V168" si="229">+V165+V166+V167</f>
        <v>0</v>
      </c>
      <c r="W168" s="1359">
        <f t="shared" si="227"/>
        <v>0</v>
      </c>
    </row>
    <row r="169" spans="2:23" ht="13.5" thickTop="1">
      <c r="B169" s="765"/>
      <c r="C169" s="764"/>
      <c r="D169" s="764"/>
      <c r="E169" s="764"/>
      <c r="F169" s="764"/>
      <c r="G169" s="764"/>
      <c r="H169" s="764"/>
      <c r="I169" s="766"/>
      <c r="L169" s="677" t="s">
        <v>18</v>
      </c>
      <c r="M169" s="812">
        <v>0</v>
      </c>
      <c r="N169" s="813">
        <v>0</v>
      </c>
      <c r="O169" s="814">
        <f>M169+N169</f>
        <v>0</v>
      </c>
      <c r="P169" s="711">
        <v>0</v>
      </c>
      <c r="Q169" s="804">
        <f>O169+P169</f>
        <v>0</v>
      </c>
      <c r="R169" s="812">
        <v>0</v>
      </c>
      <c r="S169" s="813">
        <v>0</v>
      </c>
      <c r="T169" s="814">
        <f>R169+S169</f>
        <v>0</v>
      </c>
      <c r="U169" s="711">
        <v>0</v>
      </c>
      <c r="V169" s="804">
        <f>T169+U169</f>
        <v>0</v>
      </c>
      <c r="W169" s="1358">
        <f t="shared" si="227"/>
        <v>0</v>
      </c>
    </row>
    <row r="170" spans="2:23">
      <c r="B170" s="765"/>
      <c r="C170" s="764"/>
      <c r="D170" s="764"/>
      <c r="E170" s="764"/>
      <c r="F170" s="764"/>
      <c r="G170" s="764"/>
      <c r="H170" s="764"/>
      <c r="I170" s="766"/>
      <c r="L170" s="677" t="s">
        <v>19</v>
      </c>
      <c r="M170" s="705">
        <v>0</v>
      </c>
      <c r="N170" s="709">
        <v>0</v>
      </c>
      <c r="O170" s="802">
        <f>M170+N170</f>
        <v>0</v>
      </c>
      <c r="P170" s="711">
        <v>0</v>
      </c>
      <c r="Q170" s="804">
        <f>O170+P170</f>
        <v>0</v>
      </c>
      <c r="R170" s="705">
        <v>0</v>
      </c>
      <c r="S170" s="709">
        <v>0</v>
      </c>
      <c r="T170" s="802">
        <f>R170+S170</f>
        <v>0</v>
      </c>
      <c r="U170" s="711">
        <v>0</v>
      </c>
      <c r="V170" s="804">
        <f>T170+U170</f>
        <v>0</v>
      </c>
      <c r="W170" s="1358">
        <f>IF(Q170=0,0,((V170/Q170)-1)*100)</f>
        <v>0</v>
      </c>
    </row>
    <row r="171" spans="2:23" ht="13.5" thickBot="1">
      <c r="B171" s="765"/>
      <c r="C171" s="764"/>
      <c r="D171" s="764"/>
      <c r="E171" s="764"/>
      <c r="F171" s="764"/>
      <c r="G171" s="764"/>
      <c r="H171" s="764"/>
      <c r="I171" s="766"/>
      <c r="L171" s="677" t="s">
        <v>20</v>
      </c>
      <c r="M171" s="705">
        <v>0</v>
      </c>
      <c r="N171" s="709">
        <v>0</v>
      </c>
      <c r="O171" s="802">
        <f>M171+N171</f>
        <v>0</v>
      </c>
      <c r="P171" s="711">
        <v>0</v>
      </c>
      <c r="Q171" s="804">
        <f>O171+P171</f>
        <v>0</v>
      </c>
      <c r="R171" s="705">
        <v>0</v>
      </c>
      <c r="S171" s="709">
        <v>0</v>
      </c>
      <c r="T171" s="802">
        <f>R171+S171</f>
        <v>0</v>
      </c>
      <c r="U171" s="711">
        <v>0</v>
      </c>
      <c r="V171" s="804">
        <f>T171+U171</f>
        <v>0</v>
      </c>
      <c r="W171" s="1358">
        <f>IF(Q171=0,0,((V171/Q171)-1)*100)</f>
        <v>0</v>
      </c>
    </row>
    <row r="172" spans="2:23" ht="14.25" thickTop="1" thickBot="1">
      <c r="B172" s="765"/>
      <c r="C172" s="764"/>
      <c r="D172" s="764"/>
      <c r="E172" s="764"/>
      <c r="F172" s="764"/>
      <c r="G172" s="764"/>
      <c r="H172" s="764"/>
      <c r="I172" s="766"/>
      <c r="L172" s="807" t="s">
        <v>87</v>
      </c>
      <c r="M172" s="808">
        <f>+M169+M170+M171</f>
        <v>0</v>
      </c>
      <c r="N172" s="808">
        <f t="shared" ref="N172:V172" si="230">+N169+N170+N171</f>
        <v>0</v>
      </c>
      <c r="O172" s="808">
        <f t="shared" si="230"/>
        <v>0</v>
      </c>
      <c r="P172" s="808">
        <f t="shared" si="230"/>
        <v>0</v>
      </c>
      <c r="Q172" s="808">
        <f t="shared" si="230"/>
        <v>0</v>
      </c>
      <c r="R172" s="808">
        <f t="shared" si="230"/>
        <v>0</v>
      </c>
      <c r="S172" s="808">
        <f t="shared" si="230"/>
        <v>0</v>
      </c>
      <c r="T172" s="808">
        <f t="shared" si="230"/>
        <v>0</v>
      </c>
      <c r="U172" s="808">
        <f t="shared" si="230"/>
        <v>0</v>
      </c>
      <c r="V172" s="808">
        <f t="shared" si="230"/>
        <v>0</v>
      </c>
      <c r="W172" s="1359">
        <f>IF(Q172=0,0,((V172/Q172)-1)*100)</f>
        <v>0</v>
      </c>
    </row>
    <row r="173" spans="2:23" ht="13.5" thickTop="1">
      <c r="B173" s="765"/>
      <c r="C173" s="764"/>
      <c r="D173" s="764"/>
      <c r="E173" s="764"/>
      <c r="F173" s="764"/>
      <c r="G173" s="764"/>
      <c r="H173" s="764"/>
      <c r="I173" s="766"/>
      <c r="L173" s="677" t="s">
        <v>21</v>
      </c>
      <c r="M173" s="705">
        <v>0</v>
      </c>
      <c r="N173" s="709">
        <v>0</v>
      </c>
      <c r="O173" s="802">
        <v>0</v>
      </c>
      <c r="P173" s="711">
        <v>0</v>
      </c>
      <c r="Q173" s="804">
        <f>O173+P173</f>
        <v>0</v>
      </c>
      <c r="R173" s="705">
        <v>0</v>
      </c>
      <c r="S173" s="709">
        <v>0</v>
      </c>
      <c r="T173" s="802">
        <v>0</v>
      </c>
      <c r="U173" s="711">
        <v>0</v>
      </c>
      <c r="V173" s="804">
        <f>T173+U173</f>
        <v>0</v>
      </c>
      <c r="W173" s="1358">
        <f t="shared" si="227"/>
        <v>0</v>
      </c>
    </row>
    <row r="174" spans="2:23">
      <c r="B174" s="765"/>
      <c r="C174" s="764"/>
      <c r="D174" s="764"/>
      <c r="E174" s="764"/>
      <c r="F174" s="764"/>
      <c r="G174" s="764"/>
      <c r="H174" s="764"/>
      <c r="I174" s="766"/>
      <c r="L174" s="677" t="s">
        <v>88</v>
      </c>
      <c r="M174" s="705">
        <v>0</v>
      </c>
      <c r="N174" s="709">
        <v>0</v>
      </c>
      <c r="O174" s="802">
        <v>0</v>
      </c>
      <c r="P174" s="711">
        <v>0</v>
      </c>
      <c r="Q174" s="804">
        <f>O174+P174</f>
        <v>0</v>
      </c>
      <c r="R174" s="705">
        <v>0</v>
      </c>
      <c r="S174" s="709">
        <v>0</v>
      </c>
      <c r="T174" s="802">
        <v>0</v>
      </c>
      <c r="U174" s="711">
        <v>0</v>
      </c>
      <c r="V174" s="804">
        <f>T174+U174</f>
        <v>0</v>
      </c>
      <c r="W174" s="1358">
        <f t="shared" si="227"/>
        <v>0</v>
      </c>
    </row>
    <row r="175" spans="2:23" ht="13.5" thickBot="1">
      <c r="B175" s="765"/>
      <c r="C175" s="764"/>
      <c r="D175" s="764"/>
      <c r="E175" s="764"/>
      <c r="F175" s="764"/>
      <c r="G175" s="764"/>
      <c r="H175" s="764"/>
      <c r="I175" s="766"/>
      <c r="L175" s="677" t="s">
        <v>22</v>
      </c>
      <c r="M175" s="705">
        <v>0</v>
      </c>
      <c r="N175" s="709">
        <v>0</v>
      </c>
      <c r="O175" s="815">
        <v>0</v>
      </c>
      <c r="P175" s="716">
        <v>0</v>
      </c>
      <c r="Q175" s="804">
        <f>O175+P175</f>
        <v>0</v>
      </c>
      <c r="R175" s="705">
        <v>0</v>
      </c>
      <c r="S175" s="709">
        <v>0</v>
      </c>
      <c r="T175" s="815">
        <v>0</v>
      </c>
      <c r="U175" s="716">
        <v>0</v>
      </c>
      <c r="V175" s="804">
        <f>T175+U175</f>
        <v>0</v>
      </c>
      <c r="W175" s="1358">
        <f>IF(Q175=0,0,((V175/Q175)-1)*100)</f>
        <v>0</v>
      </c>
    </row>
    <row r="176" spans="2:23" ht="14.25" thickTop="1" thickBot="1">
      <c r="B176" s="765"/>
      <c r="C176" s="764"/>
      <c r="D176" s="764"/>
      <c r="E176" s="764"/>
      <c r="F176" s="764"/>
      <c r="G176" s="764"/>
      <c r="H176" s="764"/>
      <c r="I176" s="766"/>
      <c r="L176" s="816" t="s">
        <v>60</v>
      </c>
      <c r="M176" s="817">
        <f>+M173+M174+M175</f>
        <v>0</v>
      </c>
      <c r="N176" s="817">
        <f t="shared" ref="N176" si="231">+N173+N174+N175</f>
        <v>0</v>
      </c>
      <c r="O176" s="818">
        <f t="shared" ref="O176" si="232">+O173+O174+O175</f>
        <v>0</v>
      </c>
      <c r="P176" s="818">
        <f t="shared" ref="P176" si="233">+P173+P174+P175</f>
        <v>0</v>
      </c>
      <c r="Q176" s="818">
        <f t="shared" ref="Q176" si="234">+Q173+Q174+Q175</f>
        <v>0</v>
      </c>
      <c r="R176" s="817">
        <f t="shared" ref="R176" si="235">+R173+R174+R175</f>
        <v>0</v>
      </c>
      <c r="S176" s="817">
        <f t="shared" ref="S176" si="236">+S173+S174+S175</f>
        <v>0</v>
      </c>
      <c r="T176" s="818">
        <f t="shared" ref="T176" si="237">+T173+T174+T175</f>
        <v>0</v>
      </c>
      <c r="U176" s="818">
        <f t="shared" ref="U176" si="238">+U173+U174+U175</f>
        <v>0</v>
      </c>
      <c r="V176" s="818">
        <f t="shared" ref="V176" si="239">+V173+V174+V175</f>
        <v>0</v>
      </c>
      <c r="W176" s="1360">
        <f>IF(Q176=0,0,((V176/Q176)-1)*100)</f>
        <v>0</v>
      </c>
    </row>
    <row r="177" spans="1:27" ht="13.5" thickTop="1">
      <c r="A177" s="781"/>
      <c r="B177" s="782"/>
      <c r="C177" s="783"/>
      <c r="D177" s="783"/>
      <c r="E177" s="783"/>
      <c r="F177" s="783"/>
      <c r="G177" s="783"/>
      <c r="H177" s="783"/>
      <c r="I177" s="820"/>
      <c r="J177" s="781"/>
      <c r="L177" s="821" t="s">
        <v>24</v>
      </c>
      <c r="M177" s="800">
        <v>0</v>
      </c>
      <c r="N177" s="801">
        <v>0</v>
      </c>
      <c r="O177" s="805">
        <v>0</v>
      </c>
      <c r="P177" s="822">
        <v>0</v>
      </c>
      <c r="Q177" s="823">
        <f>O177+P177</f>
        <v>0</v>
      </c>
      <c r="R177" s="800">
        <v>0</v>
      </c>
      <c r="S177" s="801">
        <v>0</v>
      </c>
      <c r="T177" s="805">
        <v>0</v>
      </c>
      <c r="U177" s="822">
        <v>0</v>
      </c>
      <c r="V177" s="823">
        <f>T177+U177</f>
        <v>0</v>
      </c>
      <c r="W177" s="1361">
        <f>IF(Q177=0,0,((V177/Q177)-1)*100)</f>
        <v>0</v>
      </c>
    </row>
    <row r="178" spans="1:27" ht="13.5" customHeight="1">
      <c r="A178" s="781"/>
      <c r="B178" s="784"/>
      <c r="C178" s="785"/>
      <c r="D178" s="785"/>
      <c r="E178" s="785"/>
      <c r="F178" s="785"/>
      <c r="G178" s="785"/>
      <c r="H178" s="785"/>
      <c r="I178" s="793"/>
      <c r="J178" s="781"/>
      <c r="L178" s="821" t="s">
        <v>25</v>
      </c>
      <c r="M178" s="800">
        <v>0</v>
      </c>
      <c r="N178" s="801">
        <v>0</v>
      </c>
      <c r="O178" s="805">
        <v>0</v>
      </c>
      <c r="P178" s="803">
        <v>0</v>
      </c>
      <c r="Q178" s="805">
        <f>O178+P178</f>
        <v>0</v>
      </c>
      <c r="R178" s="800">
        <v>0</v>
      </c>
      <c r="S178" s="801">
        <v>0</v>
      </c>
      <c r="T178" s="805">
        <v>0</v>
      </c>
      <c r="U178" s="803">
        <v>0</v>
      </c>
      <c r="V178" s="805">
        <f>T178+U178</f>
        <v>0</v>
      </c>
      <c r="W178" s="1361">
        <f t="shared" ref="W178" si="240">IF(Q178=0,0,((V178/Q178)-1)*100)</f>
        <v>0</v>
      </c>
    </row>
    <row r="179" spans="1:27" ht="13.5" customHeight="1" thickBot="1">
      <c r="A179" s="781"/>
      <c r="B179" s="784"/>
      <c r="C179" s="785"/>
      <c r="D179" s="785"/>
      <c r="E179" s="785"/>
      <c r="F179" s="785"/>
      <c r="G179" s="785"/>
      <c r="H179" s="785"/>
      <c r="I179" s="793"/>
      <c r="J179" s="781"/>
      <c r="L179" s="821" t="s">
        <v>26</v>
      </c>
      <c r="M179" s="800">
        <v>0</v>
      </c>
      <c r="N179" s="801">
        <v>0</v>
      </c>
      <c r="O179" s="805">
        <v>0</v>
      </c>
      <c r="P179" s="806">
        <v>0</v>
      </c>
      <c r="Q179" s="823">
        <f>O179+P179</f>
        <v>0</v>
      </c>
      <c r="R179" s="800">
        <v>0</v>
      </c>
      <c r="S179" s="801">
        <v>0</v>
      </c>
      <c r="T179" s="805">
        <v>0</v>
      </c>
      <c r="U179" s="806">
        <v>0</v>
      </c>
      <c r="V179" s="823">
        <f>T179+U179</f>
        <v>0</v>
      </c>
      <c r="W179" s="1361">
        <f>IF(Q179=0,0,((V179/Q179)-1)*100)</f>
        <v>0</v>
      </c>
    </row>
    <row r="180" spans="1:27" ht="14.25" thickTop="1" thickBot="1">
      <c r="B180" s="765"/>
      <c r="C180" s="764"/>
      <c r="D180" s="764"/>
      <c r="E180" s="764"/>
      <c r="F180" s="764"/>
      <c r="G180" s="764"/>
      <c r="H180" s="764"/>
      <c r="I180" s="766"/>
      <c r="L180" s="807" t="s">
        <v>27</v>
      </c>
      <c r="M180" s="808">
        <f>+M177+M178+M179</f>
        <v>0</v>
      </c>
      <c r="N180" s="809">
        <f t="shared" ref="N180:V180" si="241">+N177+N178+N179</f>
        <v>0</v>
      </c>
      <c r="O180" s="808">
        <f t="shared" si="241"/>
        <v>0</v>
      </c>
      <c r="P180" s="808">
        <f t="shared" si="241"/>
        <v>0</v>
      </c>
      <c r="Q180" s="825">
        <f t="shared" si="241"/>
        <v>0</v>
      </c>
      <c r="R180" s="808">
        <f t="shared" si="241"/>
        <v>0</v>
      </c>
      <c r="S180" s="809">
        <f t="shared" si="241"/>
        <v>0</v>
      </c>
      <c r="T180" s="808">
        <f t="shared" si="241"/>
        <v>0</v>
      </c>
      <c r="U180" s="808">
        <f t="shared" si="241"/>
        <v>0</v>
      </c>
      <c r="V180" s="825">
        <f t="shared" si="241"/>
        <v>0</v>
      </c>
      <c r="W180" s="1359">
        <f>IF(Q180=0,0,((V180/Q180)-1)*100)</f>
        <v>0</v>
      </c>
    </row>
    <row r="181" spans="1:27" s="670" customFormat="1" ht="14.25" thickTop="1" thickBot="1">
      <c r="B181" s="765"/>
      <c r="C181" s="764"/>
      <c r="D181" s="764"/>
      <c r="E181" s="764"/>
      <c r="F181" s="764"/>
      <c r="G181" s="764"/>
      <c r="H181" s="764"/>
      <c r="I181" s="766"/>
      <c r="L181" s="807" t="s">
        <v>92</v>
      </c>
      <c r="M181" s="808">
        <f>+M172+M176+M177+M178+M179</f>
        <v>0</v>
      </c>
      <c r="N181" s="808">
        <f t="shared" ref="N181:V181" si="242">+N172+N176+N177+N178+N179</f>
        <v>0</v>
      </c>
      <c r="O181" s="808">
        <f t="shared" si="242"/>
        <v>0</v>
      </c>
      <c r="P181" s="808">
        <f t="shared" si="242"/>
        <v>0</v>
      </c>
      <c r="Q181" s="808">
        <f t="shared" si="242"/>
        <v>0</v>
      </c>
      <c r="R181" s="808">
        <f t="shared" si="242"/>
        <v>0</v>
      </c>
      <c r="S181" s="808">
        <f t="shared" si="242"/>
        <v>0</v>
      </c>
      <c r="T181" s="808">
        <f t="shared" si="242"/>
        <v>0</v>
      </c>
      <c r="U181" s="808">
        <f t="shared" si="242"/>
        <v>0</v>
      </c>
      <c r="V181" s="808">
        <f t="shared" si="242"/>
        <v>0</v>
      </c>
      <c r="W181" s="1359">
        <f>IF(Q181=0,0,((V181/Q181)-1)*100)</f>
        <v>0</v>
      </c>
      <c r="X181" s="674"/>
      <c r="AA181" s="752"/>
    </row>
    <row r="182" spans="1:27" ht="14.25" thickTop="1" thickBot="1">
      <c r="B182" s="765"/>
      <c r="C182" s="764"/>
      <c r="D182" s="764"/>
      <c r="E182" s="764"/>
      <c r="F182" s="764"/>
      <c r="G182" s="764"/>
      <c r="H182" s="764"/>
      <c r="I182" s="766"/>
      <c r="L182" s="807" t="s">
        <v>89</v>
      </c>
      <c r="M182" s="808">
        <f>+M168+M172+M176+M180</f>
        <v>0</v>
      </c>
      <c r="N182" s="809">
        <f t="shared" ref="N182:V182" si="243">+N168+N172+N176+N180</f>
        <v>0</v>
      </c>
      <c r="O182" s="808">
        <f t="shared" si="243"/>
        <v>0</v>
      </c>
      <c r="P182" s="808">
        <f t="shared" si="243"/>
        <v>0</v>
      </c>
      <c r="Q182" s="810">
        <f t="shared" si="243"/>
        <v>0</v>
      </c>
      <c r="R182" s="808">
        <f t="shared" si="243"/>
        <v>0</v>
      </c>
      <c r="S182" s="809">
        <f t="shared" si="243"/>
        <v>0</v>
      </c>
      <c r="T182" s="808">
        <f t="shared" si="243"/>
        <v>0</v>
      </c>
      <c r="U182" s="808">
        <f t="shared" si="243"/>
        <v>0</v>
      </c>
      <c r="V182" s="810">
        <f t="shared" si="243"/>
        <v>0</v>
      </c>
      <c r="W182" s="1359">
        <f>IF(Q182=0,0,((V182/Q182)-1)*100)</f>
        <v>0</v>
      </c>
    </row>
    <row r="183" spans="1:27" ht="14.25" thickTop="1" thickBot="1">
      <c r="B183" s="765"/>
      <c r="C183" s="764"/>
      <c r="D183" s="764"/>
      <c r="E183" s="764"/>
      <c r="F183" s="764"/>
      <c r="G183" s="764"/>
      <c r="H183" s="764"/>
      <c r="I183" s="766"/>
      <c r="L183" s="753" t="s">
        <v>59</v>
      </c>
      <c r="M183" s="670"/>
      <c r="N183" s="670"/>
      <c r="O183" s="670"/>
      <c r="P183" s="670"/>
      <c r="Q183" s="670"/>
      <c r="R183" s="670"/>
      <c r="S183" s="670"/>
      <c r="T183" s="670"/>
      <c r="U183" s="670"/>
      <c r="V183" s="670"/>
      <c r="W183" s="674"/>
    </row>
    <row r="184" spans="1:27" ht="13.5" thickTop="1">
      <c r="B184" s="765"/>
      <c r="C184" s="764"/>
      <c r="D184" s="764"/>
      <c r="E184" s="764"/>
      <c r="F184" s="764"/>
      <c r="G184" s="764"/>
      <c r="H184" s="764"/>
      <c r="I184" s="766"/>
      <c r="L184" s="1602" t="s">
        <v>50</v>
      </c>
      <c r="M184" s="1603"/>
      <c r="N184" s="1603"/>
      <c r="O184" s="1603"/>
      <c r="P184" s="1603"/>
      <c r="Q184" s="1603"/>
      <c r="R184" s="1603"/>
      <c r="S184" s="1603"/>
      <c r="T184" s="1603"/>
      <c r="U184" s="1603"/>
      <c r="V184" s="1603"/>
      <c r="W184" s="1604"/>
    </row>
    <row r="185" spans="1:27" ht="13.5" thickBot="1">
      <c r="B185" s="765"/>
      <c r="C185" s="764"/>
      <c r="D185" s="764"/>
      <c r="E185" s="764"/>
      <c r="F185" s="764"/>
      <c r="G185" s="764"/>
      <c r="H185" s="764"/>
      <c r="I185" s="766"/>
      <c r="L185" s="1605" t="s">
        <v>51</v>
      </c>
      <c r="M185" s="1606"/>
      <c r="N185" s="1606"/>
      <c r="O185" s="1606"/>
      <c r="P185" s="1606"/>
      <c r="Q185" s="1606"/>
      <c r="R185" s="1606"/>
      <c r="S185" s="1606"/>
      <c r="T185" s="1606"/>
      <c r="U185" s="1606"/>
      <c r="V185" s="1606"/>
      <c r="W185" s="1607"/>
    </row>
    <row r="186" spans="1:27" ht="14.25" thickTop="1" thickBot="1">
      <c r="B186" s="765"/>
      <c r="C186" s="764"/>
      <c r="D186" s="764"/>
      <c r="E186" s="764"/>
      <c r="F186" s="764"/>
      <c r="G186" s="764"/>
      <c r="H186" s="764"/>
      <c r="I186" s="766"/>
      <c r="L186" s="673"/>
      <c r="M186" s="670"/>
      <c r="N186" s="670"/>
      <c r="O186" s="670"/>
      <c r="P186" s="670"/>
      <c r="Q186" s="670"/>
      <c r="R186" s="670"/>
      <c r="S186" s="670"/>
      <c r="T186" s="670"/>
      <c r="U186" s="670"/>
      <c r="V186" s="670"/>
      <c r="W186" s="757" t="s">
        <v>40</v>
      </c>
    </row>
    <row r="187" spans="1:27" ht="14.25" thickTop="1" thickBot="1">
      <c r="B187" s="765"/>
      <c r="C187" s="764"/>
      <c r="D187" s="764"/>
      <c r="E187" s="764"/>
      <c r="F187" s="764"/>
      <c r="G187" s="764"/>
      <c r="H187" s="764"/>
      <c r="I187" s="766"/>
      <c r="L187" s="675"/>
      <c r="M187" s="1611" t="s">
        <v>90</v>
      </c>
      <c r="N187" s="1612"/>
      <c r="O187" s="1612"/>
      <c r="P187" s="1612"/>
      <c r="Q187" s="1613"/>
      <c r="R187" s="1611" t="s">
        <v>91</v>
      </c>
      <c r="S187" s="1612"/>
      <c r="T187" s="1612"/>
      <c r="U187" s="1612"/>
      <c r="V187" s="1613"/>
      <c r="W187" s="676" t="s">
        <v>4</v>
      </c>
    </row>
    <row r="188" spans="1:27" ht="13.5" thickTop="1">
      <c r="B188" s="765"/>
      <c r="C188" s="764"/>
      <c r="D188" s="764"/>
      <c r="E188" s="764"/>
      <c r="F188" s="764"/>
      <c r="G188" s="764"/>
      <c r="H188" s="764"/>
      <c r="I188" s="766"/>
      <c r="L188" s="677" t="s">
        <v>5</v>
      </c>
      <c r="M188" s="678"/>
      <c r="N188" s="682"/>
      <c r="O188" s="794"/>
      <c r="P188" s="684"/>
      <c r="Q188" s="795"/>
      <c r="R188" s="678"/>
      <c r="S188" s="682"/>
      <c r="T188" s="794"/>
      <c r="U188" s="684"/>
      <c r="V188" s="795"/>
      <c r="W188" s="681" t="s">
        <v>6</v>
      </c>
    </row>
    <row r="189" spans="1:27" ht="13.5" thickBot="1">
      <c r="B189" s="765"/>
      <c r="C189" s="764"/>
      <c r="D189" s="764"/>
      <c r="E189" s="764"/>
      <c r="F189" s="764"/>
      <c r="G189" s="764"/>
      <c r="H189" s="764"/>
      <c r="I189" s="766"/>
      <c r="L189" s="685"/>
      <c r="M189" s="690" t="s">
        <v>41</v>
      </c>
      <c r="N189" s="691" t="s">
        <v>42</v>
      </c>
      <c r="O189" s="796" t="s">
        <v>43</v>
      </c>
      <c r="P189" s="693" t="s">
        <v>13</v>
      </c>
      <c r="Q189" s="797" t="s">
        <v>9</v>
      </c>
      <c r="R189" s="690" t="s">
        <v>41</v>
      </c>
      <c r="S189" s="691" t="s">
        <v>42</v>
      </c>
      <c r="T189" s="796" t="s">
        <v>43</v>
      </c>
      <c r="U189" s="693" t="s">
        <v>13</v>
      </c>
      <c r="V189" s="797" t="s">
        <v>9</v>
      </c>
      <c r="W189" s="689"/>
    </row>
    <row r="190" spans="1:27" ht="4.5" customHeight="1" thickTop="1">
      <c r="B190" s="765"/>
      <c r="C190" s="764"/>
      <c r="D190" s="764"/>
      <c r="E190" s="764"/>
      <c r="F190" s="764"/>
      <c r="G190" s="764"/>
      <c r="H190" s="764"/>
      <c r="I190" s="766"/>
      <c r="L190" s="677"/>
      <c r="M190" s="698"/>
      <c r="N190" s="699"/>
      <c r="O190" s="798"/>
      <c r="P190" s="701"/>
      <c r="Q190" s="799"/>
      <c r="R190" s="698"/>
      <c r="S190" s="699"/>
      <c r="T190" s="798"/>
      <c r="U190" s="701"/>
      <c r="V190" s="799"/>
      <c r="W190" s="703"/>
    </row>
    <row r="191" spans="1:27">
      <c r="B191" s="765"/>
      <c r="C191" s="764"/>
      <c r="D191" s="764"/>
      <c r="E191" s="764"/>
      <c r="F191" s="764"/>
      <c r="G191" s="764"/>
      <c r="H191" s="764"/>
      <c r="I191" s="766"/>
      <c r="L191" s="677" t="s">
        <v>14</v>
      </c>
      <c r="M191" s="800">
        <v>41</v>
      </c>
      <c r="N191" s="801">
        <v>49</v>
      </c>
      <c r="O191" s="802">
        <f>M191+N191</f>
        <v>90</v>
      </c>
      <c r="P191" s="803">
        <v>0</v>
      </c>
      <c r="Q191" s="804">
        <f>O191+P191</f>
        <v>90</v>
      </c>
      <c r="R191" s="800">
        <v>36</v>
      </c>
      <c r="S191" s="801">
        <v>35</v>
      </c>
      <c r="T191" s="805">
        <f>R191+S191</f>
        <v>71</v>
      </c>
      <c r="U191" s="803">
        <v>0</v>
      </c>
      <c r="V191" s="804">
        <f>T191+U191</f>
        <v>71</v>
      </c>
      <c r="W191" s="708">
        <f t="shared" ref="W191:W200" si="244">IF(Q191=0,0,((V191/Q191)-1)*100)</f>
        <v>-21.111111111111114</v>
      </c>
      <c r="Y191" s="770"/>
    </row>
    <row r="192" spans="1:27">
      <c r="B192" s="765"/>
      <c r="C192" s="764"/>
      <c r="D192" s="764"/>
      <c r="E192" s="764"/>
      <c r="F192" s="764"/>
      <c r="G192" s="764"/>
      <c r="H192" s="764"/>
      <c r="I192" s="766"/>
      <c r="L192" s="677" t="s">
        <v>15</v>
      </c>
      <c r="M192" s="800">
        <v>38</v>
      </c>
      <c r="N192" s="801">
        <v>57</v>
      </c>
      <c r="O192" s="802">
        <f>M192+N192</f>
        <v>95</v>
      </c>
      <c r="P192" s="803">
        <v>0</v>
      </c>
      <c r="Q192" s="804">
        <f>O192+P192</f>
        <v>95</v>
      </c>
      <c r="R192" s="800">
        <v>35</v>
      </c>
      <c r="S192" s="801">
        <v>34</v>
      </c>
      <c r="T192" s="805">
        <f>R192+S192</f>
        <v>69</v>
      </c>
      <c r="U192" s="803">
        <v>0</v>
      </c>
      <c r="V192" s="804">
        <f>T192+U192</f>
        <v>69</v>
      </c>
      <c r="W192" s="708">
        <f t="shared" si="244"/>
        <v>-27.368421052631575</v>
      </c>
      <c r="Y192" s="770"/>
    </row>
    <row r="193" spans="1:27" ht="13.5" thickBot="1">
      <c r="B193" s="765"/>
      <c r="C193" s="764"/>
      <c r="D193" s="764"/>
      <c r="E193" s="764"/>
      <c r="F193" s="764"/>
      <c r="G193" s="764"/>
      <c r="H193" s="764"/>
      <c r="I193" s="766"/>
      <c r="L193" s="685" t="s">
        <v>16</v>
      </c>
      <c r="M193" s="800">
        <v>35</v>
      </c>
      <c r="N193" s="801">
        <v>46</v>
      </c>
      <c r="O193" s="802">
        <f>M193+N193</f>
        <v>81</v>
      </c>
      <c r="P193" s="806">
        <v>0</v>
      </c>
      <c r="Q193" s="804">
        <f>O193+P193</f>
        <v>81</v>
      </c>
      <c r="R193" s="800">
        <v>27</v>
      </c>
      <c r="S193" s="801">
        <v>39</v>
      </c>
      <c r="T193" s="805">
        <f>R193+S193</f>
        <v>66</v>
      </c>
      <c r="U193" s="806">
        <v>0</v>
      </c>
      <c r="V193" s="804">
        <f>T193+U193</f>
        <v>66</v>
      </c>
      <c r="W193" s="708">
        <f t="shared" si="244"/>
        <v>-18.518518518518523</v>
      </c>
      <c r="Y193" s="770"/>
    </row>
    <row r="194" spans="1:27" ht="14.25" thickTop="1" thickBot="1">
      <c r="B194" s="765"/>
      <c r="C194" s="764"/>
      <c r="D194" s="764"/>
      <c r="E194" s="764"/>
      <c r="F194" s="764"/>
      <c r="G194" s="764"/>
      <c r="H194" s="764"/>
      <c r="I194" s="766"/>
      <c r="L194" s="807" t="s">
        <v>17</v>
      </c>
      <c r="M194" s="808">
        <f t="shared" ref="M194:V194" si="245">+M191+M192+M193</f>
        <v>114</v>
      </c>
      <c r="N194" s="809">
        <f t="shared" si="245"/>
        <v>152</v>
      </c>
      <c r="O194" s="808">
        <f t="shared" si="245"/>
        <v>266</v>
      </c>
      <c r="P194" s="808">
        <f t="shared" si="245"/>
        <v>0</v>
      </c>
      <c r="Q194" s="810">
        <f t="shared" si="245"/>
        <v>266</v>
      </c>
      <c r="R194" s="808">
        <f t="shared" si="245"/>
        <v>98</v>
      </c>
      <c r="S194" s="809">
        <f t="shared" si="245"/>
        <v>108</v>
      </c>
      <c r="T194" s="808">
        <f t="shared" si="245"/>
        <v>206</v>
      </c>
      <c r="U194" s="808">
        <f t="shared" si="245"/>
        <v>0</v>
      </c>
      <c r="V194" s="810">
        <f t="shared" si="245"/>
        <v>206</v>
      </c>
      <c r="W194" s="811">
        <f t="shared" si="244"/>
        <v>-22.556390977443609</v>
      </c>
      <c r="Y194" s="770"/>
    </row>
    <row r="195" spans="1:27" ht="13.5" thickTop="1">
      <c r="B195" s="765"/>
      <c r="C195" s="764"/>
      <c r="D195" s="764"/>
      <c r="E195" s="764"/>
      <c r="F195" s="764"/>
      <c r="G195" s="764"/>
      <c r="H195" s="764"/>
      <c r="I195" s="766"/>
      <c r="L195" s="677" t="s">
        <v>18</v>
      </c>
      <c r="M195" s="812">
        <v>36</v>
      </c>
      <c r="N195" s="813">
        <v>30</v>
      </c>
      <c r="O195" s="814">
        <f>M195+N195</f>
        <v>66</v>
      </c>
      <c r="P195" s="711">
        <v>0</v>
      </c>
      <c r="Q195" s="804">
        <f>O195+P195</f>
        <v>66</v>
      </c>
      <c r="R195" s="812">
        <v>24</v>
      </c>
      <c r="S195" s="813">
        <v>38</v>
      </c>
      <c r="T195" s="814">
        <f>R195+S195</f>
        <v>62</v>
      </c>
      <c r="U195" s="711">
        <v>0</v>
      </c>
      <c r="V195" s="804">
        <f>T195+U195</f>
        <v>62</v>
      </c>
      <c r="W195" s="708">
        <f t="shared" si="244"/>
        <v>-6.0606060606060552</v>
      </c>
      <c r="Y195" s="770"/>
    </row>
    <row r="196" spans="1:27">
      <c r="B196" s="765"/>
      <c r="C196" s="764"/>
      <c r="D196" s="764"/>
      <c r="E196" s="764"/>
      <c r="F196" s="764"/>
      <c r="G196" s="764"/>
      <c r="H196" s="764"/>
      <c r="I196" s="766"/>
      <c r="L196" s="677" t="s">
        <v>19</v>
      </c>
      <c r="M196" s="705">
        <v>30</v>
      </c>
      <c r="N196" s="709">
        <v>29</v>
      </c>
      <c r="O196" s="802">
        <f>M196+N196</f>
        <v>59</v>
      </c>
      <c r="P196" s="711">
        <v>0</v>
      </c>
      <c r="Q196" s="804">
        <f>O196+P196</f>
        <v>59</v>
      </c>
      <c r="R196" s="705">
        <v>22</v>
      </c>
      <c r="S196" s="709">
        <v>42</v>
      </c>
      <c r="T196" s="802">
        <f>R196+S196</f>
        <v>64</v>
      </c>
      <c r="U196" s="711">
        <v>0</v>
      </c>
      <c r="V196" s="804">
        <f>T196+U196</f>
        <v>64</v>
      </c>
      <c r="W196" s="708">
        <f>IF(Q196=0,0,((V196/Q196)-1)*100)</f>
        <v>8.4745762711864394</v>
      </c>
      <c r="Y196" s="770"/>
    </row>
    <row r="197" spans="1:27" ht="13.5" thickBot="1">
      <c r="B197" s="765"/>
      <c r="C197" s="764"/>
      <c r="D197" s="764"/>
      <c r="E197" s="764"/>
      <c r="F197" s="764"/>
      <c r="G197" s="764"/>
      <c r="H197" s="764"/>
      <c r="I197" s="766"/>
      <c r="L197" s="677" t="s">
        <v>20</v>
      </c>
      <c r="M197" s="705">
        <v>39</v>
      </c>
      <c r="N197" s="709">
        <v>34</v>
      </c>
      <c r="O197" s="802">
        <f>M197+N197</f>
        <v>73</v>
      </c>
      <c r="P197" s="711">
        <v>0</v>
      </c>
      <c r="Q197" s="804">
        <f>O197+P197</f>
        <v>73</v>
      </c>
      <c r="R197" s="705">
        <v>26</v>
      </c>
      <c r="S197" s="709">
        <v>46</v>
      </c>
      <c r="T197" s="802">
        <f>R197+S197</f>
        <v>72</v>
      </c>
      <c r="U197" s="711">
        <v>0</v>
      </c>
      <c r="V197" s="804">
        <f>T197+U197</f>
        <v>72</v>
      </c>
      <c r="W197" s="708">
        <f>IF(Q197=0,0,((V197/Q197)-1)*100)</f>
        <v>-1.3698630136986356</v>
      </c>
      <c r="Y197" s="770"/>
    </row>
    <row r="198" spans="1:27" ht="14.25" thickTop="1" thickBot="1">
      <c r="B198" s="765"/>
      <c r="C198" s="764"/>
      <c r="D198" s="764"/>
      <c r="E198" s="764"/>
      <c r="F198" s="764"/>
      <c r="G198" s="764"/>
      <c r="H198" s="764"/>
      <c r="I198" s="766"/>
      <c r="L198" s="807" t="s">
        <v>87</v>
      </c>
      <c r="M198" s="808">
        <f>+M195+M196+M197</f>
        <v>105</v>
      </c>
      <c r="N198" s="808">
        <f t="shared" ref="N198:V198" si="246">+N195+N196+N197</f>
        <v>93</v>
      </c>
      <c r="O198" s="808">
        <f t="shared" si="246"/>
        <v>198</v>
      </c>
      <c r="P198" s="808">
        <f t="shared" si="246"/>
        <v>0</v>
      </c>
      <c r="Q198" s="808">
        <f t="shared" si="246"/>
        <v>198</v>
      </c>
      <c r="R198" s="808">
        <f t="shared" si="246"/>
        <v>72</v>
      </c>
      <c r="S198" s="808">
        <f t="shared" si="246"/>
        <v>126</v>
      </c>
      <c r="T198" s="808">
        <f t="shared" si="246"/>
        <v>198</v>
      </c>
      <c r="U198" s="808">
        <f t="shared" si="246"/>
        <v>0</v>
      </c>
      <c r="V198" s="808">
        <f t="shared" si="246"/>
        <v>198</v>
      </c>
      <c r="W198" s="811">
        <f>IF(Q198=0,0,((V198/Q198)-1)*100)</f>
        <v>0</v>
      </c>
    </row>
    <row r="199" spans="1:27" ht="13.5" thickTop="1">
      <c r="B199" s="765"/>
      <c r="C199" s="764"/>
      <c r="D199" s="764"/>
      <c r="E199" s="764"/>
      <c r="F199" s="764"/>
      <c r="G199" s="764"/>
      <c r="H199" s="764"/>
      <c r="I199" s="766"/>
      <c r="L199" s="677" t="s">
        <v>21</v>
      </c>
      <c r="M199" s="705">
        <v>27</v>
      </c>
      <c r="N199" s="709">
        <v>23</v>
      </c>
      <c r="O199" s="802">
        <f>M199+N199</f>
        <v>50</v>
      </c>
      <c r="P199" s="711">
        <v>0</v>
      </c>
      <c r="Q199" s="804">
        <f>O199+P199</f>
        <v>50</v>
      </c>
      <c r="R199" s="705">
        <v>26</v>
      </c>
      <c r="S199" s="709">
        <v>37</v>
      </c>
      <c r="T199" s="802">
        <f>R199+S199</f>
        <v>63</v>
      </c>
      <c r="U199" s="711">
        <v>0</v>
      </c>
      <c r="V199" s="804">
        <f>T199+U199</f>
        <v>63</v>
      </c>
      <c r="W199" s="708">
        <f t="shared" si="244"/>
        <v>26</v>
      </c>
      <c r="Y199" s="770"/>
    </row>
    <row r="200" spans="1:27">
      <c r="B200" s="765"/>
      <c r="C200" s="764"/>
      <c r="D200" s="764"/>
      <c r="E200" s="764"/>
      <c r="F200" s="764"/>
      <c r="G200" s="764"/>
      <c r="H200" s="764"/>
      <c r="I200" s="766"/>
      <c r="L200" s="677" t="s">
        <v>88</v>
      </c>
      <c r="M200" s="705">
        <v>24</v>
      </c>
      <c r="N200" s="709">
        <v>26</v>
      </c>
      <c r="O200" s="802">
        <f>M200+N200</f>
        <v>50</v>
      </c>
      <c r="P200" s="711">
        <v>0</v>
      </c>
      <c r="Q200" s="804">
        <f>O200+P200</f>
        <v>50</v>
      </c>
      <c r="R200" s="705">
        <v>25</v>
      </c>
      <c r="S200" s="709">
        <v>44</v>
      </c>
      <c r="T200" s="802">
        <f>R200+S200</f>
        <v>69</v>
      </c>
      <c r="U200" s="711">
        <v>0</v>
      </c>
      <c r="V200" s="804">
        <f>T200+U200</f>
        <v>69</v>
      </c>
      <c r="W200" s="708">
        <f t="shared" si="244"/>
        <v>37.999999999999986</v>
      </c>
      <c r="Y200" s="770"/>
    </row>
    <row r="201" spans="1:27" ht="13.5" thickBot="1">
      <c r="B201" s="765"/>
      <c r="C201" s="764"/>
      <c r="D201" s="764"/>
      <c r="E201" s="764"/>
      <c r="F201" s="764"/>
      <c r="G201" s="764"/>
      <c r="H201" s="764"/>
      <c r="I201" s="766"/>
      <c r="L201" s="677" t="s">
        <v>22</v>
      </c>
      <c r="M201" s="705">
        <v>28</v>
      </c>
      <c r="N201" s="709">
        <v>32</v>
      </c>
      <c r="O201" s="815">
        <f>M201+N201</f>
        <v>60</v>
      </c>
      <c r="P201" s="716">
        <v>0</v>
      </c>
      <c r="Q201" s="804">
        <f>O201+P201</f>
        <v>60</v>
      </c>
      <c r="R201" s="705">
        <v>21</v>
      </c>
      <c r="S201" s="709">
        <v>24</v>
      </c>
      <c r="T201" s="815">
        <f>R201+S201</f>
        <v>45</v>
      </c>
      <c r="U201" s="716">
        <v>0</v>
      </c>
      <c r="V201" s="804">
        <f>T201+U201</f>
        <v>45</v>
      </c>
      <c r="W201" s="708">
        <f>IF(Q201=0,0,((V201/Q201)-1)*100)</f>
        <v>-25</v>
      </c>
      <c r="Y201" s="770"/>
    </row>
    <row r="202" spans="1:27" ht="14.25" thickTop="1" thickBot="1">
      <c r="B202" s="765"/>
      <c r="C202" s="764"/>
      <c r="D202" s="764"/>
      <c r="E202" s="764"/>
      <c r="F202" s="764"/>
      <c r="G202" s="764"/>
      <c r="H202" s="764"/>
      <c r="I202" s="766"/>
      <c r="L202" s="816" t="s">
        <v>60</v>
      </c>
      <c r="M202" s="817">
        <f>+M199+M200+M201</f>
        <v>79</v>
      </c>
      <c r="N202" s="817">
        <f t="shared" ref="N202" si="247">+N199+N200+N201</f>
        <v>81</v>
      </c>
      <c r="O202" s="818">
        <f t="shared" ref="O202" si="248">+O199+O200+O201</f>
        <v>160</v>
      </c>
      <c r="P202" s="818">
        <f t="shared" ref="P202" si="249">+P199+P200+P201</f>
        <v>0</v>
      </c>
      <c r="Q202" s="818">
        <f t="shared" ref="Q202" si="250">+Q199+Q200+Q201</f>
        <v>160</v>
      </c>
      <c r="R202" s="817">
        <f t="shared" ref="R202" si="251">+R199+R200+R201</f>
        <v>72</v>
      </c>
      <c r="S202" s="817">
        <f t="shared" ref="S202" si="252">+S199+S200+S201</f>
        <v>105</v>
      </c>
      <c r="T202" s="818">
        <f t="shared" ref="T202" si="253">+T199+T200+T201</f>
        <v>177</v>
      </c>
      <c r="U202" s="818">
        <f t="shared" ref="U202" si="254">+U199+U200+U201</f>
        <v>0</v>
      </c>
      <c r="V202" s="818">
        <f t="shared" ref="V202" si="255">+V199+V200+V201</f>
        <v>177</v>
      </c>
      <c r="W202" s="819">
        <f>IF(Q202=0,0,((V202/Q202)-1)*100)</f>
        <v>10.624999999999996</v>
      </c>
    </row>
    <row r="203" spans="1:27" ht="13.5" thickTop="1">
      <c r="A203" s="781"/>
      <c r="B203" s="782"/>
      <c r="C203" s="783"/>
      <c r="D203" s="783"/>
      <c r="E203" s="783"/>
      <c r="F203" s="783"/>
      <c r="G203" s="783"/>
      <c r="H203" s="783"/>
      <c r="I203" s="820"/>
      <c r="J203" s="781"/>
      <c r="K203" s="781"/>
      <c r="L203" s="821" t="s">
        <v>24</v>
      </c>
      <c r="M203" s="800">
        <v>30</v>
      </c>
      <c r="N203" s="801">
        <v>28</v>
      </c>
      <c r="O203" s="805">
        <f>M203+N203</f>
        <v>58</v>
      </c>
      <c r="P203" s="822">
        <v>0</v>
      </c>
      <c r="Q203" s="823">
        <f>O203+P203</f>
        <v>58</v>
      </c>
      <c r="R203" s="800">
        <v>25</v>
      </c>
      <c r="S203" s="801">
        <v>40</v>
      </c>
      <c r="T203" s="805">
        <f>R203+S203</f>
        <v>65</v>
      </c>
      <c r="U203" s="822">
        <v>0</v>
      </c>
      <c r="V203" s="823">
        <f>T203+U203</f>
        <v>65</v>
      </c>
      <c r="W203" s="824">
        <f>IF(Q203=0,0,((V203/Q203)-1)*100)</f>
        <v>12.06896551724137</v>
      </c>
      <c r="Y203" s="770"/>
    </row>
    <row r="204" spans="1:27" ht="13.5" customHeight="1">
      <c r="A204" s="781"/>
      <c r="B204" s="784"/>
      <c r="C204" s="785"/>
      <c r="D204" s="785"/>
      <c r="E204" s="785"/>
      <c r="F204" s="785"/>
      <c r="G204" s="785"/>
      <c r="H204" s="785"/>
      <c r="I204" s="793"/>
      <c r="J204" s="781"/>
      <c r="K204" s="781"/>
      <c r="L204" s="821" t="s">
        <v>25</v>
      </c>
      <c r="M204" s="800">
        <v>35</v>
      </c>
      <c r="N204" s="801">
        <v>32</v>
      </c>
      <c r="O204" s="805">
        <f>M204+N204</f>
        <v>67</v>
      </c>
      <c r="P204" s="803">
        <v>0</v>
      </c>
      <c r="Q204" s="805">
        <f>O204+P204</f>
        <v>67</v>
      </c>
      <c r="R204" s="800">
        <v>28</v>
      </c>
      <c r="S204" s="801">
        <v>45</v>
      </c>
      <c r="T204" s="805">
        <f>R204+S204</f>
        <v>73</v>
      </c>
      <c r="U204" s="803">
        <v>0</v>
      </c>
      <c r="V204" s="805">
        <f>T204+U204</f>
        <v>73</v>
      </c>
      <c r="W204" s="824">
        <f t="shared" ref="W204" si="256">IF(Q204=0,0,((V204/Q204)-1)*100)</f>
        <v>8.9552238805970177</v>
      </c>
      <c r="Y204" s="770"/>
    </row>
    <row r="205" spans="1:27" ht="13.5" customHeight="1" thickBot="1">
      <c r="A205" s="781"/>
      <c r="B205" s="784"/>
      <c r="C205" s="785"/>
      <c r="D205" s="785"/>
      <c r="E205" s="785"/>
      <c r="F205" s="785"/>
      <c r="G205" s="785"/>
      <c r="H205" s="785"/>
      <c r="I205" s="793"/>
      <c r="J205" s="781"/>
      <c r="K205" s="781"/>
      <c r="L205" s="821" t="s">
        <v>26</v>
      </c>
      <c r="M205" s="800">
        <v>35</v>
      </c>
      <c r="N205" s="801">
        <v>41</v>
      </c>
      <c r="O205" s="805">
        <f>M205+N205</f>
        <v>76</v>
      </c>
      <c r="P205" s="806">
        <v>0</v>
      </c>
      <c r="Q205" s="823">
        <f>O205+P205</f>
        <v>76</v>
      </c>
      <c r="R205" s="800">
        <v>9</v>
      </c>
      <c r="S205" s="801">
        <v>11</v>
      </c>
      <c r="T205" s="805">
        <f>R205+S205</f>
        <v>20</v>
      </c>
      <c r="U205" s="806">
        <v>0</v>
      </c>
      <c r="V205" s="823">
        <f>T205+U205</f>
        <v>20</v>
      </c>
      <c r="W205" s="824">
        <f>IF(Q205=0,0,((V205/Q205)-1)*100)</f>
        <v>-73.684210526315795</v>
      </c>
      <c r="Y205" s="770"/>
    </row>
    <row r="206" spans="1:27" ht="14.25" thickTop="1" thickBot="1">
      <c r="B206" s="765"/>
      <c r="C206" s="764"/>
      <c r="D206" s="764"/>
      <c r="E206" s="764"/>
      <c r="F206" s="764"/>
      <c r="G206" s="764"/>
      <c r="H206" s="764"/>
      <c r="I206" s="766"/>
      <c r="L206" s="807" t="s">
        <v>27</v>
      </c>
      <c r="M206" s="808">
        <f>+M203+M204+M205</f>
        <v>100</v>
      </c>
      <c r="N206" s="809">
        <f t="shared" ref="N206" si="257">+N203+N204+N205</f>
        <v>101</v>
      </c>
      <c r="O206" s="808">
        <f t="shared" ref="O206" si="258">+O203+O204+O205</f>
        <v>201</v>
      </c>
      <c r="P206" s="808">
        <f t="shared" ref="P206" si="259">+P203+P204+P205</f>
        <v>0</v>
      </c>
      <c r="Q206" s="825">
        <f t="shared" ref="Q206" si="260">+Q203+Q204+Q205</f>
        <v>201</v>
      </c>
      <c r="R206" s="808">
        <f t="shared" ref="R206" si="261">+R203+R204+R205</f>
        <v>62</v>
      </c>
      <c r="S206" s="809">
        <f t="shared" ref="S206" si="262">+S203+S204+S205</f>
        <v>96</v>
      </c>
      <c r="T206" s="808">
        <f t="shared" ref="T206" si="263">+T203+T204+T205</f>
        <v>158</v>
      </c>
      <c r="U206" s="808">
        <f t="shared" ref="U206" si="264">+U203+U204+U205</f>
        <v>0</v>
      </c>
      <c r="V206" s="825">
        <f t="shared" ref="V206" si="265">+V203+V204+V205</f>
        <v>158</v>
      </c>
      <c r="W206" s="811">
        <f>IF(Q206=0,0,((V206/Q206)-1)*100)</f>
        <v>-21.39303482587065</v>
      </c>
    </row>
    <row r="207" spans="1:27" s="670" customFormat="1" ht="14.25" thickTop="1" thickBot="1">
      <c r="B207" s="765"/>
      <c r="C207" s="764"/>
      <c r="D207" s="764"/>
      <c r="E207" s="764"/>
      <c r="F207" s="764"/>
      <c r="G207" s="764"/>
      <c r="H207" s="764"/>
      <c r="I207" s="766"/>
      <c r="L207" s="807" t="s">
        <v>92</v>
      </c>
      <c r="M207" s="808">
        <f>+M198+M202+M203+M204+M205</f>
        <v>284</v>
      </c>
      <c r="N207" s="808">
        <f t="shared" ref="N207:V207" si="266">+N198+N202+N203+N204+N205</f>
        <v>275</v>
      </c>
      <c r="O207" s="808">
        <f t="shared" si="266"/>
        <v>559</v>
      </c>
      <c r="P207" s="808">
        <f t="shared" si="266"/>
        <v>0</v>
      </c>
      <c r="Q207" s="808">
        <f t="shared" si="266"/>
        <v>559</v>
      </c>
      <c r="R207" s="808">
        <f t="shared" si="266"/>
        <v>206</v>
      </c>
      <c r="S207" s="808">
        <f t="shared" si="266"/>
        <v>327</v>
      </c>
      <c r="T207" s="808">
        <f t="shared" si="266"/>
        <v>533</v>
      </c>
      <c r="U207" s="808">
        <f t="shared" si="266"/>
        <v>0</v>
      </c>
      <c r="V207" s="808">
        <f t="shared" si="266"/>
        <v>533</v>
      </c>
      <c r="W207" s="811">
        <f>IF(Q207=0,0,((V207/Q207)-1)*100)</f>
        <v>-4.651162790697672</v>
      </c>
      <c r="X207" s="674"/>
      <c r="AA207" s="752"/>
    </row>
    <row r="208" spans="1:27" ht="14.25" thickTop="1" thickBot="1">
      <c r="B208" s="765"/>
      <c r="C208" s="764"/>
      <c r="D208" s="764"/>
      <c r="E208" s="764"/>
      <c r="F208" s="764"/>
      <c r="G208" s="764"/>
      <c r="H208" s="764"/>
      <c r="I208" s="766"/>
      <c r="L208" s="807" t="s">
        <v>89</v>
      </c>
      <c r="M208" s="808">
        <f>+M194+M198+M202+M206</f>
        <v>398</v>
      </c>
      <c r="N208" s="809">
        <f t="shared" ref="N208:V208" si="267">+N194+N198+N202+N206</f>
        <v>427</v>
      </c>
      <c r="O208" s="808">
        <f t="shared" si="267"/>
        <v>825</v>
      </c>
      <c r="P208" s="808">
        <f t="shared" si="267"/>
        <v>0</v>
      </c>
      <c r="Q208" s="810">
        <f t="shared" si="267"/>
        <v>825</v>
      </c>
      <c r="R208" s="808">
        <f t="shared" si="267"/>
        <v>304</v>
      </c>
      <c r="S208" s="809">
        <f t="shared" si="267"/>
        <v>435</v>
      </c>
      <c r="T208" s="808">
        <f t="shared" si="267"/>
        <v>739</v>
      </c>
      <c r="U208" s="808">
        <f t="shared" si="267"/>
        <v>0</v>
      </c>
      <c r="V208" s="810">
        <f t="shared" si="267"/>
        <v>739</v>
      </c>
      <c r="W208" s="811">
        <f>IF(Q208=0,0,((V208/Q208)-1)*100)</f>
        <v>-10.424242424242426</v>
      </c>
    </row>
    <row r="209" spans="2:23" ht="14.25" thickTop="1" thickBot="1">
      <c r="B209" s="765"/>
      <c r="C209" s="764"/>
      <c r="D209" s="764"/>
      <c r="E209" s="764"/>
      <c r="F209" s="764"/>
      <c r="G209" s="764"/>
      <c r="H209" s="764"/>
      <c r="I209" s="766"/>
      <c r="L209" s="753" t="s">
        <v>59</v>
      </c>
      <c r="M209" s="670"/>
      <c r="N209" s="670"/>
      <c r="O209" s="670"/>
      <c r="P209" s="670"/>
      <c r="Q209" s="670"/>
      <c r="R209" s="670"/>
      <c r="S209" s="670"/>
      <c r="T209" s="670"/>
      <c r="U209" s="670"/>
      <c r="V209" s="670"/>
      <c r="W209" s="674"/>
    </row>
    <row r="210" spans="2:23" ht="13.5" thickTop="1">
      <c r="B210" s="765"/>
      <c r="C210" s="764"/>
      <c r="D210" s="764"/>
      <c r="E210" s="764"/>
      <c r="F210" s="764"/>
      <c r="G210" s="764"/>
      <c r="H210" s="764"/>
      <c r="I210" s="766"/>
      <c r="L210" s="1602" t="s">
        <v>52</v>
      </c>
      <c r="M210" s="1603"/>
      <c r="N210" s="1603"/>
      <c r="O210" s="1603"/>
      <c r="P210" s="1603"/>
      <c r="Q210" s="1603"/>
      <c r="R210" s="1603"/>
      <c r="S210" s="1603"/>
      <c r="T210" s="1603"/>
      <c r="U210" s="1603"/>
      <c r="V210" s="1603"/>
      <c r="W210" s="1604"/>
    </row>
    <row r="211" spans="2:23" ht="13.5" thickBot="1">
      <c r="B211" s="765"/>
      <c r="C211" s="764"/>
      <c r="D211" s="764"/>
      <c r="E211" s="764"/>
      <c r="F211" s="764"/>
      <c r="G211" s="764"/>
      <c r="H211" s="764"/>
      <c r="I211" s="766"/>
      <c r="L211" s="1605" t="s">
        <v>53</v>
      </c>
      <c r="M211" s="1606"/>
      <c r="N211" s="1606"/>
      <c r="O211" s="1606"/>
      <c r="P211" s="1606"/>
      <c r="Q211" s="1606"/>
      <c r="R211" s="1606"/>
      <c r="S211" s="1606"/>
      <c r="T211" s="1606"/>
      <c r="U211" s="1606"/>
      <c r="V211" s="1606"/>
      <c r="W211" s="1607"/>
    </row>
    <row r="212" spans="2:23" ht="14.25" thickTop="1" thickBot="1">
      <c r="B212" s="765"/>
      <c r="C212" s="764"/>
      <c r="D212" s="764"/>
      <c r="E212" s="764"/>
      <c r="F212" s="764"/>
      <c r="G212" s="764"/>
      <c r="H212" s="764"/>
      <c r="I212" s="766"/>
      <c r="L212" s="673"/>
      <c r="M212" s="670"/>
      <c r="N212" s="670"/>
      <c r="O212" s="670"/>
      <c r="P212" s="670"/>
      <c r="Q212" s="670"/>
      <c r="R212" s="670"/>
      <c r="S212" s="670"/>
      <c r="T212" s="670"/>
      <c r="U212" s="670"/>
      <c r="V212" s="670"/>
      <c r="W212" s="757" t="s">
        <v>40</v>
      </c>
    </row>
    <row r="213" spans="2:23" ht="14.25" thickTop="1" thickBot="1">
      <c r="B213" s="765"/>
      <c r="C213" s="764"/>
      <c r="D213" s="764"/>
      <c r="E213" s="764"/>
      <c r="F213" s="764"/>
      <c r="G213" s="764"/>
      <c r="H213" s="764"/>
      <c r="I213" s="766"/>
      <c r="L213" s="675"/>
      <c r="M213" s="1611" t="s">
        <v>90</v>
      </c>
      <c r="N213" s="1612"/>
      <c r="O213" s="1612"/>
      <c r="P213" s="1612"/>
      <c r="Q213" s="1613"/>
      <c r="R213" s="1611" t="s">
        <v>91</v>
      </c>
      <c r="S213" s="1612"/>
      <c r="T213" s="1612"/>
      <c r="U213" s="1612"/>
      <c r="V213" s="1613"/>
      <c r="W213" s="676" t="s">
        <v>4</v>
      </c>
    </row>
    <row r="214" spans="2:23" ht="13.5" thickTop="1">
      <c r="B214" s="765"/>
      <c r="C214" s="764"/>
      <c r="D214" s="764"/>
      <c r="E214" s="764"/>
      <c r="F214" s="764"/>
      <c r="G214" s="764"/>
      <c r="H214" s="764"/>
      <c r="I214" s="766"/>
      <c r="L214" s="677" t="s">
        <v>5</v>
      </c>
      <c r="M214" s="678"/>
      <c r="N214" s="682"/>
      <c r="O214" s="794"/>
      <c r="P214" s="684"/>
      <c r="Q214" s="795"/>
      <c r="R214" s="678"/>
      <c r="S214" s="682"/>
      <c r="T214" s="794"/>
      <c r="U214" s="684"/>
      <c r="V214" s="795"/>
      <c r="W214" s="681" t="s">
        <v>6</v>
      </c>
    </row>
    <row r="215" spans="2:23" ht="13.5" thickBot="1">
      <c r="B215" s="765"/>
      <c r="C215" s="764"/>
      <c r="D215" s="764"/>
      <c r="E215" s="764"/>
      <c r="F215" s="764"/>
      <c r="G215" s="764"/>
      <c r="H215" s="764"/>
      <c r="I215" s="766"/>
      <c r="L215" s="685"/>
      <c r="M215" s="690" t="s">
        <v>41</v>
      </c>
      <c r="N215" s="691" t="s">
        <v>42</v>
      </c>
      <c r="O215" s="796" t="s">
        <v>54</v>
      </c>
      <c r="P215" s="693" t="s">
        <v>13</v>
      </c>
      <c r="Q215" s="797" t="s">
        <v>9</v>
      </c>
      <c r="R215" s="690" t="s">
        <v>41</v>
      </c>
      <c r="S215" s="691" t="s">
        <v>42</v>
      </c>
      <c r="T215" s="796" t="s">
        <v>54</v>
      </c>
      <c r="U215" s="693" t="s">
        <v>13</v>
      </c>
      <c r="V215" s="797" t="s">
        <v>9</v>
      </c>
      <c r="W215" s="689"/>
    </row>
    <row r="216" spans="2:23" ht="5.25" customHeight="1" thickTop="1">
      <c r="B216" s="765"/>
      <c r="C216" s="764"/>
      <c r="D216" s="764"/>
      <c r="E216" s="764"/>
      <c r="F216" s="764"/>
      <c r="G216" s="764"/>
      <c r="H216" s="764"/>
      <c r="I216" s="766"/>
      <c r="L216" s="677"/>
      <c r="M216" s="698"/>
      <c r="N216" s="699"/>
      <c r="O216" s="798"/>
      <c r="P216" s="701"/>
      <c r="Q216" s="799"/>
      <c r="R216" s="698"/>
      <c r="S216" s="699"/>
      <c r="T216" s="798"/>
      <c r="U216" s="701"/>
      <c r="V216" s="799"/>
      <c r="W216" s="703"/>
    </row>
    <row r="217" spans="2:23">
      <c r="B217" s="765"/>
      <c r="C217" s="764"/>
      <c r="D217" s="764"/>
      <c r="E217" s="764"/>
      <c r="F217" s="764"/>
      <c r="G217" s="764"/>
      <c r="H217" s="764"/>
      <c r="I217" s="766"/>
      <c r="L217" s="677" t="s">
        <v>14</v>
      </c>
      <c r="M217" s="705">
        <f t="shared" ref="M217:N223" si="268">+M165+M191</f>
        <v>41</v>
      </c>
      <c r="N217" s="709">
        <f t="shared" si="268"/>
        <v>49</v>
      </c>
      <c r="O217" s="802">
        <f>+M217+N217</f>
        <v>90</v>
      </c>
      <c r="P217" s="711">
        <f t="shared" ref="P217:P223" si="269">+P165+P191</f>
        <v>0</v>
      </c>
      <c r="Q217" s="804">
        <f>+O217+P217</f>
        <v>90</v>
      </c>
      <c r="R217" s="705">
        <f t="shared" ref="R217:S231" si="270">+R165+R191</f>
        <v>36</v>
      </c>
      <c r="S217" s="709">
        <f t="shared" si="270"/>
        <v>35</v>
      </c>
      <c r="T217" s="802">
        <f>+R217+S217</f>
        <v>71</v>
      </c>
      <c r="U217" s="711">
        <f t="shared" ref="U217:U231" si="271">+U165+U191</f>
        <v>0</v>
      </c>
      <c r="V217" s="804">
        <f>+T217+U217</f>
        <v>71</v>
      </c>
      <c r="W217" s="708">
        <f t="shared" ref="W217:W226" si="272">IF(Q217=0,0,((V217/Q217)-1)*100)</f>
        <v>-21.111111111111114</v>
      </c>
    </row>
    <row r="218" spans="2:23">
      <c r="B218" s="765"/>
      <c r="C218" s="764"/>
      <c r="D218" s="764"/>
      <c r="E218" s="764"/>
      <c r="F218" s="764"/>
      <c r="G218" s="764"/>
      <c r="H218" s="764"/>
      <c r="I218" s="766"/>
      <c r="L218" s="677" t="s">
        <v>15</v>
      </c>
      <c r="M218" s="705">
        <f t="shared" si="268"/>
        <v>38</v>
      </c>
      <c r="N218" s="709">
        <f t="shared" si="268"/>
        <v>57</v>
      </c>
      <c r="O218" s="802">
        <f t="shared" ref="O218:O219" si="273">+M218+N218</f>
        <v>95</v>
      </c>
      <c r="P218" s="711">
        <f t="shared" si="269"/>
        <v>0</v>
      </c>
      <c r="Q218" s="804">
        <f t="shared" ref="Q218:Q219" si="274">+O218+P218</f>
        <v>95</v>
      </c>
      <c r="R218" s="705">
        <f t="shared" si="270"/>
        <v>35</v>
      </c>
      <c r="S218" s="709">
        <f t="shared" si="270"/>
        <v>34</v>
      </c>
      <c r="T218" s="802">
        <f t="shared" ref="T218:T219" si="275">+R218+S218</f>
        <v>69</v>
      </c>
      <c r="U218" s="711">
        <f t="shared" si="271"/>
        <v>0</v>
      </c>
      <c r="V218" s="804">
        <f t="shared" ref="V218:V219" si="276">+T218+U218</f>
        <v>69</v>
      </c>
      <c r="W218" s="708">
        <f t="shared" si="272"/>
        <v>-27.368421052631575</v>
      </c>
    </row>
    <row r="219" spans="2:23" ht="13.5" thickBot="1">
      <c r="B219" s="765"/>
      <c r="C219" s="764"/>
      <c r="D219" s="764"/>
      <c r="E219" s="764"/>
      <c r="F219" s="764"/>
      <c r="G219" s="764"/>
      <c r="H219" s="764"/>
      <c r="I219" s="766"/>
      <c r="L219" s="685" t="s">
        <v>16</v>
      </c>
      <c r="M219" s="705">
        <f t="shared" si="268"/>
        <v>35</v>
      </c>
      <c r="N219" s="709">
        <f t="shared" si="268"/>
        <v>46</v>
      </c>
      <c r="O219" s="802">
        <f t="shared" si="273"/>
        <v>81</v>
      </c>
      <c r="P219" s="711">
        <f t="shared" si="269"/>
        <v>0</v>
      </c>
      <c r="Q219" s="804">
        <f t="shared" si="274"/>
        <v>81</v>
      </c>
      <c r="R219" s="705">
        <f t="shared" si="270"/>
        <v>27</v>
      </c>
      <c r="S219" s="709">
        <f t="shared" si="270"/>
        <v>39</v>
      </c>
      <c r="T219" s="802">
        <f t="shared" si="275"/>
        <v>66</v>
      </c>
      <c r="U219" s="711">
        <f t="shared" si="271"/>
        <v>0</v>
      </c>
      <c r="V219" s="804">
        <f t="shared" si="276"/>
        <v>66</v>
      </c>
      <c r="W219" s="708">
        <f t="shared" si="272"/>
        <v>-18.518518518518523</v>
      </c>
    </row>
    <row r="220" spans="2:23" ht="14.25" thickTop="1" thickBot="1">
      <c r="B220" s="765"/>
      <c r="C220" s="764"/>
      <c r="D220" s="764"/>
      <c r="E220" s="764"/>
      <c r="F220" s="764"/>
      <c r="G220" s="764"/>
      <c r="H220" s="764"/>
      <c r="I220" s="766"/>
      <c r="L220" s="807" t="s">
        <v>17</v>
      </c>
      <c r="M220" s="808">
        <f t="shared" si="268"/>
        <v>114</v>
      </c>
      <c r="N220" s="809">
        <f t="shared" si="268"/>
        <v>152</v>
      </c>
      <c r="O220" s="808">
        <f>+O217+O218+O219</f>
        <v>266</v>
      </c>
      <c r="P220" s="808">
        <f t="shared" si="269"/>
        <v>0</v>
      </c>
      <c r="Q220" s="810">
        <f>+Q217+Q218+Q219</f>
        <v>266</v>
      </c>
      <c r="R220" s="808">
        <f t="shared" si="270"/>
        <v>98</v>
      </c>
      <c r="S220" s="809">
        <f t="shared" si="270"/>
        <v>108</v>
      </c>
      <c r="T220" s="808">
        <f>+T217+T218+T219</f>
        <v>206</v>
      </c>
      <c r="U220" s="808">
        <f t="shared" si="271"/>
        <v>0</v>
      </c>
      <c r="V220" s="810">
        <f>+V217+V218+V219</f>
        <v>206</v>
      </c>
      <c r="W220" s="811">
        <f t="shared" si="272"/>
        <v>-22.556390977443609</v>
      </c>
    </row>
    <row r="221" spans="2:23" ht="13.5" thickTop="1">
      <c r="B221" s="765"/>
      <c r="C221" s="764"/>
      <c r="D221" s="764"/>
      <c r="E221" s="764"/>
      <c r="F221" s="764"/>
      <c r="G221" s="764"/>
      <c r="H221" s="764"/>
      <c r="I221" s="766"/>
      <c r="L221" s="677" t="s">
        <v>18</v>
      </c>
      <c r="M221" s="812">
        <f t="shared" si="268"/>
        <v>36</v>
      </c>
      <c r="N221" s="813">
        <f t="shared" si="268"/>
        <v>30</v>
      </c>
      <c r="O221" s="814">
        <f t="shared" ref="O221" si="277">+M221+N221</f>
        <v>66</v>
      </c>
      <c r="P221" s="711">
        <f t="shared" si="269"/>
        <v>0</v>
      </c>
      <c r="Q221" s="804">
        <f t="shared" ref="Q221" si="278">+O221+P221</f>
        <v>66</v>
      </c>
      <c r="R221" s="812">
        <f t="shared" si="270"/>
        <v>24</v>
      </c>
      <c r="S221" s="813">
        <f t="shared" si="270"/>
        <v>38</v>
      </c>
      <c r="T221" s="814">
        <f t="shared" ref="T221" si="279">+R221+S221</f>
        <v>62</v>
      </c>
      <c r="U221" s="711">
        <f t="shared" si="271"/>
        <v>0</v>
      </c>
      <c r="V221" s="804">
        <f t="shared" ref="V221" si="280">+T221+U221</f>
        <v>62</v>
      </c>
      <c r="W221" s="708">
        <f t="shared" si="272"/>
        <v>-6.0606060606060552</v>
      </c>
    </row>
    <row r="222" spans="2:23">
      <c r="B222" s="765"/>
      <c r="C222" s="764"/>
      <c r="D222" s="764"/>
      <c r="E222" s="764"/>
      <c r="F222" s="764"/>
      <c r="G222" s="764"/>
      <c r="H222" s="764"/>
      <c r="I222" s="766"/>
      <c r="L222" s="677" t="s">
        <v>19</v>
      </c>
      <c r="M222" s="705">
        <f t="shared" si="268"/>
        <v>30</v>
      </c>
      <c r="N222" s="709">
        <f t="shared" si="268"/>
        <v>29</v>
      </c>
      <c r="O222" s="802">
        <f>+M222+N222</f>
        <v>59</v>
      </c>
      <c r="P222" s="711">
        <f t="shared" si="269"/>
        <v>0</v>
      </c>
      <c r="Q222" s="804">
        <f>+O222+P222</f>
        <v>59</v>
      </c>
      <c r="R222" s="705">
        <f t="shared" si="270"/>
        <v>22</v>
      </c>
      <c r="S222" s="709">
        <f t="shared" si="270"/>
        <v>42</v>
      </c>
      <c r="T222" s="802">
        <f>+R222+S222</f>
        <v>64</v>
      </c>
      <c r="U222" s="711">
        <f t="shared" si="271"/>
        <v>0</v>
      </c>
      <c r="V222" s="804">
        <f>+T222+U222</f>
        <v>64</v>
      </c>
      <c r="W222" s="708">
        <f>IF(Q222=0,0,((V222/Q222)-1)*100)</f>
        <v>8.4745762711864394</v>
      </c>
    </row>
    <row r="223" spans="2:23" ht="13.5" thickBot="1">
      <c r="B223" s="765"/>
      <c r="C223" s="764"/>
      <c r="D223" s="764"/>
      <c r="E223" s="764"/>
      <c r="F223" s="764"/>
      <c r="G223" s="764"/>
      <c r="H223" s="764"/>
      <c r="I223" s="766"/>
      <c r="L223" s="677" t="s">
        <v>20</v>
      </c>
      <c r="M223" s="705">
        <f t="shared" si="268"/>
        <v>39</v>
      </c>
      <c r="N223" s="709">
        <f t="shared" si="268"/>
        <v>34</v>
      </c>
      <c r="O223" s="802">
        <f>+M223+N223</f>
        <v>73</v>
      </c>
      <c r="P223" s="711">
        <f t="shared" si="269"/>
        <v>0</v>
      </c>
      <c r="Q223" s="804">
        <f>+O223+P223</f>
        <v>73</v>
      </c>
      <c r="R223" s="705">
        <f t="shared" si="270"/>
        <v>26</v>
      </c>
      <c r="S223" s="709">
        <f t="shared" si="270"/>
        <v>46</v>
      </c>
      <c r="T223" s="802">
        <f t="shared" ref="T223:T229" si="281">+R223+S223</f>
        <v>72</v>
      </c>
      <c r="U223" s="711">
        <f t="shared" si="271"/>
        <v>0</v>
      </c>
      <c r="V223" s="804">
        <f t="shared" ref="V223:V229" si="282">+T223+U223</f>
        <v>72</v>
      </c>
      <c r="W223" s="708">
        <f>IF(Q223=0,0,((V223/Q223)-1)*100)</f>
        <v>-1.3698630136986356</v>
      </c>
    </row>
    <row r="224" spans="2:23" ht="14.25" thickTop="1" thickBot="1">
      <c r="B224" s="765"/>
      <c r="C224" s="764"/>
      <c r="D224" s="764"/>
      <c r="E224" s="764"/>
      <c r="F224" s="764"/>
      <c r="G224" s="764"/>
      <c r="H224" s="764"/>
      <c r="I224" s="766"/>
      <c r="L224" s="807" t="s">
        <v>87</v>
      </c>
      <c r="M224" s="808">
        <f>+M221+M222+M223</f>
        <v>105</v>
      </c>
      <c r="N224" s="808">
        <f t="shared" ref="N224:Q224" si="283">+N221+N222+N223</f>
        <v>93</v>
      </c>
      <c r="O224" s="808">
        <f t="shared" si="283"/>
        <v>198</v>
      </c>
      <c r="P224" s="808">
        <f t="shared" si="283"/>
        <v>0</v>
      </c>
      <c r="Q224" s="808">
        <f t="shared" si="283"/>
        <v>198</v>
      </c>
      <c r="R224" s="808">
        <f t="shared" si="270"/>
        <v>72</v>
      </c>
      <c r="S224" s="808">
        <f t="shared" si="270"/>
        <v>126</v>
      </c>
      <c r="T224" s="808">
        <f t="shared" si="281"/>
        <v>198</v>
      </c>
      <c r="U224" s="808">
        <f t="shared" si="271"/>
        <v>0</v>
      </c>
      <c r="V224" s="808">
        <f t="shared" si="282"/>
        <v>198</v>
      </c>
      <c r="W224" s="811">
        <f>IF(Q224=0,0,((V224/Q224)-1)*100)</f>
        <v>0</v>
      </c>
    </row>
    <row r="225" spans="1:27" ht="13.5" thickTop="1">
      <c r="B225" s="765"/>
      <c r="C225" s="764"/>
      <c r="D225" s="764"/>
      <c r="E225" s="764"/>
      <c r="F225" s="764"/>
      <c r="G225" s="764"/>
      <c r="H225" s="764"/>
      <c r="I225" s="766"/>
      <c r="L225" s="677" t="s">
        <v>21</v>
      </c>
      <c r="M225" s="705">
        <f>+M173+M199</f>
        <v>27</v>
      </c>
      <c r="N225" s="709">
        <f>+N173+N199</f>
        <v>23</v>
      </c>
      <c r="O225" s="802">
        <f t="shared" ref="O225" si="284">+M225+N225</f>
        <v>50</v>
      </c>
      <c r="P225" s="711">
        <f>+P173+P199</f>
        <v>0</v>
      </c>
      <c r="Q225" s="804">
        <f t="shared" ref="Q225" si="285">+O225+P225</f>
        <v>50</v>
      </c>
      <c r="R225" s="705">
        <f t="shared" si="270"/>
        <v>26</v>
      </c>
      <c r="S225" s="709">
        <f t="shared" si="270"/>
        <v>37</v>
      </c>
      <c r="T225" s="802">
        <f t="shared" si="281"/>
        <v>63</v>
      </c>
      <c r="U225" s="711">
        <f t="shared" si="271"/>
        <v>0</v>
      </c>
      <c r="V225" s="804">
        <f t="shared" si="282"/>
        <v>63</v>
      </c>
      <c r="W225" s="708">
        <f t="shared" si="272"/>
        <v>26</v>
      </c>
    </row>
    <row r="226" spans="1:27">
      <c r="B226" s="765"/>
      <c r="C226" s="764"/>
      <c r="D226" s="764"/>
      <c r="E226" s="764"/>
      <c r="F226" s="764"/>
      <c r="G226" s="764"/>
      <c r="H226" s="764"/>
      <c r="I226" s="766"/>
      <c r="L226" s="677" t="s">
        <v>88</v>
      </c>
      <c r="M226" s="705">
        <f>+M200+M174</f>
        <v>24</v>
      </c>
      <c r="N226" s="709">
        <f>+N200+N174</f>
        <v>26</v>
      </c>
      <c r="O226" s="802">
        <f>+M226+N226</f>
        <v>50</v>
      </c>
      <c r="P226" s="711">
        <f>+P174+P200</f>
        <v>0</v>
      </c>
      <c r="Q226" s="804">
        <f>+O226+P226</f>
        <v>50</v>
      </c>
      <c r="R226" s="705">
        <f t="shared" si="270"/>
        <v>25</v>
      </c>
      <c r="S226" s="709">
        <f t="shared" si="270"/>
        <v>44</v>
      </c>
      <c r="T226" s="802">
        <f t="shared" si="281"/>
        <v>69</v>
      </c>
      <c r="U226" s="711">
        <f t="shared" si="271"/>
        <v>0</v>
      </c>
      <c r="V226" s="804">
        <f t="shared" si="282"/>
        <v>69</v>
      </c>
      <c r="W226" s="708">
        <f t="shared" si="272"/>
        <v>37.999999999999986</v>
      </c>
    </row>
    <row r="227" spans="1:27" ht="13.5" thickBot="1">
      <c r="B227" s="765"/>
      <c r="C227" s="764"/>
      <c r="D227" s="764"/>
      <c r="E227" s="764"/>
      <c r="F227" s="764"/>
      <c r="G227" s="764"/>
      <c r="H227" s="764"/>
      <c r="I227" s="766"/>
      <c r="L227" s="677" t="s">
        <v>22</v>
      </c>
      <c r="M227" s="705">
        <f>+M175+M201</f>
        <v>28</v>
      </c>
      <c r="N227" s="709">
        <f>+N175+N201</f>
        <v>32</v>
      </c>
      <c r="O227" s="815">
        <f>+M227+N227</f>
        <v>60</v>
      </c>
      <c r="P227" s="716">
        <f>+P175+P201</f>
        <v>0</v>
      </c>
      <c r="Q227" s="804">
        <f>+O227+P227</f>
        <v>60</v>
      </c>
      <c r="R227" s="705">
        <f t="shared" si="270"/>
        <v>21</v>
      </c>
      <c r="S227" s="709">
        <f t="shared" si="270"/>
        <v>24</v>
      </c>
      <c r="T227" s="815">
        <f t="shared" si="281"/>
        <v>45</v>
      </c>
      <c r="U227" s="716">
        <f t="shared" si="271"/>
        <v>0</v>
      </c>
      <c r="V227" s="804">
        <f t="shared" si="282"/>
        <v>45</v>
      </c>
      <c r="W227" s="708">
        <f>IF(Q227=0,0,((V227/Q227)-1)*100)</f>
        <v>-25</v>
      </c>
    </row>
    <row r="228" spans="1:27" ht="14.25" thickTop="1" thickBot="1">
      <c r="B228" s="765"/>
      <c r="C228" s="764"/>
      <c r="D228" s="764"/>
      <c r="E228" s="764"/>
      <c r="F228" s="764"/>
      <c r="G228" s="764"/>
      <c r="H228" s="764"/>
      <c r="I228" s="766"/>
      <c r="L228" s="816" t="s">
        <v>60</v>
      </c>
      <c r="M228" s="817">
        <f>+M225+M226+M227</f>
        <v>79</v>
      </c>
      <c r="N228" s="817">
        <f t="shared" ref="N228" si="286">+N225+N226+N227</f>
        <v>81</v>
      </c>
      <c r="O228" s="818">
        <f t="shared" ref="O228" si="287">+O225+O226+O227</f>
        <v>160</v>
      </c>
      <c r="P228" s="818">
        <f t="shared" ref="P228" si="288">+P225+P226+P227</f>
        <v>0</v>
      </c>
      <c r="Q228" s="818">
        <f t="shared" ref="Q228" si="289">+Q225+Q226+Q227</f>
        <v>160</v>
      </c>
      <c r="R228" s="817">
        <f t="shared" si="270"/>
        <v>72</v>
      </c>
      <c r="S228" s="817">
        <f t="shared" si="270"/>
        <v>105</v>
      </c>
      <c r="T228" s="818">
        <f t="shared" si="281"/>
        <v>177</v>
      </c>
      <c r="U228" s="818">
        <f t="shared" si="271"/>
        <v>0</v>
      </c>
      <c r="V228" s="818">
        <f t="shared" si="282"/>
        <v>177</v>
      </c>
      <c r="W228" s="819">
        <f>IF(Q228=0,0,((V228/Q228)-1)*100)</f>
        <v>10.624999999999996</v>
      </c>
    </row>
    <row r="229" spans="1:27" ht="13.5" thickTop="1">
      <c r="A229" s="781"/>
      <c r="B229" s="782"/>
      <c r="C229" s="783"/>
      <c r="D229" s="783"/>
      <c r="E229" s="783"/>
      <c r="F229" s="783"/>
      <c r="G229" s="783"/>
      <c r="H229" s="783"/>
      <c r="I229" s="820"/>
      <c r="J229" s="781"/>
      <c r="K229" s="781"/>
      <c r="L229" s="821" t="s">
        <v>24</v>
      </c>
      <c r="M229" s="800">
        <f t="shared" ref="M229:N231" si="290">+M177+M203</f>
        <v>30</v>
      </c>
      <c r="N229" s="801">
        <f t="shared" si="290"/>
        <v>28</v>
      </c>
      <c r="O229" s="805">
        <f>+M229+N229</f>
        <v>58</v>
      </c>
      <c r="P229" s="822">
        <f>+P177+P203</f>
        <v>0</v>
      </c>
      <c r="Q229" s="823">
        <f>+O229+P229</f>
        <v>58</v>
      </c>
      <c r="R229" s="800">
        <f t="shared" si="270"/>
        <v>25</v>
      </c>
      <c r="S229" s="801">
        <f t="shared" si="270"/>
        <v>40</v>
      </c>
      <c r="T229" s="805">
        <f t="shared" si="281"/>
        <v>65</v>
      </c>
      <c r="U229" s="822">
        <f t="shared" si="271"/>
        <v>0</v>
      </c>
      <c r="V229" s="823">
        <f t="shared" si="282"/>
        <v>65</v>
      </c>
      <c r="W229" s="824">
        <f>IF(Q229=0,0,((V229/Q229)-1)*100)</f>
        <v>12.06896551724137</v>
      </c>
    </row>
    <row r="230" spans="1:27" ht="13.5" customHeight="1">
      <c r="A230" s="781"/>
      <c r="B230" s="784"/>
      <c r="C230" s="785"/>
      <c r="D230" s="785"/>
      <c r="E230" s="785"/>
      <c r="F230" s="785"/>
      <c r="G230" s="785"/>
      <c r="H230" s="785"/>
      <c r="I230" s="793"/>
      <c r="J230" s="781"/>
      <c r="K230" s="781"/>
      <c r="L230" s="821" t="s">
        <v>25</v>
      </c>
      <c r="M230" s="800">
        <f t="shared" si="290"/>
        <v>35</v>
      </c>
      <c r="N230" s="801">
        <f t="shared" si="290"/>
        <v>32</v>
      </c>
      <c r="O230" s="805">
        <f>+M230+N230</f>
        <v>67</v>
      </c>
      <c r="P230" s="803">
        <f>+P178+P204</f>
        <v>0</v>
      </c>
      <c r="Q230" s="805">
        <f>+O230+P230</f>
        <v>67</v>
      </c>
      <c r="R230" s="800">
        <f t="shared" si="270"/>
        <v>28</v>
      </c>
      <c r="S230" s="801">
        <f t="shared" si="270"/>
        <v>45</v>
      </c>
      <c r="T230" s="805">
        <f t="shared" ref="T230" si="291">+R230+S230</f>
        <v>73</v>
      </c>
      <c r="U230" s="803">
        <f t="shared" si="271"/>
        <v>0</v>
      </c>
      <c r="V230" s="805">
        <f t="shared" ref="V230" si="292">+T230+U230</f>
        <v>73</v>
      </c>
      <c r="W230" s="824">
        <f t="shared" ref="W230" si="293">IF(Q230=0,0,((V230/Q230)-1)*100)</f>
        <v>8.9552238805970177</v>
      </c>
    </row>
    <row r="231" spans="1:27" ht="13.5" customHeight="1" thickBot="1">
      <c r="A231" s="781"/>
      <c r="B231" s="784"/>
      <c r="C231" s="785"/>
      <c r="D231" s="785"/>
      <c r="E231" s="785"/>
      <c r="F231" s="785"/>
      <c r="G231" s="785"/>
      <c r="H231" s="785"/>
      <c r="I231" s="793"/>
      <c r="J231" s="781"/>
      <c r="K231" s="781"/>
      <c r="L231" s="821" t="s">
        <v>26</v>
      </c>
      <c r="M231" s="800">
        <f t="shared" si="290"/>
        <v>35</v>
      </c>
      <c r="N231" s="801">
        <f t="shared" si="290"/>
        <v>41</v>
      </c>
      <c r="O231" s="805">
        <f t="shared" ref="O231" si="294">+M231+N231</f>
        <v>76</v>
      </c>
      <c r="P231" s="806">
        <f>+P179+P205</f>
        <v>0</v>
      </c>
      <c r="Q231" s="823">
        <f t="shared" ref="Q231" si="295">+O231+P231</f>
        <v>76</v>
      </c>
      <c r="R231" s="800">
        <f t="shared" si="270"/>
        <v>9</v>
      </c>
      <c r="S231" s="801">
        <f t="shared" si="270"/>
        <v>11</v>
      </c>
      <c r="T231" s="805">
        <f>+R231+S231</f>
        <v>20</v>
      </c>
      <c r="U231" s="806">
        <f t="shared" si="271"/>
        <v>0</v>
      </c>
      <c r="V231" s="823">
        <f>+T231+U231</f>
        <v>20</v>
      </c>
      <c r="W231" s="824">
        <f>IF(Q231=0,0,((V231/Q231)-1)*100)</f>
        <v>-73.684210526315795</v>
      </c>
    </row>
    <row r="232" spans="1:27" ht="14.25" thickTop="1" thickBot="1">
      <c r="B232" s="765"/>
      <c r="C232" s="764"/>
      <c r="D232" s="764"/>
      <c r="E232" s="764"/>
      <c r="F232" s="764"/>
      <c r="G232" s="764"/>
      <c r="H232" s="764"/>
      <c r="I232" s="766"/>
      <c r="L232" s="807" t="s">
        <v>27</v>
      </c>
      <c r="M232" s="808">
        <f>+M229+M230+M231</f>
        <v>100</v>
      </c>
      <c r="N232" s="809">
        <f t="shared" ref="N232" si="296">+N229+N230+N231</f>
        <v>101</v>
      </c>
      <c r="O232" s="808">
        <f t="shared" ref="O232" si="297">+O229+O230+O231</f>
        <v>201</v>
      </c>
      <c r="P232" s="808">
        <f t="shared" ref="P232" si="298">+P229+P230+P231</f>
        <v>0</v>
      </c>
      <c r="Q232" s="825">
        <f t="shared" ref="Q232" si="299">+Q229+Q230+Q231</f>
        <v>201</v>
      </c>
      <c r="R232" s="808">
        <f t="shared" ref="R232" si="300">+R229+R230+R231</f>
        <v>62</v>
      </c>
      <c r="S232" s="809">
        <f t="shared" ref="S232" si="301">+S229+S230+S231</f>
        <v>96</v>
      </c>
      <c r="T232" s="808">
        <f t="shared" ref="T232" si="302">+T229+T230+T231</f>
        <v>158</v>
      </c>
      <c r="U232" s="808">
        <f t="shared" ref="U232" si="303">+U229+U230+U231</f>
        <v>0</v>
      </c>
      <c r="V232" s="825">
        <f t="shared" ref="V232" si="304">+V229+V230+V231</f>
        <v>158</v>
      </c>
      <c r="W232" s="811">
        <f>IF(Q232=0,0,((V232/Q232)-1)*100)</f>
        <v>-21.39303482587065</v>
      </c>
    </row>
    <row r="233" spans="1:27" s="670" customFormat="1" ht="14.25" thickTop="1" thickBot="1">
      <c r="B233" s="765"/>
      <c r="C233" s="764"/>
      <c r="D233" s="764"/>
      <c r="E233" s="764"/>
      <c r="F233" s="764"/>
      <c r="G233" s="764"/>
      <c r="H233" s="764"/>
      <c r="I233" s="766"/>
      <c r="L233" s="807" t="s">
        <v>92</v>
      </c>
      <c r="M233" s="808">
        <f>+M224+M228+M229+M230+M231</f>
        <v>284</v>
      </c>
      <c r="N233" s="808">
        <f t="shared" ref="N233:V233" si="305">+N224+N228+N229+N230+N231</f>
        <v>275</v>
      </c>
      <c r="O233" s="808">
        <f t="shared" si="305"/>
        <v>559</v>
      </c>
      <c r="P233" s="808">
        <f t="shared" si="305"/>
        <v>0</v>
      </c>
      <c r="Q233" s="808">
        <f t="shared" si="305"/>
        <v>559</v>
      </c>
      <c r="R233" s="808">
        <f t="shared" si="305"/>
        <v>206</v>
      </c>
      <c r="S233" s="808">
        <f t="shared" si="305"/>
        <v>327</v>
      </c>
      <c r="T233" s="808">
        <f t="shared" si="305"/>
        <v>533</v>
      </c>
      <c r="U233" s="808">
        <f t="shared" si="305"/>
        <v>0</v>
      </c>
      <c r="V233" s="808">
        <f t="shared" si="305"/>
        <v>533</v>
      </c>
      <c r="W233" s="811">
        <f>IF(Q233=0,0,((V233/Q233)-1)*100)</f>
        <v>-4.651162790697672</v>
      </c>
      <c r="X233" s="674"/>
      <c r="AA233" s="752"/>
    </row>
    <row r="234" spans="1:27" ht="14.25" thickTop="1" thickBot="1">
      <c r="B234" s="765"/>
      <c r="C234" s="764"/>
      <c r="D234" s="764"/>
      <c r="E234" s="764"/>
      <c r="F234" s="764"/>
      <c r="G234" s="764"/>
      <c r="H234" s="764"/>
      <c r="I234" s="766"/>
      <c r="L234" s="807" t="s">
        <v>89</v>
      </c>
      <c r="M234" s="808">
        <f>+M220+M224+M228+M232</f>
        <v>398</v>
      </c>
      <c r="N234" s="809">
        <f t="shared" ref="N234:V234" si="306">+N220+N224+N228+N232</f>
        <v>427</v>
      </c>
      <c r="O234" s="808">
        <f t="shared" si="306"/>
        <v>825</v>
      </c>
      <c r="P234" s="808">
        <f t="shared" si="306"/>
        <v>0</v>
      </c>
      <c r="Q234" s="810">
        <f t="shared" si="306"/>
        <v>825</v>
      </c>
      <c r="R234" s="808">
        <f t="shared" si="306"/>
        <v>304</v>
      </c>
      <c r="S234" s="809">
        <f t="shared" si="306"/>
        <v>435</v>
      </c>
      <c r="T234" s="808">
        <f t="shared" si="306"/>
        <v>739</v>
      </c>
      <c r="U234" s="808">
        <f t="shared" si="306"/>
        <v>0</v>
      </c>
      <c r="V234" s="810">
        <f t="shared" si="306"/>
        <v>739</v>
      </c>
      <c r="W234" s="811">
        <f>IF(Q234=0,0,((V234/Q234)-1)*100)</f>
        <v>-10.424242424242426</v>
      </c>
    </row>
    <row r="235" spans="1:27" ht="13.5" thickTop="1">
      <c r="B235" s="673"/>
      <c r="C235" s="670"/>
      <c r="D235" s="670"/>
      <c r="E235" s="670"/>
      <c r="F235" s="670"/>
      <c r="G235" s="670"/>
      <c r="H235" s="670"/>
      <c r="I235" s="674"/>
      <c r="L235" s="753" t="s">
        <v>59</v>
      </c>
      <c r="M235" s="670"/>
      <c r="N235" s="670"/>
      <c r="O235" s="670"/>
      <c r="P235" s="670"/>
      <c r="Q235" s="670"/>
      <c r="R235" s="670"/>
      <c r="S235" s="670"/>
      <c r="T235" s="670"/>
      <c r="U235" s="670"/>
      <c r="V235" s="670"/>
      <c r="W235" s="674"/>
    </row>
  </sheetData>
  <sheetProtection password="CF53" sheet="1" objects="1" scenarios="1"/>
  <customSheetViews>
    <customSheetView guid="{ED529B84-E379-4C9B-A677-BE1D384436B0}" fitToPage="1">
      <selection activeCell="U207" sqref="U207"/>
      <pageMargins left="0.74803149606299213" right="0.74803149606299213" top="0.98425196850393704" bottom="0.98425196850393704" header="0.51181102362204722" footer="0.51181102362204722"/>
      <printOptions horizontalCentered="1" verticalCentered="1"/>
      <pageSetup paperSize="9" scale="66" orientation="portrait" r:id="rId1"/>
      <headerFooter alignWithMargins="0">
        <oddHeader>&amp;LMonthly Air Transport Statistic : Chiang Rai Intarnational Airport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32:K41 A32:A41 A58:A67 J58:K67 J110:K119 A110:A119 J136:K145 A136:A145 J43:K45 A43:A45 A69:A71 J69:K71 A1:A21 J1:K21 J47:K47 A47 A73 J73:K73 J121:K125 A121:A125 J147:K151 A147:A151 J199:K203 A199:A203 J225:K229 A225:A229 A26:A30 A23:A24 J26:K30 J23:K24 J53:K56 J49:K49 A53:A56 A49 A79:A99 A75 J79:K99 J75:K75 A104:A108 A101:A102 J104:K108 J101:K102 J131:K134 J127:K127 A131:A134 A127 J157:K177 J153:K153 A157:A177 A153 J182:K197 J179:K180 A182:A197 A179:A180 J209:K223 J205:K205 A209:A223 A205 J235:K1048576 J231:K231 A235:A1048576 A231">
    <cfRule type="containsText" dxfId="95" priority="92" operator="containsText" text="NOT OK">
      <formula>NOT(ISERROR(SEARCH("NOT OK",A1)))</formula>
    </cfRule>
  </conditionalFormatting>
  <conditionalFormatting sqref="J31:K31 A31">
    <cfRule type="containsText" dxfId="94" priority="91" operator="containsText" text="NOT OK">
      <formula>NOT(ISERROR(SEARCH("NOT OK",A31)))</formula>
    </cfRule>
  </conditionalFormatting>
  <conditionalFormatting sqref="J57:K57 A57">
    <cfRule type="containsText" dxfId="93" priority="90" operator="containsText" text="NOT OK">
      <formula>NOT(ISERROR(SEARCH("NOT OK",A57)))</formula>
    </cfRule>
  </conditionalFormatting>
  <conditionalFormatting sqref="J109:K109 A109">
    <cfRule type="containsText" dxfId="92" priority="89" operator="containsText" text="NOT OK">
      <formula>NOT(ISERROR(SEARCH("NOT OK",A109)))</formula>
    </cfRule>
  </conditionalFormatting>
  <conditionalFormatting sqref="J135:K135 A135">
    <cfRule type="containsText" dxfId="91" priority="88" operator="containsText" text="NOT OK">
      <formula>NOT(ISERROR(SEARCH("NOT OK",A135)))</formula>
    </cfRule>
  </conditionalFormatting>
  <conditionalFormatting sqref="A120 J120:K120">
    <cfRule type="containsText" dxfId="90" priority="84" operator="containsText" text="NOT OK">
      <formula>NOT(ISERROR(SEARCH("NOT OK",A120)))</formula>
    </cfRule>
  </conditionalFormatting>
  <conditionalFormatting sqref="A224 J224:K224">
    <cfRule type="containsText" dxfId="89" priority="78" operator="containsText" text="NOT OK">
      <formula>NOT(ISERROR(SEARCH("NOT OK",A224)))</formula>
    </cfRule>
  </conditionalFormatting>
  <conditionalFormatting sqref="A146 J146:K146">
    <cfRule type="containsText" dxfId="88" priority="82" operator="containsText" text="NOT OK">
      <formula>NOT(ISERROR(SEARCH("NOT OK",A146)))</formula>
    </cfRule>
  </conditionalFormatting>
  <conditionalFormatting sqref="A42 J42:K42">
    <cfRule type="containsText" dxfId="87" priority="76" operator="containsText" text="NOT OK">
      <formula>NOT(ISERROR(SEARCH("NOT OK",A42)))</formula>
    </cfRule>
  </conditionalFormatting>
  <conditionalFormatting sqref="A198 J198:K198">
    <cfRule type="containsText" dxfId="86" priority="80" operator="containsText" text="NOT OK">
      <formula>NOT(ISERROR(SEARCH("NOT OK",A198)))</formula>
    </cfRule>
  </conditionalFormatting>
  <conditionalFormatting sqref="A68 J68:K68">
    <cfRule type="containsText" dxfId="85" priority="74" operator="containsText" text="NOT OK">
      <formula>NOT(ISERROR(SEARCH("NOT OK",A68)))</formula>
    </cfRule>
  </conditionalFormatting>
  <conditionalFormatting sqref="J25:K25 A25">
    <cfRule type="containsText" dxfId="84" priority="66" operator="containsText" text="NOT OK">
      <formula>NOT(ISERROR(SEARCH("NOT OK",A25)))</formula>
    </cfRule>
  </conditionalFormatting>
  <conditionalFormatting sqref="J103:K103 A103">
    <cfRule type="containsText" dxfId="83" priority="63" operator="containsText" text="NOT OK">
      <formula>NOT(ISERROR(SEARCH("NOT OK",A103)))</formula>
    </cfRule>
  </conditionalFormatting>
  <conditionalFormatting sqref="J181:K181 A181">
    <cfRule type="containsText" dxfId="82" priority="60" operator="containsText" text="NOT OK">
      <formula>NOT(ISERROR(SEARCH("NOT OK",A181)))</formula>
    </cfRule>
  </conditionalFormatting>
  <conditionalFormatting sqref="A46:A47 J46:K47">
    <cfRule type="containsText" dxfId="81" priority="46" operator="containsText" text="NOT OK">
      <formula>NOT(ISERROR(SEARCH("NOT OK",A46)))</formula>
    </cfRule>
  </conditionalFormatting>
  <conditionalFormatting sqref="A72:A73 J72:K73">
    <cfRule type="containsText" dxfId="80" priority="43" operator="containsText" text="NOT OK">
      <formula>NOT(ISERROR(SEARCH("NOT OK",A72)))</formula>
    </cfRule>
  </conditionalFormatting>
  <conditionalFormatting sqref="J230:K231 A230:A231">
    <cfRule type="containsText" dxfId="79" priority="19" operator="containsText" text="NOT OK">
      <formula>NOT(ISERROR(SEARCH("NOT OK",A230)))</formula>
    </cfRule>
  </conditionalFormatting>
  <conditionalFormatting sqref="A22:A24 J22:K24">
    <cfRule type="containsText" dxfId="78" priority="27" operator="containsText" text="NOT OK">
      <formula>NOT(ISERROR(SEARCH("NOT OK",A22)))</formula>
    </cfRule>
  </conditionalFormatting>
  <conditionalFormatting sqref="J48:K49 A48:A49">
    <cfRule type="containsText" dxfId="77" priority="26" operator="containsText" text="NOT OK">
      <formula>NOT(ISERROR(SEARCH("NOT OK",A48)))</formula>
    </cfRule>
  </conditionalFormatting>
  <conditionalFormatting sqref="A74:A75 J74:K75">
    <cfRule type="containsText" dxfId="76" priority="25" operator="containsText" text="NOT OK">
      <formula>NOT(ISERROR(SEARCH("NOT OK",A74)))</formula>
    </cfRule>
  </conditionalFormatting>
  <conditionalFormatting sqref="A100:A102 J100:K102">
    <cfRule type="containsText" dxfId="75" priority="24" operator="containsText" text="NOT OK">
      <formula>NOT(ISERROR(SEARCH("NOT OK",A100)))</formula>
    </cfRule>
  </conditionalFormatting>
  <conditionalFormatting sqref="J126:K127 A126:A127">
    <cfRule type="containsText" dxfId="74" priority="23" operator="containsText" text="NOT OK">
      <formula>NOT(ISERROR(SEARCH("NOT OK",A126)))</formula>
    </cfRule>
  </conditionalFormatting>
  <conditionalFormatting sqref="J152:K153 A152:A153">
    <cfRule type="containsText" dxfId="73" priority="22" operator="containsText" text="NOT OK">
      <formula>NOT(ISERROR(SEARCH("NOT OK",A152)))</formula>
    </cfRule>
  </conditionalFormatting>
  <conditionalFormatting sqref="J178:K180 A178:A180">
    <cfRule type="containsText" dxfId="72" priority="21" operator="containsText" text="NOT OK">
      <formula>NOT(ISERROR(SEARCH("NOT OK",A178)))</formula>
    </cfRule>
  </conditionalFormatting>
  <conditionalFormatting sqref="J204:K205 A204:A205">
    <cfRule type="containsText" dxfId="71" priority="20" operator="containsText" text="NOT OK">
      <formula>NOT(ISERROR(SEARCH("NOT OK",A204)))</formula>
    </cfRule>
  </conditionalFormatting>
  <conditionalFormatting sqref="A52 A50 J52:K52 J50:K50">
    <cfRule type="containsText" dxfId="70" priority="18" operator="containsText" text="NOT OK">
      <formula>NOT(ISERROR(SEARCH("NOT OK",A50)))</formula>
    </cfRule>
  </conditionalFormatting>
  <conditionalFormatting sqref="J51:K51 A51">
    <cfRule type="containsText" dxfId="69" priority="17" operator="containsText" text="NOT OK">
      <formula>NOT(ISERROR(SEARCH("NOT OK",A51)))</formula>
    </cfRule>
  </conditionalFormatting>
  <conditionalFormatting sqref="A50 J50:K50">
    <cfRule type="containsText" dxfId="68" priority="16" operator="containsText" text="NOT OK">
      <formula>NOT(ISERROR(SEARCH("NOT OK",A50)))</formula>
    </cfRule>
  </conditionalFormatting>
  <conditionalFormatting sqref="A78 A76 J78:K78 J76:K76">
    <cfRule type="containsText" dxfId="67" priority="15" operator="containsText" text="NOT OK">
      <formula>NOT(ISERROR(SEARCH("NOT OK",A76)))</formula>
    </cfRule>
  </conditionalFormatting>
  <conditionalFormatting sqref="J77:K77 A77">
    <cfRule type="containsText" dxfId="66" priority="14" operator="containsText" text="NOT OK">
      <formula>NOT(ISERROR(SEARCH("NOT OK",A77)))</formula>
    </cfRule>
  </conditionalFormatting>
  <conditionalFormatting sqref="A76 J76:K76">
    <cfRule type="containsText" dxfId="65" priority="13" operator="containsText" text="NOT OK">
      <formula>NOT(ISERROR(SEARCH("NOT OK",A76)))</formula>
    </cfRule>
  </conditionalFormatting>
  <conditionalFormatting sqref="A130 A128 J130:K130 J128:K128">
    <cfRule type="containsText" dxfId="64" priority="12" operator="containsText" text="NOT OK">
      <formula>NOT(ISERROR(SEARCH("NOT OK",A128)))</formula>
    </cfRule>
  </conditionalFormatting>
  <conditionalFormatting sqref="J129:K129 A129">
    <cfRule type="containsText" dxfId="63" priority="11" operator="containsText" text="NOT OK">
      <formula>NOT(ISERROR(SEARCH("NOT OK",A129)))</formula>
    </cfRule>
  </conditionalFormatting>
  <conditionalFormatting sqref="A128 J128:K128">
    <cfRule type="containsText" dxfId="62" priority="10" operator="containsText" text="NOT OK">
      <formula>NOT(ISERROR(SEARCH("NOT OK",A128)))</formula>
    </cfRule>
  </conditionalFormatting>
  <conditionalFormatting sqref="A156 A154 J156:K156 J154:K154">
    <cfRule type="containsText" dxfId="61" priority="9" operator="containsText" text="NOT OK">
      <formula>NOT(ISERROR(SEARCH("NOT OK",A154)))</formula>
    </cfRule>
  </conditionalFormatting>
  <conditionalFormatting sqref="J155:K155 A155">
    <cfRule type="containsText" dxfId="60" priority="8" operator="containsText" text="NOT OK">
      <formula>NOT(ISERROR(SEARCH("NOT OK",A155)))</formula>
    </cfRule>
  </conditionalFormatting>
  <conditionalFormatting sqref="A154 J154:K154">
    <cfRule type="containsText" dxfId="59" priority="7" operator="containsText" text="NOT OK">
      <formula>NOT(ISERROR(SEARCH("NOT OK",A154)))</formula>
    </cfRule>
  </conditionalFormatting>
  <conditionalFormatting sqref="J208:K208 J206:K206 A208 A206">
    <cfRule type="containsText" dxfId="58" priority="6" operator="containsText" text="NOT OK">
      <formula>NOT(ISERROR(SEARCH("NOT OK",A206)))</formula>
    </cfRule>
  </conditionalFormatting>
  <conditionalFormatting sqref="J207:K207 A207">
    <cfRule type="containsText" dxfId="57" priority="5" operator="containsText" text="NOT OK">
      <formula>NOT(ISERROR(SEARCH("NOT OK",A207)))</formula>
    </cfRule>
  </conditionalFormatting>
  <conditionalFormatting sqref="J206:K206 A206">
    <cfRule type="containsText" dxfId="56" priority="4" operator="containsText" text="NOT OK">
      <formula>NOT(ISERROR(SEARCH("NOT OK",A206)))</formula>
    </cfRule>
  </conditionalFormatting>
  <conditionalFormatting sqref="J234:K234 J232:K232 A234 A232">
    <cfRule type="containsText" dxfId="55" priority="3" operator="containsText" text="NOT OK">
      <formula>NOT(ISERROR(SEARCH("NOT OK",A232)))</formula>
    </cfRule>
  </conditionalFormatting>
  <conditionalFormatting sqref="J233:K233 A233">
    <cfRule type="containsText" dxfId="54" priority="2" operator="containsText" text="NOT OK">
      <formula>NOT(ISERROR(SEARCH("NOT OK",A233)))</formula>
    </cfRule>
  </conditionalFormatting>
  <conditionalFormatting sqref="J232:K232 A232">
    <cfRule type="containsText" dxfId="53" priority="1" operator="containsText" text="NOT OK">
      <formula>NOT(ISERROR(SEARCH("NOT OK",A232)))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6" orientation="portrait" r:id="rId2"/>
  <headerFooter alignWithMargins="0">
    <oddHeader>&amp;LMonthly Air Transport Statistic : Chiang Rai Intarnational Airport</oddHeader>
    <oddFooter>&amp;LAir Transport Information Division, Corporate Strategy Department&amp;C&amp;D&amp;R&amp;T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00B050"/>
    <pageSetUpPr fitToPage="1"/>
  </sheetPr>
  <dimension ref="A1:AC235"/>
  <sheetViews>
    <sheetView tabSelected="1" topLeftCell="A40" zoomScale="99" zoomScaleNormal="99" workbookViewId="0">
      <selection activeCell="X36" sqref="X36"/>
    </sheetView>
  </sheetViews>
  <sheetFormatPr defaultColWidth="7" defaultRowHeight="12.75"/>
  <cols>
    <col min="1" max="1" width="7" style="197"/>
    <col min="2" max="2" width="12.42578125" style="198" customWidth="1"/>
    <col min="3" max="3" width="10.85546875" style="198" customWidth="1"/>
    <col min="4" max="4" width="11.140625" style="198" customWidth="1"/>
    <col min="5" max="5" width="11.7109375" style="198" customWidth="1"/>
    <col min="6" max="6" width="10.85546875" style="198" customWidth="1"/>
    <col min="7" max="7" width="11.140625" style="198" customWidth="1"/>
    <col min="8" max="8" width="11.7109375" style="198" customWidth="1"/>
    <col min="9" max="9" width="11.85546875" style="199" customWidth="1"/>
    <col min="10" max="11" width="7" style="197"/>
    <col min="12" max="12" width="13" style="198" customWidth="1"/>
    <col min="13" max="14" width="12.28515625" style="198" customWidth="1"/>
    <col min="15" max="15" width="14.140625" style="198" bestFit="1" customWidth="1"/>
    <col min="16" max="16" width="12.28515625" style="198" customWidth="1"/>
    <col min="17" max="17" width="13.28515625" style="198" customWidth="1"/>
    <col min="18" max="19" width="12.28515625" style="198" customWidth="1"/>
    <col min="20" max="20" width="14.140625" style="198" bestFit="1" customWidth="1"/>
    <col min="21" max="21" width="12.28515625" style="198" customWidth="1"/>
    <col min="22" max="22" width="13.140625" style="198" customWidth="1"/>
    <col min="23" max="23" width="12.140625" style="199" bestFit="1" customWidth="1"/>
    <col min="24" max="24" width="6.85546875" style="199" bestFit="1" customWidth="1"/>
    <col min="25" max="26" width="9" style="198" bestFit="1" customWidth="1"/>
    <col min="27" max="27" width="11.140625" style="260" bestFit="1" customWidth="1"/>
    <col min="28" max="16384" width="7" style="198"/>
  </cols>
  <sheetData>
    <row r="1" spans="1:23" ht="13.5" thickBot="1"/>
    <row r="2" spans="1:23" ht="13.5" thickTop="1">
      <c r="B2" s="1614" t="s">
        <v>0</v>
      </c>
      <c r="C2" s="1615"/>
      <c r="D2" s="1615"/>
      <c r="E2" s="1615"/>
      <c r="F2" s="1615"/>
      <c r="G2" s="1615"/>
      <c r="H2" s="1615"/>
      <c r="I2" s="1616"/>
      <c r="L2" s="1617" t="s">
        <v>1</v>
      </c>
      <c r="M2" s="1618"/>
      <c r="N2" s="1618"/>
      <c r="O2" s="1618"/>
      <c r="P2" s="1618"/>
      <c r="Q2" s="1618"/>
      <c r="R2" s="1618"/>
      <c r="S2" s="1618"/>
      <c r="T2" s="1618"/>
      <c r="U2" s="1618"/>
      <c r="V2" s="1618"/>
      <c r="W2" s="1619"/>
    </row>
    <row r="3" spans="1:23" ht="13.5" thickBot="1">
      <c r="B3" s="1620" t="s">
        <v>2</v>
      </c>
      <c r="C3" s="1621"/>
      <c r="D3" s="1621"/>
      <c r="E3" s="1621"/>
      <c r="F3" s="1621"/>
      <c r="G3" s="1621"/>
      <c r="H3" s="1621"/>
      <c r="I3" s="1622"/>
      <c r="L3" s="1623" t="s">
        <v>3</v>
      </c>
      <c r="M3" s="1624"/>
      <c r="N3" s="1624"/>
      <c r="O3" s="1624"/>
      <c r="P3" s="1624"/>
      <c r="Q3" s="1624"/>
      <c r="R3" s="1624"/>
      <c r="S3" s="1624"/>
      <c r="T3" s="1624"/>
      <c r="U3" s="1624"/>
      <c r="V3" s="1624"/>
      <c r="W3" s="1625"/>
    </row>
    <row r="4" spans="1:23" ht="14.25" thickTop="1" thickBot="1">
      <c r="B4" s="200"/>
      <c r="C4" s="197"/>
      <c r="D4" s="197"/>
      <c r="E4" s="197"/>
      <c r="F4" s="197"/>
      <c r="G4" s="197"/>
      <c r="H4" s="197"/>
      <c r="I4" s="201"/>
      <c r="L4" s="200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201"/>
    </row>
    <row r="5" spans="1:23" ht="14.25" thickTop="1" thickBot="1">
      <c r="B5" s="202"/>
      <c r="C5" s="1629" t="s">
        <v>90</v>
      </c>
      <c r="D5" s="1630"/>
      <c r="E5" s="1631"/>
      <c r="F5" s="1629" t="s">
        <v>91</v>
      </c>
      <c r="G5" s="1630"/>
      <c r="H5" s="1631"/>
      <c r="I5" s="203" t="s">
        <v>4</v>
      </c>
      <c r="L5" s="202"/>
      <c r="M5" s="1626" t="s">
        <v>90</v>
      </c>
      <c r="N5" s="1627"/>
      <c r="O5" s="1627"/>
      <c r="P5" s="1627"/>
      <c r="Q5" s="1628"/>
      <c r="R5" s="1626" t="s">
        <v>91</v>
      </c>
      <c r="S5" s="1627"/>
      <c r="T5" s="1627"/>
      <c r="U5" s="1627"/>
      <c r="V5" s="1628"/>
      <c r="W5" s="203" t="s">
        <v>4</v>
      </c>
    </row>
    <row r="6" spans="1:23" ht="13.5" thickTop="1">
      <c r="B6" s="204" t="s">
        <v>5</v>
      </c>
      <c r="C6" s="205"/>
      <c r="D6" s="206"/>
      <c r="E6" s="207"/>
      <c r="F6" s="205"/>
      <c r="G6" s="206"/>
      <c r="H6" s="207"/>
      <c r="I6" s="208" t="s">
        <v>6</v>
      </c>
      <c r="L6" s="204" t="s">
        <v>5</v>
      </c>
      <c r="M6" s="205"/>
      <c r="N6" s="209"/>
      <c r="O6" s="210"/>
      <c r="P6" s="211"/>
      <c r="Q6" s="210"/>
      <c r="R6" s="205"/>
      <c r="S6" s="209"/>
      <c r="T6" s="210"/>
      <c r="U6" s="211"/>
      <c r="V6" s="210"/>
      <c r="W6" s="208" t="s">
        <v>6</v>
      </c>
    </row>
    <row r="7" spans="1:23" ht="13.5" thickBot="1">
      <c r="B7" s="212"/>
      <c r="C7" s="213" t="s">
        <v>7</v>
      </c>
      <c r="D7" s="214" t="s">
        <v>8</v>
      </c>
      <c r="E7" s="215" t="s">
        <v>9</v>
      </c>
      <c r="F7" s="213" t="s">
        <v>7</v>
      </c>
      <c r="G7" s="214" t="s">
        <v>8</v>
      </c>
      <c r="H7" s="215" t="s">
        <v>9</v>
      </c>
      <c r="I7" s="216"/>
      <c r="L7" s="212"/>
      <c r="M7" s="217" t="s">
        <v>10</v>
      </c>
      <c r="N7" s="218" t="s">
        <v>11</v>
      </c>
      <c r="O7" s="219" t="s">
        <v>12</v>
      </c>
      <c r="P7" s="220" t="s">
        <v>13</v>
      </c>
      <c r="Q7" s="219" t="s">
        <v>9</v>
      </c>
      <c r="R7" s="217" t="s">
        <v>10</v>
      </c>
      <c r="S7" s="218" t="s">
        <v>11</v>
      </c>
      <c r="T7" s="219" t="s">
        <v>12</v>
      </c>
      <c r="U7" s="220" t="s">
        <v>13</v>
      </c>
      <c r="V7" s="219" t="s">
        <v>9</v>
      </c>
      <c r="W7" s="216"/>
    </row>
    <row r="8" spans="1:23" ht="6" customHeight="1" thickTop="1">
      <c r="B8" s="204"/>
      <c r="C8" s="221"/>
      <c r="D8" s="222"/>
      <c r="E8" s="223"/>
      <c r="F8" s="221"/>
      <c r="G8" s="222"/>
      <c r="H8" s="223"/>
      <c r="I8" s="224"/>
      <c r="L8" s="204"/>
      <c r="M8" s="225"/>
      <c r="N8" s="226"/>
      <c r="O8" s="227"/>
      <c r="P8" s="228"/>
      <c r="Q8" s="229"/>
      <c r="R8" s="225"/>
      <c r="S8" s="226"/>
      <c r="T8" s="227"/>
      <c r="U8" s="228"/>
      <c r="V8" s="229"/>
      <c r="W8" s="230"/>
    </row>
    <row r="9" spans="1:23">
      <c r="A9" s="231" t="str">
        <f>IF(ISERROR(F9/G9)," ",IF(F9/G9&gt;0.5,IF(F9/G9&lt;1.5," ","NOT OK"),"NOT OK"))</f>
        <v xml:space="preserve"> </v>
      </c>
      <c r="B9" s="204" t="s">
        <v>14</v>
      </c>
      <c r="C9" s="232">
        <f>+BKK!C9+DMK!C9+CNX!C9+HDY!C9+HKT!C9+CEI!C9</f>
        <v>15877</v>
      </c>
      <c r="D9" s="233">
        <f>+BKK!D9+DMK!D9+CNX!D9+HDY!D9+HKT!D9+CEI!D9</f>
        <v>15866</v>
      </c>
      <c r="E9" s="234">
        <f>C9+D9</f>
        <v>31743</v>
      </c>
      <c r="F9" s="232">
        <f>+BKK!F9+DMK!F9+CNX!F9+HDY!F9+HKT!F9+CEI!F9</f>
        <v>16451</v>
      </c>
      <c r="G9" s="233">
        <f>+BKK!G9+DMK!G9+CNX!G9+HDY!G9+HKT!G9+CEI!G9</f>
        <v>16478</v>
      </c>
      <c r="H9" s="234">
        <f>F9+G9</f>
        <v>32929</v>
      </c>
      <c r="I9" s="235">
        <f t="shared" ref="I9:I17" si="0">IF(E9=0,0,((H9/E9)-1)*100)</f>
        <v>3.7362568125256068</v>
      </c>
      <c r="L9" s="204" t="s">
        <v>14</v>
      </c>
      <c r="M9" s="236">
        <f>+BKK!M9+DMK!M9+CNX!M9+HDY!M9+HKT!M9+CEI!M9</f>
        <v>2444234</v>
      </c>
      <c r="N9" s="237">
        <f>+BKK!N9+DMK!N9+CNX!N9+HDY!N9+HKT!N9+CEI!N9</f>
        <v>2378751</v>
      </c>
      <c r="O9" s="238">
        <f>+M9+N9</f>
        <v>4822985</v>
      </c>
      <c r="P9" s="239">
        <f>+BKK!P9+DMK!P9+CNX!P9+HDY!P9+HKT!P9+CEI!P9</f>
        <v>96006</v>
      </c>
      <c r="Q9" s="240">
        <f>O9+P9</f>
        <v>4918991</v>
      </c>
      <c r="R9" s="236">
        <f>+BKK!R9+DMK!R9+CNX!R9+HDY!R9+HKT!R9+CEI!R9</f>
        <v>2536565</v>
      </c>
      <c r="S9" s="237">
        <f>+BKK!S9+DMK!S9+CNX!S9+HDY!S9+HKT!S9+CEI!S9</f>
        <v>2517299</v>
      </c>
      <c r="T9" s="238">
        <f>+R9+S9</f>
        <v>5053864</v>
      </c>
      <c r="U9" s="239">
        <f>+BKK!U9+DMK!U9+CNX!U9+HDY!U9+HKT!U9+CEI!U9</f>
        <v>75011</v>
      </c>
      <c r="V9" s="240">
        <f>T9+U9</f>
        <v>5128875</v>
      </c>
      <c r="W9" s="235">
        <f t="shared" ref="W9:W17" si="1">IF(Q9=0,0,((V9/Q9)-1)*100)</f>
        <v>4.2668100022951849</v>
      </c>
    </row>
    <row r="10" spans="1:23">
      <c r="A10" s="231" t="str">
        <f t="shared" ref="A10:A69" si="2">IF(ISERROR(F10/G10)," ",IF(F10/G10&gt;0.5,IF(F10/G10&lt;1.5," ","NOT OK"),"NOT OK"))</f>
        <v xml:space="preserve"> </v>
      </c>
      <c r="B10" s="204" t="s">
        <v>15</v>
      </c>
      <c r="C10" s="232">
        <f>+BKK!C10+DMK!C10+CNX!C10+HDY!C10+HKT!C10+CEI!C10</f>
        <v>15944</v>
      </c>
      <c r="D10" s="233">
        <f>+BKK!D10+DMK!D10+CNX!D10+HDY!D10+HKT!D10+CEI!D10</f>
        <v>15942</v>
      </c>
      <c r="E10" s="234">
        <f>C10+D10</f>
        <v>31886</v>
      </c>
      <c r="F10" s="232">
        <f>+BKK!F10+DMK!F10+CNX!F10+HDY!F10+HKT!F10+CEI!F10</f>
        <v>16129</v>
      </c>
      <c r="G10" s="233">
        <f>+BKK!G10+DMK!G10+CNX!G10+HDY!G10+HKT!G10+CEI!G10</f>
        <v>16142</v>
      </c>
      <c r="H10" s="234">
        <f>F10+G10</f>
        <v>32271</v>
      </c>
      <c r="I10" s="235">
        <f t="shared" si="0"/>
        <v>1.2074264567521809</v>
      </c>
      <c r="K10" s="241"/>
      <c r="L10" s="204" t="s">
        <v>15</v>
      </c>
      <c r="M10" s="236">
        <f>+BKK!M10+DMK!M10+CNX!M10+HDY!M10+HKT!M10+CEI!M10</f>
        <v>2683204</v>
      </c>
      <c r="N10" s="237">
        <f>+BKK!N10+DMK!N10+CNX!N10+HDY!N10+HKT!N10+CEI!N10</f>
        <v>2546276</v>
      </c>
      <c r="O10" s="238">
        <f>+M10+N10</f>
        <v>5229480</v>
      </c>
      <c r="P10" s="239">
        <f>+BKK!P10+DMK!P10+CNX!P10+HDY!P10+HKT!P10+CEI!P10</f>
        <v>75146</v>
      </c>
      <c r="Q10" s="240">
        <f>O10+P10</f>
        <v>5304626</v>
      </c>
      <c r="R10" s="236">
        <f>+BKK!R10+DMK!R10+CNX!R10+HDY!R10+HKT!R10+CEI!R10</f>
        <v>2643579</v>
      </c>
      <c r="S10" s="237">
        <f>+BKK!S10+DMK!S10+CNX!S10+HDY!S10+HKT!S10+CEI!S10</f>
        <v>2514064</v>
      </c>
      <c r="T10" s="238">
        <f>+R10+S10</f>
        <v>5157643</v>
      </c>
      <c r="U10" s="239">
        <f>+BKK!U10+DMK!U10+CNX!U10+HDY!U10+HKT!U10+CEI!U10</f>
        <v>61805</v>
      </c>
      <c r="V10" s="240">
        <f>T10+U10</f>
        <v>5219448</v>
      </c>
      <c r="W10" s="235">
        <f t="shared" si="1"/>
        <v>-1.6057305453768045</v>
      </c>
    </row>
    <row r="11" spans="1:23" ht="13.5" thickBot="1">
      <c r="A11" s="231" t="str">
        <f t="shared" si="2"/>
        <v xml:space="preserve"> </v>
      </c>
      <c r="B11" s="212" t="s">
        <v>16</v>
      </c>
      <c r="C11" s="242">
        <f>+BKK!C11+DMK!C11+CNX!C11+HDY!C11+HKT!C11+CEI!C11</f>
        <v>17240</v>
      </c>
      <c r="D11" s="243">
        <f>+BKK!D11+DMK!D11+CNX!D11+HDY!D11+HKT!D11+CEI!D11</f>
        <v>17258</v>
      </c>
      <c r="E11" s="234">
        <f>C11+D11</f>
        <v>34498</v>
      </c>
      <c r="F11" s="242">
        <f>+BKK!F11+DMK!F11+CNX!F11+HDY!F11+HKT!F11+CEI!F11</f>
        <v>17480</v>
      </c>
      <c r="G11" s="243">
        <f>+BKK!G11+DMK!G11+CNX!G11+HDY!G11+HKT!G11+CEI!G11</f>
        <v>17495</v>
      </c>
      <c r="H11" s="234">
        <f>F11+G11</f>
        <v>34975</v>
      </c>
      <c r="I11" s="235">
        <f t="shared" si="0"/>
        <v>1.3826888515276359</v>
      </c>
      <c r="K11" s="241"/>
      <c r="L11" s="212" t="s">
        <v>16</v>
      </c>
      <c r="M11" s="236">
        <f>+BKK!M11+DMK!M11+CNX!M11+HDY!M11+HKT!M11+CEI!M11</f>
        <v>3041194</v>
      </c>
      <c r="N11" s="237">
        <f>+BKK!N11+DMK!N11+CNX!N11+HDY!N11+HKT!N11+CEI!N11</f>
        <v>2825338</v>
      </c>
      <c r="O11" s="238">
        <f>+M11+N11</f>
        <v>5866532</v>
      </c>
      <c r="P11" s="239">
        <f>+BKK!P11+DMK!P11+CNX!P11+HDY!P11+HKT!P11+CEI!P11</f>
        <v>82627</v>
      </c>
      <c r="Q11" s="240">
        <f>O11+P11</f>
        <v>5949159</v>
      </c>
      <c r="R11" s="236">
        <f>+BKK!R11+DMK!R11+CNX!R11+HDY!R11+HKT!R11+CEI!R11</f>
        <v>3186059</v>
      </c>
      <c r="S11" s="237">
        <f>+BKK!S11+DMK!S11+CNX!S11+HDY!S11+HKT!S11+CEI!S11</f>
        <v>2927868</v>
      </c>
      <c r="T11" s="238">
        <f>+R11+S11</f>
        <v>6113927</v>
      </c>
      <c r="U11" s="239">
        <f>+BKK!U11+DMK!U11+CNX!U11+HDY!U11+HKT!U11+CEI!U11</f>
        <v>63948</v>
      </c>
      <c r="V11" s="240">
        <f>T11+U11</f>
        <v>6177875</v>
      </c>
      <c r="W11" s="235">
        <f t="shared" si="1"/>
        <v>3.8445097870135836</v>
      </c>
    </row>
    <row r="12" spans="1:23" ht="14.25" thickTop="1" thickBot="1">
      <c r="A12" s="231" t="str">
        <f>IF(ISERROR(F12/G12)," ",IF(F12/G12&gt;0.5,IF(F12/G12&lt;1.5," ","NOT OK"),"NOT OK"))</f>
        <v xml:space="preserve"> </v>
      </c>
      <c r="B12" s="244" t="s">
        <v>17</v>
      </c>
      <c r="C12" s="245">
        <f>C11+C9+C10</f>
        <v>49061</v>
      </c>
      <c r="D12" s="246">
        <f>D11+D9+D10</f>
        <v>49066</v>
      </c>
      <c r="E12" s="247">
        <f>+E9+E10+E11</f>
        <v>98127</v>
      </c>
      <c r="F12" s="245">
        <f>F11+F9+F10</f>
        <v>50060</v>
      </c>
      <c r="G12" s="246">
        <f>G11+G9+G10</f>
        <v>50115</v>
      </c>
      <c r="H12" s="247">
        <f>+H9+H10+H11</f>
        <v>100175</v>
      </c>
      <c r="I12" s="248">
        <f t="shared" si="0"/>
        <v>2.0870912185229296</v>
      </c>
      <c r="L12" s="249" t="s">
        <v>17</v>
      </c>
      <c r="M12" s="250">
        <f t="shared" ref="M12:Q12" si="3">M11+M10+M9</f>
        <v>8168632</v>
      </c>
      <c r="N12" s="251">
        <f t="shared" si="3"/>
        <v>7750365</v>
      </c>
      <c r="O12" s="250">
        <f t="shared" si="3"/>
        <v>15918997</v>
      </c>
      <c r="P12" s="250">
        <f t="shared" si="3"/>
        <v>253779</v>
      </c>
      <c r="Q12" s="252">
        <f t="shared" si="3"/>
        <v>16172776</v>
      </c>
      <c r="R12" s="250">
        <f t="shared" ref="R12:V12" si="4">R11+R10+R9</f>
        <v>8366203</v>
      </c>
      <c r="S12" s="251">
        <f t="shared" si="4"/>
        <v>7959231</v>
      </c>
      <c r="T12" s="250">
        <f t="shared" si="4"/>
        <v>16325434</v>
      </c>
      <c r="U12" s="250">
        <f t="shared" si="4"/>
        <v>200764</v>
      </c>
      <c r="V12" s="252">
        <f t="shared" si="4"/>
        <v>16526198</v>
      </c>
      <c r="W12" s="253">
        <f t="shared" si="1"/>
        <v>2.1852896497175145</v>
      </c>
    </row>
    <row r="13" spans="1:23" ht="13.5" thickTop="1">
      <c r="A13" s="231" t="str">
        <f t="shared" si="2"/>
        <v xml:space="preserve"> </v>
      </c>
      <c r="B13" s="204" t="s">
        <v>18</v>
      </c>
      <c r="C13" s="232">
        <f>+BKK!C13+DMK!C13+CNX!C13+HDY!C13+HKT!C13+CEI!C13</f>
        <v>17628</v>
      </c>
      <c r="D13" s="233">
        <f>+BKK!D13+DMK!D13+CNX!D13+HDY!D13+HKT!D13+CEI!D13</f>
        <v>17655</v>
      </c>
      <c r="E13" s="234">
        <f>C13+D13</f>
        <v>35283</v>
      </c>
      <c r="F13" s="232">
        <f>+BKK!F13+DMK!F13+CNX!F13+HDY!F13+HKT!F13+CEI!F13</f>
        <v>18221</v>
      </c>
      <c r="G13" s="233">
        <f>+BKK!G13+DMK!G13+CNX!G13+HDY!G13+HKT!G13+CEI!G13</f>
        <v>18261</v>
      </c>
      <c r="H13" s="234">
        <f>F13+G13</f>
        <v>36482</v>
      </c>
      <c r="I13" s="235">
        <f t="shared" si="0"/>
        <v>3.3982371113567389</v>
      </c>
      <c r="L13" s="204" t="s">
        <v>18</v>
      </c>
      <c r="M13" s="236">
        <f>+BKK!M13+DMK!M13+CNX!M13+HDY!M13+HKT!M13+CEI!M13</f>
        <v>3080836</v>
      </c>
      <c r="N13" s="237">
        <f>+BKK!N13+DMK!N13+CNX!N13+HDY!N13+HKT!N13+CEI!N13</f>
        <v>3063956</v>
      </c>
      <c r="O13" s="238">
        <f>M13+N13</f>
        <v>6144792</v>
      </c>
      <c r="P13" s="239">
        <f>+BKK!P13+DMK!P13+CNX!P13+HDY!P13+HKT!P13+CEI!P13</f>
        <v>78013</v>
      </c>
      <c r="Q13" s="240">
        <f>O13+P13</f>
        <v>6222805</v>
      </c>
      <c r="R13" s="236">
        <f>+BKK!R13+DMK!R13+CNX!R13+HDY!R13+HKT!R13+CEI!R13</f>
        <v>3359186</v>
      </c>
      <c r="S13" s="237">
        <f>+BKK!S13+DMK!S13+CNX!S13+HDY!S13+HKT!S13+CEI!S13</f>
        <v>3237480</v>
      </c>
      <c r="T13" s="238">
        <f>R13+S13</f>
        <v>6596666</v>
      </c>
      <c r="U13" s="239">
        <f>+BKK!U13+DMK!U13+CNX!U13+HDY!U13+HKT!U13+CEI!U13</f>
        <v>68230</v>
      </c>
      <c r="V13" s="240">
        <f>T13+U13</f>
        <v>6664896</v>
      </c>
      <c r="W13" s="235">
        <f t="shared" si="1"/>
        <v>7.10436852834051</v>
      </c>
    </row>
    <row r="14" spans="1:23">
      <c r="A14" s="231" t="str">
        <f>IF(ISERROR(F14/G14)," ",IF(F14/G14&gt;0.5,IF(F14/G14&lt;1.5," ","NOT OK"),"NOT OK"))</f>
        <v xml:space="preserve"> </v>
      </c>
      <c r="B14" s="204" t="s">
        <v>19</v>
      </c>
      <c r="C14" s="236">
        <f>+BKK!C14+DMK!C14+CNX!C14+HDY!C14+HKT!C14+CEI!C14</f>
        <v>17063</v>
      </c>
      <c r="D14" s="254">
        <f>+BKK!D14+DMK!D14+CNX!D14+HDY!D14+HKT!D14+CEI!D14</f>
        <v>17082</v>
      </c>
      <c r="E14" s="255">
        <f>C14+D14</f>
        <v>34145</v>
      </c>
      <c r="F14" s="236">
        <f>+BKK!F14+DMK!F14+CNX!F14+HDY!F14+HKT!F14+CEI!F14</f>
        <v>16800</v>
      </c>
      <c r="G14" s="254">
        <f>+BKK!G14+DMK!G14+CNX!G14+HDY!G14+HKT!G14+CEI!G14</f>
        <v>16841</v>
      </c>
      <c r="H14" s="255">
        <f>F14+G14</f>
        <v>33641</v>
      </c>
      <c r="I14" s="235">
        <f>IF(E14=0,0,((H14/E14)-1)*100)</f>
        <v>-1.4760579879923852</v>
      </c>
      <c r="L14" s="204" t="s">
        <v>19</v>
      </c>
      <c r="M14" s="236">
        <f>+BKK!M14+DMK!M14+CNX!M14+HDY!M14+HKT!M14+CEI!M14</f>
        <v>3006036</v>
      </c>
      <c r="N14" s="237">
        <f>+BKK!N14+DMK!N14+CNX!N14+HDY!N14+HKT!N14+CEI!N14</f>
        <v>3111528</v>
      </c>
      <c r="O14" s="238">
        <f>M14+N14</f>
        <v>6117564</v>
      </c>
      <c r="P14" s="239">
        <f>+BKK!P14+DMK!P14+CNX!P14+HDY!P14+HKT!P14+CEI!P14</f>
        <v>70238</v>
      </c>
      <c r="Q14" s="240">
        <f>O14+P14</f>
        <v>6187802</v>
      </c>
      <c r="R14" s="236">
        <f>+BKK!R14+DMK!R14+CNX!R14+HDY!R14+HKT!R14+CEI!R14</f>
        <v>3052818</v>
      </c>
      <c r="S14" s="237">
        <f>+BKK!S14+DMK!S14+CNX!S14+HDY!S14+HKT!S14+CEI!S14</f>
        <v>3228110</v>
      </c>
      <c r="T14" s="238">
        <f>R14+S14</f>
        <v>6280928</v>
      </c>
      <c r="U14" s="239">
        <f>+BKK!U14+DMK!U14+CNX!U14+HDY!U14+HKT!U14+CEI!U14</f>
        <v>60656</v>
      </c>
      <c r="V14" s="240">
        <f>T14+U14</f>
        <v>6341584</v>
      </c>
      <c r="W14" s="235">
        <f>IF(Q14=0,0,((V14/Q14)-1)*100)</f>
        <v>2.4852443565582805</v>
      </c>
    </row>
    <row r="15" spans="1:23" ht="13.5" thickBot="1">
      <c r="A15" s="256" t="str">
        <f>IF(ISERROR(F15/G15)," ",IF(F15/G15&gt;0.5,IF(F15/G15&lt;1.5," ","NOT OK"),"NOT OK"))</f>
        <v xml:space="preserve"> </v>
      </c>
      <c r="B15" s="204" t="s">
        <v>20</v>
      </c>
      <c r="C15" s="236">
        <f>+BKK!C15+DMK!C15+CNX!C15+HDY!C15+HKT!C15+CEI!C15</f>
        <v>17404</v>
      </c>
      <c r="D15" s="254">
        <f>+BKK!D15+DMK!D15+CNX!D15+HDY!D15+HKT!D15+CEI!D15</f>
        <v>17429</v>
      </c>
      <c r="E15" s="255">
        <f>+D15+C15</f>
        <v>34833</v>
      </c>
      <c r="F15" s="236">
        <f>+BKK!F15+DMK!F15+CNX!F15+HDY!F15+HKT!F15+CEI!F15</f>
        <v>17728</v>
      </c>
      <c r="G15" s="254">
        <f>+BKK!G15+DMK!G15+CNX!G15+HDY!G15+HKT!G15+CEI!G15</f>
        <v>17696</v>
      </c>
      <c r="H15" s="255">
        <f>+G15+F15</f>
        <v>35424</v>
      </c>
      <c r="I15" s="235">
        <f>IF(E15=0,0,((H15/E15)-1)*100)</f>
        <v>1.6966669537507473</v>
      </c>
      <c r="J15" s="257"/>
      <c r="L15" s="204" t="s">
        <v>20</v>
      </c>
      <c r="M15" s="236">
        <f>+BKK!M15+DMK!M15+CNX!M15+HDY!M15+HKT!M15+CEI!M15</f>
        <v>3036560</v>
      </c>
      <c r="N15" s="237">
        <f>+BKK!N15+DMK!N15+CNX!N15+HDY!N15+HKT!N15+CEI!N15</f>
        <v>3157670</v>
      </c>
      <c r="O15" s="238">
        <f>M15+N15</f>
        <v>6194230</v>
      </c>
      <c r="P15" s="239">
        <f>+BKK!P15+DMK!P15+CNX!P15+HDY!P15+HKT!P15+CEI!P15</f>
        <v>75225</v>
      </c>
      <c r="Q15" s="240">
        <f>O15+P15</f>
        <v>6269455</v>
      </c>
      <c r="R15" s="236">
        <f>+BKK!R15+DMK!R15+CNX!R15+HDY!R15+HKT!R15+CEI!R15</f>
        <v>3177046</v>
      </c>
      <c r="S15" s="237">
        <f>+BKK!S15+DMK!S15+CNX!S15+HDY!S15+HKT!S15+CEI!S15</f>
        <v>3348094</v>
      </c>
      <c r="T15" s="238">
        <f>R15+S15</f>
        <v>6525140</v>
      </c>
      <c r="U15" s="239">
        <f>+BKK!U15+DMK!U15+CNX!U15+HDY!U15+HKT!U15+CEI!U15</f>
        <v>61943</v>
      </c>
      <c r="V15" s="240">
        <f>T15+U15</f>
        <v>6587083</v>
      </c>
      <c r="W15" s="235">
        <f>IF(Q15=0,0,((V15/Q15)-1)*100)</f>
        <v>5.0662776908040552</v>
      </c>
    </row>
    <row r="16" spans="1:23" ht="14.25" thickTop="1" thickBot="1">
      <c r="A16" s="231" t="str">
        <f>IF(ISERROR(F16/G16)," ",IF(F16/G16&gt;0.5,IF(F16/G16&lt;1.5," ","NOT OK"),"NOT OK"))</f>
        <v xml:space="preserve"> </v>
      </c>
      <c r="B16" s="244" t="s">
        <v>87</v>
      </c>
      <c r="C16" s="245">
        <f>+C13+C14+C15</f>
        <v>52095</v>
      </c>
      <c r="D16" s="245">
        <f t="shared" ref="D16:H16" si="5">+D13+D14+D15</f>
        <v>52166</v>
      </c>
      <c r="E16" s="245">
        <f t="shared" si="5"/>
        <v>104261</v>
      </c>
      <c r="F16" s="245">
        <f t="shared" si="5"/>
        <v>52749</v>
      </c>
      <c r="G16" s="245">
        <f t="shared" si="5"/>
        <v>52798</v>
      </c>
      <c r="H16" s="245">
        <f t="shared" si="5"/>
        <v>105547</v>
      </c>
      <c r="I16" s="248">
        <f>IF(E16=0,0,((H16/E16)-1)*100)</f>
        <v>1.2334429940246139</v>
      </c>
      <c r="L16" s="249" t="s">
        <v>87</v>
      </c>
      <c r="M16" s="250">
        <f>+M13+M14+M15</f>
        <v>9123432</v>
      </c>
      <c r="N16" s="250">
        <f t="shared" ref="N16:V16" si="6">+N13+N14+N15</f>
        <v>9333154</v>
      </c>
      <c r="O16" s="250">
        <f t="shared" si="6"/>
        <v>18456586</v>
      </c>
      <c r="P16" s="250">
        <f t="shared" si="6"/>
        <v>223476</v>
      </c>
      <c r="Q16" s="250">
        <f t="shared" si="6"/>
        <v>18680062</v>
      </c>
      <c r="R16" s="250">
        <f t="shared" si="6"/>
        <v>9589050</v>
      </c>
      <c r="S16" s="250">
        <f t="shared" si="6"/>
        <v>9813684</v>
      </c>
      <c r="T16" s="250">
        <f t="shared" si="6"/>
        <v>19402734</v>
      </c>
      <c r="U16" s="250">
        <f t="shared" si="6"/>
        <v>190829</v>
      </c>
      <c r="V16" s="250">
        <f t="shared" si="6"/>
        <v>19593563</v>
      </c>
      <c r="W16" s="253">
        <f>IF(Q16=0,0,((V16/Q16)-1)*100)</f>
        <v>4.8902460816243609</v>
      </c>
    </row>
    <row r="17" spans="1:27" ht="13.5" thickTop="1">
      <c r="A17" s="231" t="str">
        <f t="shared" si="2"/>
        <v xml:space="preserve"> </v>
      </c>
      <c r="B17" s="204" t="s">
        <v>21</v>
      </c>
      <c r="C17" s="258">
        <f>+BKK!C17+DMK!C17+CNX!C17+HDY!C17+HKT!C17+CEI!C17</f>
        <v>16666</v>
      </c>
      <c r="D17" s="259">
        <f>+BKK!D17+DMK!D17+CNX!D17+HDY!D17+HKT!D17+CEI!D17</f>
        <v>16701</v>
      </c>
      <c r="E17" s="255">
        <f>C17+D17</f>
        <v>33367</v>
      </c>
      <c r="F17" s="258">
        <f>+BKK!F17+DMK!F17+CNX!F17+HDY!F17+HKT!F17+CEI!F17</f>
        <v>17107</v>
      </c>
      <c r="G17" s="259">
        <f>+BKK!G17+DMK!G17+CNX!G17+HDY!G17+HKT!G17+CEI!G17</f>
        <v>17060</v>
      </c>
      <c r="H17" s="255">
        <f>F17+G17</f>
        <v>34167</v>
      </c>
      <c r="I17" s="235">
        <f t="shared" si="0"/>
        <v>2.3975784457697769</v>
      </c>
      <c r="L17" s="204" t="s">
        <v>21</v>
      </c>
      <c r="M17" s="236">
        <f>+BKK!M17+DMK!M17+CNX!M17+HDY!M17+HKT!M17+CEI!M17</f>
        <v>2875123</v>
      </c>
      <c r="N17" s="237">
        <f>+BKK!N17+DMK!N17+CNX!N17+HDY!N17+HKT!N17+CEI!N17</f>
        <v>2959539</v>
      </c>
      <c r="O17" s="238">
        <f>+M17+N17</f>
        <v>5834662</v>
      </c>
      <c r="P17" s="239">
        <f>+BKK!P17+DMK!P17+CNX!P17+HDY!P17+HKT!P17+CEI!P17</f>
        <v>70302</v>
      </c>
      <c r="Q17" s="240">
        <f>+O17+P17</f>
        <v>5904964</v>
      </c>
      <c r="R17" s="236">
        <f>+BKK!R17+DMK!R17+CNX!R17+HDY!R17+HKT!R17+CEI!R17</f>
        <v>3115401</v>
      </c>
      <c r="S17" s="237">
        <f>+BKK!S17+DMK!S17+CNX!S17+HDY!S17+HKT!S17+CEI!S17</f>
        <v>3172056</v>
      </c>
      <c r="T17" s="238">
        <f>+R17+S17</f>
        <v>6287457</v>
      </c>
      <c r="U17" s="239">
        <f>+BKK!U17+DMK!U17+CNX!U17+HDY!U17+HKT!U17+CEI!U17</f>
        <v>63902</v>
      </c>
      <c r="V17" s="240">
        <f>+T17+U17</f>
        <v>6351359</v>
      </c>
      <c r="W17" s="235">
        <f t="shared" si="1"/>
        <v>7.559656587237451</v>
      </c>
    </row>
    <row r="18" spans="1:27">
      <c r="A18" s="231" t="str">
        <f t="shared" ref="A18" si="7">IF(ISERROR(F18/G18)," ",IF(F18/G18&gt;0.5,IF(F18/G18&lt;1.5," ","NOT OK"),"NOT OK"))</f>
        <v xml:space="preserve"> </v>
      </c>
      <c r="B18" s="204" t="s">
        <v>88</v>
      </c>
      <c r="C18" s="258">
        <f>+BKK!C18+DMK!C18+CNX!C18+HDY!C18+HKT!C18+CEI!C18</f>
        <v>16729</v>
      </c>
      <c r="D18" s="259">
        <f>+BKK!D18+DMK!D18+CNX!D18+HDY!D18+HKT!D18+CEI!D18</f>
        <v>16741</v>
      </c>
      <c r="E18" s="255">
        <f>C18+D18</f>
        <v>33470</v>
      </c>
      <c r="F18" s="258">
        <f>+BKK!F18+DMK!F18+CNX!F18+HDY!F18+HKT!F18+CEI!F18</f>
        <v>17345</v>
      </c>
      <c r="G18" s="259">
        <f>+BKK!G18+DMK!G18+CNX!G18+HDY!G18+HKT!G18+CEI!G18</f>
        <v>17307</v>
      </c>
      <c r="H18" s="255">
        <f>F18+G18</f>
        <v>34652</v>
      </c>
      <c r="I18" s="235">
        <f t="shared" ref="I18" si="8">IF(E18=0,0,((H18/E18)-1)*100)</f>
        <v>3.531520764864049</v>
      </c>
      <c r="L18" s="204" t="s">
        <v>88</v>
      </c>
      <c r="M18" s="236">
        <f>+BKK!M18+DMK!M18+CNX!M18+HDY!M18+HKT!M18+CEI!M18</f>
        <v>2603810</v>
      </c>
      <c r="N18" s="237">
        <f>+BKK!N18+DMK!N18+CNX!N18+HDY!N18+HKT!N18+CEI!N18</f>
        <v>2710237</v>
      </c>
      <c r="O18" s="238">
        <f>+M18+N18</f>
        <v>5314047</v>
      </c>
      <c r="P18" s="239">
        <f>+BKK!P18+DMK!P18+CNX!P18+HDY!P18+HKT!P18+CEI!P18</f>
        <v>72851</v>
      </c>
      <c r="Q18" s="240">
        <f>+O18+P18</f>
        <v>5386898</v>
      </c>
      <c r="R18" s="236">
        <f>+BKK!R18+DMK!R18+CNX!R18+HDY!R18+HKT!R18+CEI!R18</f>
        <v>2820600</v>
      </c>
      <c r="S18" s="237">
        <f>+BKK!S18+DMK!S18+CNX!S18+HDY!S18+HKT!S18+CEI!S18</f>
        <v>2886288</v>
      </c>
      <c r="T18" s="238">
        <f>+R18+S18</f>
        <v>5706888</v>
      </c>
      <c r="U18" s="239">
        <f>+BKK!U18+DMK!U18+CNX!U18+HDY!U18+HKT!U18+CEI!U18</f>
        <v>72491</v>
      </c>
      <c r="V18" s="240">
        <f>+T18+U18</f>
        <v>5779379</v>
      </c>
      <c r="W18" s="235">
        <f t="shared" ref="W18" si="9">IF(Q18=0,0,((V18/Q18)-1)*100)</f>
        <v>7.2858442836675197</v>
      </c>
    </row>
    <row r="19" spans="1:27" ht="13.5" thickBot="1">
      <c r="A19" s="261" t="str">
        <f>IF(ISERROR(F19/G19)," ",IF(F19/G19&gt;0.5,IF(F19/G19&lt;1.5," ","NOT OK"),"NOT OK"))</f>
        <v xml:space="preserve"> </v>
      </c>
      <c r="B19" s="204" t="s">
        <v>22</v>
      </c>
      <c r="C19" s="258">
        <f>+BKK!C19+DMK!C19+CNX!C19+HDY!C19+HKT!C19+CEI!C19</f>
        <v>15855</v>
      </c>
      <c r="D19" s="259">
        <f>+BKK!D19+DMK!D19+CNX!D19+HDY!D19+HKT!D19+CEI!D19</f>
        <v>15806</v>
      </c>
      <c r="E19" s="255">
        <f>C19+D19</f>
        <v>31661</v>
      </c>
      <c r="F19" s="258">
        <f>+BKK!F19+DMK!F19+CNX!F19+HDY!F19+HKT!F19+CEI!F19</f>
        <v>16781</v>
      </c>
      <c r="G19" s="259">
        <f>+BKK!G19+DMK!G19+CNX!G19+HDY!G19+HKT!G19+CEI!G19</f>
        <v>16880</v>
      </c>
      <c r="H19" s="255">
        <f>F19+G19</f>
        <v>33661</v>
      </c>
      <c r="I19" s="235">
        <f>IF(E19=0,0,((H19/E19)-1)*100)</f>
        <v>6.3169198698714402</v>
      </c>
      <c r="J19" s="262"/>
      <c r="L19" s="204" t="s">
        <v>22</v>
      </c>
      <c r="M19" s="236">
        <f>+BKK!M19+DMK!M19+CNX!M19+HDY!M19+HKT!M19+CEI!M19</f>
        <v>2501084</v>
      </c>
      <c r="N19" s="237">
        <f>+BKK!N19+DMK!N19+CNX!N19+HDY!N19+HKT!N19+CEI!N19</f>
        <v>2437500</v>
      </c>
      <c r="O19" s="263">
        <f>+M19+N19</f>
        <v>4938584</v>
      </c>
      <c r="P19" s="264">
        <f>+BKK!P19+DMK!P19+CNX!P19+HDY!P19+HKT!P19+CEI!P19</f>
        <v>75227</v>
      </c>
      <c r="Q19" s="240">
        <f>+O19+P19</f>
        <v>5013811</v>
      </c>
      <c r="R19" s="236">
        <f>+BKK!R19+DMK!R19+CNX!R19+HDY!R19+HKT!R19+CEI!R19</f>
        <v>2816132</v>
      </c>
      <c r="S19" s="237">
        <f>+BKK!S19+DMK!S19+CNX!S19+HDY!S19+HKT!S19+CEI!S19</f>
        <v>2730904</v>
      </c>
      <c r="T19" s="263">
        <f>+R19+S19</f>
        <v>5547036</v>
      </c>
      <c r="U19" s="264">
        <f>+BKK!U19+DMK!U19+CNX!U19+HDY!U19+HKT!U19+CEI!U19</f>
        <v>75908</v>
      </c>
      <c r="V19" s="240">
        <f>+T19+U19</f>
        <v>5622944</v>
      </c>
      <c r="W19" s="235">
        <f>IF(Q19=0,0,((V19/Q19)-1)*100)</f>
        <v>12.149101751142988</v>
      </c>
    </row>
    <row r="20" spans="1:27" ht="15.75" customHeight="1" thickTop="1" thickBot="1">
      <c r="A20" s="265" t="str">
        <f>IF(ISERROR(F20/G20)," ",IF(F20/G20&gt;0.5,IF(F20/G20&lt;1.5," ","NOT OK"),"NOT OK"))</f>
        <v xml:space="preserve"> </v>
      </c>
      <c r="B20" s="266" t="s">
        <v>60</v>
      </c>
      <c r="C20" s="267">
        <f t="shared" ref="C20:H20" si="10">+C17+C18+C19</f>
        <v>49250</v>
      </c>
      <c r="D20" s="268">
        <f t="shared" si="10"/>
        <v>49248</v>
      </c>
      <c r="E20" s="268">
        <f t="shared" si="10"/>
        <v>98498</v>
      </c>
      <c r="F20" s="267">
        <f t="shared" si="10"/>
        <v>51233</v>
      </c>
      <c r="G20" s="268">
        <f t="shared" si="10"/>
        <v>51247</v>
      </c>
      <c r="H20" s="268">
        <f t="shared" si="10"/>
        <v>102480</v>
      </c>
      <c r="I20" s="248">
        <f>IF(E20=0,0,((H20/E20)-1)*100)</f>
        <v>4.042721679628003</v>
      </c>
      <c r="J20" s="265"/>
      <c r="K20" s="269"/>
      <c r="L20" s="270" t="s">
        <v>60</v>
      </c>
      <c r="M20" s="271">
        <f t="shared" ref="M20:V20" si="11">+M17+M18+M19</f>
        <v>7980017</v>
      </c>
      <c r="N20" s="271">
        <f t="shared" si="11"/>
        <v>8107276</v>
      </c>
      <c r="O20" s="272">
        <f t="shared" si="11"/>
        <v>16087293</v>
      </c>
      <c r="P20" s="272">
        <f t="shared" si="11"/>
        <v>218380</v>
      </c>
      <c r="Q20" s="272">
        <f t="shared" si="11"/>
        <v>16305673</v>
      </c>
      <c r="R20" s="271">
        <f t="shared" si="11"/>
        <v>8752133</v>
      </c>
      <c r="S20" s="271">
        <f t="shared" si="11"/>
        <v>8789248</v>
      </c>
      <c r="T20" s="272">
        <f t="shared" si="11"/>
        <v>17541381</v>
      </c>
      <c r="U20" s="272">
        <f t="shared" si="11"/>
        <v>212301</v>
      </c>
      <c r="V20" s="272">
        <f t="shared" si="11"/>
        <v>17753682</v>
      </c>
      <c r="W20" s="273">
        <f>IF(Q20=0,0,((V20/Q20)-1)*100)</f>
        <v>8.8804000914282977</v>
      </c>
    </row>
    <row r="21" spans="1:27" ht="13.5" thickTop="1">
      <c r="A21" s="231" t="str">
        <f>IF(ISERROR(F21/G21)," ",IF(F21/G21&gt;0.5,IF(F21/G21&lt;1.5," ","NOT OK"),"NOT OK"))</f>
        <v xml:space="preserve"> </v>
      </c>
      <c r="B21" s="204" t="s">
        <v>23</v>
      </c>
      <c r="C21" s="236">
        <f>+BKK!C21+DMK!C21+CNX!C21+HDY!C21+HKT!C21+CEI!C21</f>
        <v>17373</v>
      </c>
      <c r="D21" s="254">
        <f>+BKK!D21+DMK!D21+CNX!D21+HDY!D21+HKT!D21+CEI!D21</f>
        <v>17407</v>
      </c>
      <c r="E21" s="274">
        <f>C21+D21</f>
        <v>34780</v>
      </c>
      <c r="F21" s="236">
        <f>+BKK!F21+DMK!F21+CNX!F21+HDY!F21+HKT!F21+CEI!F21</f>
        <v>18136</v>
      </c>
      <c r="G21" s="254">
        <f>+BKK!G21+DMK!G21+CNX!G21+HDY!G21+HKT!G21+CEI!G21</f>
        <v>18262</v>
      </c>
      <c r="H21" s="274">
        <f>F21+G21</f>
        <v>36398</v>
      </c>
      <c r="I21" s="235">
        <f>IF(E21=0,0,((H21/E21)-1)*100)</f>
        <v>4.6520989074180674</v>
      </c>
      <c r="L21" s="204" t="s">
        <v>24</v>
      </c>
      <c r="M21" s="236">
        <f>+BKK!M21+DMK!M21+CNX!M21+HDY!M21+HKT!M21+CEI!M21</f>
        <v>3027143</v>
      </c>
      <c r="N21" s="237">
        <f>+BKK!N21+DMK!N21+CNX!N21+HDY!N21+HKT!N21+CEI!N21</f>
        <v>2874211</v>
      </c>
      <c r="O21" s="263">
        <f>+M21+N21</f>
        <v>5901354</v>
      </c>
      <c r="P21" s="275">
        <f>+BKK!P21+DMK!P21+CNX!P21+HDY!P21+HKT!P21+CEI!P21</f>
        <v>82347</v>
      </c>
      <c r="Q21" s="240">
        <f>+O21+P21</f>
        <v>5983701</v>
      </c>
      <c r="R21" s="236">
        <f>+BKK!R21+DMK!R21+CNX!R21+HDY!R21+HKT!R21+CEI!R21</f>
        <v>3242817</v>
      </c>
      <c r="S21" s="237">
        <f>+BKK!S21+DMK!S21+CNX!S21+HDY!S21+HKT!S21+CEI!S21</f>
        <v>3141121</v>
      </c>
      <c r="T21" s="263">
        <f>+R21+S21</f>
        <v>6383938</v>
      </c>
      <c r="U21" s="275">
        <f>+BKK!U21+DMK!U21+CNX!U21+HDY!U21+HKT!U21+CEI!U21</f>
        <v>86362</v>
      </c>
      <c r="V21" s="240">
        <f>+T21+U21</f>
        <v>6470300</v>
      </c>
      <c r="W21" s="235">
        <f>IF(Q21=0,0,((V21/Q21)-1)*100)</f>
        <v>8.1320741126603693</v>
      </c>
    </row>
    <row r="22" spans="1:27">
      <c r="A22" s="231" t="str">
        <f t="shared" ref="A22" si="12">IF(ISERROR(F22/G22)," ",IF(F22/G22&gt;0.5,IF(F22/G22&lt;1.5," ","NOT OK"),"NOT OK"))</f>
        <v xml:space="preserve"> </v>
      </c>
      <c r="B22" s="204" t="s">
        <v>25</v>
      </c>
      <c r="C22" s="236">
        <f>+BKK!C22+DMK!C22+CNX!C22+HDY!C22+HKT!C22+CEI!C22</f>
        <v>17413</v>
      </c>
      <c r="D22" s="254">
        <f>+BKK!D22+DMK!D22+CNX!D22+HDY!D22+HKT!D22+CEI!D22</f>
        <v>17425</v>
      </c>
      <c r="E22" s="276">
        <f>C22+D22</f>
        <v>34838</v>
      </c>
      <c r="F22" s="236">
        <f>+BKK!F22+DMK!F22+CNX!F22+HDY!F22+HKT!F22+CEI!F22</f>
        <v>18197</v>
      </c>
      <c r="G22" s="254">
        <f>+BKK!G22+DMK!G22+CNX!G22+HDY!G22+HKT!G22+CEI!G22</f>
        <v>18351</v>
      </c>
      <c r="H22" s="276">
        <f>F22+G22</f>
        <v>36548</v>
      </c>
      <c r="I22" s="235">
        <f t="shared" ref="I22" si="13">IF(E22=0,0,((H22/E22)-1)*100)</f>
        <v>4.9084333199379993</v>
      </c>
      <c r="L22" s="204" t="s">
        <v>25</v>
      </c>
      <c r="M22" s="236">
        <f>+BKK!M22+DMK!M22+CNX!M22+HDY!M22+HKT!M22+CEI!M22</f>
        <v>2842370</v>
      </c>
      <c r="N22" s="237">
        <f>+BKK!N22+DMK!N22+CNX!N22+HDY!N22+HKT!N22+CEI!N22</f>
        <v>3020969</v>
      </c>
      <c r="O22" s="263">
        <f>+M22+N22</f>
        <v>5863339</v>
      </c>
      <c r="P22" s="239">
        <f>+BKK!P22+DMK!P22+CNX!P22+HDY!P22+HKT!P22+CEI!P22</f>
        <v>81004</v>
      </c>
      <c r="Q22" s="240">
        <f>+O22+P22</f>
        <v>5944343</v>
      </c>
      <c r="R22" s="236">
        <f>+BKK!R22+DMK!R22+CNX!R22+HDY!R22+HKT!R22+CEI!R22</f>
        <v>3180598</v>
      </c>
      <c r="S22" s="237">
        <f>+BKK!S22+DMK!S22+CNX!S22+HDY!S22+HKT!S22+CEI!S22</f>
        <v>3311078</v>
      </c>
      <c r="T22" s="263">
        <f>+R22+S22</f>
        <v>6491676</v>
      </c>
      <c r="U22" s="239">
        <f>+BKK!U22+DMK!U22+CNX!U22+HDY!U22+HKT!U22+CEI!U22</f>
        <v>76671</v>
      </c>
      <c r="V22" s="240">
        <f>+T22+U22</f>
        <v>6568347</v>
      </c>
      <c r="W22" s="235">
        <f t="shared" ref="W22" si="14">IF(Q22=0,0,((V22/Q22)-1)*100)</f>
        <v>10.497442694676273</v>
      </c>
    </row>
    <row r="23" spans="1:27" ht="13.5" thickBot="1">
      <c r="A23" s="231" t="str">
        <f>IF(ISERROR(F23/G23)," ",IF(F23/G23&gt;0.5,IF(F23/G23&lt;1.5," ","NOT OK"),"NOT OK"))</f>
        <v xml:space="preserve"> </v>
      </c>
      <c r="B23" s="204" t="s">
        <v>26</v>
      </c>
      <c r="C23" s="236">
        <f>+BKK!C23+DMK!C23+CNX!C23+HDY!C23+HKT!C23+CEI!C23</f>
        <v>16089</v>
      </c>
      <c r="D23" s="278">
        <f>+BKK!D23+DMK!D23+CNX!D23+HDY!D23+HKT!D23+CEI!D23</f>
        <v>16128</v>
      </c>
      <c r="E23" s="279">
        <f>C23+D23</f>
        <v>32217</v>
      </c>
      <c r="F23" s="236">
        <f>+BKK!F23+DMK!F23+CNX!F23+HDY!F23+HKT!F23+CEI!F23</f>
        <v>17018</v>
      </c>
      <c r="G23" s="278">
        <f>+BKK!G23+DMK!G23+CNX!G23+HDY!G23+HKT!G23+CEI!G23</f>
        <v>17172</v>
      </c>
      <c r="H23" s="279">
        <f>F23+G23</f>
        <v>34190</v>
      </c>
      <c r="I23" s="280">
        <f>IF(E23=0,0,((H23/E23)-1)*100)</f>
        <v>6.1240959741751144</v>
      </c>
      <c r="L23" s="204" t="s">
        <v>26</v>
      </c>
      <c r="M23" s="236">
        <f>+BKK!M23+DMK!M23+CNX!M23+HDY!M23+HKT!M23+CEI!M23</f>
        <v>2444497</v>
      </c>
      <c r="N23" s="237">
        <f>+BKK!N23+DMK!N23+CNX!N23+HDY!N23+HKT!N23+CEI!N23</f>
        <v>2457659</v>
      </c>
      <c r="O23" s="263">
        <f>+M23+N23</f>
        <v>4902156</v>
      </c>
      <c r="P23" s="264">
        <f>+BKK!P23+DMK!P23+CNX!P23+HDY!P23+HKT!P23+CEI!P23</f>
        <v>77990</v>
      </c>
      <c r="Q23" s="240">
        <f>+O23+P23</f>
        <v>4980146</v>
      </c>
      <c r="R23" s="236">
        <f>+BKK!R23+DMK!R23+CNX!R23+HDY!R23+HKT!R23+CEI!R23</f>
        <v>2767318</v>
      </c>
      <c r="S23" s="237">
        <f>+BKK!S23+DMK!S23+CNX!S23+HDY!S23+HKT!S23+CEI!S23</f>
        <v>2781742</v>
      </c>
      <c r="T23" s="263">
        <f>+R23+S23</f>
        <v>5549060</v>
      </c>
      <c r="U23" s="264">
        <f>+BKK!U23+DMK!U23+CNX!U23+HDY!U23+HKT!U23+CEI!U23</f>
        <v>78790</v>
      </c>
      <c r="V23" s="240">
        <f>+T23+U23</f>
        <v>5627850</v>
      </c>
      <c r="W23" s="235">
        <f>IF(Q23=0,0,((V23/Q23)-1)*100)</f>
        <v>13.005723125386282</v>
      </c>
    </row>
    <row r="24" spans="1:27" ht="14.25" thickTop="1" thickBot="1">
      <c r="A24" s="231" t="str">
        <f>IF(ISERROR(F24/G24)," ",IF(F24/G24&gt;0.5,IF(F24/G24&lt;1.5," ","NOT OK"),"NOT OK"))</f>
        <v xml:space="preserve"> </v>
      </c>
      <c r="B24" s="244" t="s">
        <v>27</v>
      </c>
      <c r="C24" s="267">
        <f>+C21+C22+C23</f>
        <v>50875</v>
      </c>
      <c r="D24" s="281">
        <f t="shared" ref="D24:H24" si="15">+D21+D22+D23</f>
        <v>50960</v>
      </c>
      <c r="E24" s="267">
        <f t="shared" si="15"/>
        <v>101835</v>
      </c>
      <c r="F24" s="267">
        <f t="shared" si="15"/>
        <v>53351</v>
      </c>
      <c r="G24" s="281">
        <f t="shared" si="15"/>
        <v>53785</v>
      </c>
      <c r="H24" s="267">
        <f t="shared" si="15"/>
        <v>107136</v>
      </c>
      <c r="I24" s="248">
        <f t="shared" ref="I24" si="16">IF(E24=0,0,((H24/E24)-1)*100)</f>
        <v>5.2054794520547842</v>
      </c>
      <c r="L24" s="249" t="s">
        <v>27</v>
      </c>
      <c r="M24" s="250">
        <f>+M21+M22+M23</f>
        <v>8314010</v>
      </c>
      <c r="N24" s="251">
        <f t="shared" ref="N24:V24" si="17">+N21+N22+N23</f>
        <v>8352839</v>
      </c>
      <c r="O24" s="250">
        <f t="shared" si="17"/>
        <v>16666849</v>
      </c>
      <c r="P24" s="250">
        <f t="shared" si="17"/>
        <v>241341</v>
      </c>
      <c r="Q24" s="250">
        <f t="shared" si="17"/>
        <v>16908190</v>
      </c>
      <c r="R24" s="250">
        <f t="shared" si="17"/>
        <v>9190733</v>
      </c>
      <c r="S24" s="251">
        <f t="shared" si="17"/>
        <v>9233941</v>
      </c>
      <c r="T24" s="250">
        <f t="shared" si="17"/>
        <v>18424674</v>
      </c>
      <c r="U24" s="250">
        <f t="shared" si="17"/>
        <v>241823</v>
      </c>
      <c r="V24" s="250">
        <f t="shared" si="17"/>
        <v>18666497</v>
      </c>
      <c r="W24" s="253">
        <f t="shared" ref="W24" si="18">IF(Q24=0,0,((V24/Q24)-1)*100)</f>
        <v>10.399143846857651</v>
      </c>
    </row>
    <row r="25" spans="1:27" s="197" customFormat="1" ht="14.25" thickTop="1" thickBot="1">
      <c r="A25" s="231" t="str">
        <f>IF(ISERROR(F25/G25)," ",IF(F25/G25&gt;0.5,IF(F25/G25&lt;1.5," ","NOT OK"),"NOT OK"))</f>
        <v xml:space="preserve"> </v>
      </c>
      <c r="B25" s="244" t="s">
        <v>92</v>
      </c>
      <c r="C25" s="245">
        <f>+C16+C20+C21+C22+C23</f>
        <v>152220</v>
      </c>
      <c r="D25" s="246">
        <f t="shared" ref="D25:H25" si="19">+D16+D20+D21+D22+D23</f>
        <v>152374</v>
      </c>
      <c r="E25" s="247">
        <f t="shared" si="19"/>
        <v>304594</v>
      </c>
      <c r="F25" s="245">
        <f t="shared" si="19"/>
        <v>157333</v>
      </c>
      <c r="G25" s="246">
        <f t="shared" si="19"/>
        <v>157830</v>
      </c>
      <c r="H25" s="247">
        <f t="shared" si="19"/>
        <v>315163</v>
      </c>
      <c r="I25" s="248">
        <f>IF(E25=0,0,((H25/E25)-1)*100)</f>
        <v>3.4698648036402657</v>
      </c>
      <c r="L25" s="249" t="s">
        <v>92</v>
      </c>
      <c r="M25" s="250">
        <f>+M16+M20+M21+M22+M23</f>
        <v>25417459</v>
      </c>
      <c r="N25" s="251">
        <f t="shared" ref="N25:V25" si="20">+N16+N20+N21+N22+N23</f>
        <v>25793269</v>
      </c>
      <c r="O25" s="250">
        <f t="shared" si="20"/>
        <v>51210728</v>
      </c>
      <c r="P25" s="250">
        <f t="shared" si="20"/>
        <v>683197</v>
      </c>
      <c r="Q25" s="250">
        <f t="shared" si="20"/>
        <v>51893925</v>
      </c>
      <c r="R25" s="250">
        <f t="shared" si="20"/>
        <v>27531916</v>
      </c>
      <c r="S25" s="251">
        <f t="shared" si="20"/>
        <v>27836873</v>
      </c>
      <c r="T25" s="250">
        <f t="shared" si="20"/>
        <v>55368789</v>
      </c>
      <c r="U25" s="250">
        <f t="shared" si="20"/>
        <v>644953</v>
      </c>
      <c r="V25" s="252">
        <f t="shared" si="20"/>
        <v>56013742</v>
      </c>
      <c r="W25" s="253">
        <f>IF(Q25=0,0,((V25/Q25)-1)*100)</f>
        <v>7.9389196326930422</v>
      </c>
      <c r="X25" s="201"/>
      <c r="AA25" s="277"/>
    </row>
    <row r="26" spans="1:27" ht="14.25" thickTop="1" thickBot="1">
      <c r="A26" s="231" t="str">
        <f>IF(ISERROR(F26/G26)," ",IF(F26/G26&gt;0.5,IF(F26/G26&lt;1.5," ","NOT OK"),"NOT OK"))</f>
        <v xml:space="preserve"> </v>
      </c>
      <c r="B26" s="244" t="s">
        <v>89</v>
      </c>
      <c r="C26" s="245">
        <f>+C12+C16+C20+C24</f>
        <v>201281</v>
      </c>
      <c r="D26" s="246">
        <f t="shared" ref="D26:H26" si="21">+D12+D16+D20+D24</f>
        <v>201440</v>
      </c>
      <c r="E26" s="247">
        <f t="shared" si="21"/>
        <v>402721</v>
      </c>
      <c r="F26" s="245">
        <f t="shared" si="21"/>
        <v>207393</v>
      </c>
      <c r="G26" s="246">
        <f t="shared" si="21"/>
        <v>207945</v>
      </c>
      <c r="H26" s="247">
        <f t="shared" si="21"/>
        <v>415338</v>
      </c>
      <c r="I26" s="248">
        <f t="shared" ref="I26" si="22">IF(E26=0,0,((H26/E26)-1)*100)</f>
        <v>3.1329381879762863</v>
      </c>
      <c r="L26" s="249" t="s">
        <v>89</v>
      </c>
      <c r="M26" s="250">
        <f>+M12+M16+M20+M24</f>
        <v>33586091</v>
      </c>
      <c r="N26" s="251">
        <f t="shared" ref="N26:V26" si="23">+N12+N16+N20+N24</f>
        <v>33543634</v>
      </c>
      <c r="O26" s="250">
        <f t="shared" si="23"/>
        <v>67129725</v>
      </c>
      <c r="P26" s="250">
        <f t="shared" si="23"/>
        <v>936976</v>
      </c>
      <c r="Q26" s="252">
        <f t="shared" si="23"/>
        <v>68066701</v>
      </c>
      <c r="R26" s="250">
        <f t="shared" si="23"/>
        <v>35898119</v>
      </c>
      <c r="S26" s="251">
        <f t="shared" si="23"/>
        <v>35796104</v>
      </c>
      <c r="T26" s="250">
        <f t="shared" si="23"/>
        <v>71694223</v>
      </c>
      <c r="U26" s="250">
        <f t="shared" si="23"/>
        <v>845717</v>
      </c>
      <c r="V26" s="252">
        <f t="shared" si="23"/>
        <v>72539940</v>
      </c>
      <c r="W26" s="253">
        <f t="shared" ref="W26" si="24">IF(Q26=0,0,((V26/Q26)-1)*100)</f>
        <v>6.5718463423106055</v>
      </c>
    </row>
    <row r="27" spans="1:27" ht="14.25" thickTop="1" thickBot="1">
      <c r="B27" s="282" t="s">
        <v>59</v>
      </c>
      <c r="C27" s="197"/>
      <c r="D27" s="197"/>
      <c r="E27" s="197"/>
      <c r="F27" s="197"/>
      <c r="G27" s="197"/>
      <c r="H27" s="197"/>
      <c r="I27" s="201"/>
      <c r="L27" s="282" t="s">
        <v>59</v>
      </c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201"/>
    </row>
    <row r="28" spans="1:27" ht="13.5" thickTop="1">
      <c r="B28" s="1614" t="s">
        <v>28</v>
      </c>
      <c r="C28" s="1615"/>
      <c r="D28" s="1615"/>
      <c r="E28" s="1615"/>
      <c r="F28" s="1615"/>
      <c r="G28" s="1615"/>
      <c r="H28" s="1615"/>
      <c r="I28" s="1616"/>
      <c r="L28" s="1617" t="s">
        <v>29</v>
      </c>
      <c r="M28" s="1618"/>
      <c r="N28" s="1618"/>
      <c r="O28" s="1618"/>
      <c r="P28" s="1618"/>
      <c r="Q28" s="1618"/>
      <c r="R28" s="1618"/>
      <c r="S28" s="1618"/>
      <c r="T28" s="1618"/>
      <c r="U28" s="1618"/>
      <c r="V28" s="1618"/>
      <c r="W28" s="1619"/>
    </row>
    <row r="29" spans="1:27" ht="13.5" thickBot="1">
      <c r="B29" s="1620" t="s">
        <v>30</v>
      </c>
      <c r="C29" s="1621"/>
      <c r="D29" s="1621"/>
      <c r="E29" s="1621"/>
      <c r="F29" s="1621"/>
      <c r="G29" s="1621"/>
      <c r="H29" s="1621"/>
      <c r="I29" s="1622"/>
      <c r="L29" s="1623" t="s">
        <v>31</v>
      </c>
      <c r="M29" s="1624"/>
      <c r="N29" s="1624"/>
      <c r="O29" s="1624"/>
      <c r="P29" s="1624"/>
      <c r="Q29" s="1624"/>
      <c r="R29" s="1624"/>
      <c r="S29" s="1624"/>
      <c r="T29" s="1624"/>
      <c r="U29" s="1624"/>
      <c r="V29" s="1624"/>
      <c r="W29" s="1625"/>
    </row>
    <row r="30" spans="1:27" ht="14.25" thickTop="1" thickBot="1">
      <c r="B30" s="200"/>
      <c r="C30" s="197"/>
      <c r="D30" s="197"/>
      <c r="E30" s="197"/>
      <c r="F30" s="197"/>
      <c r="G30" s="197"/>
      <c r="H30" s="197"/>
      <c r="I30" s="201"/>
      <c r="L30" s="200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201"/>
    </row>
    <row r="31" spans="1:27" ht="14.25" thickTop="1" thickBot="1">
      <c r="B31" s="202"/>
      <c r="C31" s="1629" t="s">
        <v>90</v>
      </c>
      <c r="D31" s="1630"/>
      <c r="E31" s="1631"/>
      <c r="F31" s="1629" t="s">
        <v>91</v>
      </c>
      <c r="G31" s="1630"/>
      <c r="H31" s="1631"/>
      <c r="I31" s="203" t="s">
        <v>4</v>
      </c>
      <c r="L31" s="202"/>
      <c r="M31" s="1626" t="s">
        <v>90</v>
      </c>
      <c r="N31" s="1627"/>
      <c r="O31" s="1627"/>
      <c r="P31" s="1627"/>
      <c r="Q31" s="1628"/>
      <c r="R31" s="1626" t="s">
        <v>91</v>
      </c>
      <c r="S31" s="1627"/>
      <c r="T31" s="1627"/>
      <c r="U31" s="1627"/>
      <c r="V31" s="1628"/>
      <c r="W31" s="203" t="s">
        <v>4</v>
      </c>
    </row>
    <row r="32" spans="1:27" ht="13.5" thickTop="1">
      <c r="B32" s="204" t="s">
        <v>5</v>
      </c>
      <c r="C32" s="205"/>
      <c r="D32" s="206"/>
      <c r="E32" s="207"/>
      <c r="F32" s="205"/>
      <c r="G32" s="206"/>
      <c r="H32" s="207"/>
      <c r="I32" s="208" t="s">
        <v>6</v>
      </c>
      <c r="L32" s="204" t="s">
        <v>5</v>
      </c>
      <c r="M32" s="205"/>
      <c r="N32" s="209"/>
      <c r="O32" s="210"/>
      <c r="P32" s="211"/>
      <c r="Q32" s="210"/>
      <c r="R32" s="205"/>
      <c r="S32" s="209"/>
      <c r="T32" s="210"/>
      <c r="U32" s="211"/>
      <c r="V32" s="210"/>
      <c r="W32" s="208" t="s">
        <v>6</v>
      </c>
    </row>
    <row r="33" spans="1:23" ht="13.5" thickBot="1">
      <c r="B33" s="212"/>
      <c r="C33" s="213" t="s">
        <v>7</v>
      </c>
      <c r="D33" s="214" t="s">
        <v>8</v>
      </c>
      <c r="E33" s="215" t="s">
        <v>9</v>
      </c>
      <c r="F33" s="213" t="s">
        <v>7</v>
      </c>
      <c r="G33" s="214" t="s">
        <v>8</v>
      </c>
      <c r="H33" s="215" t="s">
        <v>9</v>
      </c>
      <c r="I33" s="216"/>
      <c r="L33" s="212"/>
      <c r="M33" s="217" t="s">
        <v>10</v>
      </c>
      <c r="N33" s="218" t="s">
        <v>11</v>
      </c>
      <c r="O33" s="219" t="s">
        <v>12</v>
      </c>
      <c r="P33" s="220" t="s">
        <v>13</v>
      </c>
      <c r="Q33" s="219" t="s">
        <v>9</v>
      </c>
      <c r="R33" s="217" t="s">
        <v>10</v>
      </c>
      <c r="S33" s="218" t="s">
        <v>11</v>
      </c>
      <c r="T33" s="219" t="s">
        <v>12</v>
      </c>
      <c r="U33" s="220" t="s">
        <v>13</v>
      </c>
      <c r="V33" s="219" t="s">
        <v>9</v>
      </c>
      <c r="W33" s="216"/>
    </row>
    <row r="34" spans="1:23" ht="5.25" customHeight="1" thickTop="1">
      <c r="B34" s="204"/>
      <c r="C34" s="221"/>
      <c r="D34" s="222"/>
      <c r="E34" s="223"/>
      <c r="F34" s="221"/>
      <c r="G34" s="222"/>
      <c r="H34" s="223"/>
      <c r="I34" s="224"/>
      <c r="L34" s="204"/>
      <c r="M34" s="225"/>
      <c r="N34" s="226"/>
      <c r="O34" s="227"/>
      <c r="P34" s="228"/>
      <c r="Q34" s="229"/>
      <c r="R34" s="225"/>
      <c r="S34" s="226"/>
      <c r="T34" s="227"/>
      <c r="U34" s="228"/>
      <c r="V34" s="229"/>
      <c r="W34" s="230"/>
    </row>
    <row r="35" spans="1:23">
      <c r="A35" s="197" t="str">
        <f t="shared" si="2"/>
        <v xml:space="preserve"> </v>
      </c>
      <c r="B35" s="204" t="s">
        <v>14</v>
      </c>
      <c r="C35" s="232">
        <f>+BKK!C35+DMK!C35+CNX!C35+HDY!C35+HKT!C35+CEI!C35</f>
        <v>15286</v>
      </c>
      <c r="D35" s="233">
        <f>+BKK!D35+DMK!D35+CNX!D35+HDY!D35+HKT!D35+CEI!D35</f>
        <v>15305</v>
      </c>
      <c r="E35" s="234">
        <f>C35+D35</f>
        <v>30591</v>
      </c>
      <c r="F35" s="232">
        <f>+BKK!F35+DMK!F35+CNX!F35+HDY!F35+HKT!F35+CEI!F35</f>
        <v>16685</v>
      </c>
      <c r="G35" s="233">
        <f>+BKK!G35+DMK!G35+CNX!G35+HDY!G35+HKT!G35+CEI!G35</f>
        <v>16653</v>
      </c>
      <c r="H35" s="234">
        <f>F35+G35</f>
        <v>33338</v>
      </c>
      <c r="I35" s="235">
        <f t="shared" ref="I35:I43" si="25">IF(E35=0,0,((H35/E35)-1)*100)</f>
        <v>8.9797652904449077</v>
      </c>
      <c r="K35" s="241"/>
      <c r="L35" s="204" t="s">
        <v>14</v>
      </c>
      <c r="M35" s="236">
        <f>+BKK!M35+DMK!M35+CNX!M35+HDY!M35+HKT!M35+CEI!M35</f>
        <v>2091132</v>
      </c>
      <c r="N35" s="237">
        <f>+BKK!N35+DMK!N35+CNX!N35+HDY!N35+HKT!N35+CEI!N35</f>
        <v>2085369</v>
      </c>
      <c r="O35" s="238">
        <f>+M35+N35</f>
        <v>4176501</v>
      </c>
      <c r="P35" s="239">
        <f>+BKK!P35+DMK!P35+CNX!P35+HDY!P35+HKT!P35+CEI!P35</f>
        <v>1602</v>
      </c>
      <c r="Q35" s="240">
        <f>O35+P35</f>
        <v>4178103</v>
      </c>
      <c r="R35" s="236">
        <f>+BKK!R35+DMK!R35+CNX!R35+HDY!R35+HKT!R35+CEI!R35</f>
        <v>2280194</v>
      </c>
      <c r="S35" s="237">
        <f>+BKK!S35+DMK!S35+CNX!S35+HDY!S35+HKT!S35+CEI!S35</f>
        <v>2265625</v>
      </c>
      <c r="T35" s="238">
        <f>+R35+S35</f>
        <v>4545819</v>
      </c>
      <c r="U35" s="239">
        <f>+BKK!U35+DMK!U35+CNX!U35+HDY!U35+HKT!U35+CEI!U35</f>
        <v>2162</v>
      </c>
      <c r="V35" s="240">
        <f>T35+U35</f>
        <v>4547981</v>
      </c>
      <c r="W35" s="235">
        <f t="shared" ref="W35:W43" si="26">IF(Q35=0,0,((V35/Q35)-1)*100)</f>
        <v>8.8527736152028922</v>
      </c>
    </row>
    <row r="36" spans="1:23">
      <c r="A36" s="197" t="str">
        <f t="shared" si="2"/>
        <v xml:space="preserve"> </v>
      </c>
      <c r="B36" s="204" t="s">
        <v>15</v>
      </c>
      <c r="C36" s="232">
        <f>+BKK!C36+DMK!C36+CNX!C36+HDY!C36+HKT!C36+CEI!C36</f>
        <v>15261</v>
      </c>
      <c r="D36" s="233">
        <f>+BKK!D36+DMK!D36+CNX!D36+HDY!D36+HKT!D36+CEI!D36</f>
        <v>15263</v>
      </c>
      <c r="E36" s="234">
        <f>C36+D36</f>
        <v>30524</v>
      </c>
      <c r="F36" s="232">
        <f>+BKK!F36+DMK!F36+CNX!F36+HDY!F36+HKT!F36+CEI!F36</f>
        <v>17306</v>
      </c>
      <c r="G36" s="233">
        <f>+BKK!G36+DMK!G36+CNX!G36+HDY!G36+HKT!G36+CEI!G36</f>
        <v>17277</v>
      </c>
      <c r="H36" s="234">
        <f>F36+G36</f>
        <v>34583</v>
      </c>
      <c r="I36" s="235">
        <f t="shared" si="25"/>
        <v>13.297732931463768</v>
      </c>
      <c r="K36" s="241"/>
      <c r="L36" s="204" t="s">
        <v>15</v>
      </c>
      <c r="M36" s="236">
        <f>+BKK!M36+DMK!M36+CNX!M36+HDY!M36+HKT!M36+CEI!M36</f>
        <v>2082501</v>
      </c>
      <c r="N36" s="237">
        <f>+BKK!N36+DMK!N36+CNX!N36+HDY!N36+HKT!N36+CEI!N36</f>
        <v>2087527</v>
      </c>
      <c r="O36" s="238">
        <f>+M36+N36</f>
        <v>4170028</v>
      </c>
      <c r="P36" s="239">
        <f>+BKK!P36+DMK!P36+CNX!P36+HDY!P36+HKT!P36+CEI!P36</f>
        <v>2029</v>
      </c>
      <c r="Q36" s="240">
        <f>O36+P36</f>
        <v>4172057</v>
      </c>
      <c r="R36" s="236">
        <f>+BKK!R36+DMK!R36+CNX!R36+HDY!R36+HKT!R36+CEI!R36</f>
        <v>2270336</v>
      </c>
      <c r="S36" s="237">
        <f>+BKK!S36+DMK!S36+CNX!S36+HDY!S36+HKT!S36+CEI!S36</f>
        <v>2276681</v>
      </c>
      <c r="T36" s="238">
        <f>+R36+S36</f>
        <v>4547017</v>
      </c>
      <c r="U36" s="239">
        <f>+BKK!U36+DMK!U36+CNX!U36+HDY!U36+HKT!U36+CEI!U36</f>
        <v>2477</v>
      </c>
      <c r="V36" s="240">
        <f>T36+U36</f>
        <v>4549494</v>
      </c>
      <c r="W36" s="235">
        <f t="shared" si="26"/>
        <v>9.0467843560143137</v>
      </c>
    </row>
    <row r="37" spans="1:23" ht="13.5" thickBot="1">
      <c r="A37" s="197" t="str">
        <f t="shared" si="2"/>
        <v xml:space="preserve"> </v>
      </c>
      <c r="B37" s="212" t="s">
        <v>16</v>
      </c>
      <c r="C37" s="242">
        <f>+BKK!C37+DMK!C37+CNX!C37+HDY!C37+HKT!C37+CEI!C37</f>
        <v>16071</v>
      </c>
      <c r="D37" s="243">
        <f>+BKK!D37+DMK!D37+CNX!D37+HDY!D37+HKT!D37+CEI!D37</f>
        <v>16046</v>
      </c>
      <c r="E37" s="234">
        <f>C37+D37</f>
        <v>32117</v>
      </c>
      <c r="F37" s="242">
        <f>+BKK!F37+DMK!F37+CNX!F37+HDY!F37+HKT!F37+CEI!F37</f>
        <v>18357</v>
      </c>
      <c r="G37" s="243">
        <f>+BKK!G37+DMK!G37+CNX!G37+HDY!G37+HKT!G37+CEI!G37</f>
        <v>18340</v>
      </c>
      <c r="H37" s="234">
        <f>F37+G37</f>
        <v>36697</v>
      </c>
      <c r="I37" s="235">
        <f t="shared" si="25"/>
        <v>14.260360556714513</v>
      </c>
      <c r="K37" s="241"/>
      <c r="L37" s="212" t="s">
        <v>16</v>
      </c>
      <c r="M37" s="236">
        <f>+BKK!M37+DMK!M37+CNX!M37+HDY!M37+HKT!M37+CEI!M37</f>
        <v>2154694</v>
      </c>
      <c r="N37" s="237">
        <f>+BKK!N37+DMK!N37+CNX!N37+HDY!N37+HKT!N37+CEI!N37</f>
        <v>2248214</v>
      </c>
      <c r="O37" s="238">
        <f>+M37+N37</f>
        <v>4402908</v>
      </c>
      <c r="P37" s="239">
        <f>+BKK!P37+DMK!P37+CNX!P37+HDY!P37+HKT!P37+CEI!P37</f>
        <v>1606</v>
      </c>
      <c r="Q37" s="240">
        <f>O37+P37</f>
        <v>4404514</v>
      </c>
      <c r="R37" s="236">
        <f>+BKK!R37+DMK!R37+CNX!R37+HDY!R37+HKT!R37+CEI!R37</f>
        <v>2500551</v>
      </c>
      <c r="S37" s="237">
        <f>+BKK!S37+DMK!S37+CNX!S37+HDY!S37+HKT!S37+CEI!S37</f>
        <v>2592085</v>
      </c>
      <c r="T37" s="238">
        <f>+R37+S37</f>
        <v>5092636</v>
      </c>
      <c r="U37" s="239">
        <f>+BKK!U37+DMK!U37+CNX!U37+HDY!U37+HKT!U37+CEI!U37</f>
        <v>3317</v>
      </c>
      <c r="V37" s="240">
        <f>T37+U37</f>
        <v>5095953</v>
      </c>
      <c r="W37" s="235">
        <f t="shared" si="26"/>
        <v>15.698417577966595</v>
      </c>
    </row>
    <row r="38" spans="1:23" ht="14.25" thickTop="1" thickBot="1">
      <c r="A38" s="197" t="str">
        <f>IF(ISERROR(F38/G38)," ",IF(F38/G38&gt;0.5,IF(F38/G38&lt;1.5," ","NOT OK"),"NOT OK"))</f>
        <v xml:space="preserve"> </v>
      </c>
      <c r="B38" s="244" t="s">
        <v>17</v>
      </c>
      <c r="C38" s="245">
        <f>C37+C35+C36</f>
        <v>46618</v>
      </c>
      <c r="D38" s="246">
        <f>D37+D35+D36</f>
        <v>46614</v>
      </c>
      <c r="E38" s="247">
        <f>+E35+E36+E37</f>
        <v>93232</v>
      </c>
      <c r="F38" s="245">
        <f>F37+F35+F36</f>
        <v>52348</v>
      </c>
      <c r="G38" s="246">
        <f>G37+G35+G36</f>
        <v>52270</v>
      </c>
      <c r="H38" s="247">
        <f>+H35+H36+H37</f>
        <v>104618</v>
      </c>
      <c r="I38" s="248">
        <f t="shared" si="25"/>
        <v>12.212545048910251</v>
      </c>
      <c r="L38" s="249" t="s">
        <v>17</v>
      </c>
      <c r="M38" s="250">
        <f t="shared" ref="M38:Q38" si="27">M37+M36+M35</f>
        <v>6328327</v>
      </c>
      <c r="N38" s="251">
        <f t="shared" si="27"/>
        <v>6421110</v>
      </c>
      <c r="O38" s="250">
        <f t="shared" si="27"/>
        <v>12749437</v>
      </c>
      <c r="P38" s="250">
        <f t="shared" si="27"/>
        <v>5237</v>
      </c>
      <c r="Q38" s="252">
        <f t="shared" si="27"/>
        <v>12754674</v>
      </c>
      <c r="R38" s="250">
        <f t="shared" ref="R38:V38" si="28">R37+R36+R35</f>
        <v>7051081</v>
      </c>
      <c r="S38" s="251">
        <f t="shared" si="28"/>
        <v>7134391</v>
      </c>
      <c r="T38" s="250">
        <f t="shared" si="28"/>
        <v>14185472</v>
      </c>
      <c r="U38" s="250">
        <f t="shared" si="28"/>
        <v>7956</v>
      </c>
      <c r="V38" s="252">
        <f t="shared" si="28"/>
        <v>14193428</v>
      </c>
      <c r="W38" s="253">
        <f t="shared" si="26"/>
        <v>11.280209905796102</v>
      </c>
    </row>
    <row r="39" spans="1:23" ht="13.5" thickTop="1">
      <c r="A39" s="197" t="str">
        <f t="shared" si="2"/>
        <v xml:space="preserve"> </v>
      </c>
      <c r="B39" s="204" t="s">
        <v>18</v>
      </c>
      <c r="C39" s="232">
        <f>+BKK!C39+DMK!C39+CNX!C39+HDY!C39+HKT!C39+CEI!C39</f>
        <v>16218</v>
      </c>
      <c r="D39" s="233">
        <f>+BKK!D39+DMK!D39+CNX!D39+HDY!D39+HKT!D39+CEI!D39</f>
        <v>16191</v>
      </c>
      <c r="E39" s="234">
        <f>C39+D39</f>
        <v>32409</v>
      </c>
      <c r="F39" s="232">
        <f>+BKK!F39+DMK!F39+CNX!F39+HDY!F39+HKT!F39+CEI!F39</f>
        <v>18459</v>
      </c>
      <c r="G39" s="233">
        <f>+BKK!G39+DMK!G39+CNX!G39+HDY!G39+HKT!G39+CEI!G39</f>
        <v>18417</v>
      </c>
      <c r="H39" s="234">
        <f>F39+G39</f>
        <v>36876</v>
      </c>
      <c r="I39" s="235">
        <f t="shared" si="25"/>
        <v>13.783208368045919</v>
      </c>
      <c r="L39" s="204" t="s">
        <v>18</v>
      </c>
      <c r="M39" s="236">
        <f>+BKK!M39+DMK!M39+CNX!M39+HDY!M39+HKT!M39+CEI!M39</f>
        <v>2379577</v>
      </c>
      <c r="N39" s="237">
        <f>+BKK!N39+DMK!N39+CNX!N39+HDY!N39+HKT!N39+CEI!N39</f>
        <v>2314793</v>
      </c>
      <c r="O39" s="238">
        <f>M39+N39</f>
        <v>4694370</v>
      </c>
      <c r="P39" s="239">
        <f>+BKK!P39+DMK!P39+CNX!P39+HDY!P39+HKT!P39+CEI!P39</f>
        <v>1931</v>
      </c>
      <c r="Q39" s="240">
        <f>O39+P39</f>
        <v>4696301</v>
      </c>
      <c r="R39" s="236">
        <f>+BKK!R39+DMK!R39+CNX!R39+HDY!R39+HKT!R39+CEI!R39</f>
        <v>2738510</v>
      </c>
      <c r="S39" s="237">
        <f>+BKK!S39+DMK!S39+CNX!S39+HDY!S39+HKT!S39+CEI!S39</f>
        <v>2683075</v>
      </c>
      <c r="T39" s="238">
        <f>R39+S39</f>
        <v>5421585</v>
      </c>
      <c r="U39" s="239">
        <f>+BKK!U39+DMK!U39+CNX!U39+HDY!U39+HKT!U39+CEI!U39</f>
        <v>3495</v>
      </c>
      <c r="V39" s="240">
        <f>T39+U39</f>
        <v>5425080</v>
      </c>
      <c r="W39" s="235">
        <f t="shared" si="26"/>
        <v>15.518149283872562</v>
      </c>
    </row>
    <row r="40" spans="1:23">
      <c r="A40" s="197" t="str">
        <f>IF(ISERROR(F40/G40)," ",IF(F40/G40&gt;0.5,IF(F40/G40&lt;1.5," ","NOT OK"),"NOT OK"))</f>
        <v xml:space="preserve"> </v>
      </c>
      <c r="B40" s="204" t="s">
        <v>19</v>
      </c>
      <c r="C40" s="236">
        <f>+BKK!C40+DMK!C40+CNX!C40+HDY!C40+HKT!C40+CEI!C40</f>
        <v>15255</v>
      </c>
      <c r="D40" s="254">
        <f>+BKK!D40+DMK!D40+CNX!D40+HDY!D40+HKT!D40+CEI!D40</f>
        <v>15224</v>
      </c>
      <c r="E40" s="255">
        <f>C40+D40</f>
        <v>30479</v>
      </c>
      <c r="F40" s="236">
        <f>+BKK!F40+DMK!F40+CNX!F40+HDY!F40+HKT!F40+CEI!F40</f>
        <v>16467</v>
      </c>
      <c r="G40" s="254">
        <f>+BKK!G40+DMK!G40+CNX!G40+HDY!G40+HKT!G40+CEI!G40</f>
        <v>16428</v>
      </c>
      <c r="H40" s="255">
        <f>F40+G40</f>
        <v>32895</v>
      </c>
      <c r="I40" s="235">
        <f>IF(E40=0,0,((H40/E40)-1)*100)</f>
        <v>7.9267692509596754</v>
      </c>
      <c r="L40" s="204" t="s">
        <v>19</v>
      </c>
      <c r="M40" s="236">
        <f>+BKK!M40+DMK!M40+CNX!M40+HDY!M40+HKT!M40+CEI!M40</f>
        <v>2252120</v>
      </c>
      <c r="N40" s="237">
        <f>+BKK!N40+DMK!N40+CNX!N40+HDY!N40+HKT!N40+CEI!N40</f>
        <v>2244906</v>
      </c>
      <c r="O40" s="238">
        <f>M40+N40</f>
        <v>4497026</v>
      </c>
      <c r="P40" s="239">
        <f>+BKK!P40+DMK!P40+CNX!P40+HDY!P40+HKT!P40+CEI!P40</f>
        <v>1814</v>
      </c>
      <c r="Q40" s="240">
        <f>O40+P40</f>
        <v>4498840</v>
      </c>
      <c r="R40" s="236">
        <f>+BKK!R40+DMK!R40+CNX!R40+HDY!R40+HKT!R40+CEI!R40</f>
        <v>2426745</v>
      </c>
      <c r="S40" s="237">
        <f>+BKK!S40+DMK!S40+CNX!S40+HDY!S40+HKT!S40+CEI!S40</f>
        <v>2406761</v>
      </c>
      <c r="T40" s="238">
        <f>R40+S40</f>
        <v>4833506</v>
      </c>
      <c r="U40" s="239">
        <f>+BKK!U40+DMK!U40+CNX!U40+HDY!U40+HKT!U40+CEI!U40</f>
        <v>2243</v>
      </c>
      <c r="V40" s="240">
        <f>T40+U40</f>
        <v>4835749</v>
      </c>
      <c r="W40" s="235">
        <f>IF(Q40=0,0,((V40/Q40)-1)*100)</f>
        <v>7.4887971121444741</v>
      </c>
    </row>
    <row r="41" spans="1:23" ht="13.5" thickBot="1">
      <c r="A41" s="197" t="str">
        <f>IF(ISERROR(F41/G41)," ",IF(F41/G41&gt;0.5,IF(F41/G41&lt;1.5," ","NOT OK"),"NOT OK"))</f>
        <v xml:space="preserve"> </v>
      </c>
      <c r="B41" s="204" t="s">
        <v>20</v>
      </c>
      <c r="C41" s="236">
        <f>+BKK!C41+DMK!C41+CNX!C41+HDY!C41+HKT!C41+CEI!C41</f>
        <v>15393</v>
      </c>
      <c r="D41" s="254">
        <f>+BKK!D41+DMK!D41+CNX!D41+HDY!D41+HKT!D41+CEI!D41</f>
        <v>15373</v>
      </c>
      <c r="E41" s="255">
        <f>+D41+C41</f>
        <v>30766</v>
      </c>
      <c r="F41" s="236">
        <f>+BKK!F41+DMK!F41+CNX!F41+HDY!F41+HKT!F41+CEI!F41</f>
        <v>17847</v>
      </c>
      <c r="G41" s="254">
        <f>+BKK!G41+DMK!G41+CNX!G41+HDY!G41+HKT!G41+CEI!G41</f>
        <v>17892</v>
      </c>
      <c r="H41" s="255">
        <f>+G41+F41</f>
        <v>35739</v>
      </c>
      <c r="I41" s="235">
        <f>IF(E41=0,0,((H41/E41)-1)*100)</f>
        <v>16.163947214457508</v>
      </c>
      <c r="L41" s="204" t="s">
        <v>20</v>
      </c>
      <c r="M41" s="236">
        <f>+BKK!M41+DMK!M41+CNX!M41+HDY!M41+HKT!M41+CEI!M41</f>
        <v>2233148</v>
      </c>
      <c r="N41" s="237">
        <f>+BKK!N41+DMK!N41+CNX!N41+HDY!N41+HKT!N41+CEI!N41</f>
        <v>2214319</v>
      </c>
      <c r="O41" s="238">
        <f>M41+N41</f>
        <v>4447467</v>
      </c>
      <c r="P41" s="239">
        <f>+BKK!P41+DMK!P41+CNX!P41+HDY!P41+HKT!P41+CEI!P41</f>
        <v>2104</v>
      </c>
      <c r="Q41" s="240">
        <f>O41+P41</f>
        <v>4449571</v>
      </c>
      <c r="R41" s="236">
        <f>+BKK!R41+DMK!R41+CNX!R41+HDY!R41+HKT!R41+CEI!R41</f>
        <v>2533751</v>
      </c>
      <c r="S41" s="237">
        <f>+BKK!S41+DMK!S41+CNX!S41+HDY!S41+HKT!S41+CEI!S41</f>
        <v>2502397</v>
      </c>
      <c r="T41" s="238">
        <f>R41+S41</f>
        <v>5036148</v>
      </c>
      <c r="U41" s="239">
        <f>+BKK!U41+DMK!U41+CNX!U41+HDY!U41+HKT!U41+CEI!U41</f>
        <v>4577</v>
      </c>
      <c r="V41" s="240">
        <f>T41+U41</f>
        <v>5040725</v>
      </c>
      <c r="W41" s="235">
        <f>IF(Q41=0,0,((V41/Q41)-1)*100)</f>
        <v>13.285640346001903</v>
      </c>
    </row>
    <row r="42" spans="1:23" ht="14.25" thickTop="1" thickBot="1">
      <c r="A42" s="231" t="str">
        <f>IF(ISERROR(F42/G42)," ",IF(F42/G42&gt;0.5,IF(F42/G42&lt;1.5," ","NOT OK"),"NOT OK"))</f>
        <v xml:space="preserve"> </v>
      </c>
      <c r="B42" s="244" t="s">
        <v>87</v>
      </c>
      <c r="C42" s="245">
        <f>+C39+C40+C41</f>
        <v>46866</v>
      </c>
      <c r="D42" s="245">
        <f t="shared" ref="D42" si="29">+D39+D40+D41</f>
        <v>46788</v>
      </c>
      <c r="E42" s="245">
        <f t="shared" ref="E42" si="30">+E39+E40+E41</f>
        <v>93654</v>
      </c>
      <c r="F42" s="245">
        <f t="shared" ref="F42" si="31">+F39+F40+F41</f>
        <v>52773</v>
      </c>
      <c r="G42" s="245">
        <f t="shared" ref="G42" si="32">+G39+G40+G41</f>
        <v>52737</v>
      </c>
      <c r="H42" s="245">
        <f t="shared" ref="H42" si="33">+H39+H40+H41</f>
        <v>105510</v>
      </c>
      <c r="I42" s="248">
        <f>IF(E42=0,0,((H42/E42)-1)*100)</f>
        <v>12.659363187904415</v>
      </c>
      <c r="L42" s="249" t="s">
        <v>87</v>
      </c>
      <c r="M42" s="250">
        <f>+M39+M40+M41</f>
        <v>6864845</v>
      </c>
      <c r="N42" s="250">
        <f t="shared" ref="N42" si="34">+N39+N40+N41</f>
        <v>6774018</v>
      </c>
      <c r="O42" s="250">
        <f t="shared" ref="O42" si="35">+O39+O40+O41</f>
        <v>13638863</v>
      </c>
      <c r="P42" s="250">
        <f t="shared" ref="P42" si="36">+P39+P40+P41</f>
        <v>5849</v>
      </c>
      <c r="Q42" s="250">
        <f t="shared" ref="Q42" si="37">+Q39+Q40+Q41</f>
        <v>13644712</v>
      </c>
      <c r="R42" s="250">
        <f t="shared" ref="R42" si="38">+R39+R40+R41</f>
        <v>7699006</v>
      </c>
      <c r="S42" s="250">
        <f t="shared" ref="S42" si="39">+S39+S40+S41</f>
        <v>7592233</v>
      </c>
      <c r="T42" s="250">
        <f t="shared" ref="T42" si="40">+T39+T40+T41</f>
        <v>15291239</v>
      </c>
      <c r="U42" s="250">
        <f t="shared" ref="U42" si="41">+U39+U40+U41</f>
        <v>10315</v>
      </c>
      <c r="V42" s="250">
        <f t="shared" ref="V42" si="42">+V39+V40+V41</f>
        <v>15301554</v>
      </c>
      <c r="W42" s="253">
        <f>IF(Q42=0,0,((V42/Q42)-1)*100)</f>
        <v>12.14274071889534</v>
      </c>
    </row>
    <row r="43" spans="1:23" ht="13.5" thickTop="1">
      <c r="A43" s="197" t="str">
        <f t="shared" si="2"/>
        <v xml:space="preserve"> </v>
      </c>
      <c r="B43" s="204" t="s">
        <v>32</v>
      </c>
      <c r="C43" s="258">
        <f>+BKK!C43+DMK!C43+CNX!C43+HDY!C43+HKT!C43+CEI!C43</f>
        <v>15558</v>
      </c>
      <c r="D43" s="259">
        <f>+BKK!D43+DMK!D43+CNX!D43+HDY!D43+HKT!D43+CEI!D43</f>
        <v>15526</v>
      </c>
      <c r="E43" s="255">
        <f>C43+D43</f>
        <v>31084</v>
      </c>
      <c r="F43" s="258">
        <f>+BKK!F43+DMK!F43+CNX!F43+HDY!F43+HKT!F43+CEI!F43</f>
        <v>16747</v>
      </c>
      <c r="G43" s="259">
        <f>+BKK!G43+DMK!G43+CNX!G43+HDY!G43+HKT!G43+CEI!G43</f>
        <v>16780</v>
      </c>
      <c r="H43" s="255">
        <f>F43+G43</f>
        <v>33527</v>
      </c>
      <c r="I43" s="235">
        <f t="shared" si="25"/>
        <v>7.8593488611504281</v>
      </c>
      <c r="L43" s="204" t="s">
        <v>21</v>
      </c>
      <c r="M43" s="236">
        <f>+BKK!M43+DMK!M43+CNX!M43+HDY!M43+HKT!M43+CEI!M43</f>
        <v>2173667</v>
      </c>
      <c r="N43" s="237">
        <f>+BKK!N43+DMK!N43+CNX!N43+HDY!N43+HKT!N43+CEI!N43</f>
        <v>2159306</v>
      </c>
      <c r="O43" s="238">
        <f>+M43+N43</f>
        <v>4332973</v>
      </c>
      <c r="P43" s="239">
        <f>+BKK!P43+DMK!P43+CNX!P43+HDY!P43+HKT!P43+CEI!P43</f>
        <v>1673</v>
      </c>
      <c r="Q43" s="240">
        <f>+O43+P43</f>
        <v>4334646</v>
      </c>
      <c r="R43" s="236">
        <f>+BKK!R43+DMK!R43+CNX!R43+HDY!R43+HKT!R43+CEI!R43</f>
        <v>2393029</v>
      </c>
      <c r="S43" s="237">
        <f>+BKK!S43+DMK!S43+CNX!S43+HDY!S43+HKT!S43+CEI!S43</f>
        <v>2384065</v>
      </c>
      <c r="T43" s="238">
        <f>+R43+S43</f>
        <v>4777094</v>
      </c>
      <c r="U43" s="239">
        <f>+BKK!U43+DMK!U43+CNX!U43+HDY!U43+HKT!U43+CEI!U43</f>
        <v>4923</v>
      </c>
      <c r="V43" s="240">
        <f>+T43+U43</f>
        <v>4782017</v>
      </c>
      <c r="W43" s="235">
        <f t="shared" si="26"/>
        <v>10.320819739374333</v>
      </c>
    </row>
    <row r="44" spans="1:23">
      <c r="A44" s="197" t="str">
        <f t="shared" ref="A44" si="43">IF(ISERROR(F44/G44)," ",IF(F44/G44&gt;0.5,IF(F44/G44&lt;1.5," ","NOT OK"),"NOT OK"))</f>
        <v xml:space="preserve"> </v>
      </c>
      <c r="B44" s="204" t="s">
        <v>88</v>
      </c>
      <c r="C44" s="258">
        <f>+BKK!C44+DMK!C44+CNX!C44+HDY!C44+HKT!C44+CEI!C44</f>
        <v>15995</v>
      </c>
      <c r="D44" s="259">
        <f>+BKK!D44+DMK!D44+CNX!D44+HDY!D44+HKT!D44+CEI!D44</f>
        <v>15952</v>
      </c>
      <c r="E44" s="255">
        <f>C44+D44</f>
        <v>31947</v>
      </c>
      <c r="F44" s="258">
        <f>+BKK!F44+DMK!F44+CNX!F44+HDY!F44+HKT!F44+CEI!F44</f>
        <v>16595</v>
      </c>
      <c r="G44" s="259">
        <f>+BKK!G44+DMK!G44+CNX!G44+HDY!G44+HKT!G44+CEI!G44</f>
        <v>16624</v>
      </c>
      <c r="H44" s="255">
        <f>F44+G44</f>
        <v>33219</v>
      </c>
      <c r="I44" s="235">
        <f t="shared" ref="I44" si="44">IF(E44=0,0,((H44/E44)-1)*100)</f>
        <v>3.9815945159169974</v>
      </c>
      <c r="L44" s="204" t="s">
        <v>88</v>
      </c>
      <c r="M44" s="236">
        <f>+BKK!M44+DMK!M44+CNX!M44+HDY!M44+HKT!M44+CEI!M44</f>
        <v>2127062</v>
      </c>
      <c r="N44" s="237">
        <f>+BKK!N44+DMK!N44+CNX!N44+HDY!N44+HKT!N44+CEI!N44</f>
        <v>2116768</v>
      </c>
      <c r="O44" s="238">
        <f>+M44+N44</f>
        <v>4243830</v>
      </c>
      <c r="P44" s="239">
        <f>+BKK!P44+DMK!P44+CNX!P44+HDY!P44+HKT!P44+CEI!P44</f>
        <v>3059</v>
      </c>
      <c r="Q44" s="240">
        <f>+O44+P44</f>
        <v>4246889</v>
      </c>
      <c r="R44" s="236">
        <f>+BKK!R44+DMK!R44+CNX!R44+HDY!R44+HKT!R44+CEI!R44</f>
        <v>2213197</v>
      </c>
      <c r="S44" s="237">
        <f>+BKK!S44+DMK!S44+CNX!S44+HDY!S44+HKT!S44+CEI!S44</f>
        <v>2199440</v>
      </c>
      <c r="T44" s="238">
        <f>+R44+S44</f>
        <v>4412637</v>
      </c>
      <c r="U44" s="239">
        <f>+BKK!U44+DMK!U44+CNX!U44+HDY!U44+HKT!U44+CEI!U44</f>
        <v>4029</v>
      </c>
      <c r="V44" s="240">
        <f>+T44+U44</f>
        <v>4416666</v>
      </c>
      <c r="W44" s="235">
        <f t="shared" ref="W44" si="45">IF(Q44=0,0,((V44/Q44)-1)*100)</f>
        <v>3.9976792423819019</v>
      </c>
    </row>
    <row r="45" spans="1:23" ht="13.5" thickBot="1">
      <c r="A45" s="197" t="str">
        <f>IF(ISERROR(F45/G45)," ",IF(F45/G45&gt;0.5,IF(F45/G45&lt;1.5," ","NOT OK"),"NOT OK"))</f>
        <v xml:space="preserve"> </v>
      </c>
      <c r="B45" s="204" t="s">
        <v>22</v>
      </c>
      <c r="C45" s="258">
        <f>+BKK!C45+DMK!C45+CNX!C45+HDY!C45+HKT!C45+CEI!C45</f>
        <v>15117</v>
      </c>
      <c r="D45" s="259">
        <f>+BKK!D45+DMK!D45+CNX!D45+HDY!D45+HKT!D45+CEI!D45</f>
        <v>15181</v>
      </c>
      <c r="E45" s="255">
        <f>C45+D45</f>
        <v>30298</v>
      </c>
      <c r="F45" s="258">
        <f>+BKK!F45+DMK!F45+CNX!F45+HDY!F45+HKT!F45+CEI!F45</f>
        <v>15865</v>
      </c>
      <c r="G45" s="259">
        <f>+BKK!G45+DMK!G45+CNX!G45+HDY!G45+HKT!G45+CEI!G45</f>
        <v>15776</v>
      </c>
      <c r="H45" s="255">
        <f>F45+G45</f>
        <v>31641</v>
      </c>
      <c r="I45" s="235">
        <f>IF(E45=0,0,((H45/E45)-1)*100)</f>
        <v>4.4326358175457159</v>
      </c>
      <c r="L45" s="204" t="s">
        <v>22</v>
      </c>
      <c r="M45" s="236">
        <f>+BKK!M45+DMK!M45+CNX!M45+HDY!M45+HKT!M45+CEI!M45</f>
        <v>1926749</v>
      </c>
      <c r="N45" s="237">
        <f>+BKK!N45+DMK!N45+CNX!N45+HDY!N45+HKT!N45+CEI!N45</f>
        <v>1931375</v>
      </c>
      <c r="O45" s="263">
        <f>+M45+N45</f>
        <v>3858124</v>
      </c>
      <c r="P45" s="264">
        <f>+BKK!P45+DMK!P45+CNX!P45+HDY!P45+HKT!P45+CEI!P45</f>
        <v>2154</v>
      </c>
      <c r="Q45" s="240">
        <f t="shared" ref="Q45" si="46">+O45+P45</f>
        <v>3860278</v>
      </c>
      <c r="R45" s="236">
        <f>+BKK!R45+DMK!R45+CNX!R45+HDY!R45+HKT!R45+CEI!R45</f>
        <v>2100927</v>
      </c>
      <c r="S45" s="237">
        <f>+BKK!S45+DMK!S45+CNX!S45+HDY!S45+HKT!S45+CEI!S45</f>
        <v>2098640</v>
      </c>
      <c r="T45" s="263">
        <f>+R45+S45</f>
        <v>4199567</v>
      </c>
      <c r="U45" s="264">
        <f>+BKK!U45+DMK!U45+CNX!U45+HDY!U45+HKT!U45+CEI!U45</f>
        <v>3597</v>
      </c>
      <c r="V45" s="240">
        <f t="shared" ref="V45" si="47">+T45+U45</f>
        <v>4203164</v>
      </c>
      <c r="W45" s="235">
        <f>IF(Q45=0,0,((V45/Q45)-1)*100)</f>
        <v>8.8824172766831744</v>
      </c>
    </row>
    <row r="46" spans="1:23" ht="15.75" customHeight="1" thickTop="1" thickBot="1">
      <c r="A46" s="265" t="str">
        <f>IF(ISERROR(F46/G46)," ",IF(F46/G46&gt;0.5,IF(F46/G46&lt;1.5," ","NOT OK"),"NOT OK"))</f>
        <v xml:space="preserve"> </v>
      </c>
      <c r="B46" s="266" t="s">
        <v>60</v>
      </c>
      <c r="C46" s="267">
        <f>+C43+C44+C45</f>
        <v>46670</v>
      </c>
      <c r="D46" s="268">
        <f t="shared" ref="D46" si="48">+D43+D44+D45</f>
        <v>46659</v>
      </c>
      <c r="E46" s="268">
        <f t="shared" ref="E46" si="49">+E43+E44+E45</f>
        <v>93329</v>
      </c>
      <c r="F46" s="267">
        <f t="shared" ref="F46" si="50">+F43+F44+F45</f>
        <v>49207</v>
      </c>
      <c r="G46" s="268">
        <f t="shared" ref="G46" si="51">+G43+G44+G45</f>
        <v>49180</v>
      </c>
      <c r="H46" s="268">
        <f t="shared" ref="H46" si="52">+H43+H44+H45</f>
        <v>98387</v>
      </c>
      <c r="I46" s="248">
        <f>IF(E46=0,0,((H46/E46)-1)*100)</f>
        <v>5.4195373356620058</v>
      </c>
      <c r="J46" s="265"/>
      <c r="K46" s="269"/>
      <c r="L46" s="270" t="s">
        <v>60</v>
      </c>
      <c r="M46" s="271">
        <f>+M43+M44+M45</f>
        <v>6227478</v>
      </c>
      <c r="N46" s="271">
        <f t="shared" ref="N46" si="53">+N43+N44+N45</f>
        <v>6207449</v>
      </c>
      <c r="O46" s="272">
        <f t="shared" ref="O46" si="54">+O43+O44+O45</f>
        <v>12434927</v>
      </c>
      <c r="P46" s="272">
        <f t="shared" ref="P46" si="55">+P43+P44+P45</f>
        <v>6886</v>
      </c>
      <c r="Q46" s="272">
        <f t="shared" ref="Q46" si="56">+Q43+Q44+Q45</f>
        <v>12441813</v>
      </c>
      <c r="R46" s="271">
        <f t="shared" ref="R46" si="57">+R43+R44+R45</f>
        <v>6707153</v>
      </c>
      <c r="S46" s="271">
        <f t="shared" ref="S46" si="58">+S43+S44+S45</f>
        <v>6682145</v>
      </c>
      <c r="T46" s="272">
        <f t="shared" ref="T46" si="59">+T43+T44+T45</f>
        <v>13389298</v>
      </c>
      <c r="U46" s="272">
        <f t="shared" ref="U46" si="60">+U43+U44+U45</f>
        <v>12549</v>
      </c>
      <c r="V46" s="272">
        <f t="shared" ref="V46" si="61">+V43+V44+V45</f>
        <v>13401847</v>
      </c>
      <c r="W46" s="273">
        <f>IF(Q46=0,0,((V46/Q46)-1)*100)</f>
        <v>7.7161905584017365</v>
      </c>
    </row>
    <row r="47" spans="1:23" ht="13.5" thickTop="1">
      <c r="A47" s="197" t="str">
        <f>IF(ISERROR(F47/G47)," ",IF(F47/G47&gt;0.5,IF(F47/G47&lt;1.5," ","NOT OK"),"NOT OK"))</f>
        <v xml:space="preserve"> </v>
      </c>
      <c r="B47" s="204" t="s">
        <v>23</v>
      </c>
      <c r="C47" s="236">
        <f>+BKK!C47+DMK!C47+CNX!C47+HDY!C47+HKT!C47+CEI!C47</f>
        <v>15822</v>
      </c>
      <c r="D47" s="254">
        <f>+BKK!D47+DMK!D47+CNX!D47+HDY!D47+HKT!D47+CEI!D47</f>
        <v>15790</v>
      </c>
      <c r="E47" s="274">
        <f>C47+D47</f>
        <v>31612</v>
      </c>
      <c r="F47" s="236">
        <f>+BKK!F47+DMK!F47+CNX!F47+HDY!F47+HKT!F47+CEI!F47</f>
        <v>16878</v>
      </c>
      <c r="G47" s="254">
        <f>+BKK!G47+DMK!G47+CNX!G47+HDY!G47+HKT!G47+CEI!G47</f>
        <v>16752</v>
      </c>
      <c r="H47" s="274">
        <f>F47+G47</f>
        <v>33630</v>
      </c>
      <c r="I47" s="235">
        <f>IF(E47=0,0,((H47/E47)-1)*100)</f>
        <v>6.3836517778058877</v>
      </c>
      <c r="L47" s="204" t="s">
        <v>24</v>
      </c>
      <c r="M47" s="236">
        <f>+BKK!M47+DMK!M47+CNX!M47+HDY!M47+HKT!M47+CEI!M47</f>
        <v>2283916</v>
      </c>
      <c r="N47" s="237">
        <f>+BKK!N47+DMK!N47+CNX!N47+HDY!N47+HKT!N47+CEI!N47</f>
        <v>2291331</v>
      </c>
      <c r="O47" s="263">
        <f>+M47+N47</f>
        <v>4575247</v>
      </c>
      <c r="P47" s="275">
        <f>+BKK!P47+DMK!P47+CNX!P47+HDY!P47+HKT!P47+CEI!P47</f>
        <v>3389</v>
      </c>
      <c r="Q47" s="240">
        <f>+O47+P47</f>
        <v>4578636</v>
      </c>
      <c r="R47" s="236">
        <f>+BKK!R47+DMK!R47+CNX!R47+HDY!R47+HKT!R47+CEI!R47</f>
        <v>2351189</v>
      </c>
      <c r="S47" s="237">
        <f>+BKK!S47+DMK!S47+CNX!S47+HDY!S47+HKT!S47+CEI!S47</f>
        <v>2360225</v>
      </c>
      <c r="T47" s="263">
        <f>+R47+S47</f>
        <v>4711414</v>
      </c>
      <c r="U47" s="275">
        <f>+BKK!U47+DMK!U47+CNX!U47+HDY!U47+HKT!U47+CEI!U47</f>
        <v>2304</v>
      </c>
      <c r="V47" s="240">
        <f>+T47+U47</f>
        <v>4713718</v>
      </c>
      <c r="W47" s="235">
        <f>IF(Q47=0,0,((V47/Q47)-1)*100)</f>
        <v>2.9502672848420453</v>
      </c>
    </row>
    <row r="48" spans="1:23">
      <c r="A48" s="197" t="str">
        <f t="shared" ref="A48" si="62">IF(ISERROR(F48/G48)," ",IF(F48/G48&gt;0.5,IF(F48/G48&lt;1.5," ","NOT OK"),"NOT OK"))</f>
        <v xml:space="preserve"> </v>
      </c>
      <c r="B48" s="204" t="s">
        <v>25</v>
      </c>
      <c r="C48" s="236">
        <f>+BKK!C48+DMK!C48+CNX!C48+HDY!C48+HKT!C48+CEI!C48</f>
        <v>15936</v>
      </c>
      <c r="D48" s="254">
        <f>+BKK!D48+DMK!D48+CNX!D48+HDY!D48+HKT!D48+CEI!D48</f>
        <v>15922</v>
      </c>
      <c r="E48" s="276">
        <f>C48+D48</f>
        <v>31858</v>
      </c>
      <c r="F48" s="236">
        <f>+BKK!F48+DMK!F48+CNX!F48+HDY!F48+HKT!F48+CEI!F48</f>
        <v>17208</v>
      </c>
      <c r="G48" s="254">
        <f>+BKK!G48+DMK!G48+CNX!G48+HDY!G48+HKT!G48+CEI!G48</f>
        <v>17058</v>
      </c>
      <c r="H48" s="276">
        <f>F48+G48</f>
        <v>34266</v>
      </c>
      <c r="I48" s="235">
        <f t="shared" ref="I48" si="63">IF(E48=0,0,((H48/E48)-1)*100)</f>
        <v>7.5585410258020014</v>
      </c>
      <c r="L48" s="204" t="s">
        <v>25</v>
      </c>
      <c r="M48" s="236">
        <f>+BKK!M48+DMK!M48+CNX!M48+HDY!M48+HKT!M48+CEI!M48</f>
        <v>2276560</v>
      </c>
      <c r="N48" s="237">
        <f>+BKK!N48+DMK!N48+CNX!N48+HDY!N48+HKT!N48+CEI!N48</f>
        <v>2250050</v>
      </c>
      <c r="O48" s="263">
        <f>+M48+N48</f>
        <v>4526610</v>
      </c>
      <c r="P48" s="239">
        <f>+BKK!P48+DMK!P48+CNX!P48+HDY!P48+HKT!P48+CEI!P48</f>
        <v>2244</v>
      </c>
      <c r="Q48" s="240">
        <f>+O48+P48</f>
        <v>4528854</v>
      </c>
      <c r="R48" s="236">
        <f>+BKK!R48+DMK!R48+CNX!R48+HDY!R48+HKT!R48+CEI!R48</f>
        <v>2431853</v>
      </c>
      <c r="S48" s="237">
        <f>+BKK!S48+DMK!S48+CNX!S48+HDY!S48+HKT!S48+CEI!S48</f>
        <v>2397762</v>
      </c>
      <c r="T48" s="263">
        <f>+R48+S48</f>
        <v>4829615</v>
      </c>
      <c r="U48" s="239">
        <f>+BKK!U48+DMK!U48+CNX!U48+HDY!U48+HKT!U48+CEI!U48</f>
        <v>2956</v>
      </c>
      <c r="V48" s="240">
        <f>+T48+U48</f>
        <v>4832571</v>
      </c>
      <c r="W48" s="235">
        <f t="shared" ref="W48" si="64">IF(Q48=0,0,((V48/Q48)-1)*100)</f>
        <v>6.7062660885071512</v>
      </c>
    </row>
    <row r="49" spans="1:27" ht="13.5" thickBot="1">
      <c r="A49" s="197" t="str">
        <f>IF(ISERROR(F49/G49)," ",IF(F49/G49&gt;0.5,IF(F49/G49&lt;1.5," ","NOT OK"),"NOT OK"))</f>
        <v xml:space="preserve"> </v>
      </c>
      <c r="B49" s="204" t="s">
        <v>26</v>
      </c>
      <c r="C49" s="236">
        <f>+BKK!C49+DMK!C49+CNX!C49+HDY!C49+HKT!C49+CEI!C49</f>
        <v>15274</v>
      </c>
      <c r="D49" s="278">
        <f>+BKK!D49+DMK!D49+CNX!D49+HDY!D49+HKT!D49+CEI!D49</f>
        <v>15242</v>
      </c>
      <c r="E49" s="279">
        <f>C49+D49</f>
        <v>30516</v>
      </c>
      <c r="F49" s="236">
        <f>+BKK!F49+DMK!F49+CNX!F49+HDY!F49+HKT!F49+CEI!F49</f>
        <v>15994</v>
      </c>
      <c r="G49" s="278">
        <f>+BKK!G49+DMK!G49+CNX!G49+HDY!G49+HKT!G49+CEI!G49</f>
        <v>15831</v>
      </c>
      <c r="H49" s="279">
        <f>F49+G49</f>
        <v>31825</v>
      </c>
      <c r="I49" s="280">
        <f t="shared" ref="I49:I50" si="65">IF(E49=0,0,((H49/E49)-1)*100)</f>
        <v>4.2895530213658439</v>
      </c>
      <c r="L49" s="204" t="s">
        <v>26</v>
      </c>
      <c r="M49" s="236">
        <f>+BKK!M49+DMK!M49+CNX!M49+HDY!M49+HKT!M49+CEI!M49</f>
        <v>1950795</v>
      </c>
      <c r="N49" s="237">
        <f>+BKK!N49+DMK!N49+CNX!N49+HDY!N49+HKT!N49+CEI!N49</f>
        <v>1955793</v>
      </c>
      <c r="O49" s="263">
        <f>+M49+N49</f>
        <v>3906588</v>
      </c>
      <c r="P49" s="264">
        <f>+BKK!P49+DMK!P49+CNX!P49+HDY!P49+HKT!P49+CEI!P49</f>
        <v>2020</v>
      </c>
      <c r="Q49" s="240">
        <f t="shared" ref="Q49" si="66">+O49+P49</f>
        <v>3908608</v>
      </c>
      <c r="R49" s="236">
        <f>+BKK!R49+DMK!R49+CNX!R49+HDY!R49+HKT!R49+CEI!R49</f>
        <v>2110204</v>
      </c>
      <c r="S49" s="237">
        <f>+BKK!S49+DMK!S49+CNX!S49+HDY!S49+HKT!S49+CEI!S49</f>
        <v>2103641</v>
      </c>
      <c r="T49" s="263">
        <f>+R49+S49</f>
        <v>4213845</v>
      </c>
      <c r="U49" s="264">
        <f>+BKK!U49+DMK!U49+CNX!U49+HDY!U49+HKT!U49+CEI!U49</f>
        <v>2498</v>
      </c>
      <c r="V49" s="240">
        <f t="shared" ref="V49" si="67">+T49+U49</f>
        <v>4216343</v>
      </c>
      <c r="W49" s="235">
        <f t="shared" ref="W49:W50" si="68">IF(Q49=0,0,((V49/Q49)-1)*100)</f>
        <v>7.8732633203431934</v>
      </c>
    </row>
    <row r="50" spans="1:27" ht="14.25" thickTop="1" thickBot="1">
      <c r="A50" s="231" t="str">
        <f>IF(ISERROR(F50/G50)," ",IF(F50/G50&gt;0.5,IF(F50/G50&lt;1.5," ","NOT OK"),"NOT OK"))</f>
        <v xml:space="preserve"> </v>
      </c>
      <c r="B50" s="244" t="s">
        <v>27</v>
      </c>
      <c r="C50" s="267">
        <f>+C47+C48+C49</f>
        <v>47032</v>
      </c>
      <c r="D50" s="281">
        <f t="shared" ref="D50" si="69">+D47+D48+D49</f>
        <v>46954</v>
      </c>
      <c r="E50" s="267">
        <f t="shared" ref="E50" si="70">+E47+E48+E49</f>
        <v>93986</v>
      </c>
      <c r="F50" s="267">
        <f t="shared" ref="F50" si="71">+F47+F48+F49</f>
        <v>50080</v>
      </c>
      <c r="G50" s="281">
        <f t="shared" ref="G50" si="72">+G47+G48+G49</f>
        <v>49641</v>
      </c>
      <c r="H50" s="267">
        <f t="shared" ref="H50" si="73">+H47+H48+H49</f>
        <v>99721</v>
      </c>
      <c r="I50" s="248">
        <f t="shared" si="65"/>
        <v>6.1019726342221192</v>
      </c>
      <c r="L50" s="249" t="s">
        <v>27</v>
      </c>
      <c r="M50" s="250">
        <f>+M47+M48+M49</f>
        <v>6511271</v>
      </c>
      <c r="N50" s="251">
        <f t="shared" ref="N50" si="74">+N47+N48+N49</f>
        <v>6497174</v>
      </c>
      <c r="O50" s="250">
        <f t="shared" ref="O50" si="75">+O47+O48+O49</f>
        <v>13008445</v>
      </c>
      <c r="P50" s="250">
        <f t="shared" ref="P50" si="76">+P47+P48+P49</f>
        <v>7653</v>
      </c>
      <c r="Q50" s="250">
        <f t="shared" ref="Q50" si="77">+Q47+Q48+Q49</f>
        <v>13016098</v>
      </c>
      <c r="R50" s="250">
        <f t="shared" ref="R50" si="78">+R47+R48+R49</f>
        <v>6893246</v>
      </c>
      <c r="S50" s="251">
        <f t="shared" ref="S50" si="79">+S47+S48+S49</f>
        <v>6861628</v>
      </c>
      <c r="T50" s="250">
        <f t="shared" ref="T50" si="80">+T47+T48+T49</f>
        <v>13754874</v>
      </c>
      <c r="U50" s="250">
        <f t="shared" ref="U50" si="81">+U47+U48+U49</f>
        <v>7758</v>
      </c>
      <c r="V50" s="250">
        <f t="shared" ref="V50" si="82">+V47+V48+V49</f>
        <v>13762632</v>
      </c>
      <c r="W50" s="253">
        <f t="shared" si="68"/>
        <v>5.7354669579162687</v>
      </c>
    </row>
    <row r="51" spans="1:27" s="197" customFormat="1" ht="14.25" thickTop="1" thickBot="1">
      <c r="A51" s="231" t="str">
        <f>IF(ISERROR(F51/G51)," ",IF(F51/G51&gt;0.5,IF(F51/G51&lt;1.5," ","NOT OK"),"NOT OK"))</f>
        <v xml:space="preserve"> </v>
      </c>
      <c r="B51" s="244" t="s">
        <v>92</v>
      </c>
      <c r="C51" s="245">
        <f>+C42+C46+C47+C48+C49</f>
        <v>140568</v>
      </c>
      <c r="D51" s="246">
        <f t="shared" ref="D51:H51" si="83">+D42+D46+D47+D48+D49</f>
        <v>140401</v>
      </c>
      <c r="E51" s="247">
        <f t="shared" si="83"/>
        <v>280969</v>
      </c>
      <c r="F51" s="245">
        <f t="shared" si="83"/>
        <v>152060</v>
      </c>
      <c r="G51" s="246">
        <f t="shared" si="83"/>
        <v>151558</v>
      </c>
      <c r="H51" s="247">
        <f t="shared" si="83"/>
        <v>303618</v>
      </c>
      <c r="I51" s="248">
        <f>IF(E51=0,0,((H51/E51)-1)*100)</f>
        <v>8.0610316440603782</v>
      </c>
      <c r="L51" s="249" t="s">
        <v>92</v>
      </c>
      <c r="M51" s="250">
        <f>+M42+M46+M47+M48+M49</f>
        <v>19603594</v>
      </c>
      <c r="N51" s="251">
        <f t="shared" ref="N51:V51" si="84">+N42+N46+N47+N48+N49</f>
        <v>19478641</v>
      </c>
      <c r="O51" s="250">
        <f t="shared" si="84"/>
        <v>39082235</v>
      </c>
      <c r="P51" s="250">
        <f t="shared" si="84"/>
        <v>20388</v>
      </c>
      <c r="Q51" s="250">
        <f t="shared" si="84"/>
        <v>39102623</v>
      </c>
      <c r="R51" s="250">
        <f t="shared" si="84"/>
        <v>21299405</v>
      </c>
      <c r="S51" s="251">
        <f t="shared" si="84"/>
        <v>21136006</v>
      </c>
      <c r="T51" s="250">
        <f t="shared" si="84"/>
        <v>42435411</v>
      </c>
      <c r="U51" s="250">
        <f t="shared" si="84"/>
        <v>30622</v>
      </c>
      <c r="V51" s="252">
        <f t="shared" si="84"/>
        <v>42466033</v>
      </c>
      <c r="W51" s="253">
        <f>IF(Q51=0,0,((V51/Q51)-1)*100)</f>
        <v>8.6014945851586422</v>
      </c>
      <c r="X51" s="201"/>
      <c r="AA51" s="277"/>
    </row>
    <row r="52" spans="1:27" ht="14.25" thickTop="1" thickBot="1">
      <c r="A52" s="231" t="str">
        <f>IF(ISERROR(F52/G52)," ",IF(F52/G52&gt;0.5,IF(F52/G52&lt;1.5," ","NOT OK"),"NOT OK"))</f>
        <v xml:space="preserve"> </v>
      </c>
      <c r="B52" s="244" t="s">
        <v>89</v>
      </c>
      <c r="C52" s="245">
        <f>+C38+C42+C46+C50</f>
        <v>187186</v>
      </c>
      <c r="D52" s="246">
        <f t="shared" ref="D52:H52" si="85">+D38+D42+D46+D50</f>
        <v>187015</v>
      </c>
      <c r="E52" s="247">
        <f t="shared" si="85"/>
        <v>374201</v>
      </c>
      <c r="F52" s="245">
        <f t="shared" si="85"/>
        <v>204408</v>
      </c>
      <c r="G52" s="246">
        <f t="shared" si="85"/>
        <v>203828</v>
      </c>
      <c r="H52" s="247">
        <f t="shared" si="85"/>
        <v>408236</v>
      </c>
      <c r="I52" s="248">
        <f t="shared" ref="I52" si="86">IF(E52=0,0,((H52/E52)-1)*100)</f>
        <v>9.0953792213275708</v>
      </c>
      <c r="L52" s="249" t="s">
        <v>89</v>
      </c>
      <c r="M52" s="250">
        <f>+M38+M42+M46+M50</f>
        <v>25931921</v>
      </c>
      <c r="N52" s="251">
        <f t="shared" ref="N52:V52" si="87">+N38+N42+N46+N50</f>
        <v>25899751</v>
      </c>
      <c r="O52" s="250">
        <f t="shared" si="87"/>
        <v>51831672</v>
      </c>
      <c r="P52" s="250">
        <f t="shared" si="87"/>
        <v>25625</v>
      </c>
      <c r="Q52" s="252">
        <f t="shared" si="87"/>
        <v>51857297</v>
      </c>
      <c r="R52" s="250">
        <f t="shared" si="87"/>
        <v>28350486</v>
      </c>
      <c r="S52" s="251">
        <f t="shared" si="87"/>
        <v>28270397</v>
      </c>
      <c r="T52" s="250">
        <f t="shared" si="87"/>
        <v>56620883</v>
      </c>
      <c r="U52" s="250">
        <f t="shared" si="87"/>
        <v>38578</v>
      </c>
      <c r="V52" s="252">
        <f t="shared" si="87"/>
        <v>56659461</v>
      </c>
      <c r="W52" s="253">
        <f t="shared" ref="W52" si="88">IF(Q52=0,0,((V52/Q52)-1)*100)</f>
        <v>9.2603438239366795</v>
      </c>
    </row>
    <row r="53" spans="1:27" ht="14.25" thickTop="1" thickBot="1">
      <c r="B53" s="282" t="s">
        <v>59</v>
      </c>
      <c r="C53" s="197"/>
      <c r="D53" s="197"/>
      <c r="E53" s="197"/>
      <c r="F53" s="197"/>
      <c r="G53" s="197"/>
      <c r="H53" s="197"/>
      <c r="I53" s="201"/>
      <c r="L53" s="282" t="s">
        <v>59</v>
      </c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201"/>
    </row>
    <row r="54" spans="1:27" ht="13.5" thickTop="1">
      <c r="B54" s="1614" t="s">
        <v>33</v>
      </c>
      <c r="C54" s="1615"/>
      <c r="D54" s="1615"/>
      <c r="E54" s="1615"/>
      <c r="F54" s="1615"/>
      <c r="G54" s="1615"/>
      <c r="H54" s="1615"/>
      <c r="I54" s="1616"/>
      <c r="L54" s="1617" t="s">
        <v>34</v>
      </c>
      <c r="M54" s="1618"/>
      <c r="N54" s="1618"/>
      <c r="O54" s="1618"/>
      <c r="P54" s="1618"/>
      <c r="Q54" s="1618"/>
      <c r="R54" s="1618"/>
      <c r="S54" s="1618"/>
      <c r="T54" s="1618"/>
      <c r="U54" s="1618"/>
      <c r="V54" s="1618"/>
      <c r="W54" s="1619"/>
    </row>
    <row r="55" spans="1:27" ht="13.5" thickBot="1">
      <c r="B55" s="1620" t="s">
        <v>35</v>
      </c>
      <c r="C55" s="1621"/>
      <c r="D55" s="1621"/>
      <c r="E55" s="1621"/>
      <c r="F55" s="1621"/>
      <c r="G55" s="1621"/>
      <c r="H55" s="1621"/>
      <c r="I55" s="1622"/>
      <c r="L55" s="1623" t="s">
        <v>36</v>
      </c>
      <c r="M55" s="1624"/>
      <c r="N55" s="1624"/>
      <c r="O55" s="1624"/>
      <c r="P55" s="1624"/>
      <c r="Q55" s="1624"/>
      <c r="R55" s="1624"/>
      <c r="S55" s="1624"/>
      <c r="T55" s="1624"/>
      <c r="U55" s="1624"/>
      <c r="V55" s="1624"/>
      <c r="W55" s="1625"/>
    </row>
    <row r="56" spans="1:27" ht="14.25" thickTop="1" thickBot="1">
      <c r="B56" s="200"/>
      <c r="C56" s="197"/>
      <c r="D56" s="197"/>
      <c r="E56" s="197"/>
      <c r="F56" s="197"/>
      <c r="G56" s="197"/>
      <c r="H56" s="197"/>
      <c r="I56" s="201"/>
      <c r="L56" s="200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201"/>
    </row>
    <row r="57" spans="1:27" ht="14.25" thickTop="1" thickBot="1">
      <c r="B57" s="202"/>
      <c r="C57" s="1629" t="s">
        <v>90</v>
      </c>
      <c r="D57" s="1630"/>
      <c r="E57" s="1631"/>
      <c r="F57" s="1629" t="s">
        <v>91</v>
      </c>
      <c r="G57" s="1630"/>
      <c r="H57" s="1631"/>
      <c r="I57" s="203" t="s">
        <v>4</v>
      </c>
      <c r="L57" s="202"/>
      <c r="M57" s="1626" t="s">
        <v>90</v>
      </c>
      <c r="N57" s="1627"/>
      <c r="O57" s="1627"/>
      <c r="P57" s="1627"/>
      <c r="Q57" s="1628"/>
      <c r="R57" s="1626" t="s">
        <v>91</v>
      </c>
      <c r="S57" s="1627"/>
      <c r="T57" s="1627"/>
      <c r="U57" s="1627"/>
      <c r="V57" s="1628"/>
      <c r="W57" s="203" t="s">
        <v>4</v>
      </c>
    </row>
    <row r="58" spans="1:27" ht="13.5" thickTop="1">
      <c r="B58" s="204" t="s">
        <v>5</v>
      </c>
      <c r="C58" s="205"/>
      <c r="D58" s="206"/>
      <c r="E58" s="207"/>
      <c r="F58" s="205"/>
      <c r="G58" s="206"/>
      <c r="H58" s="207"/>
      <c r="I58" s="208" t="s">
        <v>6</v>
      </c>
      <c r="L58" s="204" t="s">
        <v>5</v>
      </c>
      <c r="M58" s="205"/>
      <c r="N58" s="209"/>
      <c r="O58" s="210"/>
      <c r="P58" s="211"/>
      <c r="Q58" s="210"/>
      <c r="R58" s="205"/>
      <c r="S58" s="209"/>
      <c r="T58" s="210"/>
      <c r="U58" s="211"/>
      <c r="V58" s="210"/>
      <c r="W58" s="208" t="s">
        <v>6</v>
      </c>
    </row>
    <row r="59" spans="1:27" ht="13.5" thickBot="1">
      <c r="B59" s="212" t="s">
        <v>37</v>
      </c>
      <c r="C59" s="213" t="s">
        <v>7</v>
      </c>
      <c r="D59" s="214" t="s">
        <v>8</v>
      </c>
      <c r="E59" s="215" t="s">
        <v>9</v>
      </c>
      <c r="F59" s="213" t="s">
        <v>7</v>
      </c>
      <c r="G59" s="214" t="s">
        <v>8</v>
      </c>
      <c r="H59" s="215" t="s">
        <v>9</v>
      </c>
      <c r="I59" s="216"/>
      <c r="L59" s="212"/>
      <c r="M59" s="217" t="s">
        <v>10</v>
      </c>
      <c r="N59" s="218" t="s">
        <v>11</v>
      </c>
      <c r="O59" s="219" t="s">
        <v>12</v>
      </c>
      <c r="P59" s="220" t="s">
        <v>13</v>
      </c>
      <c r="Q59" s="219" t="s">
        <v>9</v>
      </c>
      <c r="R59" s="217" t="s">
        <v>10</v>
      </c>
      <c r="S59" s="218" t="s">
        <v>11</v>
      </c>
      <c r="T59" s="219" t="s">
        <v>12</v>
      </c>
      <c r="U59" s="220" t="s">
        <v>13</v>
      </c>
      <c r="V59" s="219" t="s">
        <v>9</v>
      </c>
      <c r="W59" s="216"/>
    </row>
    <row r="60" spans="1:27" ht="5.25" customHeight="1" thickTop="1">
      <c r="B60" s="204"/>
      <c r="C60" s="221"/>
      <c r="D60" s="222"/>
      <c r="E60" s="223"/>
      <c r="F60" s="221"/>
      <c r="G60" s="222"/>
      <c r="H60" s="223"/>
      <c r="I60" s="224"/>
      <c r="L60" s="204"/>
      <c r="M60" s="225"/>
      <c r="N60" s="226"/>
      <c r="O60" s="227"/>
      <c r="P60" s="228"/>
      <c r="Q60" s="229"/>
      <c r="R60" s="225"/>
      <c r="S60" s="226"/>
      <c r="T60" s="227"/>
      <c r="U60" s="228"/>
      <c r="V60" s="229"/>
      <c r="W60" s="230"/>
    </row>
    <row r="61" spans="1:27">
      <c r="A61" s="197" t="str">
        <f t="shared" si="2"/>
        <v xml:space="preserve"> </v>
      </c>
      <c r="B61" s="204" t="s">
        <v>14</v>
      </c>
      <c r="C61" s="232">
        <f t="shared" ref="C61:D63" si="89">+C9+C35</f>
        <v>31163</v>
      </c>
      <c r="D61" s="233">
        <f t="shared" si="89"/>
        <v>31171</v>
      </c>
      <c r="E61" s="234">
        <f>+C61+D61</f>
        <v>62334</v>
      </c>
      <c r="F61" s="232">
        <f t="shared" ref="F61:G63" si="90">+F9+F35</f>
        <v>33136</v>
      </c>
      <c r="G61" s="233">
        <f t="shared" si="90"/>
        <v>33131</v>
      </c>
      <c r="H61" s="234">
        <f>+F61+G61</f>
        <v>66267</v>
      </c>
      <c r="I61" s="235">
        <f t="shared" ref="I61:I69" si="91">IF(E61=0,0,((H61/E61)-1)*100)</f>
        <v>6.3095581865434625</v>
      </c>
      <c r="K61" s="241"/>
      <c r="L61" s="204" t="s">
        <v>14</v>
      </c>
      <c r="M61" s="236">
        <f t="shared" ref="M61:N63" si="92">+M9+M35</f>
        <v>4535366</v>
      </c>
      <c r="N61" s="237">
        <f t="shared" si="92"/>
        <v>4464120</v>
      </c>
      <c r="O61" s="238">
        <f>+M61+N61</f>
        <v>8999486</v>
      </c>
      <c r="P61" s="239">
        <f>+P9+P35</f>
        <v>97608</v>
      </c>
      <c r="Q61" s="240">
        <f>+O61+P61</f>
        <v>9097094</v>
      </c>
      <c r="R61" s="236">
        <f t="shared" ref="R61:S63" si="93">+R9+R35</f>
        <v>4816759</v>
      </c>
      <c r="S61" s="237">
        <f t="shared" si="93"/>
        <v>4782924</v>
      </c>
      <c r="T61" s="238">
        <f>+R61+S61</f>
        <v>9599683</v>
      </c>
      <c r="U61" s="239">
        <f>+U9+U35</f>
        <v>77173</v>
      </c>
      <c r="V61" s="240">
        <f>+T61+U61</f>
        <v>9676856</v>
      </c>
      <c r="W61" s="235">
        <f t="shared" ref="W61:W69" si="94">IF(Q61=0,0,((V61/Q61)-1)*100)</f>
        <v>6.3730461617742984</v>
      </c>
    </row>
    <row r="62" spans="1:27">
      <c r="A62" s="197" t="str">
        <f t="shared" si="2"/>
        <v xml:space="preserve"> </v>
      </c>
      <c r="B62" s="204" t="s">
        <v>15</v>
      </c>
      <c r="C62" s="232">
        <f t="shared" si="89"/>
        <v>31205</v>
      </c>
      <c r="D62" s="233">
        <f t="shared" si="89"/>
        <v>31205</v>
      </c>
      <c r="E62" s="234">
        <f>+C62+D62</f>
        <v>62410</v>
      </c>
      <c r="F62" s="232">
        <f t="shared" si="90"/>
        <v>33435</v>
      </c>
      <c r="G62" s="233">
        <f t="shared" si="90"/>
        <v>33419</v>
      </c>
      <c r="H62" s="234">
        <f>+F62+G62</f>
        <v>66854</v>
      </c>
      <c r="I62" s="235">
        <f t="shared" si="91"/>
        <v>7.1206537413875948</v>
      </c>
      <c r="K62" s="241"/>
      <c r="L62" s="204" t="s">
        <v>15</v>
      </c>
      <c r="M62" s="236">
        <f t="shared" si="92"/>
        <v>4765705</v>
      </c>
      <c r="N62" s="237">
        <f t="shared" si="92"/>
        <v>4633803</v>
      </c>
      <c r="O62" s="238">
        <f t="shared" ref="O62:O63" si="95">+M62+N62</f>
        <v>9399508</v>
      </c>
      <c r="P62" s="239">
        <f>+P10+P36</f>
        <v>77175</v>
      </c>
      <c r="Q62" s="240">
        <f t="shared" ref="Q62:Q63" si="96">+O62+P62</f>
        <v>9476683</v>
      </c>
      <c r="R62" s="236">
        <f t="shared" si="93"/>
        <v>4913915</v>
      </c>
      <c r="S62" s="237">
        <f t="shared" si="93"/>
        <v>4790745</v>
      </c>
      <c r="T62" s="238">
        <f t="shared" ref="T62:T63" si="97">+R62+S62</f>
        <v>9704660</v>
      </c>
      <c r="U62" s="239">
        <f>+U10+U36</f>
        <v>64282</v>
      </c>
      <c r="V62" s="240">
        <f t="shared" ref="V62:V63" si="98">+T62+U62</f>
        <v>9768942</v>
      </c>
      <c r="W62" s="235">
        <f t="shared" si="94"/>
        <v>3.0839799115365496</v>
      </c>
    </row>
    <row r="63" spans="1:27" ht="13.5" thickBot="1">
      <c r="A63" s="197" t="str">
        <f t="shared" si="2"/>
        <v xml:space="preserve"> </v>
      </c>
      <c r="B63" s="212" t="s">
        <v>16</v>
      </c>
      <c r="C63" s="242">
        <f t="shared" si="89"/>
        <v>33311</v>
      </c>
      <c r="D63" s="243">
        <f t="shared" si="89"/>
        <v>33304</v>
      </c>
      <c r="E63" s="234">
        <f>+C63+D63</f>
        <v>66615</v>
      </c>
      <c r="F63" s="242">
        <f t="shared" si="90"/>
        <v>35837</v>
      </c>
      <c r="G63" s="243">
        <f t="shared" si="90"/>
        <v>35835</v>
      </c>
      <c r="H63" s="234">
        <f>+F63+G63</f>
        <v>71672</v>
      </c>
      <c r="I63" s="235">
        <f t="shared" si="91"/>
        <v>7.5913833220746074</v>
      </c>
      <c r="K63" s="241"/>
      <c r="L63" s="212" t="s">
        <v>16</v>
      </c>
      <c r="M63" s="236">
        <f t="shared" si="92"/>
        <v>5195888</v>
      </c>
      <c r="N63" s="237">
        <f t="shared" si="92"/>
        <v>5073552</v>
      </c>
      <c r="O63" s="238">
        <f t="shared" si="95"/>
        <v>10269440</v>
      </c>
      <c r="P63" s="239">
        <f>+P11+P37</f>
        <v>84233</v>
      </c>
      <c r="Q63" s="240">
        <f t="shared" si="96"/>
        <v>10353673</v>
      </c>
      <c r="R63" s="236">
        <f t="shared" si="93"/>
        <v>5686610</v>
      </c>
      <c r="S63" s="237">
        <f t="shared" si="93"/>
        <v>5519953</v>
      </c>
      <c r="T63" s="238">
        <f t="shared" si="97"/>
        <v>11206563</v>
      </c>
      <c r="U63" s="239">
        <f>+U11+U37</f>
        <v>67265</v>
      </c>
      <c r="V63" s="240">
        <f t="shared" si="98"/>
        <v>11273828</v>
      </c>
      <c r="W63" s="235">
        <f t="shared" si="94"/>
        <v>8.8872325792016085</v>
      </c>
    </row>
    <row r="64" spans="1:27" ht="14.25" thickTop="1" thickBot="1">
      <c r="A64" s="197" t="str">
        <f t="shared" si="2"/>
        <v xml:space="preserve"> </v>
      </c>
      <c r="B64" s="244" t="s">
        <v>17</v>
      </c>
      <c r="C64" s="245">
        <f>C63+C61+C62</f>
        <v>95679</v>
      </c>
      <c r="D64" s="246">
        <f>D63+D61+D62</f>
        <v>95680</v>
      </c>
      <c r="E64" s="247">
        <f>+E61+E62+E63</f>
        <v>191359</v>
      </c>
      <c r="F64" s="245">
        <f>F63+F61+F62</f>
        <v>102408</v>
      </c>
      <c r="G64" s="246">
        <f>G63+G61+G62</f>
        <v>102385</v>
      </c>
      <c r="H64" s="247">
        <f>+H61+H62+H63</f>
        <v>204793</v>
      </c>
      <c r="I64" s="248">
        <f>IF(E64=0,0,((H64/E64)-1)*100)</f>
        <v>7.0203126061486598</v>
      </c>
      <c r="L64" s="249" t="s">
        <v>17</v>
      </c>
      <c r="M64" s="250">
        <f t="shared" ref="M64:Q64" si="99">+M61+M62+M63</f>
        <v>14496959</v>
      </c>
      <c r="N64" s="251">
        <f t="shared" si="99"/>
        <v>14171475</v>
      </c>
      <c r="O64" s="250">
        <f t="shared" si="99"/>
        <v>28668434</v>
      </c>
      <c r="P64" s="250">
        <f t="shared" si="99"/>
        <v>259016</v>
      </c>
      <c r="Q64" s="252">
        <f t="shared" si="99"/>
        <v>28927450</v>
      </c>
      <c r="R64" s="250">
        <f t="shared" ref="R64:U64" si="100">+R61+R62+R63</f>
        <v>15417284</v>
      </c>
      <c r="S64" s="251">
        <f t="shared" si="100"/>
        <v>15093622</v>
      </c>
      <c r="T64" s="250">
        <f t="shared" ref="T64" si="101">+T61+T62+T63</f>
        <v>30510906</v>
      </c>
      <c r="U64" s="250">
        <f t="shared" si="100"/>
        <v>208720</v>
      </c>
      <c r="V64" s="252">
        <f t="shared" ref="V64" si="102">+V61+V62+V63</f>
        <v>30719626</v>
      </c>
      <c r="W64" s="253">
        <f>IF(Q64=0,0,((V64/Q64)-1)*100)</f>
        <v>6.195416464292558</v>
      </c>
    </row>
    <row r="65" spans="1:27" ht="13.5" thickTop="1">
      <c r="A65" s="197" t="str">
        <f t="shared" si="2"/>
        <v xml:space="preserve"> </v>
      </c>
      <c r="B65" s="204" t="s">
        <v>18</v>
      </c>
      <c r="C65" s="232">
        <f t="shared" ref="C65:D67" si="103">+C13+C39</f>
        <v>33846</v>
      </c>
      <c r="D65" s="233">
        <f t="shared" si="103"/>
        <v>33846</v>
      </c>
      <c r="E65" s="234">
        <f>+C65+D65</f>
        <v>67692</v>
      </c>
      <c r="F65" s="232">
        <f t="shared" ref="F65:G67" si="104">+F13+F39</f>
        <v>36680</v>
      </c>
      <c r="G65" s="233">
        <f t="shared" si="104"/>
        <v>36678</v>
      </c>
      <c r="H65" s="234">
        <f>+F65+G65</f>
        <v>73358</v>
      </c>
      <c r="I65" s="235">
        <f t="shared" si="91"/>
        <v>8.3702653193878263</v>
      </c>
      <c r="L65" s="204" t="s">
        <v>18</v>
      </c>
      <c r="M65" s="236">
        <f t="shared" ref="M65:N67" si="105">+M13+M39</f>
        <v>5460413</v>
      </c>
      <c r="N65" s="237">
        <f t="shared" si="105"/>
        <v>5378749</v>
      </c>
      <c r="O65" s="238">
        <f t="shared" ref="O65" si="106">+M65+N65</f>
        <v>10839162</v>
      </c>
      <c r="P65" s="239">
        <f>+P13+P39</f>
        <v>79944</v>
      </c>
      <c r="Q65" s="240">
        <f t="shared" ref="Q65" si="107">+O65+P65</f>
        <v>10919106</v>
      </c>
      <c r="R65" s="236">
        <f t="shared" ref="R65:S67" si="108">+R13+R39</f>
        <v>6097696</v>
      </c>
      <c r="S65" s="237">
        <f t="shared" si="108"/>
        <v>5920555</v>
      </c>
      <c r="T65" s="238">
        <f t="shared" ref="T65" si="109">+R65+S65</f>
        <v>12018251</v>
      </c>
      <c r="U65" s="239">
        <f>+U13+U39</f>
        <v>71725</v>
      </c>
      <c r="V65" s="240">
        <f t="shared" ref="V65" si="110">+T65+U65</f>
        <v>12089976</v>
      </c>
      <c r="W65" s="235">
        <f t="shared" si="94"/>
        <v>10.723130629925205</v>
      </c>
    </row>
    <row r="66" spans="1:27">
      <c r="A66" s="197" t="str">
        <f>IF(ISERROR(F66/G66)," ",IF(F66/G66&gt;0.5,IF(F66/G66&lt;1.5," ","NOT OK"),"NOT OK"))</f>
        <v xml:space="preserve"> </v>
      </c>
      <c r="B66" s="204" t="s">
        <v>19</v>
      </c>
      <c r="C66" s="236">
        <f t="shared" si="103"/>
        <v>32318</v>
      </c>
      <c r="D66" s="254">
        <f t="shared" si="103"/>
        <v>32306</v>
      </c>
      <c r="E66" s="234">
        <f>+C66+D66</f>
        <v>64624</v>
      </c>
      <c r="F66" s="236">
        <f t="shared" si="104"/>
        <v>33267</v>
      </c>
      <c r="G66" s="254">
        <f t="shared" si="104"/>
        <v>33269</v>
      </c>
      <c r="H66" s="234">
        <f>+F66+G66</f>
        <v>66536</v>
      </c>
      <c r="I66" s="235">
        <f>IF(E66=0,0,((H66/E66)-1)*100)</f>
        <v>2.9586531319633513</v>
      </c>
      <c r="L66" s="204" t="s">
        <v>19</v>
      </c>
      <c r="M66" s="236">
        <f t="shared" si="105"/>
        <v>5258156</v>
      </c>
      <c r="N66" s="237">
        <f t="shared" si="105"/>
        <v>5356434</v>
      </c>
      <c r="O66" s="238">
        <f>+M66+N66</f>
        <v>10614590</v>
      </c>
      <c r="P66" s="239">
        <f>+P14+P40</f>
        <v>72052</v>
      </c>
      <c r="Q66" s="240">
        <f>+O66+P66</f>
        <v>10686642</v>
      </c>
      <c r="R66" s="236">
        <f t="shared" si="108"/>
        <v>5479563</v>
      </c>
      <c r="S66" s="237">
        <f t="shared" si="108"/>
        <v>5634871</v>
      </c>
      <c r="T66" s="238">
        <f>+R66+S66</f>
        <v>11114434</v>
      </c>
      <c r="U66" s="239">
        <f>+U14+U40</f>
        <v>62899</v>
      </c>
      <c r="V66" s="240">
        <f>+T66+U66</f>
        <v>11177333</v>
      </c>
      <c r="W66" s="235">
        <f>IF(Q66=0,0,((V66/Q66)-1)*100)</f>
        <v>4.5916294379469313</v>
      </c>
    </row>
    <row r="67" spans="1:27" ht="13.5" thickBot="1">
      <c r="A67" s="197" t="str">
        <f>IF(ISERROR(F67/G67)," ",IF(F67/G67&gt;0.5,IF(F67/G67&lt;1.5," ","NOT OK"),"NOT OK"))</f>
        <v xml:space="preserve"> </v>
      </c>
      <c r="B67" s="204" t="s">
        <v>20</v>
      </c>
      <c r="C67" s="236">
        <f t="shared" si="103"/>
        <v>32797</v>
      </c>
      <c r="D67" s="254">
        <f t="shared" si="103"/>
        <v>32802</v>
      </c>
      <c r="E67" s="234">
        <f>+C67+D67</f>
        <v>65599</v>
      </c>
      <c r="F67" s="236">
        <f t="shared" si="104"/>
        <v>35575</v>
      </c>
      <c r="G67" s="254">
        <f t="shared" si="104"/>
        <v>35588</v>
      </c>
      <c r="H67" s="234">
        <f>+F67+G67</f>
        <v>71163</v>
      </c>
      <c r="I67" s="235">
        <f>IF(E67=0,0,((H67/E67)-1)*100)</f>
        <v>8.481836613363015</v>
      </c>
      <c r="L67" s="204" t="s">
        <v>20</v>
      </c>
      <c r="M67" s="236">
        <f t="shared" si="105"/>
        <v>5269708</v>
      </c>
      <c r="N67" s="237">
        <f t="shared" si="105"/>
        <v>5371989</v>
      </c>
      <c r="O67" s="238">
        <f>+M67+N67</f>
        <v>10641697</v>
      </c>
      <c r="P67" s="239">
        <f>+P15+P41</f>
        <v>77329</v>
      </c>
      <c r="Q67" s="240">
        <f>+O67+P67</f>
        <v>10719026</v>
      </c>
      <c r="R67" s="236">
        <f t="shared" si="108"/>
        <v>5710797</v>
      </c>
      <c r="S67" s="237">
        <f t="shared" si="108"/>
        <v>5850491</v>
      </c>
      <c r="T67" s="238">
        <f>+R67+S67</f>
        <v>11561288</v>
      </c>
      <c r="U67" s="239">
        <f>+U15+U41</f>
        <v>66520</v>
      </c>
      <c r="V67" s="240">
        <f>+T67+U67</f>
        <v>11627808</v>
      </c>
      <c r="W67" s="235">
        <f>IF(Q67=0,0,((V67/Q67)-1)*100)</f>
        <v>8.478214345221291</v>
      </c>
    </row>
    <row r="68" spans="1:27" ht="14.25" thickTop="1" thickBot="1">
      <c r="A68" s="231" t="str">
        <f>IF(ISERROR(F68/G68)," ",IF(F68/G68&gt;0.5,IF(F68/G68&lt;1.5," ","NOT OK"),"NOT OK"))</f>
        <v xml:space="preserve"> </v>
      </c>
      <c r="B68" s="244" t="s">
        <v>87</v>
      </c>
      <c r="C68" s="245">
        <f>+C65+C66+C67</f>
        <v>98961</v>
      </c>
      <c r="D68" s="245">
        <f t="shared" ref="D68" si="111">+D65+D66+D67</f>
        <v>98954</v>
      </c>
      <c r="E68" s="245">
        <f t="shared" ref="E68" si="112">+E65+E66+E67</f>
        <v>197915</v>
      </c>
      <c r="F68" s="245">
        <f t="shared" ref="F68" si="113">+F65+F66+F67</f>
        <v>105522</v>
      </c>
      <c r="G68" s="245">
        <f t="shared" ref="G68" si="114">+G65+G66+G67</f>
        <v>105535</v>
      </c>
      <c r="H68" s="245">
        <f t="shared" ref="H68" si="115">+H65+H66+H67</f>
        <v>211057</v>
      </c>
      <c r="I68" s="248">
        <f>IF(E68=0,0,((H68/E68)-1)*100)</f>
        <v>6.640224338731282</v>
      </c>
      <c r="L68" s="249" t="s">
        <v>87</v>
      </c>
      <c r="M68" s="250">
        <f>+M65+M66+M67</f>
        <v>15988277</v>
      </c>
      <c r="N68" s="250">
        <f t="shared" ref="N68" si="116">+N65+N66+N67</f>
        <v>16107172</v>
      </c>
      <c r="O68" s="250">
        <f t="shared" ref="O68" si="117">+O65+O66+O67</f>
        <v>32095449</v>
      </c>
      <c r="P68" s="250">
        <f t="shared" ref="P68" si="118">+P65+P66+P67</f>
        <v>229325</v>
      </c>
      <c r="Q68" s="250">
        <f t="shared" ref="Q68" si="119">+Q65+Q66+Q67</f>
        <v>32324774</v>
      </c>
      <c r="R68" s="250">
        <f t="shared" ref="R68" si="120">+R65+R66+R67</f>
        <v>17288056</v>
      </c>
      <c r="S68" s="250">
        <f t="shared" ref="S68" si="121">+S65+S66+S67</f>
        <v>17405917</v>
      </c>
      <c r="T68" s="250">
        <f t="shared" ref="T68" si="122">+T65+T66+T67</f>
        <v>34693973</v>
      </c>
      <c r="U68" s="250">
        <f t="shared" ref="U68" si="123">+U65+U66+U67</f>
        <v>201144</v>
      </c>
      <c r="V68" s="250">
        <f t="shared" ref="V68" si="124">+V65+V66+V67</f>
        <v>34895117</v>
      </c>
      <c r="W68" s="253">
        <f>IF(Q68=0,0,((V68/Q68)-1)*100)</f>
        <v>7.9516193987930084</v>
      </c>
    </row>
    <row r="69" spans="1:27" ht="13.5" thickTop="1">
      <c r="A69" s="197" t="str">
        <f t="shared" si="2"/>
        <v xml:space="preserve"> </v>
      </c>
      <c r="B69" s="204" t="s">
        <v>21</v>
      </c>
      <c r="C69" s="258">
        <f t="shared" ref="C69:D71" si="125">+C17+C43</f>
        <v>32224</v>
      </c>
      <c r="D69" s="259">
        <f t="shared" si="125"/>
        <v>32227</v>
      </c>
      <c r="E69" s="234">
        <f>+C69+D69</f>
        <v>64451</v>
      </c>
      <c r="F69" s="258">
        <f t="shared" ref="F69:G71" si="126">+F17+F43</f>
        <v>33854</v>
      </c>
      <c r="G69" s="259">
        <f t="shared" si="126"/>
        <v>33840</v>
      </c>
      <c r="H69" s="234">
        <f>+F69+G69</f>
        <v>67694</v>
      </c>
      <c r="I69" s="235">
        <f t="shared" si="91"/>
        <v>5.0317295309615151</v>
      </c>
      <c r="L69" s="204" t="s">
        <v>21</v>
      </c>
      <c r="M69" s="236">
        <f t="shared" ref="M69:N71" si="127">+M17+M43</f>
        <v>5048790</v>
      </c>
      <c r="N69" s="237">
        <f t="shared" si="127"/>
        <v>5118845</v>
      </c>
      <c r="O69" s="238">
        <f t="shared" ref="O69" si="128">+M69+N69</f>
        <v>10167635</v>
      </c>
      <c r="P69" s="239">
        <f>+P17+P43</f>
        <v>71975</v>
      </c>
      <c r="Q69" s="240">
        <f t="shared" ref="Q69" si="129">+O69+P69</f>
        <v>10239610</v>
      </c>
      <c r="R69" s="236">
        <f t="shared" ref="R69:S71" si="130">+R17+R43</f>
        <v>5508430</v>
      </c>
      <c r="S69" s="237">
        <f t="shared" si="130"/>
        <v>5556121</v>
      </c>
      <c r="T69" s="238">
        <f t="shared" ref="T69" si="131">+R69+S69</f>
        <v>11064551</v>
      </c>
      <c r="U69" s="239">
        <f>+U17+U43</f>
        <v>68825</v>
      </c>
      <c r="V69" s="240">
        <f t="shared" ref="V69" si="132">+T69+U69</f>
        <v>11133376</v>
      </c>
      <c r="W69" s="235">
        <f t="shared" si="94"/>
        <v>8.7285160274658935</v>
      </c>
    </row>
    <row r="70" spans="1:27">
      <c r="A70" s="197" t="str">
        <f t="shared" ref="A70" si="133">IF(ISERROR(F70/G70)," ",IF(F70/G70&gt;0.5,IF(F70/G70&lt;1.5," ","NOT OK"),"NOT OK"))</f>
        <v xml:space="preserve"> </v>
      </c>
      <c r="B70" s="204" t="s">
        <v>88</v>
      </c>
      <c r="C70" s="258">
        <f t="shared" si="125"/>
        <v>32724</v>
      </c>
      <c r="D70" s="259">
        <f t="shared" si="125"/>
        <v>32693</v>
      </c>
      <c r="E70" s="234">
        <f>+C70+D70</f>
        <v>65417</v>
      </c>
      <c r="F70" s="258">
        <f t="shared" si="126"/>
        <v>33940</v>
      </c>
      <c r="G70" s="259">
        <f t="shared" si="126"/>
        <v>33931</v>
      </c>
      <c r="H70" s="234">
        <f>+F70+G70</f>
        <v>67871</v>
      </c>
      <c r="I70" s="235">
        <f t="shared" ref="I70" si="134">IF(E70=0,0,((H70/E70)-1)*100)</f>
        <v>3.751318464619291</v>
      </c>
      <c r="L70" s="204" t="s">
        <v>88</v>
      </c>
      <c r="M70" s="236">
        <f t="shared" si="127"/>
        <v>4730872</v>
      </c>
      <c r="N70" s="237">
        <f t="shared" si="127"/>
        <v>4827005</v>
      </c>
      <c r="O70" s="238">
        <f>+M70+N70</f>
        <v>9557877</v>
      </c>
      <c r="P70" s="239">
        <f>+P18+P44</f>
        <v>75910</v>
      </c>
      <c r="Q70" s="240">
        <f>+O70+P70</f>
        <v>9633787</v>
      </c>
      <c r="R70" s="236">
        <f t="shared" si="130"/>
        <v>5033797</v>
      </c>
      <c r="S70" s="237">
        <f t="shared" si="130"/>
        <v>5085728</v>
      </c>
      <c r="T70" s="238">
        <f>+R70+S70</f>
        <v>10119525</v>
      </c>
      <c r="U70" s="239">
        <f>+U18+U44</f>
        <v>76520</v>
      </c>
      <c r="V70" s="240">
        <f>+T70+U70</f>
        <v>10196045</v>
      </c>
      <c r="W70" s="235">
        <f t="shared" ref="W70" si="135">IF(Q70=0,0,((V70/Q70)-1)*100)</f>
        <v>5.8363133833039926</v>
      </c>
    </row>
    <row r="71" spans="1:27" ht="13.5" thickBot="1">
      <c r="A71" s="197" t="str">
        <f>IF(ISERROR(F71/G71)," ",IF(F71/G71&gt;0.5,IF(F71/G71&lt;1.5," ","NOT OK"),"NOT OK"))</f>
        <v xml:space="preserve"> </v>
      </c>
      <c r="B71" s="204" t="s">
        <v>22</v>
      </c>
      <c r="C71" s="258">
        <f t="shared" si="125"/>
        <v>30972</v>
      </c>
      <c r="D71" s="259">
        <f t="shared" si="125"/>
        <v>30987</v>
      </c>
      <c r="E71" s="234">
        <f>+C71+D71</f>
        <v>61959</v>
      </c>
      <c r="F71" s="258">
        <f t="shared" si="126"/>
        <v>32646</v>
      </c>
      <c r="G71" s="259">
        <f t="shared" si="126"/>
        <v>32656</v>
      </c>
      <c r="H71" s="234">
        <f>+F71+G71</f>
        <v>65302</v>
      </c>
      <c r="I71" s="235">
        <f>IF(E71=0,0,((H71/E71)-1)*100)</f>
        <v>5.3955034781064892</v>
      </c>
      <c r="L71" s="204" t="s">
        <v>22</v>
      </c>
      <c r="M71" s="236">
        <f t="shared" si="127"/>
        <v>4427833</v>
      </c>
      <c r="N71" s="237">
        <f t="shared" si="127"/>
        <v>4368875</v>
      </c>
      <c r="O71" s="263">
        <f>+M71+N71</f>
        <v>8796708</v>
      </c>
      <c r="P71" s="264">
        <f>+P19+P45</f>
        <v>77381</v>
      </c>
      <c r="Q71" s="240">
        <f>+O71+P71</f>
        <v>8874089</v>
      </c>
      <c r="R71" s="236">
        <f t="shared" si="130"/>
        <v>4917059</v>
      </c>
      <c r="S71" s="237">
        <f t="shared" si="130"/>
        <v>4829544</v>
      </c>
      <c r="T71" s="263">
        <f>+R71+S71</f>
        <v>9746603</v>
      </c>
      <c r="U71" s="264">
        <f>+U19+U45</f>
        <v>79505</v>
      </c>
      <c r="V71" s="240">
        <f>+T71+U71</f>
        <v>9826108</v>
      </c>
      <c r="W71" s="235">
        <f>IF(Q71=0,0,((V71/Q71)-1)*100)</f>
        <v>10.728075862209629</v>
      </c>
    </row>
    <row r="72" spans="1:27" ht="15.75" customHeight="1" thickTop="1" thickBot="1">
      <c r="A72" s="265" t="str">
        <f>IF(ISERROR(F72/G72)," ",IF(F72/G72&gt;0.5,IF(F72/G72&lt;1.5," ","NOT OK"),"NOT OK"))</f>
        <v xml:space="preserve"> </v>
      </c>
      <c r="B72" s="266" t="s">
        <v>60</v>
      </c>
      <c r="C72" s="267">
        <f>+C69+C70+C71</f>
        <v>95920</v>
      </c>
      <c r="D72" s="268">
        <f t="shared" ref="D72" si="136">+D69+D70+D71</f>
        <v>95907</v>
      </c>
      <c r="E72" s="268">
        <f t="shared" ref="E72" si="137">+E69+E70+E71</f>
        <v>191827</v>
      </c>
      <c r="F72" s="267">
        <f t="shared" ref="F72" si="138">+F69+F70+F71</f>
        <v>100440</v>
      </c>
      <c r="G72" s="268">
        <f t="shared" ref="G72" si="139">+G69+G70+G71</f>
        <v>100427</v>
      </c>
      <c r="H72" s="268">
        <f t="shared" ref="H72" si="140">+H69+H70+H71</f>
        <v>200867</v>
      </c>
      <c r="I72" s="248">
        <f>IF(E72=0,0,((H72/E72)-1)*100)</f>
        <v>4.7125795638778722</v>
      </c>
      <c r="J72" s="265"/>
      <c r="K72" s="269"/>
      <c r="L72" s="270" t="s">
        <v>60</v>
      </c>
      <c r="M72" s="271">
        <f>+M69+M70+M71</f>
        <v>14207495</v>
      </c>
      <c r="N72" s="271">
        <f t="shared" ref="N72" si="141">+N69+N70+N71</f>
        <v>14314725</v>
      </c>
      <c r="O72" s="272">
        <f t="shared" ref="O72" si="142">+O69+O70+O71</f>
        <v>28522220</v>
      </c>
      <c r="P72" s="272">
        <f t="shared" ref="P72" si="143">+P69+P70+P71</f>
        <v>225266</v>
      </c>
      <c r="Q72" s="272">
        <f t="shared" ref="Q72" si="144">+Q69+Q70+Q71</f>
        <v>28747486</v>
      </c>
      <c r="R72" s="271">
        <f t="shared" ref="R72" si="145">+R69+R70+R71</f>
        <v>15459286</v>
      </c>
      <c r="S72" s="271">
        <f t="shared" ref="S72" si="146">+S69+S70+S71</f>
        <v>15471393</v>
      </c>
      <c r="T72" s="272">
        <f t="shared" ref="T72" si="147">+T69+T70+T71</f>
        <v>30930679</v>
      </c>
      <c r="U72" s="272">
        <f t="shared" ref="U72" si="148">+U69+U70+U71</f>
        <v>224850</v>
      </c>
      <c r="V72" s="272">
        <f t="shared" ref="V72" si="149">+V69+V70+V71</f>
        <v>31155529</v>
      </c>
      <c r="W72" s="273">
        <f>IF(Q72=0,0,((V72/Q72)-1)*100)</f>
        <v>8.3765342124177309</v>
      </c>
    </row>
    <row r="73" spans="1:27" ht="13.5" thickTop="1">
      <c r="A73" s="197" t="str">
        <f>IF(ISERROR(F73/G73)," ",IF(F73/G73&gt;0.5,IF(F73/G73&lt;1.5," ","NOT OK"),"NOT OK"))</f>
        <v xml:space="preserve"> </v>
      </c>
      <c r="B73" s="204" t="s">
        <v>24</v>
      </c>
      <c r="C73" s="236">
        <f t="shared" ref="C73:D75" si="150">+C21+C47</f>
        <v>33195</v>
      </c>
      <c r="D73" s="254">
        <f t="shared" si="150"/>
        <v>33197</v>
      </c>
      <c r="E73" s="283">
        <f>+C73+D73</f>
        <v>66392</v>
      </c>
      <c r="F73" s="236">
        <f t="shared" ref="F73:G75" si="151">+F21+F47</f>
        <v>35014</v>
      </c>
      <c r="G73" s="254">
        <f t="shared" si="151"/>
        <v>35014</v>
      </c>
      <c r="H73" s="283">
        <f>+F73+G73</f>
        <v>70028</v>
      </c>
      <c r="I73" s="235">
        <f>IF(E73=0,0,((H73/E73)-1)*100)</f>
        <v>5.4765634413784792</v>
      </c>
      <c r="L73" s="204" t="s">
        <v>24</v>
      </c>
      <c r="M73" s="236">
        <f t="shared" ref="M73:N75" si="152">+M21+M47</f>
        <v>5311059</v>
      </c>
      <c r="N73" s="237">
        <f t="shared" si="152"/>
        <v>5165542</v>
      </c>
      <c r="O73" s="263">
        <f>+M73+N73</f>
        <v>10476601</v>
      </c>
      <c r="P73" s="275">
        <f>+P21+P47</f>
        <v>85736</v>
      </c>
      <c r="Q73" s="240">
        <f>+O73+P73</f>
        <v>10562337</v>
      </c>
      <c r="R73" s="236">
        <f t="shared" ref="R73:S75" si="153">+R21+R47</f>
        <v>5594006</v>
      </c>
      <c r="S73" s="237">
        <f t="shared" si="153"/>
        <v>5501346</v>
      </c>
      <c r="T73" s="263">
        <f>+R73+S73</f>
        <v>11095352</v>
      </c>
      <c r="U73" s="275">
        <f>+U21+U47</f>
        <v>88666</v>
      </c>
      <c r="V73" s="240">
        <f>+T73+U73</f>
        <v>11184018</v>
      </c>
      <c r="W73" s="235">
        <f>IF(Q73=0,0,((V73/Q73)-1)*100)</f>
        <v>5.8858281079272601</v>
      </c>
    </row>
    <row r="74" spans="1:27">
      <c r="A74" s="197" t="str">
        <f t="shared" ref="A74" si="154">IF(ISERROR(F74/G74)," ",IF(F74/G74&gt;0.5,IF(F74/G74&lt;1.5," ","NOT OK"),"NOT OK"))</f>
        <v xml:space="preserve"> </v>
      </c>
      <c r="B74" s="204" t="s">
        <v>25</v>
      </c>
      <c r="C74" s="236">
        <f t="shared" si="150"/>
        <v>33349</v>
      </c>
      <c r="D74" s="254">
        <f t="shared" si="150"/>
        <v>33347</v>
      </c>
      <c r="E74" s="276">
        <f>+C74+D74</f>
        <v>66696</v>
      </c>
      <c r="F74" s="236">
        <f t="shared" si="151"/>
        <v>35405</v>
      </c>
      <c r="G74" s="254">
        <f t="shared" si="151"/>
        <v>35409</v>
      </c>
      <c r="H74" s="276">
        <f>+F74+G74</f>
        <v>70814</v>
      </c>
      <c r="I74" s="235">
        <f t="shared" ref="I74" si="155">IF(E74=0,0,((H74/E74)-1)*100)</f>
        <v>6.1742833153412446</v>
      </c>
      <c r="L74" s="204" t="s">
        <v>25</v>
      </c>
      <c r="M74" s="236">
        <f t="shared" si="152"/>
        <v>5118930</v>
      </c>
      <c r="N74" s="237">
        <f t="shared" si="152"/>
        <v>5271019</v>
      </c>
      <c r="O74" s="263">
        <f>+M74+N74</f>
        <v>10389949</v>
      </c>
      <c r="P74" s="239">
        <f>+P22+P48</f>
        <v>83248</v>
      </c>
      <c r="Q74" s="240">
        <f>+O74+P74</f>
        <v>10473197</v>
      </c>
      <c r="R74" s="236">
        <f t="shared" si="153"/>
        <v>5612451</v>
      </c>
      <c r="S74" s="237">
        <f t="shared" si="153"/>
        <v>5708840</v>
      </c>
      <c r="T74" s="263">
        <f>+R74+S74</f>
        <v>11321291</v>
      </c>
      <c r="U74" s="239">
        <f>+U22+U48</f>
        <v>79627</v>
      </c>
      <c r="V74" s="240">
        <f>+T74+U74</f>
        <v>11400918</v>
      </c>
      <c r="W74" s="235">
        <f t="shared" ref="W74" si="156">IF(Q74=0,0,((V74/Q74)-1)*100)</f>
        <v>8.8580497435501329</v>
      </c>
    </row>
    <row r="75" spans="1:27" ht="13.5" thickBot="1">
      <c r="A75" s="197" t="str">
        <f t="shared" ref="A75" si="157">IF(ISERROR(F75/G75)," ",IF(F75/G75&gt;0.5,IF(F75/G75&lt;1.5," ","NOT OK"),"NOT OK"))</f>
        <v xml:space="preserve"> </v>
      </c>
      <c r="B75" s="204" t="s">
        <v>26</v>
      </c>
      <c r="C75" s="236">
        <f t="shared" si="150"/>
        <v>31363</v>
      </c>
      <c r="D75" s="278">
        <f t="shared" si="150"/>
        <v>31370</v>
      </c>
      <c r="E75" s="279">
        <f>+C75+D75</f>
        <v>62733</v>
      </c>
      <c r="F75" s="236">
        <f t="shared" si="151"/>
        <v>33012</v>
      </c>
      <c r="G75" s="278">
        <f t="shared" si="151"/>
        <v>33003</v>
      </c>
      <c r="H75" s="279">
        <f>+F75+G75</f>
        <v>66015</v>
      </c>
      <c r="I75" s="280">
        <f t="shared" ref="I75:I76" si="158">IF(E75=0,0,((H75/E75)-1)*100)</f>
        <v>5.231696236430583</v>
      </c>
      <c r="L75" s="204" t="s">
        <v>26</v>
      </c>
      <c r="M75" s="236">
        <f t="shared" si="152"/>
        <v>4395292</v>
      </c>
      <c r="N75" s="237">
        <f t="shared" si="152"/>
        <v>4413452</v>
      </c>
      <c r="O75" s="263">
        <f t="shared" ref="O75" si="159">+M75+N75</f>
        <v>8808744</v>
      </c>
      <c r="P75" s="264">
        <f>+P23+P49</f>
        <v>80010</v>
      </c>
      <c r="Q75" s="240">
        <f t="shared" ref="Q75" si="160">+O75+P75</f>
        <v>8888754</v>
      </c>
      <c r="R75" s="236">
        <f t="shared" si="153"/>
        <v>4877522</v>
      </c>
      <c r="S75" s="237">
        <f t="shared" si="153"/>
        <v>4885383</v>
      </c>
      <c r="T75" s="263">
        <f t="shared" ref="T75" si="161">+R75+S75</f>
        <v>9762905</v>
      </c>
      <c r="U75" s="264">
        <f>+U23+U49</f>
        <v>81288</v>
      </c>
      <c r="V75" s="240">
        <f t="shared" ref="V75" si="162">+T75+U75</f>
        <v>9844193</v>
      </c>
      <c r="W75" s="235">
        <f t="shared" ref="W75:W76" si="163">IF(Q75=0,0,((V75/Q75)-1)*100)</f>
        <v>10.748851863827035</v>
      </c>
    </row>
    <row r="76" spans="1:27" ht="14.25" thickTop="1" thickBot="1">
      <c r="A76" s="231" t="str">
        <f>IF(ISERROR(F76/G76)," ",IF(F76/G76&gt;0.5,IF(F76/G76&lt;1.5," ","NOT OK"),"NOT OK"))</f>
        <v xml:space="preserve"> </v>
      </c>
      <c r="B76" s="244" t="s">
        <v>27</v>
      </c>
      <c r="C76" s="267">
        <f>+C73+C74+C75</f>
        <v>97907</v>
      </c>
      <c r="D76" s="281">
        <f t="shared" ref="D76" si="164">+D73+D74+D75</f>
        <v>97914</v>
      </c>
      <c r="E76" s="267">
        <f t="shared" ref="E76" si="165">+E73+E74+E75</f>
        <v>195821</v>
      </c>
      <c r="F76" s="267">
        <f t="shared" ref="F76" si="166">+F73+F74+F75</f>
        <v>103431</v>
      </c>
      <c r="G76" s="281">
        <f t="shared" ref="G76" si="167">+G73+G74+G75</f>
        <v>103426</v>
      </c>
      <c r="H76" s="267">
        <f t="shared" ref="H76" si="168">+H73+H74+H75</f>
        <v>206857</v>
      </c>
      <c r="I76" s="248">
        <f t="shared" si="158"/>
        <v>5.635759188238243</v>
      </c>
      <c r="L76" s="249" t="s">
        <v>27</v>
      </c>
      <c r="M76" s="250">
        <f>+M73+M74+M75</f>
        <v>14825281</v>
      </c>
      <c r="N76" s="251">
        <f t="shared" ref="N76" si="169">+N73+N74+N75</f>
        <v>14850013</v>
      </c>
      <c r="O76" s="250">
        <f t="shared" ref="O76" si="170">+O73+O74+O75</f>
        <v>29675294</v>
      </c>
      <c r="P76" s="250">
        <f t="shared" ref="P76" si="171">+P73+P74+P75</f>
        <v>248994</v>
      </c>
      <c r="Q76" s="250">
        <f t="shared" ref="Q76" si="172">+Q73+Q74+Q75</f>
        <v>29924288</v>
      </c>
      <c r="R76" s="250">
        <f t="shared" ref="R76" si="173">+R73+R74+R75</f>
        <v>16083979</v>
      </c>
      <c r="S76" s="251">
        <f t="shared" ref="S76" si="174">+S73+S74+S75</f>
        <v>16095569</v>
      </c>
      <c r="T76" s="250">
        <f t="shared" ref="T76" si="175">+T73+T74+T75</f>
        <v>32179548</v>
      </c>
      <c r="U76" s="250">
        <f t="shared" ref="U76" si="176">+U73+U74+U75</f>
        <v>249581</v>
      </c>
      <c r="V76" s="250">
        <f t="shared" ref="V76" si="177">+V73+V74+V75</f>
        <v>32429129</v>
      </c>
      <c r="W76" s="253">
        <f t="shared" si="163"/>
        <v>8.3705951499998932</v>
      </c>
    </row>
    <row r="77" spans="1:27" s="197" customFormat="1" ht="14.25" thickTop="1" thickBot="1">
      <c r="A77" s="231" t="str">
        <f>IF(ISERROR(F77/G77)," ",IF(F77/G77&gt;0.5,IF(F77/G77&lt;1.5," ","NOT OK"),"NOT OK"))</f>
        <v xml:space="preserve"> </v>
      </c>
      <c r="B77" s="244" t="s">
        <v>92</v>
      </c>
      <c r="C77" s="245">
        <f>+C68+C72+C73+C74+C75</f>
        <v>292788</v>
      </c>
      <c r="D77" s="246">
        <f t="shared" ref="D77:H77" si="178">+D68+D72+D73+D74+D75</f>
        <v>292775</v>
      </c>
      <c r="E77" s="247">
        <f t="shared" si="178"/>
        <v>585563</v>
      </c>
      <c r="F77" s="245">
        <f t="shared" si="178"/>
        <v>309393</v>
      </c>
      <c r="G77" s="246">
        <f t="shared" si="178"/>
        <v>309388</v>
      </c>
      <c r="H77" s="247">
        <f t="shared" si="178"/>
        <v>618781</v>
      </c>
      <c r="I77" s="248">
        <f>IF(E77=0,0,((H77/E77)-1)*100)</f>
        <v>5.6728311044242918</v>
      </c>
      <c r="L77" s="249" t="s">
        <v>92</v>
      </c>
      <c r="M77" s="250">
        <f>+M68+M72+M73+M74+M75</f>
        <v>45021053</v>
      </c>
      <c r="N77" s="251">
        <f t="shared" ref="N77:V77" si="179">+N68+N72+N73+N74+N75</f>
        <v>45271910</v>
      </c>
      <c r="O77" s="250">
        <f t="shared" si="179"/>
        <v>90292963</v>
      </c>
      <c r="P77" s="250">
        <f t="shared" si="179"/>
        <v>703585</v>
      </c>
      <c r="Q77" s="250">
        <f t="shared" si="179"/>
        <v>90996548</v>
      </c>
      <c r="R77" s="250">
        <f t="shared" si="179"/>
        <v>48831321</v>
      </c>
      <c r="S77" s="251">
        <f t="shared" si="179"/>
        <v>48972879</v>
      </c>
      <c r="T77" s="250">
        <f t="shared" si="179"/>
        <v>97804200</v>
      </c>
      <c r="U77" s="250">
        <f t="shared" si="179"/>
        <v>675575</v>
      </c>
      <c r="V77" s="252">
        <f t="shared" si="179"/>
        <v>98479775</v>
      </c>
      <c r="W77" s="253">
        <f>IF(Q77=0,0,((V77/Q77)-1)*100)</f>
        <v>8.2236383296649951</v>
      </c>
      <c r="X77" s="201"/>
      <c r="AA77" s="277"/>
    </row>
    <row r="78" spans="1:27" ht="14.25" thickTop="1" thickBot="1">
      <c r="A78" s="231" t="str">
        <f>IF(ISERROR(F78/G78)," ",IF(F78/G78&gt;0.5,IF(F78/G78&lt;1.5," ","NOT OK"),"NOT OK"))</f>
        <v xml:space="preserve"> </v>
      </c>
      <c r="B78" s="244" t="s">
        <v>89</v>
      </c>
      <c r="C78" s="245">
        <f>+C64+C68+C72+C76</f>
        <v>388467</v>
      </c>
      <c r="D78" s="246">
        <f t="shared" ref="D78:H78" si="180">+D64+D68+D72+D76</f>
        <v>388455</v>
      </c>
      <c r="E78" s="247">
        <f t="shared" si="180"/>
        <v>776922</v>
      </c>
      <c r="F78" s="245">
        <f t="shared" si="180"/>
        <v>411801</v>
      </c>
      <c r="G78" s="246">
        <f t="shared" si="180"/>
        <v>411773</v>
      </c>
      <c r="H78" s="247">
        <f t="shared" si="180"/>
        <v>823574</v>
      </c>
      <c r="I78" s="248">
        <f t="shared" ref="I78" si="181">IF(E78=0,0,((H78/E78)-1)*100)</f>
        <v>6.004721194663043</v>
      </c>
      <c r="L78" s="249" t="s">
        <v>89</v>
      </c>
      <c r="M78" s="250">
        <f>+M64+M68+M72+M76</f>
        <v>59518012</v>
      </c>
      <c r="N78" s="251">
        <f t="shared" ref="N78:V78" si="182">+N64+N68+N72+N76</f>
        <v>59443385</v>
      </c>
      <c r="O78" s="250">
        <f t="shared" si="182"/>
        <v>118961397</v>
      </c>
      <c r="P78" s="250">
        <f t="shared" si="182"/>
        <v>962601</v>
      </c>
      <c r="Q78" s="252">
        <f t="shared" si="182"/>
        <v>119923998</v>
      </c>
      <c r="R78" s="250">
        <f t="shared" si="182"/>
        <v>64248605</v>
      </c>
      <c r="S78" s="251">
        <f t="shared" si="182"/>
        <v>64066501</v>
      </c>
      <c r="T78" s="250">
        <f t="shared" si="182"/>
        <v>128315106</v>
      </c>
      <c r="U78" s="250">
        <f t="shared" si="182"/>
        <v>884295</v>
      </c>
      <c r="V78" s="252">
        <f t="shared" si="182"/>
        <v>129199401</v>
      </c>
      <c r="W78" s="253">
        <f t="shared" ref="W78" si="183">IF(Q78=0,0,((V78/Q78)-1)*100)</f>
        <v>7.734401082925868</v>
      </c>
    </row>
    <row r="79" spans="1:27" ht="14.25" thickTop="1" thickBot="1">
      <c r="B79" s="282" t="s">
        <v>59</v>
      </c>
      <c r="C79" s="197"/>
      <c r="D79" s="197"/>
      <c r="E79" s="197"/>
      <c r="F79" s="197"/>
      <c r="G79" s="197"/>
      <c r="H79" s="197"/>
      <c r="I79" s="201"/>
      <c r="L79" s="282" t="s">
        <v>59</v>
      </c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201"/>
    </row>
    <row r="80" spans="1:27" ht="13.5" thickTop="1">
      <c r="B80" s="200"/>
      <c r="C80" s="197"/>
      <c r="D80" s="197"/>
      <c r="E80" s="197"/>
      <c r="F80" s="197"/>
      <c r="G80" s="197"/>
      <c r="H80" s="197"/>
      <c r="I80" s="201"/>
      <c r="L80" s="1632" t="s">
        <v>38</v>
      </c>
      <c r="M80" s="1633"/>
      <c r="N80" s="1633"/>
      <c r="O80" s="1633"/>
      <c r="P80" s="1633"/>
      <c r="Q80" s="1633"/>
      <c r="R80" s="1633"/>
      <c r="S80" s="1633"/>
      <c r="T80" s="1633"/>
      <c r="U80" s="1633"/>
      <c r="V80" s="1633"/>
      <c r="W80" s="1634"/>
    </row>
    <row r="81" spans="1:26" ht="13.5" thickBot="1">
      <c r="B81" s="200"/>
      <c r="C81" s="197"/>
      <c r="D81" s="197"/>
      <c r="E81" s="197"/>
      <c r="F81" s="197"/>
      <c r="G81" s="197"/>
      <c r="H81" s="197"/>
      <c r="I81" s="201"/>
      <c r="L81" s="1635" t="s">
        <v>39</v>
      </c>
      <c r="M81" s="1636"/>
      <c r="N81" s="1636"/>
      <c r="O81" s="1636"/>
      <c r="P81" s="1636"/>
      <c r="Q81" s="1636"/>
      <c r="R81" s="1636"/>
      <c r="S81" s="1636"/>
      <c r="T81" s="1636"/>
      <c r="U81" s="1636"/>
      <c r="V81" s="1636"/>
      <c r="W81" s="1637"/>
    </row>
    <row r="82" spans="1:26" ht="14.25" thickTop="1" thickBot="1">
      <c r="B82" s="200"/>
      <c r="C82" s="197"/>
      <c r="D82" s="197"/>
      <c r="E82" s="197"/>
      <c r="F82" s="197"/>
      <c r="G82" s="197"/>
      <c r="H82" s="197"/>
      <c r="I82" s="201"/>
      <c r="L82" s="200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284" t="s">
        <v>40</v>
      </c>
    </row>
    <row r="83" spans="1:26" ht="14.25" thickTop="1" thickBot="1">
      <c r="B83" s="200"/>
      <c r="C83" s="197"/>
      <c r="D83" s="197"/>
      <c r="E83" s="197"/>
      <c r="F83" s="197"/>
      <c r="G83" s="197"/>
      <c r="H83" s="197"/>
      <c r="I83" s="201"/>
      <c r="L83" s="202"/>
      <c r="M83" s="1644" t="s">
        <v>90</v>
      </c>
      <c r="N83" s="1645"/>
      <c r="O83" s="1645"/>
      <c r="P83" s="1645"/>
      <c r="Q83" s="1646"/>
      <c r="R83" s="1644" t="s">
        <v>91</v>
      </c>
      <c r="S83" s="1645"/>
      <c r="T83" s="1645"/>
      <c r="U83" s="1645"/>
      <c r="V83" s="1646"/>
      <c r="W83" s="203" t="s">
        <v>4</v>
      </c>
    </row>
    <row r="84" spans="1:26" ht="13.5" thickTop="1">
      <c r="B84" s="200"/>
      <c r="C84" s="197"/>
      <c r="D84" s="197"/>
      <c r="E84" s="197"/>
      <c r="F84" s="197"/>
      <c r="G84" s="197"/>
      <c r="H84" s="197"/>
      <c r="I84" s="201"/>
      <c r="L84" s="204" t="s">
        <v>5</v>
      </c>
      <c r="M84" s="205"/>
      <c r="N84" s="209"/>
      <c r="O84" s="285"/>
      <c r="P84" s="211"/>
      <c r="Q84" s="286"/>
      <c r="R84" s="205"/>
      <c r="S84" s="209"/>
      <c r="T84" s="285"/>
      <c r="U84" s="211"/>
      <c r="V84" s="286"/>
      <c r="W84" s="208" t="s">
        <v>6</v>
      </c>
    </row>
    <row r="85" spans="1:26" ht="13.5" thickBot="1">
      <c r="B85" s="200"/>
      <c r="C85" s="197"/>
      <c r="D85" s="197"/>
      <c r="E85" s="197"/>
      <c r="F85" s="197"/>
      <c r="G85" s="197"/>
      <c r="H85" s="197"/>
      <c r="I85" s="201"/>
      <c r="L85" s="212"/>
      <c r="M85" s="217" t="s">
        <v>41</v>
      </c>
      <c r="N85" s="218" t="s">
        <v>42</v>
      </c>
      <c r="O85" s="287" t="s">
        <v>43</v>
      </c>
      <c r="P85" s="220" t="s">
        <v>13</v>
      </c>
      <c r="Q85" s="288" t="s">
        <v>9</v>
      </c>
      <c r="R85" s="217" t="s">
        <v>41</v>
      </c>
      <c r="S85" s="218" t="s">
        <v>42</v>
      </c>
      <c r="T85" s="287" t="s">
        <v>43</v>
      </c>
      <c r="U85" s="220" t="s">
        <v>13</v>
      </c>
      <c r="V85" s="288" t="s">
        <v>9</v>
      </c>
      <c r="W85" s="216"/>
    </row>
    <row r="86" spans="1:26" ht="4.5" customHeight="1" thickTop="1">
      <c r="B86" s="200"/>
      <c r="C86" s="197"/>
      <c r="D86" s="197"/>
      <c r="E86" s="197"/>
      <c r="F86" s="197"/>
      <c r="G86" s="197"/>
      <c r="H86" s="197"/>
      <c r="I86" s="201"/>
      <c r="L86" s="204"/>
      <c r="M86" s="225"/>
      <c r="N86" s="226"/>
      <c r="O86" s="289"/>
      <c r="P86" s="228"/>
      <c r="Q86" s="290"/>
      <c r="R86" s="225"/>
      <c r="S86" s="226"/>
      <c r="T86" s="289"/>
      <c r="U86" s="228"/>
      <c r="V86" s="290"/>
      <c r="W86" s="230"/>
    </row>
    <row r="87" spans="1:26">
      <c r="A87" s="291"/>
      <c r="B87" s="292"/>
      <c r="C87" s="291"/>
      <c r="D87" s="291"/>
      <c r="E87" s="291"/>
      <c r="F87" s="291"/>
      <c r="G87" s="291"/>
      <c r="H87" s="291"/>
      <c r="I87" s="293"/>
      <c r="J87" s="291"/>
      <c r="L87" s="204" t="s">
        <v>14</v>
      </c>
      <c r="M87" s="236">
        <f>+BKK!M87+DMK!M87+CNX!M87+HDY!M87+HKT!M87+CEI!M87</f>
        <v>47923</v>
      </c>
      <c r="N87" s="237">
        <f>+BKK!N87+DMK!N87+CNX!N87+HDY!N87+HKT!N87+CEI!N87</f>
        <v>61274</v>
      </c>
      <c r="O87" s="294">
        <f>M87+N87</f>
        <v>109197</v>
      </c>
      <c r="P87" s="239">
        <f>+BKK!P87+DMK!P87+CNX!P87+HDY!P87+HKT!P87+CEI!P87</f>
        <v>4259</v>
      </c>
      <c r="Q87" s="295">
        <f>O87+P87</f>
        <v>113456</v>
      </c>
      <c r="R87" s="236">
        <f>+BKK!R87+DMK!R87+CNX!R87+HDY!R87+HKT!R87+CEI!R87</f>
        <v>54893</v>
      </c>
      <c r="S87" s="237">
        <f>+BKK!S87+DMK!S87+CNX!S87+HDY!S87+HKT!S87+CEI!S87</f>
        <v>68763</v>
      </c>
      <c r="T87" s="294">
        <f>R87+S87</f>
        <v>123656</v>
      </c>
      <c r="U87" s="239">
        <f>+BKK!U87+DMK!U87+CNX!U87+HDY!U87+HKT!U87+CEI!U87</f>
        <v>4113</v>
      </c>
      <c r="V87" s="295">
        <f>T87+U87</f>
        <v>127769</v>
      </c>
      <c r="W87" s="235">
        <f t="shared" ref="W87:W95" si="184">IF(Q87=0,0,((V87/Q87)-1)*100)</f>
        <v>12.615463263291504</v>
      </c>
      <c r="Y87" s="296"/>
      <c r="Z87" s="296"/>
    </row>
    <row r="88" spans="1:26">
      <c r="A88" s="291"/>
      <c r="B88" s="292"/>
      <c r="C88" s="291"/>
      <c r="D88" s="291"/>
      <c r="E88" s="291"/>
      <c r="F88" s="291"/>
      <c r="G88" s="291"/>
      <c r="H88" s="291"/>
      <c r="I88" s="293"/>
      <c r="J88" s="291"/>
      <c r="L88" s="204" t="s">
        <v>15</v>
      </c>
      <c r="M88" s="236">
        <f>+BKK!M88+DMK!M88+CNX!M88+HDY!M88+HKT!M88+CEI!M88</f>
        <v>47336</v>
      </c>
      <c r="N88" s="237">
        <f>+BKK!N88+DMK!N88+CNX!N88+HDY!N88+HKT!N88+CEI!N88</f>
        <v>61884</v>
      </c>
      <c r="O88" s="294">
        <f>M88+N88</f>
        <v>109220</v>
      </c>
      <c r="P88" s="239">
        <f>+BKK!P88+DMK!P88+CNX!P88+HDY!P88+HKT!P88+CEI!P88</f>
        <v>3945</v>
      </c>
      <c r="Q88" s="295">
        <f>O88+P88</f>
        <v>113165</v>
      </c>
      <c r="R88" s="236">
        <f>+BKK!R88+DMK!R88+CNX!R88+HDY!R88+HKT!R88+CEI!R88</f>
        <v>55125</v>
      </c>
      <c r="S88" s="237">
        <f>+BKK!S88+DMK!S88+CNX!S88+HDY!S88+HKT!S88+CEI!S88</f>
        <v>69111</v>
      </c>
      <c r="T88" s="294">
        <f>R88+S88</f>
        <v>124236</v>
      </c>
      <c r="U88" s="239">
        <f>+BKK!U88+DMK!U88+CNX!U88+HDY!U88+HKT!U88+CEI!U88</f>
        <v>4497</v>
      </c>
      <c r="V88" s="295">
        <f>T88+U88</f>
        <v>128733</v>
      </c>
      <c r="W88" s="235">
        <f t="shared" si="184"/>
        <v>13.756903636283301</v>
      </c>
      <c r="Z88" s="296"/>
    </row>
    <row r="89" spans="1:26" ht="13.5" thickBot="1">
      <c r="A89" s="291"/>
      <c r="B89" s="292"/>
      <c r="C89" s="291"/>
      <c r="D89" s="291"/>
      <c r="E89" s="291"/>
      <c r="F89" s="291"/>
      <c r="G89" s="291"/>
      <c r="H89" s="291"/>
      <c r="I89" s="293"/>
      <c r="J89" s="291"/>
      <c r="L89" s="212" t="s">
        <v>16</v>
      </c>
      <c r="M89" s="236">
        <f>+BKK!M89+DMK!M89+CNX!M89+HDY!M89+HKT!M89+CEI!M89</f>
        <v>45101</v>
      </c>
      <c r="N89" s="237">
        <f>+BKK!N89+DMK!N89+CNX!N89+HDY!N89+HKT!N89+CEI!N89</f>
        <v>59044</v>
      </c>
      <c r="O89" s="294">
        <f>M89+N89</f>
        <v>104145</v>
      </c>
      <c r="P89" s="239">
        <f>+BKK!P89+DMK!P89+CNX!P89+HDY!P89+HKT!P89+CEI!P89</f>
        <v>3887</v>
      </c>
      <c r="Q89" s="295">
        <f>O89+P89</f>
        <v>108032</v>
      </c>
      <c r="R89" s="236">
        <f>+BKK!R89+DMK!R89+CNX!R89+HDY!R89+HKT!R89+CEI!R89</f>
        <v>55074</v>
      </c>
      <c r="S89" s="237">
        <f>+BKK!S89+DMK!S89+CNX!S89+HDY!S89+HKT!S89+CEI!S89</f>
        <v>68232</v>
      </c>
      <c r="T89" s="294">
        <f>R89+S89</f>
        <v>123306</v>
      </c>
      <c r="U89" s="239">
        <f>+BKK!U89+DMK!U89+CNX!U89+HDY!U89+HKT!U89+CEI!U89</f>
        <v>4683</v>
      </c>
      <c r="V89" s="295">
        <f>T89+U89</f>
        <v>127989</v>
      </c>
      <c r="W89" s="235">
        <f t="shared" si="184"/>
        <v>18.473230154028442</v>
      </c>
      <c r="Z89" s="296"/>
    </row>
    <row r="90" spans="1:26" ht="14.25" thickTop="1" thickBot="1">
      <c r="A90" s="291"/>
      <c r="B90" s="292"/>
      <c r="C90" s="291"/>
      <c r="D90" s="291"/>
      <c r="E90" s="291"/>
      <c r="F90" s="291"/>
      <c r="G90" s="291"/>
      <c r="H90" s="291"/>
      <c r="I90" s="293"/>
      <c r="J90" s="291"/>
      <c r="L90" s="297" t="s">
        <v>17</v>
      </c>
      <c r="M90" s="298">
        <f t="shared" ref="M90:Q90" si="185">M89+M88+M87</f>
        <v>140360</v>
      </c>
      <c r="N90" s="299">
        <f t="shared" si="185"/>
        <v>182202</v>
      </c>
      <c r="O90" s="298">
        <f t="shared" si="185"/>
        <v>322562</v>
      </c>
      <c r="P90" s="298">
        <f t="shared" si="185"/>
        <v>12091</v>
      </c>
      <c r="Q90" s="300">
        <f t="shared" si="185"/>
        <v>334653</v>
      </c>
      <c r="R90" s="298">
        <f t="shared" ref="R90:V90" si="186">R89+R88+R87</f>
        <v>165092</v>
      </c>
      <c r="S90" s="299">
        <f t="shared" si="186"/>
        <v>206106</v>
      </c>
      <c r="T90" s="298">
        <f t="shared" si="186"/>
        <v>371198</v>
      </c>
      <c r="U90" s="298">
        <f t="shared" si="186"/>
        <v>13293</v>
      </c>
      <c r="V90" s="300">
        <f t="shared" si="186"/>
        <v>384491</v>
      </c>
      <c r="W90" s="301">
        <f t="shared" si="184"/>
        <v>14.89244082676684</v>
      </c>
      <c r="Y90" s="296"/>
      <c r="Z90" s="296"/>
    </row>
    <row r="91" spans="1:26" ht="13.5" thickTop="1">
      <c r="A91" s="291"/>
      <c r="B91" s="292"/>
      <c r="C91" s="291"/>
      <c r="D91" s="291"/>
      <c r="E91" s="291"/>
      <c r="F91" s="291"/>
      <c r="G91" s="291"/>
      <c r="H91" s="291"/>
      <c r="I91" s="293"/>
      <c r="J91" s="291"/>
      <c r="L91" s="204" t="s">
        <v>18</v>
      </c>
      <c r="M91" s="236">
        <f>+BKK!M91+DMK!M91+CNX!M91+HDY!M91+HKT!M91+CEI!M91</f>
        <v>45191</v>
      </c>
      <c r="N91" s="237">
        <f>+BKK!N91+DMK!N91+CNX!N91+HDY!N91+HKT!N91+CEI!N91</f>
        <v>55445</v>
      </c>
      <c r="O91" s="294">
        <f>M91+N91</f>
        <v>100636</v>
      </c>
      <c r="P91" s="239">
        <f>+BKK!P91+DMK!P91+CNX!P91+HDY!P91+HKT!P91+CEI!P91</f>
        <v>4092</v>
      </c>
      <c r="Q91" s="295">
        <f>O91+P91</f>
        <v>104728</v>
      </c>
      <c r="R91" s="236">
        <f>+BKK!R91+DMK!R91+CNX!R91+HDY!R91+HKT!R91+CEI!R91</f>
        <v>51476</v>
      </c>
      <c r="S91" s="237">
        <f>+BKK!S91+DMK!S91+CNX!S91+HDY!S91+HKT!S91+CEI!S91</f>
        <v>60520</v>
      </c>
      <c r="T91" s="294">
        <f>R91+S91</f>
        <v>111996</v>
      </c>
      <c r="U91" s="239">
        <f>+BKK!U91+DMK!U91+CNX!U91+HDY!U91+HKT!U91+CEI!U91</f>
        <v>4028</v>
      </c>
      <c r="V91" s="295">
        <f>T91+U91</f>
        <v>116024</v>
      </c>
      <c r="W91" s="235">
        <f t="shared" si="184"/>
        <v>10.786036208081896</v>
      </c>
      <c r="Y91" s="296"/>
      <c r="Z91" s="296"/>
    </row>
    <row r="92" spans="1:26">
      <c r="A92" s="291"/>
      <c r="B92" s="292"/>
      <c r="C92" s="291"/>
      <c r="D92" s="291"/>
      <c r="E92" s="291"/>
      <c r="F92" s="291"/>
      <c r="G92" s="291"/>
      <c r="H92" s="291"/>
      <c r="I92" s="293"/>
      <c r="J92" s="291"/>
      <c r="L92" s="204" t="s">
        <v>19</v>
      </c>
      <c r="M92" s="236">
        <f>+BKK!M92+DMK!M92+CNX!M92+HDY!M92+HKT!M92+CEI!M92</f>
        <v>41523</v>
      </c>
      <c r="N92" s="237">
        <f>+BKK!N92+DMK!N92+CNX!N92+HDY!N92+HKT!N92+CEI!N92</f>
        <v>53135</v>
      </c>
      <c r="O92" s="294">
        <f>M92+N92</f>
        <v>94658</v>
      </c>
      <c r="P92" s="239">
        <f>+BKK!P92+DMK!P92+CNX!P92+HDY!P92+HKT!P92+CEI!P92</f>
        <v>3213</v>
      </c>
      <c r="Q92" s="295">
        <f>O92+P92</f>
        <v>97871</v>
      </c>
      <c r="R92" s="236">
        <f>+BKK!R92+DMK!R92+CNX!R92+HDY!R92+HKT!R92+CEI!R92</f>
        <v>47406</v>
      </c>
      <c r="S92" s="237">
        <f>+BKK!S92+DMK!S92+CNX!S92+HDY!S92+HKT!S92+CEI!S92</f>
        <v>60030</v>
      </c>
      <c r="T92" s="294">
        <f>R92+S92</f>
        <v>107436</v>
      </c>
      <c r="U92" s="239">
        <f>+BKK!U92+DMK!U92+CNX!U92+HDY!U92+HKT!U92+CEI!U92</f>
        <v>3675</v>
      </c>
      <c r="V92" s="295">
        <f>T92+U92</f>
        <v>111111</v>
      </c>
      <c r="W92" s="235">
        <f>IF(Q92=0,0,((V92/Q92)-1)*100)</f>
        <v>13.528011361894743</v>
      </c>
      <c r="Y92" s="296"/>
      <c r="Z92" s="296"/>
    </row>
    <row r="93" spans="1:26" ht="13.5" thickBot="1">
      <c r="A93" s="291"/>
      <c r="B93" s="292"/>
      <c r="C93" s="291"/>
      <c r="D93" s="291"/>
      <c r="E93" s="291"/>
      <c r="F93" s="291"/>
      <c r="G93" s="291"/>
      <c r="H93" s="291"/>
      <c r="I93" s="293"/>
      <c r="J93" s="291"/>
      <c r="L93" s="204" t="s">
        <v>20</v>
      </c>
      <c r="M93" s="236">
        <f>+BKK!M93+DMK!M93+CNX!M93+HDY!M93+HKT!M93+CEI!M93</f>
        <v>50815</v>
      </c>
      <c r="N93" s="237">
        <f>+BKK!N93+DMK!N93+CNX!N93+HDY!N93+HKT!N93+CEI!N93</f>
        <v>62939</v>
      </c>
      <c r="O93" s="294">
        <f>M93+N93</f>
        <v>113754</v>
      </c>
      <c r="P93" s="239">
        <f>+BKK!P93+DMK!P93+CNX!P93+HDY!P93+HKT!P93+CEI!P93</f>
        <v>3946</v>
      </c>
      <c r="Q93" s="295">
        <f>O93+P93</f>
        <v>117700</v>
      </c>
      <c r="R93" s="236">
        <f>+BKK!R93+DMK!R93+CNX!R93+HDY!R93+HKT!R93+CEI!R93</f>
        <v>59246</v>
      </c>
      <c r="S93" s="237">
        <f>+BKK!S93+DMK!S93+CNX!S93+HDY!S93+HKT!S93+CEI!S93</f>
        <v>72430</v>
      </c>
      <c r="T93" s="294">
        <f>R93+S93</f>
        <v>131676</v>
      </c>
      <c r="U93" s="239">
        <f>+BKK!U93+DMK!U93+CNX!U93+HDY!U93+HKT!U93+CEI!U93</f>
        <v>4494</v>
      </c>
      <c r="V93" s="295">
        <f>T93+U93</f>
        <v>136170</v>
      </c>
      <c r="W93" s="235">
        <f>IF(Q93=0,0,((V93/Q93)-1)*100)</f>
        <v>15.692438402718768</v>
      </c>
      <c r="Y93" s="296"/>
      <c r="Z93" s="296"/>
    </row>
    <row r="94" spans="1:26" ht="14.25" thickTop="1" thickBot="1">
      <c r="A94" s="291"/>
      <c r="B94" s="292"/>
      <c r="C94" s="291"/>
      <c r="D94" s="291"/>
      <c r="E94" s="291"/>
      <c r="F94" s="291"/>
      <c r="G94" s="291"/>
      <c r="H94" s="291"/>
      <c r="I94" s="293"/>
      <c r="J94" s="291"/>
      <c r="L94" s="297" t="s">
        <v>87</v>
      </c>
      <c r="M94" s="298">
        <f>+M91+M92+M93</f>
        <v>137529</v>
      </c>
      <c r="N94" s="299">
        <f t="shared" ref="N94:V94" si="187">+N91+N92+N93</f>
        <v>171519</v>
      </c>
      <c r="O94" s="298">
        <f t="shared" si="187"/>
        <v>309048</v>
      </c>
      <c r="P94" s="298">
        <f t="shared" si="187"/>
        <v>11251</v>
      </c>
      <c r="Q94" s="300">
        <f t="shared" si="187"/>
        <v>320299</v>
      </c>
      <c r="R94" s="298">
        <f t="shared" si="187"/>
        <v>158128</v>
      </c>
      <c r="S94" s="299">
        <f t="shared" si="187"/>
        <v>192980</v>
      </c>
      <c r="T94" s="298">
        <f t="shared" si="187"/>
        <v>351108</v>
      </c>
      <c r="U94" s="298">
        <f t="shared" si="187"/>
        <v>12197</v>
      </c>
      <c r="V94" s="300">
        <f t="shared" si="187"/>
        <v>363305</v>
      </c>
      <c r="W94" s="301">
        <f t="shared" ref="W94" si="188">IF(Q94=0,0,((V94/Q94)-1)*100)</f>
        <v>13.426829306366873</v>
      </c>
      <c r="Y94" s="296"/>
      <c r="Z94" s="296"/>
    </row>
    <row r="95" spans="1:26" ht="13.5" thickTop="1">
      <c r="A95" s="291"/>
      <c r="B95" s="292"/>
      <c r="C95" s="291"/>
      <c r="D95" s="291"/>
      <c r="E95" s="291"/>
      <c r="F95" s="291"/>
      <c r="G95" s="291"/>
      <c r="H95" s="291"/>
      <c r="I95" s="293"/>
      <c r="J95" s="291"/>
      <c r="L95" s="204" t="s">
        <v>21</v>
      </c>
      <c r="M95" s="236">
        <f>+BKK!M95+DMK!M95+CNX!M95+HDY!M95+HKT!M95+CEI!M95</f>
        <v>43795</v>
      </c>
      <c r="N95" s="237">
        <f>+BKK!N95+DMK!N95+CNX!N95+HDY!N95+HKT!N95+CEI!N95</f>
        <v>58982</v>
      </c>
      <c r="O95" s="294">
        <f>SUM(M95:N95)</f>
        <v>102777</v>
      </c>
      <c r="P95" s="239">
        <f>+BKK!P95+DMK!P95+CNX!P95+HDY!P95+HKT!P95+CEI!P95</f>
        <v>3941</v>
      </c>
      <c r="Q95" s="295">
        <f>+O95+P95</f>
        <v>106718</v>
      </c>
      <c r="R95" s="236">
        <f>+BKK!R95+DMK!R95+CNX!R95+HDY!R95+HKT!R95+CEI!R95</f>
        <v>50363</v>
      </c>
      <c r="S95" s="237">
        <f>+BKK!S95+DMK!S95+CNX!S95+HDY!S95+HKT!S95+CEI!S95</f>
        <v>66600</v>
      </c>
      <c r="T95" s="294">
        <f>SUM(R95:S95)</f>
        <v>116963</v>
      </c>
      <c r="U95" s="239">
        <f>+BKK!U95+DMK!U95+CNX!U95+HDY!U95+HKT!U95+CEI!U95</f>
        <v>3841</v>
      </c>
      <c r="V95" s="295">
        <f>+T95+U95</f>
        <v>120804</v>
      </c>
      <c r="W95" s="235">
        <f t="shared" si="184"/>
        <v>13.199272849940957</v>
      </c>
      <c r="Y95" s="296"/>
      <c r="Z95" s="296"/>
    </row>
    <row r="96" spans="1:26">
      <c r="A96" s="291"/>
      <c r="B96" s="292"/>
      <c r="C96" s="291"/>
      <c r="D96" s="291"/>
      <c r="E96" s="291"/>
      <c r="F96" s="291"/>
      <c r="G96" s="291"/>
      <c r="H96" s="291"/>
      <c r="I96" s="293"/>
      <c r="J96" s="291"/>
      <c r="L96" s="204" t="s">
        <v>88</v>
      </c>
      <c r="M96" s="236">
        <f>+BKK!M96+DMK!M96+CNX!M96+HDY!M96+HKT!M96+CEI!M96</f>
        <v>44378</v>
      </c>
      <c r="N96" s="237">
        <f>+BKK!N96+DMK!N96+CNX!N96+HDY!N96+HKT!N96+CEI!N96</f>
        <v>63956</v>
      </c>
      <c r="O96" s="294">
        <f>SUM(M96:N96)</f>
        <v>108334</v>
      </c>
      <c r="P96" s="239">
        <f>+BKK!P96+DMK!P96+CNX!P96+HDY!P96+HKT!P96+CEI!P96</f>
        <v>3617</v>
      </c>
      <c r="Q96" s="295">
        <f>O96+P96</f>
        <v>111951</v>
      </c>
      <c r="R96" s="236">
        <f>+BKK!R96+DMK!R96+CNX!R96+HDY!R96+HKT!R96+CEI!R96</f>
        <v>50810</v>
      </c>
      <c r="S96" s="237">
        <f>+BKK!S96+DMK!S96+CNX!S96+HDY!S96+HKT!S96+CEI!S96</f>
        <v>69778</v>
      </c>
      <c r="T96" s="294">
        <f>SUM(R96:S96)</f>
        <v>120588</v>
      </c>
      <c r="U96" s="239">
        <f>+BKK!U96+DMK!U96+CNX!U96+HDY!U96+HKT!U96+CEI!U96</f>
        <v>3614</v>
      </c>
      <c r="V96" s="295">
        <f>T96+U96</f>
        <v>124202</v>
      </c>
      <c r="W96" s="235">
        <f t="shared" ref="W96" si="189">IF(Q96=0,0,((V96/Q96)-1)*100)</f>
        <v>10.943180498611005</v>
      </c>
      <c r="Y96" s="296"/>
      <c r="Z96" s="296"/>
    </row>
    <row r="97" spans="1:27" ht="13.5" thickBot="1">
      <c r="A97" s="291"/>
      <c r="B97" s="292"/>
      <c r="C97" s="291"/>
      <c r="D97" s="291"/>
      <c r="E97" s="291"/>
      <c r="F97" s="291"/>
      <c r="G97" s="291"/>
      <c r="H97" s="291"/>
      <c r="I97" s="293"/>
      <c r="J97" s="291"/>
      <c r="L97" s="204" t="s">
        <v>22</v>
      </c>
      <c r="M97" s="236">
        <f>+BKK!M97+DMK!M97+CNX!M97+HDY!M97+HKT!M97+CEI!M97</f>
        <v>46580</v>
      </c>
      <c r="N97" s="237">
        <f>+BKK!N97+DMK!N97+CNX!N97+HDY!N97+HKT!N97+CEI!N97</f>
        <v>60289</v>
      </c>
      <c r="O97" s="302">
        <f>SUM(M97:N97)</f>
        <v>106869</v>
      </c>
      <c r="P97" s="264">
        <f>+BKK!P97+DMK!P97+CNX!P97+HDY!P97+HKT!P97+CEI!P97</f>
        <v>3611</v>
      </c>
      <c r="Q97" s="295">
        <f>O97+P97</f>
        <v>110480</v>
      </c>
      <c r="R97" s="236">
        <f>+BKK!R97+DMK!R97+CNX!R97+HDY!R97+HKT!R97+CEI!R97</f>
        <v>50964</v>
      </c>
      <c r="S97" s="237">
        <f>+BKK!S97+DMK!S97+CNX!S97+HDY!S97+HKT!S97+CEI!S97</f>
        <v>66418</v>
      </c>
      <c r="T97" s="302">
        <f>SUM(R97:S97)</f>
        <v>117382</v>
      </c>
      <c r="U97" s="264">
        <f>+BKK!U97+DMK!U97+CNX!U97+HDY!U97+HKT!U97+CEI!U97</f>
        <v>3475</v>
      </c>
      <c r="V97" s="295">
        <f>T97+U97</f>
        <v>120857</v>
      </c>
      <c r="W97" s="235">
        <f>IF(Q97=0,0,((V97/Q97)-1)*100)</f>
        <v>9.3926502534395375</v>
      </c>
      <c r="Y97" s="296"/>
      <c r="Z97" s="296"/>
    </row>
    <row r="98" spans="1:27" ht="14.25" thickTop="1" thickBot="1">
      <c r="A98" s="291"/>
      <c r="B98" s="292"/>
      <c r="C98" s="291"/>
      <c r="D98" s="291"/>
      <c r="E98" s="291"/>
      <c r="F98" s="291"/>
      <c r="G98" s="291"/>
      <c r="H98" s="291"/>
      <c r="I98" s="293"/>
      <c r="J98" s="291"/>
      <c r="L98" s="303" t="s">
        <v>60</v>
      </c>
      <c r="M98" s="304">
        <f>+M95+M96+M97</f>
        <v>134753</v>
      </c>
      <c r="N98" s="304">
        <f t="shared" ref="N98" si="190">+N95+N96+N97</f>
        <v>183227</v>
      </c>
      <c r="O98" s="305">
        <f t="shared" ref="O98" si="191">+O95+O96+O97</f>
        <v>317980</v>
      </c>
      <c r="P98" s="305">
        <f t="shared" ref="P98" si="192">+P95+P96+P97</f>
        <v>11169</v>
      </c>
      <c r="Q98" s="305">
        <f t="shared" ref="Q98" si="193">+Q95+Q96+Q97</f>
        <v>329149</v>
      </c>
      <c r="R98" s="304">
        <f t="shared" ref="R98" si="194">+R95+R96+R97</f>
        <v>152137</v>
      </c>
      <c r="S98" s="304">
        <f t="shared" ref="S98" si="195">+S95+S96+S97</f>
        <v>202796</v>
      </c>
      <c r="T98" s="305">
        <f t="shared" ref="T98" si="196">+T95+T96+T97</f>
        <v>354933</v>
      </c>
      <c r="U98" s="305">
        <f t="shared" ref="U98" si="197">+U95+U96+U97</f>
        <v>10930</v>
      </c>
      <c r="V98" s="305">
        <f t="shared" ref="V98" si="198">+V95+V96+V97</f>
        <v>365863</v>
      </c>
      <c r="W98" s="306">
        <f>IF(Q98=0,0,((V98/Q98)-1)*100)</f>
        <v>11.154218909976944</v>
      </c>
      <c r="Y98" s="296"/>
      <c r="Z98" s="296"/>
    </row>
    <row r="99" spans="1:27" ht="13.5" thickTop="1">
      <c r="A99" s="291"/>
      <c r="B99" s="292"/>
      <c r="C99" s="291"/>
      <c r="D99" s="291"/>
      <c r="E99" s="291"/>
      <c r="F99" s="291"/>
      <c r="G99" s="291"/>
      <c r="H99" s="291"/>
      <c r="I99" s="293"/>
      <c r="J99" s="291"/>
      <c r="L99" s="204" t="s">
        <v>24</v>
      </c>
      <c r="M99" s="236">
        <f>+BKK!M99+DMK!M99+CNX!M99+HDY!M99+HKT!M99+CEI!M99</f>
        <v>48552</v>
      </c>
      <c r="N99" s="237">
        <f>+BKK!N99+DMK!N99+CNX!N99+HDY!N99+HKT!N99+CEI!N99</f>
        <v>58198</v>
      </c>
      <c r="O99" s="302">
        <f>SUM(M99:N99)</f>
        <v>106750</v>
      </c>
      <c r="P99" s="275">
        <f>+BKK!P99+DMK!P99+CNX!P99+HDY!P99+HKT!P99+CEI!P99</f>
        <v>3798</v>
      </c>
      <c r="Q99" s="295">
        <f>O99+P99</f>
        <v>110548</v>
      </c>
      <c r="R99" s="236">
        <f>+BKK!R99+DMK!R99+CNX!R99+HDY!R99+HKT!R99+CEI!R99</f>
        <v>55677</v>
      </c>
      <c r="S99" s="237">
        <f>+BKK!S99+DMK!S99+CNX!S99+HDY!S99+HKT!S99+CEI!S99</f>
        <v>65401</v>
      </c>
      <c r="T99" s="302">
        <f>SUM(R99:S99)</f>
        <v>121078</v>
      </c>
      <c r="U99" s="275">
        <f>+BKK!U99+DMK!U99+CNX!U99+HDY!U99+HKT!U99+CEI!U99</f>
        <v>4075</v>
      </c>
      <c r="V99" s="295">
        <f>T99+U99</f>
        <v>125153</v>
      </c>
      <c r="W99" s="235">
        <f>IF(Q99=0,0,((V99/Q99)-1)*100)</f>
        <v>13.211455657271042</v>
      </c>
    </row>
    <row r="100" spans="1:27" ht="12" customHeight="1">
      <c r="A100" s="291"/>
      <c r="B100" s="292"/>
      <c r="C100" s="291"/>
      <c r="D100" s="291"/>
      <c r="E100" s="291"/>
      <c r="F100" s="291"/>
      <c r="G100" s="291"/>
      <c r="H100" s="291"/>
      <c r="I100" s="293"/>
      <c r="J100" s="291"/>
      <c r="L100" s="204" t="s">
        <v>25</v>
      </c>
      <c r="M100" s="236">
        <f>+BKK!M100+DMK!M100+CNX!M100+HDY!M100+HKT!M100+CEI!M100</f>
        <v>48449</v>
      </c>
      <c r="N100" s="237">
        <f>+BKK!N100+DMK!N100+CNX!N100+HDY!N100+HKT!N100+CEI!N100</f>
        <v>60564</v>
      </c>
      <c r="O100" s="302">
        <f>SUM(M100:N100)</f>
        <v>109013</v>
      </c>
      <c r="P100" s="239">
        <f>+BKK!P100+DMK!P100+CNX!P100+HDY!P100+HKT!P100+CEI!P100</f>
        <v>3883</v>
      </c>
      <c r="Q100" s="295">
        <f>O100+P100</f>
        <v>112896</v>
      </c>
      <c r="R100" s="236">
        <f>+BKK!R100+DMK!R100+CNX!R100+HDY!R100+HKT!R100+CEI!R100</f>
        <v>56685</v>
      </c>
      <c r="S100" s="237">
        <f>+BKK!S100+DMK!S100+CNX!S100+HDY!S100+HKT!S100+CEI!S100</f>
        <v>69635</v>
      </c>
      <c r="T100" s="302">
        <f>SUM(R100:S100)</f>
        <v>126320</v>
      </c>
      <c r="U100" s="239">
        <f>+BKK!U100+DMK!U100+CNX!U100+HDY!U100+HKT!U100+CEI!U100</f>
        <v>4259</v>
      </c>
      <c r="V100" s="295">
        <f>T100+U100</f>
        <v>130579</v>
      </c>
      <c r="W100" s="235">
        <f t="shared" ref="W100" si="199">IF(Q100=0,0,((V100/Q100)-1)*100)</f>
        <v>15.663088151927429</v>
      </c>
    </row>
    <row r="101" spans="1:27" ht="13.5" thickBot="1">
      <c r="A101" s="307"/>
      <c r="B101" s="292"/>
      <c r="C101" s="291"/>
      <c r="D101" s="291"/>
      <c r="E101" s="291"/>
      <c r="F101" s="291"/>
      <c r="G101" s="291"/>
      <c r="H101" s="291"/>
      <c r="I101" s="293"/>
      <c r="J101" s="307"/>
      <c r="L101" s="204" t="s">
        <v>26</v>
      </c>
      <c r="M101" s="236">
        <f>+BKK!M101+DMK!M101+CNX!M101+HDY!M101+HKT!M101+CEI!M101</f>
        <v>51835</v>
      </c>
      <c r="N101" s="237">
        <f>+BKK!N101+DMK!N101+CNX!N101+HDY!N101+HKT!N101+CEI!N101</f>
        <v>65485</v>
      </c>
      <c r="O101" s="302">
        <f>SUM(M101:N101)</f>
        <v>117320</v>
      </c>
      <c r="P101" s="239">
        <f>+BKK!P101+DMK!P101+CNX!P101+HDY!P101+HKT!P101+CEI!P101</f>
        <v>3647</v>
      </c>
      <c r="Q101" s="295">
        <f>O101+P101</f>
        <v>120967</v>
      </c>
      <c r="R101" s="236">
        <f>+BKK!R101+DMK!R101+CNX!R101+HDY!R101+HKT!R101+CEI!R101</f>
        <v>58913</v>
      </c>
      <c r="S101" s="237">
        <f>+BKK!S101+DMK!S101+CNX!S101+HDY!S101+HKT!S101+CEI!S101</f>
        <v>71255</v>
      </c>
      <c r="T101" s="302">
        <f>SUM(R101:S101)</f>
        <v>130168</v>
      </c>
      <c r="U101" s="239">
        <f>+BKK!U101+DMK!U101+CNX!U101+HDY!U101+HKT!U101+CEI!U101</f>
        <v>4027</v>
      </c>
      <c r="V101" s="295">
        <f>T101+U101</f>
        <v>134195</v>
      </c>
      <c r="W101" s="235">
        <f t="shared" ref="W101:W102" si="200">IF(Q101=0,0,((V101/Q101)-1)*100)</f>
        <v>10.935213735977589</v>
      </c>
    </row>
    <row r="102" spans="1:27" ht="14.25" thickTop="1" thickBot="1">
      <c r="A102" s="291"/>
      <c r="B102" s="292"/>
      <c r="C102" s="291"/>
      <c r="D102" s="291"/>
      <c r="E102" s="291"/>
      <c r="F102" s="291"/>
      <c r="G102" s="291"/>
      <c r="H102" s="291"/>
      <c r="I102" s="293"/>
      <c r="J102" s="291"/>
      <c r="L102" s="297" t="s">
        <v>27</v>
      </c>
      <c r="M102" s="298">
        <f>+M99+M100+M101</f>
        <v>148836</v>
      </c>
      <c r="N102" s="299">
        <f t="shared" ref="N102:V102" si="201">+N99+N100+N101</f>
        <v>184247</v>
      </c>
      <c r="O102" s="298">
        <f t="shared" si="201"/>
        <v>333083</v>
      </c>
      <c r="P102" s="298">
        <f t="shared" si="201"/>
        <v>11328</v>
      </c>
      <c r="Q102" s="298">
        <f t="shared" si="201"/>
        <v>344411</v>
      </c>
      <c r="R102" s="298">
        <f t="shared" si="201"/>
        <v>171275</v>
      </c>
      <c r="S102" s="299">
        <f t="shared" si="201"/>
        <v>206291</v>
      </c>
      <c r="T102" s="298">
        <f t="shared" si="201"/>
        <v>377566</v>
      </c>
      <c r="U102" s="298">
        <f t="shared" si="201"/>
        <v>12361</v>
      </c>
      <c r="V102" s="298">
        <f t="shared" si="201"/>
        <v>389927</v>
      </c>
      <c r="W102" s="301">
        <f t="shared" si="200"/>
        <v>13.21560577333476</v>
      </c>
    </row>
    <row r="103" spans="1:27" s="197" customFormat="1" ht="14.25" thickTop="1" thickBot="1">
      <c r="A103" s="291"/>
      <c r="B103" s="292"/>
      <c r="C103" s="291"/>
      <c r="D103" s="291"/>
      <c r="E103" s="291"/>
      <c r="F103" s="291"/>
      <c r="G103" s="291"/>
      <c r="H103" s="291"/>
      <c r="I103" s="293"/>
      <c r="J103" s="291"/>
      <c r="L103" s="297" t="s">
        <v>92</v>
      </c>
      <c r="M103" s="298">
        <f>+M94+M98+M99+M100+M101</f>
        <v>421118</v>
      </c>
      <c r="N103" s="299">
        <f t="shared" ref="N103:V103" si="202">+N94+N98+N99+N100+N101</f>
        <v>538993</v>
      </c>
      <c r="O103" s="298">
        <f t="shared" si="202"/>
        <v>960111</v>
      </c>
      <c r="P103" s="298">
        <f t="shared" si="202"/>
        <v>33748</v>
      </c>
      <c r="Q103" s="298">
        <f t="shared" si="202"/>
        <v>993859</v>
      </c>
      <c r="R103" s="298">
        <f t="shared" si="202"/>
        <v>481540</v>
      </c>
      <c r="S103" s="299">
        <f t="shared" si="202"/>
        <v>602067</v>
      </c>
      <c r="T103" s="298">
        <f t="shared" si="202"/>
        <v>1083607</v>
      </c>
      <c r="U103" s="298">
        <f t="shared" si="202"/>
        <v>35488</v>
      </c>
      <c r="V103" s="300">
        <f t="shared" si="202"/>
        <v>1119095</v>
      </c>
      <c r="W103" s="301">
        <f>IF(Q103=0,0,((V103/Q103)-1)*100)</f>
        <v>12.600982634357582</v>
      </c>
      <c r="X103" s="199"/>
      <c r="Y103" s="296"/>
      <c r="Z103" s="296"/>
      <c r="AA103" s="260"/>
    </row>
    <row r="104" spans="1:27" ht="14.25" thickTop="1" thickBot="1">
      <c r="A104" s="291"/>
      <c r="B104" s="292"/>
      <c r="C104" s="291"/>
      <c r="D104" s="291"/>
      <c r="E104" s="291"/>
      <c r="F104" s="291"/>
      <c r="G104" s="291"/>
      <c r="H104" s="291"/>
      <c r="I104" s="293"/>
      <c r="J104" s="291"/>
      <c r="L104" s="297" t="s">
        <v>89</v>
      </c>
      <c r="M104" s="298">
        <f>+M90+M94+M98+M102</f>
        <v>561478</v>
      </c>
      <c r="N104" s="299">
        <f t="shared" ref="N104:V104" si="203">+N90+N94+N98+N102</f>
        <v>721195</v>
      </c>
      <c r="O104" s="298">
        <f t="shared" si="203"/>
        <v>1282673</v>
      </c>
      <c r="P104" s="298">
        <f t="shared" si="203"/>
        <v>45839</v>
      </c>
      <c r="Q104" s="300">
        <f t="shared" si="203"/>
        <v>1328512</v>
      </c>
      <c r="R104" s="298">
        <f t="shared" si="203"/>
        <v>646632</v>
      </c>
      <c r="S104" s="299">
        <f t="shared" si="203"/>
        <v>808173</v>
      </c>
      <c r="T104" s="298">
        <f t="shared" si="203"/>
        <v>1454805</v>
      </c>
      <c r="U104" s="298">
        <f t="shared" si="203"/>
        <v>48781</v>
      </c>
      <c r="V104" s="300">
        <f t="shared" si="203"/>
        <v>1503586</v>
      </c>
      <c r="W104" s="301">
        <f t="shared" ref="W104" si="204">IF(Q104=0,0,((V104/Q104)-1)*100)</f>
        <v>13.178202379805381</v>
      </c>
      <c r="Y104" s="296"/>
      <c r="Z104" s="296"/>
    </row>
    <row r="105" spans="1:27" ht="14.25" thickTop="1" thickBot="1">
      <c r="A105" s="291"/>
      <c r="B105" s="292"/>
      <c r="C105" s="291"/>
      <c r="D105" s="291"/>
      <c r="E105" s="291"/>
      <c r="F105" s="291"/>
      <c r="G105" s="291"/>
      <c r="H105" s="291"/>
      <c r="I105" s="293"/>
      <c r="J105" s="291"/>
      <c r="L105" s="282" t="s">
        <v>59</v>
      </c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201"/>
    </row>
    <row r="106" spans="1:27" ht="13.5" thickTop="1">
      <c r="B106" s="292"/>
      <c r="C106" s="291"/>
      <c r="D106" s="291"/>
      <c r="E106" s="291"/>
      <c r="F106" s="291"/>
      <c r="G106" s="291"/>
      <c r="H106" s="291"/>
      <c r="I106" s="293"/>
      <c r="L106" s="1632" t="s">
        <v>44</v>
      </c>
      <c r="M106" s="1633"/>
      <c r="N106" s="1633"/>
      <c r="O106" s="1633"/>
      <c r="P106" s="1633"/>
      <c r="Q106" s="1633"/>
      <c r="R106" s="1633"/>
      <c r="S106" s="1633"/>
      <c r="T106" s="1633"/>
      <c r="U106" s="1633"/>
      <c r="V106" s="1633"/>
      <c r="W106" s="1634"/>
    </row>
    <row r="107" spans="1:27" ht="13.5" thickBot="1">
      <c r="B107" s="292"/>
      <c r="C107" s="291"/>
      <c r="D107" s="291"/>
      <c r="E107" s="291"/>
      <c r="F107" s="291"/>
      <c r="G107" s="291"/>
      <c r="H107" s="291"/>
      <c r="I107" s="293"/>
      <c r="L107" s="1635" t="s">
        <v>45</v>
      </c>
      <c r="M107" s="1636"/>
      <c r="N107" s="1636"/>
      <c r="O107" s="1636"/>
      <c r="P107" s="1636"/>
      <c r="Q107" s="1636"/>
      <c r="R107" s="1636"/>
      <c r="S107" s="1636"/>
      <c r="T107" s="1636"/>
      <c r="U107" s="1636"/>
      <c r="V107" s="1636"/>
      <c r="W107" s="1637"/>
    </row>
    <row r="108" spans="1:27" ht="14.25" thickTop="1" thickBot="1">
      <c r="B108" s="292"/>
      <c r="C108" s="291"/>
      <c r="D108" s="291"/>
      <c r="E108" s="291"/>
      <c r="F108" s="291"/>
      <c r="G108" s="291"/>
      <c r="H108" s="291"/>
      <c r="I108" s="293"/>
      <c r="L108" s="200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284" t="s">
        <v>40</v>
      </c>
    </row>
    <row r="109" spans="1:27" ht="14.25" thickTop="1" thickBot="1">
      <c r="B109" s="200"/>
      <c r="C109" s="197"/>
      <c r="D109" s="197"/>
      <c r="E109" s="197"/>
      <c r="F109" s="197"/>
      <c r="G109" s="197"/>
      <c r="H109" s="197"/>
      <c r="I109" s="201"/>
      <c r="L109" s="202"/>
      <c r="M109" s="1644" t="s">
        <v>90</v>
      </c>
      <c r="N109" s="1645"/>
      <c r="O109" s="1645"/>
      <c r="P109" s="1645"/>
      <c r="Q109" s="1646"/>
      <c r="R109" s="1644" t="s">
        <v>91</v>
      </c>
      <c r="S109" s="1645"/>
      <c r="T109" s="1645"/>
      <c r="U109" s="1645"/>
      <c r="V109" s="1646"/>
      <c r="W109" s="203" t="s">
        <v>4</v>
      </c>
    </row>
    <row r="110" spans="1:27" ht="13.5" thickTop="1">
      <c r="B110" s="292"/>
      <c r="C110" s="291"/>
      <c r="D110" s="291"/>
      <c r="E110" s="291"/>
      <c r="F110" s="291"/>
      <c r="G110" s="291"/>
      <c r="H110" s="291"/>
      <c r="I110" s="293"/>
      <c r="L110" s="204" t="s">
        <v>5</v>
      </c>
      <c r="M110" s="205"/>
      <c r="N110" s="209"/>
      <c r="O110" s="285"/>
      <c r="P110" s="211"/>
      <c r="Q110" s="286"/>
      <c r="R110" s="205"/>
      <c r="S110" s="209"/>
      <c r="T110" s="285"/>
      <c r="U110" s="211"/>
      <c r="V110" s="286"/>
      <c r="W110" s="208" t="s">
        <v>6</v>
      </c>
    </row>
    <row r="111" spans="1:27" ht="13.5" thickBot="1">
      <c r="B111" s="292"/>
      <c r="C111" s="291"/>
      <c r="D111" s="291"/>
      <c r="E111" s="291"/>
      <c r="F111" s="291"/>
      <c r="G111" s="291"/>
      <c r="H111" s="291"/>
      <c r="I111" s="293"/>
      <c r="L111" s="212"/>
      <c r="M111" s="217" t="s">
        <v>41</v>
      </c>
      <c r="N111" s="218" t="s">
        <v>42</v>
      </c>
      <c r="O111" s="287" t="s">
        <v>43</v>
      </c>
      <c r="P111" s="220" t="s">
        <v>13</v>
      </c>
      <c r="Q111" s="288" t="s">
        <v>9</v>
      </c>
      <c r="R111" s="217" t="s">
        <v>41</v>
      </c>
      <c r="S111" s="218" t="s">
        <v>42</v>
      </c>
      <c r="T111" s="287" t="s">
        <v>43</v>
      </c>
      <c r="U111" s="220" t="s">
        <v>13</v>
      </c>
      <c r="V111" s="288" t="s">
        <v>9</v>
      </c>
      <c r="W111" s="216"/>
    </row>
    <row r="112" spans="1:27" ht="4.5" customHeight="1" thickTop="1">
      <c r="B112" s="292"/>
      <c r="C112" s="291"/>
      <c r="D112" s="291"/>
      <c r="E112" s="291"/>
      <c r="F112" s="291"/>
      <c r="G112" s="291"/>
      <c r="H112" s="291"/>
      <c r="I112" s="293"/>
      <c r="L112" s="204"/>
      <c r="M112" s="225"/>
      <c r="N112" s="226"/>
      <c r="O112" s="289"/>
      <c r="P112" s="228"/>
      <c r="Q112" s="290"/>
      <c r="R112" s="225"/>
      <c r="S112" s="226"/>
      <c r="T112" s="289"/>
      <c r="U112" s="228"/>
      <c r="V112" s="290"/>
      <c r="W112" s="230"/>
    </row>
    <row r="113" spans="1:26">
      <c r="B113" s="292"/>
      <c r="C113" s="291"/>
      <c r="D113" s="291"/>
      <c r="E113" s="308"/>
      <c r="F113" s="291"/>
      <c r="G113" s="291"/>
      <c r="H113" s="308"/>
      <c r="I113" s="293"/>
      <c r="L113" s="204" t="s">
        <v>14</v>
      </c>
      <c r="M113" s="236">
        <f>+BKK!M113+DMK!M113+CNX!M113+HDY!M113+HKT!M113+CEI!M113</f>
        <v>3865</v>
      </c>
      <c r="N113" s="237">
        <f>+BKK!N113+DMK!N113+CNX!N113+HDY!N113+HKT!N113+CEI!N113</f>
        <v>4731</v>
      </c>
      <c r="O113" s="294">
        <f>M113+N113</f>
        <v>8596</v>
      </c>
      <c r="P113" s="239">
        <f>+BKK!P113+DMK!P113+CNX!P113+HDY!P113+HKT!P113+CEI!P113</f>
        <v>3</v>
      </c>
      <c r="Q113" s="295">
        <f>O113+P113</f>
        <v>8599</v>
      </c>
      <c r="R113" s="236">
        <f>+BKK!R113+DMK!R113+CNX!R113+HDY!R113+HKT!R113+CEI!R113</f>
        <v>3531</v>
      </c>
      <c r="S113" s="237">
        <f>+BKK!S113+DMK!S113+CNX!S113+HDY!S113+HKT!S113+CEI!S113</f>
        <v>4269</v>
      </c>
      <c r="T113" s="294">
        <f>R113+S113</f>
        <v>7800</v>
      </c>
      <c r="U113" s="239">
        <f>+BKK!U113+DMK!U113+CNX!U113+HDY!U113+HKT!U113+CEI!U113</f>
        <v>3</v>
      </c>
      <c r="V113" s="295">
        <f>T113+U113</f>
        <v>7803</v>
      </c>
      <c r="W113" s="235">
        <f t="shared" ref="W113:W121" si="205">IF(Q113=0,0,((V113/Q113)-1)*100)</f>
        <v>-9.2568903360855881</v>
      </c>
    </row>
    <row r="114" spans="1:26">
      <c r="B114" s="292"/>
      <c r="C114" s="291"/>
      <c r="D114" s="291"/>
      <c r="E114" s="308"/>
      <c r="F114" s="291"/>
      <c r="G114" s="291"/>
      <c r="H114" s="308"/>
      <c r="I114" s="293"/>
      <c r="L114" s="204" t="s">
        <v>15</v>
      </c>
      <c r="M114" s="236">
        <f>+BKK!M114+DMK!M114+CNX!M114+HDY!M114+HKT!M114+CEI!M114</f>
        <v>4039</v>
      </c>
      <c r="N114" s="237">
        <f>+BKK!N114+DMK!N114+CNX!N114+HDY!N114+HKT!N114+CEI!N114</f>
        <v>4824</v>
      </c>
      <c r="O114" s="294">
        <f>M114+N114</f>
        <v>8863</v>
      </c>
      <c r="P114" s="239">
        <f>+BKK!P114+DMK!P114+CNX!P114+HDY!P114+HKT!P114+CEI!P114</f>
        <v>0</v>
      </c>
      <c r="Q114" s="295">
        <f>O114+P114</f>
        <v>8863</v>
      </c>
      <c r="R114" s="236">
        <f>+BKK!R114+DMK!R114+CNX!R114+HDY!R114+HKT!R114+CEI!R114</f>
        <v>3747</v>
      </c>
      <c r="S114" s="237">
        <f>+BKK!S114+DMK!S114+CNX!S114+HDY!S114+HKT!S114+CEI!S114</f>
        <v>4471</v>
      </c>
      <c r="T114" s="294">
        <f>R114+S114</f>
        <v>8218</v>
      </c>
      <c r="U114" s="239">
        <f>+BKK!U114+DMK!U114+CNX!U114+HDY!U114+HKT!U114+CEI!U114</f>
        <v>0</v>
      </c>
      <c r="V114" s="295">
        <f>T114+U114</f>
        <v>8218</v>
      </c>
      <c r="W114" s="235">
        <f t="shared" si="205"/>
        <v>-7.277445560194062</v>
      </c>
    </row>
    <row r="115" spans="1:26" ht="13.5" thickBot="1">
      <c r="B115" s="292"/>
      <c r="C115" s="291"/>
      <c r="D115" s="291"/>
      <c r="E115" s="308"/>
      <c r="F115" s="291"/>
      <c r="G115" s="291"/>
      <c r="H115" s="308"/>
      <c r="I115" s="293"/>
      <c r="L115" s="212" t="s">
        <v>16</v>
      </c>
      <c r="M115" s="236">
        <f>+BKK!M115+DMK!M115+CNX!M115+HDY!M115+HKT!M115+CEI!M115</f>
        <v>4541</v>
      </c>
      <c r="N115" s="237">
        <f>+BKK!N115+DMK!N115+CNX!N115+HDY!N115+HKT!N115+CEI!N115</f>
        <v>5561</v>
      </c>
      <c r="O115" s="294">
        <f>M115+N115</f>
        <v>10102</v>
      </c>
      <c r="P115" s="239">
        <f>+BKK!P115+DMK!P115+CNX!P115+HDY!P115+HKT!P115+CEI!P115</f>
        <v>0</v>
      </c>
      <c r="Q115" s="295">
        <f>O115+P115</f>
        <v>10102</v>
      </c>
      <c r="R115" s="236">
        <f>+BKK!R115+DMK!R115+CNX!R115+HDY!R115+HKT!R115+CEI!R115</f>
        <v>4343</v>
      </c>
      <c r="S115" s="237">
        <f>+BKK!S115+DMK!S115+CNX!S115+HDY!S115+HKT!S115+CEI!S115</f>
        <v>5149</v>
      </c>
      <c r="T115" s="294">
        <f>R115+S115</f>
        <v>9492</v>
      </c>
      <c r="U115" s="239">
        <f>+BKK!U115+DMK!U115+CNX!U115+HDY!U115+HKT!U115+CEI!U115</f>
        <v>7</v>
      </c>
      <c r="V115" s="295">
        <f>T115+U115</f>
        <v>9499</v>
      </c>
      <c r="W115" s="235">
        <f t="shared" si="205"/>
        <v>-5.969115026727378</v>
      </c>
    </row>
    <row r="116" spans="1:26" ht="14.25" thickTop="1" thickBot="1">
      <c r="B116" s="292"/>
      <c r="C116" s="291"/>
      <c r="D116" s="291"/>
      <c r="E116" s="308"/>
      <c r="F116" s="291"/>
      <c r="G116" s="291"/>
      <c r="H116" s="308"/>
      <c r="I116" s="293"/>
      <c r="L116" s="297" t="s">
        <v>17</v>
      </c>
      <c r="M116" s="298">
        <f t="shared" ref="M116:Q116" si="206">M115+M114+M113</f>
        <v>12445</v>
      </c>
      <c r="N116" s="299">
        <f t="shared" si="206"/>
        <v>15116</v>
      </c>
      <c r="O116" s="298">
        <f t="shared" si="206"/>
        <v>27561</v>
      </c>
      <c r="P116" s="298">
        <f t="shared" si="206"/>
        <v>3</v>
      </c>
      <c r="Q116" s="300">
        <f t="shared" si="206"/>
        <v>27564</v>
      </c>
      <c r="R116" s="298">
        <f t="shared" ref="R116:V116" si="207">R115+R114+R113</f>
        <v>11621</v>
      </c>
      <c r="S116" s="299">
        <f t="shared" si="207"/>
        <v>13889</v>
      </c>
      <c r="T116" s="298">
        <f t="shared" si="207"/>
        <v>25510</v>
      </c>
      <c r="U116" s="298">
        <f t="shared" si="207"/>
        <v>10</v>
      </c>
      <c r="V116" s="300">
        <f t="shared" si="207"/>
        <v>25520</v>
      </c>
      <c r="W116" s="301">
        <f t="shared" si="205"/>
        <v>-7.4154694529095959</v>
      </c>
      <c r="Y116" s="296"/>
      <c r="Z116" s="296"/>
    </row>
    <row r="117" spans="1:26" ht="13.5" thickTop="1">
      <c r="B117" s="292"/>
      <c r="C117" s="291"/>
      <c r="D117" s="291"/>
      <c r="E117" s="308"/>
      <c r="F117" s="291"/>
      <c r="G117" s="291"/>
      <c r="H117" s="308"/>
      <c r="I117" s="293"/>
      <c r="L117" s="204" t="s">
        <v>18</v>
      </c>
      <c r="M117" s="236">
        <f>+BKK!M117+DMK!M117+CNX!M117+HDY!M117+HKT!M117+CEI!M117</f>
        <v>4202</v>
      </c>
      <c r="N117" s="237">
        <f>+BKK!N117+DMK!N117+CNX!N117+HDY!N117+HKT!N117+CEI!N117</f>
        <v>5130</v>
      </c>
      <c r="O117" s="294">
        <f>M117+N117</f>
        <v>9332</v>
      </c>
      <c r="P117" s="239">
        <f>+BKK!P117+DMK!P117+CNX!P117+HDY!P117+HKT!P117+CEI!P117</f>
        <v>0</v>
      </c>
      <c r="Q117" s="295">
        <f>O117+P117</f>
        <v>9332</v>
      </c>
      <c r="R117" s="236">
        <f>+BKK!R117+DMK!R117+CNX!R117+HDY!R117+HKT!R117+CEI!R117</f>
        <v>4407</v>
      </c>
      <c r="S117" s="237">
        <f>+BKK!S117+DMK!S117+CNX!S117+HDY!S117+HKT!S117+CEI!S117</f>
        <v>5262</v>
      </c>
      <c r="T117" s="294">
        <f>R117+S117</f>
        <v>9669</v>
      </c>
      <c r="U117" s="239">
        <f>+BKK!U117+DMK!U117+CNX!U117+HDY!U117+HKT!U117+CEI!U117</f>
        <v>4</v>
      </c>
      <c r="V117" s="295">
        <f>T117+U117</f>
        <v>9673</v>
      </c>
      <c r="W117" s="235">
        <f t="shared" si="205"/>
        <v>3.6540934419202697</v>
      </c>
      <c r="Y117" s="296"/>
      <c r="Z117" s="296"/>
    </row>
    <row r="118" spans="1:26">
      <c r="B118" s="292"/>
      <c r="C118" s="291"/>
      <c r="D118" s="291"/>
      <c r="E118" s="308"/>
      <c r="F118" s="291"/>
      <c r="G118" s="291"/>
      <c r="H118" s="308"/>
      <c r="I118" s="293"/>
      <c r="L118" s="204" t="s">
        <v>19</v>
      </c>
      <c r="M118" s="236">
        <f>+BKK!M118+DMK!M118+CNX!M118+HDY!M118+HKT!M118+CEI!M118</f>
        <v>4398</v>
      </c>
      <c r="N118" s="237">
        <f>+BKK!N118+DMK!N118+CNX!N118+HDY!N118+HKT!N118+CEI!N118</f>
        <v>5435</v>
      </c>
      <c r="O118" s="294">
        <f>M118+N118</f>
        <v>9833</v>
      </c>
      <c r="P118" s="239">
        <f>+BKK!P118+DMK!P118+CNX!P118+HDY!P118+HKT!P118+CEI!P118</f>
        <v>0</v>
      </c>
      <c r="Q118" s="295">
        <f>O118+P118</f>
        <v>9833</v>
      </c>
      <c r="R118" s="236">
        <f>+BKK!R118+DMK!R118+CNX!R118+HDY!R118+HKT!R118+CEI!R118</f>
        <v>3650</v>
      </c>
      <c r="S118" s="237">
        <f>+BKK!S118+DMK!S118+CNX!S118+HDY!S118+HKT!S118+CEI!S118</f>
        <v>4666</v>
      </c>
      <c r="T118" s="294">
        <f>R118+S118</f>
        <v>8316</v>
      </c>
      <c r="U118" s="239">
        <f>+BKK!U118+DMK!U118+CNX!U118+HDY!U118+HKT!U118+CEI!U118</f>
        <v>0</v>
      </c>
      <c r="V118" s="295">
        <f>T118+U118</f>
        <v>8316</v>
      </c>
      <c r="W118" s="235">
        <f>IF(Q118=0,0,((V118/Q118)-1)*100)</f>
        <v>-15.42764161497</v>
      </c>
      <c r="Y118" s="296"/>
      <c r="Z118" s="296"/>
    </row>
    <row r="119" spans="1:26" ht="13.5" thickBot="1">
      <c r="B119" s="292"/>
      <c r="C119" s="291"/>
      <c r="D119" s="291"/>
      <c r="E119" s="308"/>
      <c r="F119" s="291"/>
      <c r="G119" s="291"/>
      <c r="H119" s="308"/>
      <c r="I119" s="293"/>
      <c r="L119" s="204" t="s">
        <v>20</v>
      </c>
      <c r="M119" s="236">
        <f>+BKK!M119+DMK!M119+CNX!M119+HDY!M119+HKT!M119+CEI!M119</f>
        <v>4580</v>
      </c>
      <c r="N119" s="237">
        <f>+BKK!N119+DMK!N119+CNX!N119+HDY!N119+HKT!N119+CEI!N119</f>
        <v>5725</v>
      </c>
      <c r="O119" s="294">
        <f>M119+N119</f>
        <v>10305</v>
      </c>
      <c r="P119" s="239">
        <f>+BKK!P119+DMK!P119+CNX!P119+HDY!P119+HKT!P119+CEI!P119</f>
        <v>0</v>
      </c>
      <c r="Q119" s="295">
        <f>O119+P119</f>
        <v>10305</v>
      </c>
      <c r="R119" s="236">
        <f>+BKK!R119+DMK!R119+CNX!R119+HDY!R119+HKT!R119+CEI!R119</f>
        <v>4220</v>
      </c>
      <c r="S119" s="237">
        <f>+BKK!S119+DMK!S119+CNX!S119+HDY!S119+HKT!S119+CEI!S119</f>
        <v>5026</v>
      </c>
      <c r="T119" s="294">
        <f>R119+S119</f>
        <v>9246</v>
      </c>
      <c r="U119" s="239">
        <f>+BKK!U119+DMK!U119+CNX!U119+HDY!U119+HKT!U119+CEI!U119</f>
        <v>80</v>
      </c>
      <c r="V119" s="295">
        <f>T119+U119</f>
        <v>9326</v>
      </c>
      <c r="W119" s="235">
        <f>IF(Q119=0,0,((V119/Q119)-1)*100)</f>
        <v>-9.5002426006792877</v>
      </c>
      <c r="Y119" s="296"/>
      <c r="Z119" s="296"/>
    </row>
    <row r="120" spans="1:26" ht="14.25" thickTop="1" thickBot="1">
      <c r="A120" s="291"/>
      <c r="B120" s="292"/>
      <c r="C120" s="291"/>
      <c r="D120" s="291"/>
      <c r="E120" s="291"/>
      <c r="F120" s="291"/>
      <c r="G120" s="291"/>
      <c r="H120" s="291"/>
      <c r="I120" s="293"/>
      <c r="J120" s="291"/>
      <c r="L120" s="297" t="s">
        <v>87</v>
      </c>
      <c r="M120" s="298">
        <f>+M117+M118+M119</f>
        <v>13180</v>
      </c>
      <c r="N120" s="299">
        <f t="shared" ref="N120" si="208">+N117+N118+N119</f>
        <v>16290</v>
      </c>
      <c r="O120" s="298">
        <f t="shared" ref="O120" si="209">+O117+O118+O119</f>
        <v>29470</v>
      </c>
      <c r="P120" s="298">
        <f t="shared" ref="P120" si="210">+P117+P118+P119</f>
        <v>0</v>
      </c>
      <c r="Q120" s="300">
        <f t="shared" ref="Q120" si="211">+Q117+Q118+Q119</f>
        <v>29470</v>
      </c>
      <c r="R120" s="298">
        <f t="shared" ref="R120" si="212">+R117+R118+R119</f>
        <v>12277</v>
      </c>
      <c r="S120" s="299">
        <f t="shared" ref="S120" si="213">+S117+S118+S119</f>
        <v>14954</v>
      </c>
      <c r="T120" s="298">
        <f t="shared" ref="T120" si="214">+T117+T118+T119</f>
        <v>27231</v>
      </c>
      <c r="U120" s="298">
        <f t="shared" ref="U120" si="215">+U117+U118+U119</f>
        <v>84</v>
      </c>
      <c r="V120" s="300">
        <f t="shared" ref="V120" si="216">+V117+V118+V119</f>
        <v>27315</v>
      </c>
      <c r="W120" s="301">
        <f t="shared" ref="W120" si="217">IF(Q120=0,0,((V120/Q120)-1)*100)</f>
        <v>-7.3125212080081496</v>
      </c>
      <c r="Y120" s="296"/>
      <c r="Z120" s="296"/>
    </row>
    <row r="121" spans="1:26" ht="13.5" thickTop="1">
      <c r="B121" s="292"/>
      <c r="C121" s="291"/>
      <c r="D121" s="291"/>
      <c r="E121" s="308"/>
      <c r="F121" s="291"/>
      <c r="G121" s="291"/>
      <c r="H121" s="308"/>
      <c r="I121" s="293"/>
      <c r="L121" s="204" t="s">
        <v>21</v>
      </c>
      <c r="M121" s="236">
        <f>+BKK!M121+DMK!M121+CNX!M121+HDY!M121+HKT!M121+CEI!M121</f>
        <v>3634</v>
      </c>
      <c r="N121" s="237">
        <f>+BKK!N121+DMK!N121+CNX!N121+HDY!N121+HKT!N121+CEI!N121</f>
        <v>4486</v>
      </c>
      <c r="O121" s="294">
        <f>SUM(M121:N121)</f>
        <v>8120</v>
      </c>
      <c r="P121" s="239">
        <f>+BKK!P121+DMK!P121+CNX!P121+HDY!P121+HKT!P121+CEI!P121</f>
        <v>0</v>
      </c>
      <c r="Q121" s="295">
        <f>+O121+P121</f>
        <v>8120</v>
      </c>
      <c r="R121" s="236">
        <f>+BKK!R121+DMK!R121+CNX!R121+HDY!R121+HKT!R121+CEI!R121</f>
        <v>3443</v>
      </c>
      <c r="S121" s="237">
        <f>+BKK!S121+DMK!S121+CNX!S121+HDY!S121+HKT!S121+CEI!S121</f>
        <v>4142</v>
      </c>
      <c r="T121" s="294">
        <f>SUM(R121:S121)</f>
        <v>7585</v>
      </c>
      <c r="U121" s="239">
        <f>+BKK!U121+DMK!U121+CNX!U121+HDY!U121+HKT!U121+CEI!U121</f>
        <v>92</v>
      </c>
      <c r="V121" s="295">
        <f>+T121+U121</f>
        <v>7677</v>
      </c>
      <c r="W121" s="235">
        <f t="shared" si="205"/>
        <v>-5.4556650246305409</v>
      </c>
      <c r="Y121" s="296"/>
      <c r="Z121" s="296"/>
    </row>
    <row r="122" spans="1:26">
      <c r="B122" s="292"/>
      <c r="C122" s="291"/>
      <c r="D122" s="291"/>
      <c r="E122" s="308"/>
      <c r="F122" s="291"/>
      <c r="G122" s="291"/>
      <c r="H122" s="308"/>
      <c r="I122" s="293"/>
      <c r="L122" s="204" t="s">
        <v>88</v>
      </c>
      <c r="M122" s="236">
        <f>+BKK!M122+DMK!M122+CNX!M122+HDY!M122+HKT!M122+CEI!M122</f>
        <v>3685</v>
      </c>
      <c r="N122" s="237">
        <f>+BKK!N122+DMK!N122+CNX!N122+HDY!N122+HKT!N122+CEI!N122</f>
        <v>4337</v>
      </c>
      <c r="O122" s="294">
        <f>SUM(M122:N122)</f>
        <v>8022</v>
      </c>
      <c r="P122" s="239">
        <f>+BKK!P122+DMK!P122+CNX!P122+HDY!P122+HKT!P122+CEI!P122</f>
        <v>2</v>
      </c>
      <c r="Q122" s="295">
        <f>O122+P122</f>
        <v>8024</v>
      </c>
      <c r="R122" s="236">
        <f>+BKK!R122+DMK!R122+CNX!R122+HDY!R122+HKT!R122+CEI!R122</f>
        <v>3794</v>
      </c>
      <c r="S122" s="237">
        <f>+BKK!S122+DMK!S122+CNX!S122+HDY!S122+HKT!S122+CEI!S122</f>
        <v>4513</v>
      </c>
      <c r="T122" s="294">
        <f>SUM(R122:S122)</f>
        <v>8307</v>
      </c>
      <c r="U122" s="239">
        <f>+BKK!U122+DMK!U122+CNX!U122+HDY!U122+HKT!U122+CEI!U122</f>
        <v>130</v>
      </c>
      <c r="V122" s="295">
        <f>T122+U122</f>
        <v>8437</v>
      </c>
      <c r="W122" s="235">
        <f t="shared" ref="W122:W126" si="218">IF(Q122=0,0,((V122/Q122)-1)*100)</f>
        <v>5.1470588235294157</v>
      </c>
      <c r="Y122" s="296"/>
      <c r="Z122" s="296"/>
    </row>
    <row r="123" spans="1:26" ht="13.5" thickBot="1">
      <c r="B123" s="292"/>
      <c r="C123" s="291"/>
      <c r="D123" s="291"/>
      <c r="E123" s="308"/>
      <c r="F123" s="291"/>
      <c r="G123" s="291"/>
      <c r="H123" s="308"/>
      <c r="I123" s="293"/>
      <c r="L123" s="204" t="s">
        <v>22</v>
      </c>
      <c r="M123" s="236">
        <f>+BKK!M123+DMK!M123+CNX!M123+HDY!M123+HKT!M123+CEI!M123</f>
        <v>3842</v>
      </c>
      <c r="N123" s="237">
        <f>+BKK!N123+DMK!N123+CNX!N123+HDY!N123+HKT!N123+CEI!N123</f>
        <v>4385</v>
      </c>
      <c r="O123" s="302">
        <f>SUM(M123:N123)</f>
        <v>8227</v>
      </c>
      <c r="P123" s="264">
        <f>+BKK!P123+DMK!P123+CNX!P123+HDY!P123+HKT!P123+CEI!P123</f>
        <v>0</v>
      </c>
      <c r="Q123" s="295">
        <f>O123+P123</f>
        <v>8227</v>
      </c>
      <c r="R123" s="236">
        <f>+BKK!R123+DMK!R123+CNX!R123+HDY!R123+HKT!R123+CEI!R123</f>
        <v>3826</v>
      </c>
      <c r="S123" s="237">
        <f>+BKK!S123+DMK!S123+CNX!S123+HDY!S123+HKT!S123+CEI!S123</f>
        <v>4373</v>
      </c>
      <c r="T123" s="302">
        <f>SUM(R123:S123)</f>
        <v>8199</v>
      </c>
      <c r="U123" s="264">
        <f>+BKK!U123+DMK!U123+CNX!U123+HDY!U123+HKT!U123+CEI!U123</f>
        <v>115</v>
      </c>
      <c r="V123" s="295">
        <f>T123+U123</f>
        <v>8314</v>
      </c>
      <c r="W123" s="235">
        <f t="shared" si="218"/>
        <v>1.0574936185729911</v>
      </c>
      <c r="Y123" s="296"/>
      <c r="Z123" s="296"/>
    </row>
    <row r="124" spans="1:26" ht="14.25" thickTop="1" thickBot="1">
      <c r="A124" s="291"/>
      <c r="B124" s="292"/>
      <c r="C124" s="291"/>
      <c r="D124" s="291"/>
      <c r="E124" s="291"/>
      <c r="F124" s="291"/>
      <c r="G124" s="291"/>
      <c r="H124" s="291"/>
      <c r="I124" s="293"/>
      <c r="J124" s="291"/>
      <c r="L124" s="303" t="s">
        <v>60</v>
      </c>
      <c r="M124" s="304">
        <f>+M121+M122+M123</f>
        <v>11161</v>
      </c>
      <c r="N124" s="304">
        <f t="shared" ref="N124" si="219">+N121+N122+N123</f>
        <v>13208</v>
      </c>
      <c r="O124" s="305">
        <f t="shared" ref="O124" si="220">+O121+O122+O123</f>
        <v>24369</v>
      </c>
      <c r="P124" s="305">
        <f t="shared" ref="P124" si="221">+P121+P122+P123</f>
        <v>2</v>
      </c>
      <c r="Q124" s="305">
        <f t="shared" ref="Q124" si="222">+Q121+Q122+Q123</f>
        <v>24371</v>
      </c>
      <c r="R124" s="304">
        <f t="shared" ref="R124" si="223">+R121+R122+R123</f>
        <v>11063</v>
      </c>
      <c r="S124" s="304">
        <f t="shared" ref="S124" si="224">+S121+S122+S123</f>
        <v>13028</v>
      </c>
      <c r="T124" s="305">
        <f t="shared" ref="T124" si="225">+T121+T122+T123</f>
        <v>24091</v>
      </c>
      <c r="U124" s="305">
        <f t="shared" ref="U124" si="226">+U121+U122+U123</f>
        <v>337</v>
      </c>
      <c r="V124" s="305">
        <f t="shared" ref="V124" si="227">+V121+V122+V123</f>
        <v>24428</v>
      </c>
      <c r="W124" s="306">
        <f t="shared" si="218"/>
        <v>0.23388453489803229</v>
      </c>
      <c r="Y124" s="296"/>
      <c r="Z124" s="296"/>
    </row>
    <row r="125" spans="1:26" ht="13.5" thickTop="1">
      <c r="A125" s="309"/>
      <c r="B125" s="310"/>
      <c r="C125" s="311"/>
      <c r="D125" s="311"/>
      <c r="E125" s="308"/>
      <c r="F125" s="311"/>
      <c r="G125" s="311"/>
      <c r="H125" s="308"/>
      <c r="I125" s="312"/>
      <c r="K125" s="309"/>
      <c r="L125" s="204" t="s">
        <v>24</v>
      </c>
      <c r="M125" s="236">
        <f>+BKK!M125+DMK!M125+CNX!M125+HDY!M125+HKT!M125+CEI!M125</f>
        <v>3920</v>
      </c>
      <c r="N125" s="237">
        <f>+BKK!N125+DMK!N125+CNX!N125+HDY!N125+HKT!N125+CEI!N125</f>
        <v>4567</v>
      </c>
      <c r="O125" s="302">
        <f>SUM(M125:N125)</f>
        <v>8487</v>
      </c>
      <c r="P125" s="275">
        <f>+BKK!P125+DMK!P125+CNX!P125+HDY!P125+HKT!P125+CEI!P125</f>
        <v>0</v>
      </c>
      <c r="Q125" s="295">
        <f>O125+P125</f>
        <v>8487</v>
      </c>
      <c r="R125" s="236">
        <f>+BKK!R125+DMK!R125+CNX!R125+HDY!R125+HKT!R125+CEI!R125</f>
        <v>3961</v>
      </c>
      <c r="S125" s="237">
        <f>+BKK!S125+DMK!S125+CNX!S125+HDY!S125+HKT!S125+CEI!S125</f>
        <v>4335</v>
      </c>
      <c r="T125" s="302">
        <f>SUM(R125:S125)</f>
        <v>8296</v>
      </c>
      <c r="U125" s="275">
        <f>+BKK!U125+DMK!U125+CNX!U125+HDY!U125+HKT!U125+CEI!U125</f>
        <v>1</v>
      </c>
      <c r="V125" s="295">
        <f>T125+U125</f>
        <v>8297</v>
      </c>
      <c r="W125" s="235">
        <f t="shared" si="218"/>
        <v>-2.2387180393543038</v>
      </c>
    </row>
    <row r="126" spans="1:26" ht="15" customHeight="1">
      <c r="A126" s="309"/>
      <c r="B126" s="313"/>
      <c r="C126" s="314"/>
      <c r="D126" s="314"/>
      <c r="E126" s="308"/>
      <c r="F126" s="314"/>
      <c r="G126" s="314"/>
      <c r="H126" s="308"/>
      <c r="I126" s="315"/>
      <c r="K126" s="309"/>
      <c r="L126" s="204" t="s">
        <v>25</v>
      </c>
      <c r="M126" s="236">
        <f>+BKK!M126+DMK!M126+CNX!M126+HDY!M126+HKT!M126+CEI!M126</f>
        <v>4067</v>
      </c>
      <c r="N126" s="237">
        <f>+BKK!N126+DMK!N126+CNX!N126+HDY!N126+HKT!N126+CEI!N126</f>
        <v>4834</v>
      </c>
      <c r="O126" s="302">
        <f>SUM(M126:N126)</f>
        <v>8901</v>
      </c>
      <c r="P126" s="239">
        <f>+BKK!P126+DMK!P126+CNX!P126+HDY!P126+HKT!P126+CEI!P126</f>
        <v>7</v>
      </c>
      <c r="Q126" s="295">
        <f>O126+P126</f>
        <v>8908</v>
      </c>
      <c r="R126" s="236">
        <f>+BKK!R126+DMK!R126+CNX!R126+HDY!R126+HKT!R126+CEI!R126</f>
        <v>4337</v>
      </c>
      <c r="S126" s="237">
        <f>+BKK!S126+DMK!S126+CNX!S126+HDY!S126+HKT!S126+CEI!S126</f>
        <v>4759</v>
      </c>
      <c r="T126" s="302">
        <f>SUM(R126:S126)</f>
        <v>9096</v>
      </c>
      <c r="U126" s="239">
        <f>+BKK!U126+DMK!U126+CNX!U126+HDY!U126+HKT!U126+CEI!U126</f>
        <v>2</v>
      </c>
      <c r="V126" s="295">
        <f>T126+U126</f>
        <v>9098</v>
      </c>
      <c r="W126" s="235">
        <f t="shared" si="218"/>
        <v>2.132914234396055</v>
      </c>
    </row>
    <row r="127" spans="1:26" ht="15" customHeight="1" thickBot="1">
      <c r="A127" s="309"/>
      <c r="B127" s="313"/>
      <c r="C127" s="314"/>
      <c r="D127" s="314"/>
      <c r="E127" s="308"/>
      <c r="F127" s="314"/>
      <c r="G127" s="314"/>
      <c r="H127" s="308"/>
      <c r="I127" s="315"/>
      <c r="K127" s="309"/>
      <c r="L127" s="204" t="s">
        <v>26</v>
      </c>
      <c r="M127" s="236">
        <f>+BKK!M127+DMK!M127+CNX!M127+HDY!M127+HKT!M127+CEI!M127</f>
        <v>3604</v>
      </c>
      <c r="N127" s="237">
        <f>+BKK!N127+DMK!N127+CNX!N127+HDY!N127+HKT!N127+CEI!N127</f>
        <v>4345</v>
      </c>
      <c r="O127" s="302">
        <f>SUM(M127:N127)</f>
        <v>7949</v>
      </c>
      <c r="P127" s="239">
        <f>+BKK!P127+DMK!P127+CNX!P127+HDY!P127+HKT!P127+CEI!P127</f>
        <v>0</v>
      </c>
      <c r="Q127" s="295">
        <f>O127+P127</f>
        <v>7949</v>
      </c>
      <c r="R127" s="236">
        <f>+BKK!R127+DMK!R127+CNX!R127+HDY!R127+HKT!R127+CEI!R127</f>
        <v>3943</v>
      </c>
      <c r="S127" s="237">
        <f>+BKK!S127+DMK!S127+CNX!S127+HDY!S127+HKT!S127+CEI!S127</f>
        <v>4200</v>
      </c>
      <c r="T127" s="302">
        <f>SUM(R127:S127)</f>
        <v>8143</v>
      </c>
      <c r="U127" s="239">
        <f>+BKK!U127+DMK!U127+CNX!U127+HDY!U127+HKT!U127+CEI!U127</f>
        <v>1</v>
      </c>
      <c r="V127" s="295">
        <f>T127+U127</f>
        <v>8144</v>
      </c>
      <c r="W127" s="235">
        <f t="shared" ref="W127:W128" si="228">IF(Q127=0,0,((V127/Q127)-1)*100)</f>
        <v>2.4531387595924103</v>
      </c>
    </row>
    <row r="128" spans="1:26" ht="14.25" thickTop="1" thickBot="1">
      <c r="A128" s="291"/>
      <c r="B128" s="292"/>
      <c r="C128" s="291"/>
      <c r="D128" s="291"/>
      <c r="E128" s="291"/>
      <c r="F128" s="291"/>
      <c r="G128" s="291"/>
      <c r="H128" s="291"/>
      <c r="I128" s="293"/>
      <c r="J128" s="291"/>
      <c r="L128" s="297" t="s">
        <v>27</v>
      </c>
      <c r="M128" s="298">
        <f>+M125+M126+M127</f>
        <v>11591</v>
      </c>
      <c r="N128" s="299">
        <f t="shared" ref="N128" si="229">+N125+N126+N127</f>
        <v>13746</v>
      </c>
      <c r="O128" s="298">
        <f t="shared" ref="O128" si="230">+O125+O126+O127</f>
        <v>25337</v>
      </c>
      <c r="P128" s="298">
        <f t="shared" ref="P128" si="231">+P125+P126+P127</f>
        <v>7</v>
      </c>
      <c r="Q128" s="298">
        <f t="shared" ref="Q128" si="232">+Q125+Q126+Q127</f>
        <v>25344</v>
      </c>
      <c r="R128" s="298">
        <f t="shared" ref="R128" si="233">+R125+R126+R127</f>
        <v>12241</v>
      </c>
      <c r="S128" s="299">
        <f t="shared" ref="S128" si="234">+S125+S126+S127</f>
        <v>13294</v>
      </c>
      <c r="T128" s="298">
        <f t="shared" ref="T128" si="235">+T125+T126+T127</f>
        <v>25535</v>
      </c>
      <c r="U128" s="298">
        <f t="shared" ref="U128" si="236">+U125+U126+U127</f>
        <v>4</v>
      </c>
      <c r="V128" s="298">
        <f t="shared" ref="V128" si="237">+V125+V126+V127</f>
        <v>25539</v>
      </c>
      <c r="W128" s="301">
        <f t="shared" si="228"/>
        <v>0.76941287878788955</v>
      </c>
    </row>
    <row r="129" spans="1:27" s="197" customFormat="1" ht="14.25" thickTop="1" thickBot="1">
      <c r="A129" s="291"/>
      <c r="B129" s="292"/>
      <c r="C129" s="291"/>
      <c r="D129" s="291"/>
      <c r="E129" s="291"/>
      <c r="F129" s="291"/>
      <c r="G129" s="291"/>
      <c r="H129" s="291"/>
      <c r="I129" s="293"/>
      <c r="J129" s="291"/>
      <c r="L129" s="297" t="s">
        <v>92</v>
      </c>
      <c r="M129" s="298">
        <f>+M120+M124+M125+M126+M127</f>
        <v>35932</v>
      </c>
      <c r="N129" s="299">
        <f t="shared" ref="N129:V129" si="238">+N120+N124+N125+N126+N127</f>
        <v>43244</v>
      </c>
      <c r="O129" s="298">
        <f t="shared" si="238"/>
        <v>79176</v>
      </c>
      <c r="P129" s="298">
        <f t="shared" si="238"/>
        <v>9</v>
      </c>
      <c r="Q129" s="298">
        <f t="shared" si="238"/>
        <v>79185</v>
      </c>
      <c r="R129" s="298">
        <f t="shared" si="238"/>
        <v>35581</v>
      </c>
      <c r="S129" s="299">
        <f t="shared" si="238"/>
        <v>41276</v>
      </c>
      <c r="T129" s="298">
        <f t="shared" si="238"/>
        <v>76857</v>
      </c>
      <c r="U129" s="298">
        <f t="shared" si="238"/>
        <v>425</v>
      </c>
      <c r="V129" s="300">
        <f t="shared" si="238"/>
        <v>77282</v>
      </c>
      <c r="W129" s="301">
        <f>IF(Q129=0,0,((V129/Q129)-1)*100)</f>
        <v>-2.4032329355307191</v>
      </c>
      <c r="X129" s="199"/>
      <c r="Y129" s="296"/>
      <c r="Z129" s="296"/>
      <c r="AA129" s="260"/>
    </row>
    <row r="130" spans="1:27" ht="14.25" thickTop="1" thickBot="1">
      <c r="A130" s="291"/>
      <c r="B130" s="292"/>
      <c r="C130" s="291"/>
      <c r="D130" s="291"/>
      <c r="E130" s="291"/>
      <c r="F130" s="291"/>
      <c r="G130" s="291"/>
      <c r="H130" s="291"/>
      <c r="I130" s="293"/>
      <c r="J130" s="291"/>
      <c r="L130" s="297" t="s">
        <v>89</v>
      </c>
      <c r="M130" s="298">
        <f>+M116+M120+M124+M128</f>
        <v>48377</v>
      </c>
      <c r="N130" s="299">
        <f t="shared" ref="N130:V130" si="239">+N116+N120+N124+N128</f>
        <v>58360</v>
      </c>
      <c r="O130" s="298">
        <f t="shared" si="239"/>
        <v>106737</v>
      </c>
      <c r="P130" s="298">
        <f t="shared" si="239"/>
        <v>12</v>
      </c>
      <c r="Q130" s="300">
        <f t="shared" si="239"/>
        <v>106749</v>
      </c>
      <c r="R130" s="298">
        <f t="shared" si="239"/>
        <v>47202</v>
      </c>
      <c r="S130" s="299">
        <f t="shared" si="239"/>
        <v>55165</v>
      </c>
      <c r="T130" s="298">
        <f t="shared" si="239"/>
        <v>102367</v>
      </c>
      <c r="U130" s="298">
        <f t="shared" si="239"/>
        <v>435</v>
      </c>
      <c r="V130" s="300">
        <f t="shared" si="239"/>
        <v>102802</v>
      </c>
      <c r="W130" s="301">
        <f t="shared" ref="W130" si="240">IF(Q130=0,0,((V130/Q130)-1)*100)</f>
        <v>-3.6974585242016356</v>
      </c>
      <c r="Y130" s="296"/>
      <c r="Z130" s="296"/>
    </row>
    <row r="131" spans="1:27" ht="14.25" thickTop="1" thickBot="1">
      <c r="B131" s="292"/>
      <c r="C131" s="291"/>
      <c r="D131" s="291"/>
      <c r="E131" s="291"/>
      <c r="F131" s="291"/>
      <c r="G131" s="291"/>
      <c r="H131" s="291"/>
      <c r="I131" s="293"/>
      <c r="L131" s="282" t="s">
        <v>59</v>
      </c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316"/>
    </row>
    <row r="132" spans="1:27" ht="13.5" thickTop="1">
      <c r="B132" s="292"/>
      <c r="C132" s="291"/>
      <c r="D132" s="291"/>
      <c r="E132" s="291"/>
      <c r="F132" s="291"/>
      <c r="G132" s="291"/>
      <c r="H132" s="291"/>
      <c r="I132" s="293"/>
      <c r="L132" s="1632" t="s">
        <v>46</v>
      </c>
      <c r="M132" s="1633"/>
      <c r="N132" s="1633"/>
      <c r="O132" s="1633"/>
      <c r="P132" s="1633"/>
      <c r="Q132" s="1633"/>
      <c r="R132" s="1633"/>
      <c r="S132" s="1633"/>
      <c r="T132" s="1633"/>
      <c r="U132" s="1633"/>
      <c r="V132" s="1633"/>
      <c r="W132" s="1634"/>
    </row>
    <row r="133" spans="1:27" ht="18" thickBot="1">
      <c r="B133" s="292"/>
      <c r="C133" s="291"/>
      <c r="D133" s="291"/>
      <c r="E133" s="291"/>
      <c r="F133" s="291"/>
      <c r="G133" s="291"/>
      <c r="H133" s="291"/>
      <c r="I133" s="293"/>
      <c r="L133" s="1635" t="s">
        <v>47</v>
      </c>
      <c r="M133" s="1636"/>
      <c r="N133" s="1636"/>
      <c r="O133" s="1636"/>
      <c r="P133" s="1636"/>
      <c r="Q133" s="1636"/>
      <c r="R133" s="1636"/>
      <c r="S133" s="1636"/>
      <c r="T133" s="1636"/>
      <c r="U133" s="1636"/>
      <c r="V133" s="1636"/>
      <c r="W133" s="1637"/>
      <c r="Z133" s="317"/>
    </row>
    <row r="134" spans="1:27" ht="18.75" thickTop="1" thickBot="1">
      <c r="B134" s="292"/>
      <c r="C134" s="291"/>
      <c r="D134" s="291"/>
      <c r="E134" s="291"/>
      <c r="F134" s="291"/>
      <c r="G134" s="291"/>
      <c r="H134" s="291"/>
      <c r="I134" s="293"/>
      <c r="L134" s="200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284" t="s">
        <v>40</v>
      </c>
      <c r="Z134" s="318"/>
    </row>
    <row r="135" spans="1:27" ht="14.25" thickTop="1" thickBot="1">
      <c r="B135" s="200"/>
      <c r="C135" s="197"/>
      <c r="D135" s="197"/>
      <c r="E135" s="197"/>
      <c r="F135" s="197"/>
      <c r="G135" s="197"/>
      <c r="H135" s="197"/>
      <c r="I135" s="201"/>
      <c r="L135" s="202"/>
      <c r="M135" s="1644" t="s">
        <v>90</v>
      </c>
      <c r="N135" s="1645"/>
      <c r="O135" s="1645"/>
      <c r="P135" s="1645"/>
      <c r="Q135" s="1646"/>
      <c r="R135" s="1644" t="s">
        <v>91</v>
      </c>
      <c r="S135" s="1645"/>
      <c r="T135" s="1645"/>
      <c r="U135" s="1645"/>
      <c r="V135" s="1646"/>
      <c r="W135" s="203" t="s">
        <v>4</v>
      </c>
    </row>
    <row r="136" spans="1:27" ht="18" thickTop="1">
      <c r="B136" s="292"/>
      <c r="C136" s="291"/>
      <c r="D136" s="291"/>
      <c r="E136" s="291"/>
      <c r="F136" s="291"/>
      <c r="G136" s="291"/>
      <c r="H136" s="291"/>
      <c r="I136" s="293"/>
      <c r="L136" s="204" t="s">
        <v>5</v>
      </c>
      <c r="M136" s="205"/>
      <c r="N136" s="209"/>
      <c r="O136" s="285"/>
      <c r="P136" s="211"/>
      <c r="Q136" s="286"/>
      <c r="R136" s="205"/>
      <c r="S136" s="209"/>
      <c r="T136" s="285"/>
      <c r="U136" s="211"/>
      <c r="V136" s="286"/>
      <c r="W136" s="208" t="s">
        <v>6</v>
      </c>
      <c r="Z136" s="318"/>
    </row>
    <row r="137" spans="1:27" ht="13.5" thickBot="1">
      <c r="B137" s="292"/>
      <c r="C137" s="291"/>
      <c r="D137" s="291"/>
      <c r="E137" s="291"/>
      <c r="F137" s="291"/>
      <c r="G137" s="291"/>
      <c r="H137" s="291"/>
      <c r="I137" s="293"/>
      <c r="L137" s="212"/>
      <c r="M137" s="217" t="s">
        <v>41</v>
      </c>
      <c r="N137" s="218" t="s">
        <v>42</v>
      </c>
      <c r="O137" s="287" t="s">
        <v>43</v>
      </c>
      <c r="P137" s="220" t="s">
        <v>13</v>
      </c>
      <c r="Q137" s="288" t="s">
        <v>9</v>
      </c>
      <c r="R137" s="217" t="s">
        <v>41</v>
      </c>
      <c r="S137" s="218" t="s">
        <v>42</v>
      </c>
      <c r="T137" s="287" t="s">
        <v>43</v>
      </c>
      <c r="U137" s="220" t="s">
        <v>13</v>
      </c>
      <c r="V137" s="288" t="s">
        <v>9</v>
      </c>
      <c r="W137" s="216"/>
    </row>
    <row r="138" spans="1:27" ht="4.5" customHeight="1" thickTop="1">
      <c r="B138" s="292"/>
      <c r="C138" s="291"/>
      <c r="D138" s="291"/>
      <c r="E138" s="291"/>
      <c r="F138" s="291"/>
      <c r="G138" s="291"/>
      <c r="H138" s="291"/>
      <c r="I138" s="293"/>
      <c r="L138" s="204"/>
      <c r="M138" s="225"/>
      <c r="N138" s="226"/>
      <c r="O138" s="289"/>
      <c r="P138" s="228"/>
      <c r="Q138" s="290"/>
      <c r="R138" s="225"/>
      <c r="S138" s="226"/>
      <c r="T138" s="289"/>
      <c r="U138" s="228"/>
      <c r="V138" s="290"/>
      <c r="W138" s="230"/>
    </row>
    <row r="139" spans="1:27">
      <c r="B139" s="292"/>
      <c r="C139" s="291"/>
      <c r="D139" s="291"/>
      <c r="E139" s="291"/>
      <c r="F139" s="291"/>
      <c r="G139" s="291"/>
      <c r="H139" s="291"/>
      <c r="I139" s="293"/>
      <c r="L139" s="204" t="s">
        <v>14</v>
      </c>
      <c r="M139" s="236">
        <f t="shared" ref="M139:N141" si="241">+M87+M113</f>
        <v>51788</v>
      </c>
      <c r="N139" s="237">
        <f t="shared" si="241"/>
        <v>66005</v>
      </c>
      <c r="O139" s="294">
        <f>+M139+N139</f>
        <v>117793</v>
      </c>
      <c r="P139" s="239">
        <f>+P87+P113</f>
        <v>4262</v>
      </c>
      <c r="Q139" s="295">
        <f>+O139+P139</f>
        <v>122055</v>
      </c>
      <c r="R139" s="236">
        <f t="shared" ref="R139:S141" si="242">+R87+R113</f>
        <v>58424</v>
      </c>
      <c r="S139" s="237">
        <f t="shared" si="242"/>
        <v>73032</v>
      </c>
      <c r="T139" s="294">
        <f>+R139+S139</f>
        <v>131456</v>
      </c>
      <c r="U139" s="239">
        <f>+U87+U113</f>
        <v>4116</v>
      </c>
      <c r="V139" s="295">
        <f>+T139+U139</f>
        <v>135572</v>
      </c>
      <c r="W139" s="235">
        <f t="shared" ref="W139:W147" si="243">IF(Q139=0,0,((V139/Q139)-1)*100)</f>
        <v>11.074515587235268</v>
      </c>
      <c r="Z139" s="296"/>
    </row>
    <row r="140" spans="1:27">
      <c r="B140" s="292"/>
      <c r="C140" s="291"/>
      <c r="D140" s="291"/>
      <c r="E140" s="291"/>
      <c r="F140" s="291"/>
      <c r="G140" s="291"/>
      <c r="H140" s="291"/>
      <c r="I140" s="293"/>
      <c r="L140" s="204" t="s">
        <v>15</v>
      </c>
      <c r="M140" s="236">
        <f t="shared" si="241"/>
        <v>51375</v>
      </c>
      <c r="N140" s="237">
        <f t="shared" si="241"/>
        <v>66708</v>
      </c>
      <c r="O140" s="294">
        <f t="shared" ref="O140:O141" si="244">+M140+N140</f>
        <v>118083</v>
      </c>
      <c r="P140" s="239">
        <f>+P88+P114</f>
        <v>3945</v>
      </c>
      <c r="Q140" s="295">
        <f t="shared" ref="Q140:Q141" si="245">+O140+P140</f>
        <v>122028</v>
      </c>
      <c r="R140" s="236">
        <f t="shared" si="242"/>
        <v>58872</v>
      </c>
      <c r="S140" s="237">
        <f t="shared" si="242"/>
        <v>73582</v>
      </c>
      <c r="T140" s="294">
        <f t="shared" ref="T140:T141" si="246">+R140+S140</f>
        <v>132454</v>
      </c>
      <c r="U140" s="239">
        <f>+U88+U114</f>
        <v>4497</v>
      </c>
      <c r="V140" s="295">
        <f t="shared" ref="V140:V141" si="247">+T140+U140</f>
        <v>136951</v>
      </c>
      <c r="W140" s="235">
        <f t="shared" si="243"/>
        <v>12.229160520536265</v>
      </c>
      <c r="Z140" s="296"/>
    </row>
    <row r="141" spans="1:27" ht="13.5" thickBot="1">
      <c r="B141" s="292"/>
      <c r="C141" s="291"/>
      <c r="D141" s="291"/>
      <c r="E141" s="291"/>
      <c r="F141" s="291"/>
      <c r="G141" s="291"/>
      <c r="H141" s="291"/>
      <c r="I141" s="293"/>
      <c r="L141" s="212" t="s">
        <v>16</v>
      </c>
      <c r="M141" s="236">
        <f t="shared" si="241"/>
        <v>49642</v>
      </c>
      <c r="N141" s="237">
        <f t="shared" si="241"/>
        <v>64605</v>
      </c>
      <c r="O141" s="294">
        <f t="shared" si="244"/>
        <v>114247</v>
      </c>
      <c r="P141" s="239">
        <f>+P89+P115</f>
        <v>3887</v>
      </c>
      <c r="Q141" s="295">
        <f t="shared" si="245"/>
        <v>118134</v>
      </c>
      <c r="R141" s="236">
        <f t="shared" si="242"/>
        <v>59417</v>
      </c>
      <c r="S141" s="237">
        <f t="shared" si="242"/>
        <v>73381</v>
      </c>
      <c r="T141" s="294">
        <f t="shared" si="246"/>
        <v>132798</v>
      </c>
      <c r="U141" s="239">
        <f>+U89+U115</f>
        <v>4690</v>
      </c>
      <c r="V141" s="295">
        <f t="shared" si="247"/>
        <v>137488</v>
      </c>
      <c r="W141" s="235">
        <f t="shared" si="243"/>
        <v>16.383090388880419</v>
      </c>
      <c r="Z141" s="296"/>
    </row>
    <row r="142" spans="1:27" ht="14.25" thickTop="1" thickBot="1">
      <c r="B142" s="292"/>
      <c r="C142" s="291"/>
      <c r="D142" s="291"/>
      <c r="E142" s="291"/>
      <c r="F142" s="291"/>
      <c r="G142" s="291"/>
      <c r="H142" s="291"/>
      <c r="I142" s="293"/>
      <c r="L142" s="297" t="s">
        <v>17</v>
      </c>
      <c r="M142" s="298">
        <f t="shared" ref="M142:Q142" si="248">+M139+M140+M141</f>
        <v>152805</v>
      </c>
      <c r="N142" s="299">
        <f t="shared" si="248"/>
        <v>197318</v>
      </c>
      <c r="O142" s="298">
        <f t="shared" si="248"/>
        <v>350123</v>
      </c>
      <c r="P142" s="298">
        <f t="shared" si="248"/>
        <v>12094</v>
      </c>
      <c r="Q142" s="300">
        <f t="shared" si="248"/>
        <v>362217</v>
      </c>
      <c r="R142" s="298">
        <f t="shared" ref="R142:V142" si="249">+R139+R140+R141</f>
        <v>176713</v>
      </c>
      <c r="S142" s="299">
        <f t="shared" si="249"/>
        <v>219995</v>
      </c>
      <c r="T142" s="298">
        <f t="shared" si="249"/>
        <v>396708</v>
      </c>
      <c r="U142" s="298">
        <f t="shared" si="249"/>
        <v>13303</v>
      </c>
      <c r="V142" s="300">
        <f t="shared" si="249"/>
        <v>410011</v>
      </c>
      <c r="W142" s="301">
        <f t="shared" si="243"/>
        <v>13.194852809227609</v>
      </c>
      <c r="Y142" s="296"/>
      <c r="Z142" s="296"/>
    </row>
    <row r="143" spans="1:27" ht="13.5" thickTop="1">
      <c r="B143" s="292"/>
      <c r="C143" s="291"/>
      <c r="D143" s="291"/>
      <c r="E143" s="291"/>
      <c r="F143" s="291"/>
      <c r="G143" s="291"/>
      <c r="H143" s="291"/>
      <c r="I143" s="293"/>
      <c r="L143" s="204" t="s">
        <v>18</v>
      </c>
      <c r="M143" s="236">
        <f t="shared" ref="M143:N145" si="250">+M91+M117</f>
        <v>49393</v>
      </c>
      <c r="N143" s="237">
        <f t="shared" si="250"/>
        <v>60575</v>
      </c>
      <c r="O143" s="294">
        <f t="shared" ref="O143" si="251">+M143+N143</f>
        <v>109968</v>
      </c>
      <c r="P143" s="239">
        <f>+P91+P117</f>
        <v>4092</v>
      </c>
      <c r="Q143" s="295">
        <f t="shared" ref="Q143" si="252">+O143+P143</f>
        <v>114060</v>
      </c>
      <c r="R143" s="236">
        <f t="shared" ref="R143:S145" si="253">+R91+R117</f>
        <v>55883</v>
      </c>
      <c r="S143" s="237">
        <f t="shared" si="253"/>
        <v>65782</v>
      </c>
      <c r="T143" s="294">
        <f t="shared" ref="T143" si="254">+R143+S143</f>
        <v>121665</v>
      </c>
      <c r="U143" s="239">
        <f>+U91+U117</f>
        <v>4032</v>
      </c>
      <c r="V143" s="295">
        <f t="shared" ref="V143" si="255">+T143+U143</f>
        <v>125697</v>
      </c>
      <c r="W143" s="235">
        <f t="shared" si="243"/>
        <v>10.202524986849038</v>
      </c>
      <c r="Y143" s="296"/>
      <c r="Z143" s="296"/>
    </row>
    <row r="144" spans="1:27">
      <c r="B144" s="292"/>
      <c r="C144" s="291"/>
      <c r="D144" s="291"/>
      <c r="E144" s="291"/>
      <c r="F144" s="291"/>
      <c r="G144" s="291"/>
      <c r="H144" s="291"/>
      <c r="I144" s="293"/>
      <c r="L144" s="204" t="s">
        <v>19</v>
      </c>
      <c r="M144" s="236">
        <f t="shared" si="250"/>
        <v>45921</v>
      </c>
      <c r="N144" s="237">
        <f t="shared" si="250"/>
        <v>58570</v>
      </c>
      <c r="O144" s="294">
        <f>+M144+N144</f>
        <v>104491</v>
      </c>
      <c r="P144" s="239">
        <f>+P92+P118</f>
        <v>3213</v>
      </c>
      <c r="Q144" s="295">
        <f>+O144+P144</f>
        <v>107704</v>
      </c>
      <c r="R144" s="236">
        <f t="shared" si="253"/>
        <v>51056</v>
      </c>
      <c r="S144" s="237">
        <f t="shared" si="253"/>
        <v>64696</v>
      </c>
      <c r="T144" s="294">
        <f>+R144+S144</f>
        <v>115752</v>
      </c>
      <c r="U144" s="239">
        <f>+U92+U118</f>
        <v>3675</v>
      </c>
      <c r="V144" s="295">
        <f>+T144+U144</f>
        <v>119427</v>
      </c>
      <c r="W144" s="235">
        <f>IF(Q144=0,0,((V144/Q144)-1)*100)</f>
        <v>10.884461115650289</v>
      </c>
      <c r="Y144" s="296"/>
      <c r="Z144" s="296"/>
    </row>
    <row r="145" spans="1:27" ht="13.5" thickBot="1">
      <c r="B145" s="292"/>
      <c r="C145" s="291"/>
      <c r="D145" s="291"/>
      <c r="E145" s="291"/>
      <c r="F145" s="291"/>
      <c r="G145" s="291"/>
      <c r="H145" s="291"/>
      <c r="I145" s="293"/>
      <c r="L145" s="204" t="s">
        <v>20</v>
      </c>
      <c r="M145" s="236">
        <f t="shared" si="250"/>
        <v>55395</v>
      </c>
      <c r="N145" s="237">
        <f t="shared" si="250"/>
        <v>68664</v>
      </c>
      <c r="O145" s="294">
        <f>+M145+N145</f>
        <v>124059</v>
      </c>
      <c r="P145" s="239">
        <f>+P93+P119</f>
        <v>3946</v>
      </c>
      <c r="Q145" s="295">
        <f>+O145+P145</f>
        <v>128005</v>
      </c>
      <c r="R145" s="236">
        <f t="shared" si="253"/>
        <v>63466</v>
      </c>
      <c r="S145" s="237">
        <f t="shared" si="253"/>
        <v>77456</v>
      </c>
      <c r="T145" s="294">
        <f>+R145+S145</f>
        <v>140922</v>
      </c>
      <c r="U145" s="239">
        <f>+U93+U119</f>
        <v>4574</v>
      </c>
      <c r="V145" s="295">
        <f>+T145+U145</f>
        <v>145496</v>
      </c>
      <c r="W145" s="235">
        <f>IF(Q145=0,0,((V145/Q145)-1)*100)</f>
        <v>13.664309987891098</v>
      </c>
      <c r="Y145" s="296"/>
      <c r="Z145" s="296"/>
    </row>
    <row r="146" spans="1:27" ht="14.25" thickTop="1" thickBot="1">
      <c r="A146" s="291"/>
      <c r="B146" s="292"/>
      <c r="C146" s="291"/>
      <c r="D146" s="291"/>
      <c r="E146" s="291"/>
      <c r="F146" s="291"/>
      <c r="G146" s="291"/>
      <c r="H146" s="291"/>
      <c r="I146" s="293"/>
      <c r="J146" s="291"/>
      <c r="L146" s="297" t="s">
        <v>87</v>
      </c>
      <c r="M146" s="298">
        <f>+M143+M144+M145</f>
        <v>150709</v>
      </c>
      <c r="N146" s="299">
        <f t="shared" ref="N146" si="256">+N143+N144+N145</f>
        <v>187809</v>
      </c>
      <c r="O146" s="298">
        <f t="shared" ref="O146" si="257">+O143+O144+O145</f>
        <v>338518</v>
      </c>
      <c r="P146" s="298">
        <f t="shared" ref="P146" si="258">+P143+P144+P145</f>
        <v>11251</v>
      </c>
      <c r="Q146" s="300">
        <f t="shared" ref="Q146" si="259">+Q143+Q144+Q145</f>
        <v>349769</v>
      </c>
      <c r="R146" s="298">
        <f t="shared" ref="R146" si="260">+R143+R144+R145</f>
        <v>170405</v>
      </c>
      <c r="S146" s="299">
        <f t="shared" ref="S146" si="261">+S143+S144+S145</f>
        <v>207934</v>
      </c>
      <c r="T146" s="298">
        <f t="shared" ref="T146" si="262">+T143+T144+T145</f>
        <v>378339</v>
      </c>
      <c r="U146" s="298">
        <f t="shared" ref="U146" si="263">+U143+U144+U145</f>
        <v>12281</v>
      </c>
      <c r="V146" s="300">
        <f t="shared" ref="V146" si="264">+V143+V144+V145</f>
        <v>390620</v>
      </c>
      <c r="W146" s="301">
        <f t="shared" ref="W146" si="265">IF(Q146=0,0,((V146/Q146)-1)*100)</f>
        <v>11.679422704699395</v>
      </c>
      <c r="Y146" s="296"/>
      <c r="Z146" s="296"/>
    </row>
    <row r="147" spans="1:27" ht="13.5" thickTop="1">
      <c r="B147" s="292"/>
      <c r="C147" s="291"/>
      <c r="D147" s="291"/>
      <c r="E147" s="291"/>
      <c r="F147" s="291"/>
      <c r="G147" s="291"/>
      <c r="H147" s="291"/>
      <c r="I147" s="293"/>
      <c r="L147" s="204" t="s">
        <v>21</v>
      </c>
      <c r="M147" s="236">
        <f t="shared" ref="M147:N149" si="266">+M95+M121</f>
        <v>47429</v>
      </c>
      <c r="N147" s="237">
        <f t="shared" si="266"/>
        <v>63468</v>
      </c>
      <c r="O147" s="294">
        <f t="shared" ref="O147" si="267">+M147+N147</f>
        <v>110897</v>
      </c>
      <c r="P147" s="239">
        <f>+P95+P121</f>
        <v>3941</v>
      </c>
      <c r="Q147" s="295">
        <f t="shared" ref="Q147" si="268">+O147+P147</f>
        <v>114838</v>
      </c>
      <c r="R147" s="236">
        <f t="shared" ref="R147:S149" si="269">+R95+R121</f>
        <v>53806</v>
      </c>
      <c r="S147" s="237">
        <f t="shared" si="269"/>
        <v>70742</v>
      </c>
      <c r="T147" s="294">
        <f t="shared" ref="T147" si="270">+R147+S147</f>
        <v>124548</v>
      </c>
      <c r="U147" s="239">
        <f>+U95+U121</f>
        <v>3933</v>
      </c>
      <c r="V147" s="295">
        <f t="shared" ref="V147" si="271">+T147+U147</f>
        <v>128481</v>
      </c>
      <c r="W147" s="235">
        <f t="shared" si="243"/>
        <v>11.880213866490186</v>
      </c>
      <c r="Y147" s="296"/>
      <c r="Z147" s="296"/>
    </row>
    <row r="148" spans="1:27">
      <c r="B148" s="292"/>
      <c r="C148" s="291"/>
      <c r="D148" s="291"/>
      <c r="E148" s="291"/>
      <c r="F148" s="291"/>
      <c r="G148" s="291"/>
      <c r="H148" s="291"/>
      <c r="I148" s="293"/>
      <c r="L148" s="204" t="s">
        <v>88</v>
      </c>
      <c r="M148" s="236">
        <f t="shared" si="266"/>
        <v>48063</v>
      </c>
      <c r="N148" s="237">
        <f t="shared" si="266"/>
        <v>68293</v>
      </c>
      <c r="O148" s="294">
        <f>+M148+N148</f>
        <v>116356</v>
      </c>
      <c r="P148" s="239">
        <f>+P96+P122</f>
        <v>3619</v>
      </c>
      <c r="Q148" s="295">
        <f>+O148+P148</f>
        <v>119975</v>
      </c>
      <c r="R148" s="236">
        <f t="shared" si="269"/>
        <v>54604</v>
      </c>
      <c r="S148" s="237">
        <f t="shared" si="269"/>
        <v>74291</v>
      </c>
      <c r="T148" s="294">
        <f>+R148+S148</f>
        <v>128895</v>
      </c>
      <c r="U148" s="239">
        <f>+U96+U122</f>
        <v>3744</v>
      </c>
      <c r="V148" s="295">
        <f>+T148+U148</f>
        <v>132639</v>
      </c>
      <c r="W148" s="235">
        <f t="shared" ref="W148" si="272">IF(Q148=0,0,((V148/Q148)-1)*100)</f>
        <v>10.555532402583868</v>
      </c>
      <c r="Y148" s="296"/>
      <c r="Z148" s="296"/>
    </row>
    <row r="149" spans="1:27" ht="13.5" thickBot="1">
      <c r="B149" s="292"/>
      <c r="C149" s="291"/>
      <c r="D149" s="291"/>
      <c r="E149" s="291"/>
      <c r="F149" s="291"/>
      <c r="G149" s="291"/>
      <c r="H149" s="291"/>
      <c r="I149" s="293"/>
      <c r="L149" s="204" t="s">
        <v>22</v>
      </c>
      <c r="M149" s="236">
        <f t="shared" si="266"/>
        <v>50422</v>
      </c>
      <c r="N149" s="237">
        <f t="shared" si="266"/>
        <v>64674</v>
      </c>
      <c r="O149" s="302">
        <f>+M149+N149</f>
        <v>115096</v>
      </c>
      <c r="P149" s="264">
        <f>+P97+P123</f>
        <v>3611</v>
      </c>
      <c r="Q149" s="295">
        <f>+O149+P149</f>
        <v>118707</v>
      </c>
      <c r="R149" s="236">
        <f t="shared" si="269"/>
        <v>54790</v>
      </c>
      <c r="S149" s="237">
        <f t="shared" si="269"/>
        <v>70791</v>
      </c>
      <c r="T149" s="302">
        <f>+R149+S149</f>
        <v>125581</v>
      </c>
      <c r="U149" s="264">
        <f>+U97+U123</f>
        <v>3590</v>
      </c>
      <c r="V149" s="295">
        <f>+T149+U149</f>
        <v>129171</v>
      </c>
      <c r="W149" s="235">
        <f>IF(Q149=0,0,((V149/Q149)-1)*100)</f>
        <v>8.814981424852796</v>
      </c>
      <c r="Y149" s="296"/>
      <c r="Z149" s="296"/>
    </row>
    <row r="150" spans="1:27" ht="14.25" thickTop="1" thickBot="1">
      <c r="A150" s="291"/>
      <c r="B150" s="292"/>
      <c r="C150" s="291"/>
      <c r="D150" s="291"/>
      <c r="E150" s="291"/>
      <c r="F150" s="291"/>
      <c r="G150" s="291"/>
      <c r="H150" s="291"/>
      <c r="I150" s="293"/>
      <c r="J150" s="291"/>
      <c r="L150" s="303" t="s">
        <v>60</v>
      </c>
      <c r="M150" s="304">
        <f>+M147+M148+M149</f>
        <v>145914</v>
      </c>
      <c r="N150" s="304">
        <f t="shared" ref="N150" si="273">+N147+N148+N149</f>
        <v>196435</v>
      </c>
      <c r="O150" s="305">
        <f t="shared" ref="O150" si="274">+O147+O148+O149</f>
        <v>342349</v>
      </c>
      <c r="P150" s="305">
        <f t="shared" ref="P150" si="275">+P147+P148+P149</f>
        <v>11171</v>
      </c>
      <c r="Q150" s="305">
        <f t="shared" ref="Q150" si="276">+Q147+Q148+Q149</f>
        <v>353520</v>
      </c>
      <c r="R150" s="304">
        <f t="shared" ref="R150" si="277">+R147+R148+R149</f>
        <v>163200</v>
      </c>
      <c r="S150" s="304">
        <f t="shared" ref="S150" si="278">+S147+S148+S149</f>
        <v>215824</v>
      </c>
      <c r="T150" s="305">
        <f t="shared" ref="T150" si="279">+T147+T148+T149</f>
        <v>379024</v>
      </c>
      <c r="U150" s="305">
        <f t="shared" ref="U150" si="280">+U147+U148+U149</f>
        <v>11267</v>
      </c>
      <c r="V150" s="305">
        <f t="shared" ref="V150" si="281">+V147+V148+V149</f>
        <v>390291</v>
      </c>
      <c r="W150" s="306">
        <f>IF(Q150=0,0,((V150/Q150)-1)*100)</f>
        <v>10.401391717583163</v>
      </c>
      <c r="Y150" s="296"/>
      <c r="Z150" s="296"/>
    </row>
    <row r="151" spans="1:27" ht="13.5" thickTop="1">
      <c r="A151" s="291"/>
      <c r="B151" s="292"/>
      <c r="C151" s="291"/>
      <c r="D151" s="291"/>
      <c r="E151" s="291"/>
      <c r="F151" s="291"/>
      <c r="G151" s="291"/>
      <c r="H151" s="291"/>
      <c r="I151" s="293"/>
      <c r="J151" s="291"/>
      <c r="L151" s="204" t="s">
        <v>24</v>
      </c>
      <c r="M151" s="236">
        <f t="shared" ref="M151:N153" si="282">+M99+M125</f>
        <v>52472</v>
      </c>
      <c r="N151" s="237">
        <f t="shared" si="282"/>
        <v>62765</v>
      </c>
      <c r="O151" s="302">
        <f>+M151+N151</f>
        <v>115237</v>
      </c>
      <c r="P151" s="275">
        <f>+P99+P125</f>
        <v>3798</v>
      </c>
      <c r="Q151" s="295">
        <f>+O151+P151</f>
        <v>119035</v>
      </c>
      <c r="R151" s="236">
        <f t="shared" ref="R151:S153" si="283">+R99+R125</f>
        <v>59638</v>
      </c>
      <c r="S151" s="237">
        <f t="shared" si="283"/>
        <v>69736</v>
      </c>
      <c r="T151" s="302">
        <f>+R151+S151</f>
        <v>129374</v>
      </c>
      <c r="U151" s="275">
        <f>+U99+U125</f>
        <v>4076</v>
      </c>
      <c r="V151" s="295">
        <f>+T151+U151</f>
        <v>133450</v>
      </c>
      <c r="W151" s="235">
        <f>IF(Q151=0,0,((V151/Q151)-1)*100)</f>
        <v>12.109883647666653</v>
      </c>
    </row>
    <row r="152" spans="1:27">
      <c r="A152" s="291"/>
      <c r="B152" s="319"/>
      <c r="C152" s="320"/>
      <c r="D152" s="320"/>
      <c r="E152" s="321"/>
      <c r="F152" s="320"/>
      <c r="G152" s="320"/>
      <c r="H152" s="321"/>
      <c r="I152" s="322"/>
      <c r="J152" s="291"/>
      <c r="L152" s="204" t="s">
        <v>25</v>
      </c>
      <c r="M152" s="236">
        <f t="shared" si="282"/>
        <v>52516</v>
      </c>
      <c r="N152" s="237">
        <f t="shared" si="282"/>
        <v>65398</v>
      </c>
      <c r="O152" s="302">
        <f>+M152+N152</f>
        <v>117914</v>
      </c>
      <c r="P152" s="239">
        <f>+P100+P126</f>
        <v>3890</v>
      </c>
      <c r="Q152" s="295">
        <f>+O152+P152</f>
        <v>121804</v>
      </c>
      <c r="R152" s="236">
        <f t="shared" si="283"/>
        <v>61022</v>
      </c>
      <c r="S152" s="237">
        <f t="shared" si="283"/>
        <v>74394</v>
      </c>
      <c r="T152" s="302">
        <f>+R152+S152</f>
        <v>135416</v>
      </c>
      <c r="U152" s="239">
        <f>+U100+U126</f>
        <v>4261</v>
      </c>
      <c r="V152" s="295">
        <f>+T152+U152</f>
        <v>139677</v>
      </c>
      <c r="W152" s="235">
        <f t="shared" ref="W152" si="284">IF(Q152=0,0,((V152/Q152)-1)*100)</f>
        <v>14.673573938458517</v>
      </c>
    </row>
    <row r="153" spans="1:27" ht="16.5" customHeight="1" thickBot="1">
      <c r="A153" s="309"/>
      <c r="B153" s="313"/>
      <c r="C153" s="314"/>
      <c r="D153" s="314"/>
      <c r="E153" s="314"/>
      <c r="F153" s="314"/>
      <c r="G153" s="314"/>
      <c r="H153" s="314"/>
      <c r="I153" s="315"/>
      <c r="J153" s="309"/>
      <c r="K153" s="309"/>
      <c r="L153" s="204" t="s">
        <v>26</v>
      </c>
      <c r="M153" s="236">
        <f t="shared" si="282"/>
        <v>55439</v>
      </c>
      <c r="N153" s="237">
        <f t="shared" si="282"/>
        <v>69830</v>
      </c>
      <c r="O153" s="302">
        <f t="shared" ref="O153" si="285">+M153+N153</f>
        <v>125269</v>
      </c>
      <c r="P153" s="239">
        <f>+P101+P127</f>
        <v>3647</v>
      </c>
      <c r="Q153" s="295">
        <f t="shared" ref="Q153" si="286">+O153+P153</f>
        <v>128916</v>
      </c>
      <c r="R153" s="236">
        <f t="shared" si="283"/>
        <v>62856</v>
      </c>
      <c r="S153" s="237">
        <f t="shared" si="283"/>
        <v>75455</v>
      </c>
      <c r="T153" s="302">
        <f t="shared" ref="T153" si="287">+R153+S153</f>
        <v>138311</v>
      </c>
      <c r="U153" s="239">
        <f>+U101+U127</f>
        <v>4028</v>
      </c>
      <c r="V153" s="295">
        <f t="shared" ref="V153" si="288">+T153+U153</f>
        <v>142339</v>
      </c>
      <c r="W153" s="235">
        <f>IF(Q153=0,0,((V153/Q153)-1)*100)</f>
        <v>10.412206397964564</v>
      </c>
    </row>
    <row r="154" spans="1:27" ht="14.25" thickTop="1" thickBot="1">
      <c r="A154" s="291"/>
      <c r="B154" s="292"/>
      <c r="C154" s="291"/>
      <c r="D154" s="291"/>
      <c r="E154" s="291"/>
      <c r="F154" s="291"/>
      <c r="G154" s="291"/>
      <c r="H154" s="291"/>
      <c r="I154" s="293"/>
      <c r="J154" s="291"/>
      <c r="L154" s="297" t="s">
        <v>27</v>
      </c>
      <c r="M154" s="298">
        <f>+M151+M152+M153</f>
        <v>160427</v>
      </c>
      <c r="N154" s="299">
        <f t="shared" ref="N154" si="289">+N151+N152+N153</f>
        <v>197993</v>
      </c>
      <c r="O154" s="298">
        <f t="shared" ref="O154" si="290">+O151+O152+O153</f>
        <v>358420</v>
      </c>
      <c r="P154" s="298">
        <f t="shared" ref="P154" si="291">+P151+P152+P153</f>
        <v>11335</v>
      </c>
      <c r="Q154" s="298">
        <f t="shared" ref="Q154" si="292">+Q151+Q152+Q153</f>
        <v>369755</v>
      </c>
      <c r="R154" s="298">
        <f t="shared" ref="R154" si="293">+R151+R152+R153</f>
        <v>183516</v>
      </c>
      <c r="S154" s="299">
        <f t="shared" ref="S154" si="294">+S151+S152+S153</f>
        <v>219585</v>
      </c>
      <c r="T154" s="298">
        <f t="shared" ref="T154" si="295">+T151+T152+T153</f>
        <v>403101</v>
      </c>
      <c r="U154" s="298">
        <f t="shared" ref="U154" si="296">+U151+U152+U153</f>
        <v>12365</v>
      </c>
      <c r="V154" s="298">
        <f t="shared" ref="V154" si="297">+V151+V152+V153</f>
        <v>415466</v>
      </c>
      <c r="W154" s="301">
        <f t="shared" ref="W154" si="298">IF(Q154=0,0,((V154/Q154)-1)*100)</f>
        <v>12.362510310881536</v>
      </c>
    </row>
    <row r="155" spans="1:27" s="197" customFormat="1" ht="14.25" thickTop="1" thickBot="1">
      <c r="A155" s="291"/>
      <c r="B155" s="292"/>
      <c r="C155" s="291"/>
      <c r="D155" s="291"/>
      <c r="E155" s="291"/>
      <c r="F155" s="291"/>
      <c r="G155" s="291"/>
      <c r="H155" s="291"/>
      <c r="I155" s="293"/>
      <c r="J155" s="291"/>
      <c r="L155" s="297" t="s">
        <v>92</v>
      </c>
      <c r="M155" s="298">
        <f>+M146+M150+M151+M152+M153</f>
        <v>457050</v>
      </c>
      <c r="N155" s="299">
        <f t="shared" ref="N155:V155" si="299">+N146+N150+N151+N152+N153</f>
        <v>582237</v>
      </c>
      <c r="O155" s="298">
        <f t="shared" si="299"/>
        <v>1039287</v>
      </c>
      <c r="P155" s="298">
        <f t="shared" si="299"/>
        <v>33757</v>
      </c>
      <c r="Q155" s="298">
        <f t="shared" si="299"/>
        <v>1073044</v>
      </c>
      <c r="R155" s="298">
        <f t="shared" si="299"/>
        <v>517121</v>
      </c>
      <c r="S155" s="299">
        <f t="shared" si="299"/>
        <v>643343</v>
      </c>
      <c r="T155" s="298">
        <f t="shared" si="299"/>
        <v>1160464</v>
      </c>
      <c r="U155" s="298">
        <f t="shared" si="299"/>
        <v>35913</v>
      </c>
      <c r="V155" s="300">
        <f t="shared" si="299"/>
        <v>1196377</v>
      </c>
      <c r="W155" s="301">
        <f>IF(Q155=0,0,((V155/Q155)-1)*100)</f>
        <v>11.493750489262332</v>
      </c>
      <c r="X155" s="199"/>
      <c r="Y155" s="296"/>
      <c r="Z155" s="296"/>
      <c r="AA155" s="260"/>
    </row>
    <row r="156" spans="1:27" ht="14.25" thickTop="1" thickBot="1">
      <c r="A156" s="291"/>
      <c r="B156" s="292"/>
      <c r="C156" s="291"/>
      <c r="D156" s="291"/>
      <c r="E156" s="291"/>
      <c r="F156" s="291"/>
      <c r="G156" s="291"/>
      <c r="H156" s="291"/>
      <c r="I156" s="293"/>
      <c r="J156" s="291"/>
      <c r="L156" s="297" t="s">
        <v>89</v>
      </c>
      <c r="M156" s="298">
        <f>+M142+M146+M150+M154</f>
        <v>609855</v>
      </c>
      <c r="N156" s="299">
        <f t="shared" ref="N156:V156" si="300">+N142+N146+N150+N154</f>
        <v>779555</v>
      </c>
      <c r="O156" s="298">
        <f t="shared" si="300"/>
        <v>1389410</v>
      </c>
      <c r="P156" s="298">
        <f t="shared" si="300"/>
        <v>45851</v>
      </c>
      <c r="Q156" s="300">
        <f t="shared" si="300"/>
        <v>1435261</v>
      </c>
      <c r="R156" s="298">
        <f t="shared" si="300"/>
        <v>693834</v>
      </c>
      <c r="S156" s="299">
        <f t="shared" si="300"/>
        <v>863338</v>
      </c>
      <c r="T156" s="298">
        <f t="shared" si="300"/>
        <v>1557172</v>
      </c>
      <c r="U156" s="298">
        <f t="shared" si="300"/>
        <v>49216</v>
      </c>
      <c r="V156" s="300">
        <f t="shared" si="300"/>
        <v>1606388</v>
      </c>
      <c r="W156" s="301">
        <f t="shared" ref="W156" si="301">IF(Q156=0,0,((V156/Q156)-1)*100)</f>
        <v>11.923057896786716</v>
      </c>
      <c r="Y156" s="296"/>
      <c r="Z156" s="296"/>
    </row>
    <row r="157" spans="1:27" ht="14.25" thickTop="1" thickBot="1">
      <c r="B157" s="292"/>
      <c r="C157" s="291"/>
      <c r="D157" s="291"/>
      <c r="E157" s="291"/>
      <c r="F157" s="291"/>
      <c r="G157" s="291"/>
      <c r="H157" s="291"/>
      <c r="I157" s="293"/>
      <c r="L157" s="282" t="s">
        <v>59</v>
      </c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201"/>
      <c r="Y157" s="296"/>
      <c r="Z157" s="296"/>
    </row>
    <row r="158" spans="1:27" ht="13.5" thickTop="1">
      <c r="B158" s="292"/>
      <c r="C158" s="291"/>
      <c r="D158" s="291"/>
      <c r="E158" s="291"/>
      <c r="F158" s="291"/>
      <c r="G158" s="291"/>
      <c r="H158" s="291"/>
      <c r="I158" s="293"/>
      <c r="L158" s="1638" t="s">
        <v>48</v>
      </c>
      <c r="M158" s="1639"/>
      <c r="N158" s="1639"/>
      <c r="O158" s="1639"/>
      <c r="P158" s="1639"/>
      <c r="Q158" s="1639"/>
      <c r="R158" s="1639"/>
      <c r="S158" s="1639"/>
      <c r="T158" s="1639"/>
      <c r="U158" s="1639"/>
      <c r="V158" s="1639"/>
      <c r="W158" s="1640"/>
      <c r="Z158" s="296"/>
    </row>
    <row r="159" spans="1:27" ht="13.5" thickBot="1">
      <c r="B159" s="292"/>
      <c r="C159" s="291"/>
      <c r="D159" s="291"/>
      <c r="E159" s="291"/>
      <c r="F159" s="291"/>
      <c r="G159" s="291"/>
      <c r="H159" s="291"/>
      <c r="I159" s="293"/>
      <c r="L159" s="1641" t="s">
        <v>49</v>
      </c>
      <c r="M159" s="1642"/>
      <c r="N159" s="1642"/>
      <c r="O159" s="1642"/>
      <c r="P159" s="1642"/>
      <c r="Q159" s="1642"/>
      <c r="R159" s="1642"/>
      <c r="S159" s="1642"/>
      <c r="T159" s="1642"/>
      <c r="U159" s="1642"/>
      <c r="V159" s="1642"/>
      <c r="W159" s="1643"/>
    </row>
    <row r="160" spans="1:27" ht="14.25" thickTop="1" thickBot="1">
      <c r="B160" s="292"/>
      <c r="C160" s="291"/>
      <c r="D160" s="291"/>
      <c r="E160" s="291"/>
      <c r="F160" s="291"/>
      <c r="G160" s="291"/>
      <c r="H160" s="291"/>
      <c r="I160" s="293"/>
      <c r="L160" s="200"/>
      <c r="M160" s="197"/>
      <c r="N160" s="197"/>
      <c r="O160" s="197"/>
      <c r="P160" s="197"/>
      <c r="Q160" s="197"/>
      <c r="R160" s="197"/>
      <c r="S160" s="197"/>
      <c r="T160" s="197"/>
      <c r="U160" s="197"/>
      <c r="V160" s="197"/>
      <c r="W160" s="284" t="s">
        <v>40</v>
      </c>
    </row>
    <row r="161" spans="2:23" ht="14.25" thickTop="1" thickBot="1">
      <c r="B161" s="292"/>
      <c r="C161" s="291"/>
      <c r="D161" s="291"/>
      <c r="E161" s="291"/>
      <c r="F161" s="291"/>
      <c r="G161" s="291"/>
      <c r="H161" s="291"/>
      <c r="I161" s="293"/>
      <c r="L161" s="202"/>
      <c r="M161" s="1647" t="s">
        <v>90</v>
      </c>
      <c r="N161" s="1648"/>
      <c r="O161" s="1648"/>
      <c r="P161" s="1648"/>
      <c r="Q161" s="1649"/>
      <c r="R161" s="1647" t="s">
        <v>91</v>
      </c>
      <c r="S161" s="1648"/>
      <c r="T161" s="1648"/>
      <c r="U161" s="1648"/>
      <c r="V161" s="1649"/>
      <c r="W161" s="203" t="s">
        <v>4</v>
      </c>
    </row>
    <row r="162" spans="2:23" ht="13.5" thickTop="1">
      <c r="B162" s="292"/>
      <c r="C162" s="291"/>
      <c r="D162" s="291"/>
      <c r="E162" s="291"/>
      <c r="F162" s="291"/>
      <c r="G162" s="291"/>
      <c r="H162" s="291"/>
      <c r="I162" s="293"/>
      <c r="L162" s="204" t="s">
        <v>5</v>
      </c>
      <c r="M162" s="205"/>
      <c r="N162" s="209"/>
      <c r="O162" s="323"/>
      <c r="P162" s="211"/>
      <c r="Q162" s="324"/>
      <c r="R162" s="205"/>
      <c r="S162" s="209"/>
      <c r="T162" s="323"/>
      <c r="U162" s="211"/>
      <c r="V162" s="324"/>
      <c r="W162" s="208" t="s">
        <v>6</v>
      </c>
    </row>
    <row r="163" spans="2:23" ht="13.5" thickBot="1">
      <c r="B163" s="292"/>
      <c r="C163" s="291"/>
      <c r="D163" s="291"/>
      <c r="E163" s="291"/>
      <c r="F163" s="291"/>
      <c r="G163" s="291"/>
      <c r="H163" s="291"/>
      <c r="I163" s="293"/>
      <c r="L163" s="212"/>
      <c r="M163" s="217" t="s">
        <v>41</v>
      </c>
      <c r="N163" s="218" t="s">
        <v>42</v>
      </c>
      <c r="O163" s="325" t="s">
        <v>43</v>
      </c>
      <c r="P163" s="220" t="s">
        <v>13</v>
      </c>
      <c r="Q163" s="326" t="s">
        <v>9</v>
      </c>
      <c r="R163" s="217" t="s">
        <v>41</v>
      </c>
      <c r="S163" s="218" t="s">
        <v>42</v>
      </c>
      <c r="T163" s="325" t="s">
        <v>43</v>
      </c>
      <c r="U163" s="220" t="s">
        <v>13</v>
      </c>
      <c r="V163" s="326" t="s">
        <v>9</v>
      </c>
      <c r="W163" s="216"/>
    </row>
    <row r="164" spans="2:23" ht="3.75" customHeight="1" thickTop="1">
      <c r="B164" s="292"/>
      <c r="C164" s="291"/>
      <c r="D164" s="291"/>
      <c r="E164" s="291"/>
      <c r="F164" s="291"/>
      <c r="G164" s="291"/>
      <c r="H164" s="291"/>
      <c r="I164" s="293"/>
      <c r="L164" s="204"/>
      <c r="M164" s="225"/>
      <c r="N164" s="226"/>
      <c r="O164" s="327"/>
      <c r="P164" s="228"/>
      <c r="Q164" s="328"/>
      <c r="R164" s="225"/>
      <c r="S164" s="226"/>
      <c r="T164" s="327"/>
      <c r="U164" s="228"/>
      <c r="V164" s="328"/>
      <c r="W164" s="230"/>
    </row>
    <row r="165" spans="2:23">
      <c r="B165" s="292"/>
      <c r="C165" s="291"/>
      <c r="D165" s="291"/>
      <c r="E165" s="291"/>
      <c r="F165" s="291"/>
      <c r="G165" s="291"/>
      <c r="H165" s="291"/>
      <c r="I165" s="293"/>
      <c r="L165" s="204" t="s">
        <v>14</v>
      </c>
      <c r="M165" s="236">
        <f>+BKK!M165+DMK!M165+CNX!M165+HDY!M165+HKT!M165+CEI!M165</f>
        <v>65</v>
      </c>
      <c r="N165" s="237">
        <f>+BKK!N165+DMK!N165+CNX!N165+HDY!N165+HKT!N165+CEI!N165</f>
        <v>56</v>
      </c>
      <c r="O165" s="329">
        <f>M165+N165</f>
        <v>121</v>
      </c>
      <c r="P165" s="239">
        <f>+BKK!P165+DMK!P165+CNX!P165+HDY!P165+HKT!P165+CEI!P165</f>
        <v>2</v>
      </c>
      <c r="Q165" s="330">
        <f>O165+P165</f>
        <v>123</v>
      </c>
      <c r="R165" s="236">
        <f>+BKK!R165+DMK!R165+CNX!R165+HDY!R165+HKT!R165+CEI!R165</f>
        <v>22</v>
      </c>
      <c r="S165" s="237">
        <f>+BKK!S165+DMK!S165+CNX!S165+HDY!S165+HKT!S165+CEI!S165</f>
        <v>36</v>
      </c>
      <c r="T165" s="329">
        <f>R165+S165</f>
        <v>58</v>
      </c>
      <c r="U165" s="239">
        <f>+BKK!U165+DMK!U165+CNX!U165+HDY!U165+HKT!U165+CEI!U165</f>
        <v>0</v>
      </c>
      <c r="V165" s="330">
        <f>T165+U165</f>
        <v>58</v>
      </c>
      <c r="W165" s="235">
        <f t="shared" ref="W165:W173" si="302">IF(Q165=0,0,((V165/Q165)-1)*100)</f>
        <v>-52.845528455284551</v>
      </c>
    </row>
    <row r="166" spans="2:23">
      <c r="B166" s="292"/>
      <c r="C166" s="291"/>
      <c r="D166" s="291"/>
      <c r="E166" s="291"/>
      <c r="F166" s="291"/>
      <c r="G166" s="291"/>
      <c r="H166" s="291"/>
      <c r="I166" s="293"/>
      <c r="L166" s="204" t="s">
        <v>15</v>
      </c>
      <c r="M166" s="236">
        <f>+BKK!M166+DMK!M166+CNX!M166+HDY!M166+HKT!M166+CEI!M166</f>
        <v>66</v>
      </c>
      <c r="N166" s="237">
        <f>+BKK!N166+DMK!N166+CNX!N166+HDY!N166+HKT!N166+CEI!N166</f>
        <v>42</v>
      </c>
      <c r="O166" s="329">
        <f>M166+N166</f>
        <v>108</v>
      </c>
      <c r="P166" s="239">
        <f>+BKK!P166+DMK!P166+CNX!P166+HDY!P166+HKT!P166+CEI!P166</f>
        <v>2</v>
      </c>
      <c r="Q166" s="330">
        <f>O166+P166</f>
        <v>110</v>
      </c>
      <c r="R166" s="236">
        <f>+BKK!R166+DMK!R166+CNX!R166+HDY!R166+HKT!R166+CEI!R166</f>
        <v>6</v>
      </c>
      <c r="S166" s="237">
        <f>+BKK!S166+DMK!S166+CNX!S166+HDY!S166+HKT!S166+CEI!S166</f>
        <v>32</v>
      </c>
      <c r="T166" s="329">
        <f>R166+S166</f>
        <v>38</v>
      </c>
      <c r="U166" s="239">
        <f>+BKK!U166+DMK!U166+CNX!U166+HDY!U166+HKT!U166+CEI!U166</f>
        <v>0</v>
      </c>
      <c r="V166" s="330">
        <f>T166+U166</f>
        <v>38</v>
      </c>
      <c r="W166" s="235">
        <f t="shared" si="302"/>
        <v>-65.454545454545453</v>
      </c>
    </row>
    <row r="167" spans="2:23" ht="13.5" thickBot="1">
      <c r="B167" s="292"/>
      <c r="C167" s="291"/>
      <c r="D167" s="291"/>
      <c r="E167" s="291"/>
      <c r="F167" s="291"/>
      <c r="G167" s="291"/>
      <c r="H167" s="291"/>
      <c r="I167" s="293"/>
      <c r="L167" s="212" t="s">
        <v>16</v>
      </c>
      <c r="M167" s="236">
        <f>+BKK!M167+DMK!M167+CNX!M167+HDY!M167+HKT!M167+CEI!M167</f>
        <v>77</v>
      </c>
      <c r="N167" s="237">
        <f>+BKK!N167+DMK!N167+CNX!N167+HDY!N167+HKT!N167+CEI!N167</f>
        <v>38</v>
      </c>
      <c r="O167" s="329">
        <f>M167+N167</f>
        <v>115</v>
      </c>
      <c r="P167" s="239">
        <f>+BKK!P167+DMK!P167+CNX!P167+HDY!P167+HKT!P167+CEI!P167</f>
        <v>0</v>
      </c>
      <c r="Q167" s="330">
        <f>O167+P167</f>
        <v>115</v>
      </c>
      <c r="R167" s="236">
        <f>+BKK!R167+DMK!R167+CNX!R167+HDY!R167+HKT!R167+CEI!R167</f>
        <v>9</v>
      </c>
      <c r="S167" s="237">
        <f>+BKK!S167+DMK!S167+CNX!S167+HDY!S167+HKT!S167+CEI!S167</f>
        <v>81</v>
      </c>
      <c r="T167" s="329">
        <f>R167+S167</f>
        <v>90</v>
      </c>
      <c r="U167" s="239">
        <f>+BKK!U167+DMK!U167+CNX!U167+HDY!U167+HKT!U167+CEI!U167</f>
        <v>0</v>
      </c>
      <c r="V167" s="330">
        <f>T167+U167</f>
        <v>90</v>
      </c>
      <c r="W167" s="235">
        <f t="shared" si="302"/>
        <v>-21.739130434782606</v>
      </c>
    </row>
    <row r="168" spans="2:23" ht="14.25" thickTop="1" thickBot="1">
      <c r="B168" s="292"/>
      <c r="C168" s="291"/>
      <c r="D168" s="291"/>
      <c r="E168" s="291"/>
      <c r="F168" s="291"/>
      <c r="G168" s="291"/>
      <c r="H168" s="291"/>
      <c r="I168" s="293"/>
      <c r="L168" s="331" t="s">
        <v>17</v>
      </c>
      <c r="M168" s="332">
        <f t="shared" ref="M168:Q168" si="303">M167+M166+M165</f>
        <v>208</v>
      </c>
      <c r="N168" s="333">
        <f t="shared" si="303"/>
        <v>136</v>
      </c>
      <c r="O168" s="332">
        <f t="shared" si="303"/>
        <v>344</v>
      </c>
      <c r="P168" s="332">
        <f t="shared" si="303"/>
        <v>4</v>
      </c>
      <c r="Q168" s="334">
        <f t="shared" si="303"/>
        <v>348</v>
      </c>
      <c r="R168" s="332">
        <f t="shared" ref="R168:V168" si="304">R167+R166+R165</f>
        <v>37</v>
      </c>
      <c r="S168" s="333">
        <f t="shared" si="304"/>
        <v>149</v>
      </c>
      <c r="T168" s="332">
        <f t="shared" si="304"/>
        <v>186</v>
      </c>
      <c r="U168" s="332">
        <f t="shared" si="304"/>
        <v>0</v>
      </c>
      <c r="V168" s="334">
        <f t="shared" si="304"/>
        <v>186</v>
      </c>
      <c r="W168" s="335">
        <f t="shared" si="302"/>
        <v>-46.551724137931039</v>
      </c>
    </row>
    <row r="169" spans="2:23" ht="13.5" thickTop="1">
      <c r="B169" s="292"/>
      <c r="C169" s="291"/>
      <c r="D169" s="291"/>
      <c r="E169" s="291"/>
      <c r="F169" s="291"/>
      <c r="G169" s="291"/>
      <c r="H169" s="291"/>
      <c r="I169" s="293"/>
      <c r="L169" s="204" t="s">
        <v>18</v>
      </c>
      <c r="M169" s="336">
        <f>+BKK!M169+DMK!M169+CNX!M169+HDY!M169+HKT!M169+CEI!M169</f>
        <v>72</v>
      </c>
      <c r="N169" s="337">
        <f>+BKK!N169+DMK!N169+CNX!N169+HDY!N169+HKT!N169+CEI!N169</f>
        <v>34</v>
      </c>
      <c r="O169" s="338">
        <f>M169+N169</f>
        <v>106</v>
      </c>
      <c r="P169" s="239">
        <f>+BKK!P169+DMK!P169+CNX!P169+HDY!P169+HKT!P169+CEI!P169</f>
        <v>4</v>
      </c>
      <c r="Q169" s="330">
        <f>O169+P169</f>
        <v>110</v>
      </c>
      <c r="R169" s="336">
        <f>+BKK!R169+DMK!R169+CNX!R169+HDY!R169+HKT!R169+CEI!R169</f>
        <v>10</v>
      </c>
      <c r="S169" s="337">
        <f>+BKK!S169+DMK!S169+CNX!S169+HDY!S169+HKT!S169+CEI!S169</f>
        <v>137</v>
      </c>
      <c r="T169" s="338">
        <f>R169+S169</f>
        <v>147</v>
      </c>
      <c r="U169" s="239">
        <f>+BKK!U169+DMK!U169+CNX!U169+HDY!U169+HKT!U169+CEI!U169</f>
        <v>0</v>
      </c>
      <c r="V169" s="330">
        <f>T169+U169</f>
        <v>147</v>
      </c>
      <c r="W169" s="235">
        <f t="shared" si="302"/>
        <v>33.63636363636364</v>
      </c>
    </row>
    <row r="170" spans="2:23">
      <c r="B170" s="292"/>
      <c r="C170" s="291"/>
      <c r="D170" s="291"/>
      <c r="E170" s="291"/>
      <c r="F170" s="291"/>
      <c r="G170" s="291"/>
      <c r="H170" s="291"/>
      <c r="I170" s="293"/>
      <c r="L170" s="204" t="s">
        <v>19</v>
      </c>
      <c r="M170" s="236">
        <f>+BKK!M170+DMK!M170+CNX!M170+HDY!M170+HKT!M170+CEI!M170</f>
        <v>63</v>
      </c>
      <c r="N170" s="237">
        <f>+BKK!N170+DMK!N170+CNX!N170+HDY!N170+HKT!N170+CEI!N170</f>
        <v>28</v>
      </c>
      <c r="O170" s="329">
        <f>M170+N170</f>
        <v>91</v>
      </c>
      <c r="P170" s="239">
        <f>+BKK!P170+DMK!P170+CNX!P170+HDY!P170+HKT!P170+CEI!P170</f>
        <v>0</v>
      </c>
      <c r="Q170" s="330">
        <f>O170+P170</f>
        <v>91</v>
      </c>
      <c r="R170" s="236">
        <f>+BKK!R170+DMK!R170+CNX!R170+HDY!R170+HKT!R170+CEI!R170</f>
        <v>12</v>
      </c>
      <c r="S170" s="237">
        <f>+BKK!S170+DMK!S170+CNX!S170+HDY!S170+HKT!S170+CEI!S170</f>
        <v>144</v>
      </c>
      <c r="T170" s="329">
        <f>R170+S170</f>
        <v>156</v>
      </c>
      <c r="U170" s="239">
        <f>+BKK!U170+DMK!U170+CNX!U170+HDY!U170+HKT!U170+CEI!U170</f>
        <v>10</v>
      </c>
      <c r="V170" s="330">
        <f>T170+U170</f>
        <v>166</v>
      </c>
      <c r="W170" s="235">
        <f>IF(Q170=0,0,((V170/Q170)-1)*100)</f>
        <v>82.417582417582409</v>
      </c>
    </row>
    <row r="171" spans="2:23" ht="13.5" thickBot="1">
      <c r="B171" s="292"/>
      <c r="C171" s="291"/>
      <c r="D171" s="291"/>
      <c r="E171" s="291"/>
      <c r="F171" s="291"/>
      <c r="G171" s="291"/>
      <c r="H171" s="291"/>
      <c r="I171" s="293"/>
      <c r="L171" s="204" t="s">
        <v>20</v>
      </c>
      <c r="M171" s="236">
        <f>+BKK!M171+DMK!M171+CNX!M171+HDY!M171+HKT!M171+CEI!M171</f>
        <v>77</v>
      </c>
      <c r="N171" s="237">
        <f>+BKK!N171+DMK!N171+CNX!N171+HDY!N171+HKT!N171+CEI!N171</f>
        <v>44</v>
      </c>
      <c r="O171" s="329">
        <f>M171+N171</f>
        <v>121</v>
      </c>
      <c r="P171" s="239">
        <f>+BKK!P171+DMK!P171+CNX!P171+HDY!P171+HKT!P171+CEI!P171</f>
        <v>0</v>
      </c>
      <c r="Q171" s="330">
        <f>O171+P171</f>
        <v>121</v>
      </c>
      <c r="R171" s="236">
        <f>+BKK!R171+DMK!R171+CNX!R171+HDY!R171+HKT!R171+CEI!R171</f>
        <v>11</v>
      </c>
      <c r="S171" s="237">
        <f>+BKK!S171+DMK!S171+CNX!S171+HDY!S171+HKT!S171+CEI!S171</f>
        <v>183</v>
      </c>
      <c r="T171" s="329">
        <f>R171+S171</f>
        <v>194</v>
      </c>
      <c r="U171" s="239">
        <f>+BKK!U171+DMK!U171+CNX!U171+HDY!U171+HKT!U171+CEI!U171</f>
        <v>0</v>
      </c>
      <c r="V171" s="330">
        <f>T171+U171</f>
        <v>194</v>
      </c>
      <c r="W171" s="235">
        <f>IF(Q171=0,0,((V171/Q171)-1)*100)</f>
        <v>60.330578512396691</v>
      </c>
    </row>
    <row r="172" spans="2:23" ht="14.25" thickTop="1" thickBot="1">
      <c r="B172" s="292"/>
      <c r="C172" s="291"/>
      <c r="D172" s="291"/>
      <c r="E172" s="291"/>
      <c r="F172" s="291"/>
      <c r="G172" s="291"/>
      <c r="H172" s="291"/>
      <c r="I172" s="293"/>
      <c r="L172" s="331" t="s">
        <v>87</v>
      </c>
      <c r="M172" s="332">
        <f>+M169+M170+M171</f>
        <v>212</v>
      </c>
      <c r="N172" s="332">
        <f t="shared" ref="N172:V172" si="305">+N169+N170+N171</f>
        <v>106</v>
      </c>
      <c r="O172" s="332">
        <f t="shared" si="305"/>
        <v>318</v>
      </c>
      <c r="P172" s="332">
        <f t="shared" si="305"/>
        <v>4</v>
      </c>
      <c r="Q172" s="332">
        <f t="shared" si="305"/>
        <v>322</v>
      </c>
      <c r="R172" s="332">
        <f t="shared" si="305"/>
        <v>33</v>
      </c>
      <c r="S172" s="332">
        <f t="shared" si="305"/>
        <v>464</v>
      </c>
      <c r="T172" s="332">
        <f t="shared" si="305"/>
        <v>497</v>
      </c>
      <c r="U172" s="332">
        <f t="shared" si="305"/>
        <v>10</v>
      </c>
      <c r="V172" s="332">
        <f t="shared" si="305"/>
        <v>507</v>
      </c>
      <c r="W172" s="335">
        <f>IF(Q172=0,0,((V172/Q172)-1)*100)</f>
        <v>57.453416149068318</v>
      </c>
    </row>
    <row r="173" spans="2:23" ht="13.5" thickTop="1">
      <c r="B173" s="292"/>
      <c r="C173" s="291"/>
      <c r="D173" s="291"/>
      <c r="E173" s="291"/>
      <c r="F173" s="291"/>
      <c r="G173" s="291"/>
      <c r="H173" s="291"/>
      <c r="I173" s="293"/>
      <c r="L173" s="204" t="s">
        <v>21</v>
      </c>
      <c r="M173" s="236">
        <f>+BKK!M173+DMK!M173+CNX!M173+HDY!M173+HKT!M173+CEI!M173</f>
        <v>81</v>
      </c>
      <c r="N173" s="237">
        <f>+BKK!N173+DMK!N173+CNX!N173+HDY!N173+HKT!N173+CEI!N173</f>
        <v>30</v>
      </c>
      <c r="O173" s="329">
        <f>SUM(M173:N173)</f>
        <v>111</v>
      </c>
      <c r="P173" s="239">
        <f>+BKK!P173+DMK!P173+CNX!P173+HDY!P173+HKT!P173+CEI!P173</f>
        <v>0</v>
      </c>
      <c r="Q173" s="330">
        <f>+O173+P173</f>
        <v>111</v>
      </c>
      <c r="R173" s="236">
        <f>+BKK!R173+DMK!R173+CNX!R173+HDY!R173+HKT!R173+CEI!R173</f>
        <v>8</v>
      </c>
      <c r="S173" s="237">
        <f>+BKK!S173+DMK!S173+CNX!S173+HDY!S173+HKT!S173+CEI!S173</f>
        <v>159</v>
      </c>
      <c r="T173" s="329">
        <f>SUM(R173:S173)</f>
        <v>167</v>
      </c>
      <c r="U173" s="239">
        <f>+BKK!U173+DMK!U173+CNX!U173+HDY!U173+HKT!U173+CEI!U173</f>
        <v>0</v>
      </c>
      <c r="V173" s="330">
        <f>+T173+U173</f>
        <v>167</v>
      </c>
      <c r="W173" s="235">
        <f t="shared" si="302"/>
        <v>50.450450450450447</v>
      </c>
    </row>
    <row r="174" spans="2:23">
      <c r="B174" s="292"/>
      <c r="C174" s="291"/>
      <c r="D174" s="291"/>
      <c r="E174" s="291"/>
      <c r="F174" s="291"/>
      <c r="G174" s="291"/>
      <c r="H174" s="291"/>
      <c r="I174" s="293"/>
      <c r="L174" s="204" t="s">
        <v>88</v>
      </c>
      <c r="M174" s="236">
        <f>+BKK!M174+DMK!M174+CNX!M174+HDY!M174+HKT!M174+CEI!M174</f>
        <v>42</v>
      </c>
      <c r="N174" s="237">
        <f>+BKK!N174+DMK!N174+CNX!N174+HDY!N174+HKT!N174+CEI!N174</f>
        <v>35</v>
      </c>
      <c r="O174" s="329">
        <f>SUM(M174:N174)</f>
        <v>77</v>
      </c>
      <c r="P174" s="239">
        <f>+BKK!P174+DMK!P174+CNX!P174+HDY!P174+HKT!P174+CEI!P174</f>
        <v>0</v>
      </c>
      <c r="Q174" s="330">
        <f>O174+P174</f>
        <v>77</v>
      </c>
      <c r="R174" s="236">
        <f>+BKK!R174+DMK!R174+CNX!R174+HDY!R174+HKT!R174+CEI!R174</f>
        <v>11</v>
      </c>
      <c r="S174" s="237">
        <f>+BKK!S174+DMK!S174+CNX!S174+HDY!S174+HKT!S174+CEI!S174</f>
        <v>137</v>
      </c>
      <c r="T174" s="329">
        <f>SUM(R174:S174)</f>
        <v>148</v>
      </c>
      <c r="U174" s="239">
        <f>+BKK!U174+DMK!U174+CNX!U174+HDY!U174+HKT!U174+CEI!U174</f>
        <v>0</v>
      </c>
      <c r="V174" s="330">
        <f>T174+U174</f>
        <v>148</v>
      </c>
      <c r="W174" s="235">
        <f t="shared" ref="W174" si="306">IF(Q174=0,0,((V174/Q174)-1)*100)</f>
        <v>92.20779220779221</v>
      </c>
    </row>
    <row r="175" spans="2:23" ht="13.5" thickBot="1">
      <c r="B175" s="292"/>
      <c r="C175" s="291"/>
      <c r="D175" s="291"/>
      <c r="E175" s="291"/>
      <c r="F175" s="291"/>
      <c r="G175" s="291"/>
      <c r="H175" s="291"/>
      <c r="I175" s="293"/>
      <c r="L175" s="204" t="s">
        <v>22</v>
      </c>
      <c r="M175" s="236">
        <f>+BKK!M175+DMK!M175+CNX!M175+HDY!M175+HKT!M175+CEI!M175</f>
        <v>38</v>
      </c>
      <c r="N175" s="237">
        <f>+BKK!N175+DMK!N175+CNX!N175+HDY!N175+HKT!N175+CEI!N175</f>
        <v>39</v>
      </c>
      <c r="O175" s="339">
        <f>SUM(M175:N175)</f>
        <v>77</v>
      </c>
      <c r="P175" s="264">
        <f>+BKK!P175+DMK!P175+CNX!P175+HDY!P175+HKT!P175+CEI!P175</f>
        <v>0</v>
      </c>
      <c r="Q175" s="330">
        <f>O175+P175</f>
        <v>77</v>
      </c>
      <c r="R175" s="236">
        <f>+BKK!R175+DMK!R175+CNX!R175+HDY!R175+HKT!R175+CEI!R175</f>
        <v>9</v>
      </c>
      <c r="S175" s="237">
        <f>+BKK!S175+DMK!S175+CNX!S175+HDY!S175+HKT!S175+CEI!S175</f>
        <v>83</v>
      </c>
      <c r="T175" s="339">
        <f>SUM(R175:S175)</f>
        <v>92</v>
      </c>
      <c r="U175" s="264">
        <f>+BKK!U175+DMK!U175+CNX!U175+HDY!U175+HKT!U175+CEI!U175</f>
        <v>0</v>
      </c>
      <c r="V175" s="330">
        <f>T175+U175</f>
        <v>92</v>
      </c>
      <c r="W175" s="235">
        <f>IF(Q175=0,0,((V175/Q175)-1)*100)</f>
        <v>19.480519480519476</v>
      </c>
    </row>
    <row r="176" spans="2:23" ht="14.25" thickTop="1" thickBot="1">
      <c r="B176" s="292"/>
      <c r="C176" s="291"/>
      <c r="D176" s="291"/>
      <c r="E176" s="291"/>
      <c r="F176" s="291"/>
      <c r="G176" s="291"/>
      <c r="H176" s="291"/>
      <c r="I176" s="293"/>
      <c r="L176" s="340" t="s">
        <v>60</v>
      </c>
      <c r="M176" s="341">
        <f>+M173+M174+M175</f>
        <v>161</v>
      </c>
      <c r="N176" s="341">
        <f t="shared" ref="N176" si="307">+N173+N174+N175</f>
        <v>104</v>
      </c>
      <c r="O176" s="342">
        <f t="shared" ref="O176" si="308">+O173+O174+O175</f>
        <v>265</v>
      </c>
      <c r="P176" s="342">
        <f t="shared" ref="P176" si="309">+P173+P174+P175</f>
        <v>0</v>
      </c>
      <c r="Q176" s="342">
        <f t="shared" ref="Q176" si="310">+Q173+Q174+Q175</f>
        <v>265</v>
      </c>
      <c r="R176" s="341">
        <f t="shared" ref="R176" si="311">+R173+R174+R175</f>
        <v>28</v>
      </c>
      <c r="S176" s="341">
        <f t="shared" ref="S176" si="312">+S173+S174+S175</f>
        <v>379</v>
      </c>
      <c r="T176" s="342">
        <f t="shared" ref="T176" si="313">+T173+T174+T175</f>
        <v>407</v>
      </c>
      <c r="U176" s="342">
        <f t="shared" ref="U176" si="314">+U173+U174+U175</f>
        <v>0</v>
      </c>
      <c r="V176" s="342">
        <f t="shared" ref="V176" si="315">+V173+V174+V175</f>
        <v>407</v>
      </c>
      <c r="W176" s="343">
        <f>IF(Q176=0,0,((V176/Q176)-1)*100)</f>
        <v>53.584905660377366</v>
      </c>
    </row>
    <row r="177" spans="1:29" ht="14.25" customHeight="1" thickTop="1">
      <c r="A177" s="309"/>
      <c r="B177" s="310"/>
      <c r="C177" s="311"/>
      <c r="D177" s="311"/>
      <c r="E177" s="311"/>
      <c r="F177" s="311"/>
      <c r="G177" s="311"/>
      <c r="H177" s="311"/>
      <c r="I177" s="312"/>
      <c r="J177" s="309"/>
      <c r="L177" s="344" t="s">
        <v>24</v>
      </c>
      <c r="M177" s="345">
        <f>+BKK!M177+DMK!M177+CNX!M177+HDY!M177+HKT!M177+CEI!M177</f>
        <v>54</v>
      </c>
      <c r="N177" s="346">
        <f>+BKK!N177+DMK!N177+CNX!N177+HDY!N177+HKT!N177+CEI!N177</f>
        <v>32</v>
      </c>
      <c r="O177" s="347">
        <f>SUM(M177:N177)</f>
        <v>86</v>
      </c>
      <c r="P177" s="348">
        <f>+BKK!P177+DMK!P177+CNX!P177+HDY!P177+HKT!P177+CEI!P177</f>
        <v>0</v>
      </c>
      <c r="Q177" s="349">
        <f>O177+P177</f>
        <v>86</v>
      </c>
      <c r="R177" s="345">
        <f>+BKK!R177+DMK!R177+CNX!R177+HDY!R177+HKT!R177+CEI!R177</f>
        <v>25</v>
      </c>
      <c r="S177" s="346">
        <f>+BKK!S177+DMK!S177+CNX!S177+HDY!S177+HKT!S177+CEI!S177</f>
        <v>169</v>
      </c>
      <c r="T177" s="347">
        <f>SUM(R177:S177)</f>
        <v>194</v>
      </c>
      <c r="U177" s="348">
        <f>+BKK!U177+DMK!U177+CNX!U177+HDY!U177+HKT!U177+CEI!U177</f>
        <v>0</v>
      </c>
      <c r="V177" s="349">
        <f>T177+U177</f>
        <v>194</v>
      </c>
      <c r="W177" s="350">
        <f>IF(Q177=0,0,((V177/Q177)-1)*100)</f>
        <v>125.58139534883721</v>
      </c>
    </row>
    <row r="178" spans="1:29" ht="14.25" customHeight="1">
      <c r="A178" s="309"/>
      <c r="B178" s="313"/>
      <c r="C178" s="314"/>
      <c r="D178" s="314"/>
      <c r="E178" s="314"/>
      <c r="F178" s="314"/>
      <c r="G178" s="314"/>
      <c r="H178" s="314"/>
      <c r="I178" s="315"/>
      <c r="J178" s="309"/>
      <c r="L178" s="344" t="s">
        <v>25</v>
      </c>
      <c r="M178" s="345">
        <f>+BKK!M178+DMK!M178+CNX!M178+HDY!M178+HKT!M178+CEI!M178</f>
        <v>38</v>
      </c>
      <c r="N178" s="346">
        <f>+BKK!N178+DMK!N178+CNX!N178+HDY!N178+HKT!N178+CEI!N178</f>
        <v>26</v>
      </c>
      <c r="O178" s="347">
        <f>SUM(M178:N178)</f>
        <v>64</v>
      </c>
      <c r="P178" s="351">
        <f>+BKK!P178+DMK!P178+CNX!P178+HDY!P178+HKT!P178+CEI!P178</f>
        <v>1</v>
      </c>
      <c r="Q178" s="347">
        <f>O178+P178</f>
        <v>65</v>
      </c>
      <c r="R178" s="345">
        <f>+BKK!R178+DMK!R178+CNX!R178+HDY!R178+HKT!R178+CEI!R178</f>
        <v>64</v>
      </c>
      <c r="S178" s="346">
        <f>+BKK!S178+DMK!S178+CNX!S178+HDY!S178+HKT!S178+CEI!S178</f>
        <v>256</v>
      </c>
      <c r="T178" s="347">
        <f>SUM(R178:S178)</f>
        <v>320</v>
      </c>
      <c r="U178" s="351">
        <f>+BKK!U178+DMK!U178+CNX!U178+HDY!U178+HKT!U178+CEI!U178</f>
        <v>0</v>
      </c>
      <c r="V178" s="347">
        <f>T178+U178</f>
        <v>320</v>
      </c>
      <c r="W178" s="350">
        <f t="shared" ref="W178" si="316">IF(Q178=0,0,((V178/Q178)-1)*100)</f>
        <v>392.30769230769232</v>
      </c>
    </row>
    <row r="179" spans="1:29" ht="14.25" customHeight="1" thickBot="1">
      <c r="A179" s="309"/>
      <c r="B179" s="313"/>
      <c r="C179" s="314"/>
      <c r="D179" s="314"/>
      <c r="E179" s="314"/>
      <c r="F179" s="314"/>
      <c r="G179" s="314"/>
      <c r="H179" s="314"/>
      <c r="I179" s="315"/>
      <c r="J179" s="309"/>
      <c r="L179" s="344" t="s">
        <v>26</v>
      </c>
      <c r="M179" s="345">
        <f>+BKK!M179+DMK!M179+CNX!M179+HDY!M179+HKT!M179+CEI!M179</f>
        <v>27</v>
      </c>
      <c r="N179" s="346">
        <f>+BKK!N179+DMK!N179+CNX!N179+HDY!N179+HKT!N179+CEI!N179</f>
        <v>25</v>
      </c>
      <c r="O179" s="347">
        <f>SUM(M179:N179)</f>
        <v>52</v>
      </c>
      <c r="P179" s="352">
        <f>+BKK!P179+DMK!P179+CNX!P179+HDY!P179+HKT!P179+CEI!P179</f>
        <v>0</v>
      </c>
      <c r="Q179" s="349">
        <f>O179+P179</f>
        <v>52</v>
      </c>
      <c r="R179" s="345">
        <f>+BKK!R179+DMK!R179+CNX!R179+HDY!R179+HKT!R179+CEI!R179</f>
        <v>48</v>
      </c>
      <c r="S179" s="346">
        <f>+BKK!S179+DMK!S179+CNX!S179+HDY!S179+HKT!S179+CEI!S179</f>
        <v>225</v>
      </c>
      <c r="T179" s="347">
        <f>SUM(R179:S179)</f>
        <v>273</v>
      </c>
      <c r="U179" s="352">
        <f>+BKK!U179+DMK!U179+CNX!U179+HDY!U179+HKT!U179+CEI!U179</f>
        <v>0</v>
      </c>
      <c r="V179" s="349">
        <f>T179+U179</f>
        <v>273</v>
      </c>
      <c r="W179" s="350">
        <f>IF(Q179=0,0,((V179/Q179)-1)*100)</f>
        <v>425</v>
      </c>
    </row>
    <row r="180" spans="1:29" ht="14.25" customHeight="1" thickTop="1" thickBot="1">
      <c r="B180" s="292"/>
      <c r="C180" s="291"/>
      <c r="D180" s="291"/>
      <c r="E180" s="291"/>
      <c r="F180" s="291"/>
      <c r="G180" s="291"/>
      <c r="H180" s="291"/>
      <c r="I180" s="293"/>
      <c r="L180" s="331" t="s">
        <v>27</v>
      </c>
      <c r="M180" s="332">
        <f>+M177+M178+M179</f>
        <v>119</v>
      </c>
      <c r="N180" s="333">
        <f t="shared" ref="N180:V180" si="317">+N177+N178+N179</f>
        <v>83</v>
      </c>
      <c r="O180" s="332">
        <f t="shared" si="317"/>
        <v>202</v>
      </c>
      <c r="P180" s="332">
        <f t="shared" si="317"/>
        <v>1</v>
      </c>
      <c r="Q180" s="353">
        <f t="shared" si="317"/>
        <v>203</v>
      </c>
      <c r="R180" s="332">
        <f t="shared" si="317"/>
        <v>137</v>
      </c>
      <c r="S180" s="333">
        <f t="shared" si="317"/>
        <v>650</v>
      </c>
      <c r="T180" s="332">
        <f t="shared" si="317"/>
        <v>787</v>
      </c>
      <c r="U180" s="332">
        <f t="shared" si="317"/>
        <v>0</v>
      </c>
      <c r="V180" s="353">
        <f t="shared" si="317"/>
        <v>787</v>
      </c>
      <c r="W180" s="335">
        <f t="shared" ref="W180" si="318">IF(Q180=0,0,((V180/Q180)-1)*100)</f>
        <v>287.6847290640394</v>
      </c>
    </row>
    <row r="181" spans="1:29" s="197" customFormat="1" ht="14.25" thickTop="1" thickBot="1">
      <c r="B181" s="292"/>
      <c r="C181" s="291"/>
      <c r="D181" s="291"/>
      <c r="E181" s="291"/>
      <c r="F181" s="291"/>
      <c r="G181" s="291"/>
      <c r="H181" s="291"/>
      <c r="I181" s="293"/>
      <c r="L181" s="331" t="s">
        <v>92</v>
      </c>
      <c r="M181" s="332">
        <f>+M172+M176+M177+M178+M179</f>
        <v>492</v>
      </c>
      <c r="N181" s="332">
        <f t="shared" ref="N181:V181" si="319">+N172+N176+N177+N178+N179</f>
        <v>293</v>
      </c>
      <c r="O181" s="332">
        <f t="shared" si="319"/>
        <v>785</v>
      </c>
      <c r="P181" s="332">
        <f t="shared" si="319"/>
        <v>5</v>
      </c>
      <c r="Q181" s="332">
        <f t="shared" si="319"/>
        <v>790</v>
      </c>
      <c r="R181" s="332">
        <f t="shared" si="319"/>
        <v>198</v>
      </c>
      <c r="S181" s="332">
        <f t="shared" si="319"/>
        <v>1493</v>
      </c>
      <c r="T181" s="332">
        <f t="shared" si="319"/>
        <v>1691</v>
      </c>
      <c r="U181" s="332">
        <f t="shared" si="319"/>
        <v>10</v>
      </c>
      <c r="V181" s="332">
        <f t="shared" si="319"/>
        <v>1701</v>
      </c>
      <c r="W181" s="335">
        <f>IF(Q181=0,0,((V181/Q181)-1)*100)</f>
        <v>115.31645569620252</v>
      </c>
      <c r="X181" s="201"/>
      <c r="AA181" s="277"/>
    </row>
    <row r="182" spans="1:29" ht="14.25" thickTop="1" thickBot="1">
      <c r="B182" s="292"/>
      <c r="C182" s="291"/>
      <c r="D182" s="291"/>
      <c r="E182" s="291"/>
      <c r="F182" s="291"/>
      <c r="G182" s="291"/>
      <c r="H182" s="291"/>
      <c r="I182" s="293"/>
      <c r="L182" s="331" t="s">
        <v>89</v>
      </c>
      <c r="M182" s="332">
        <f>+M168+M172+M176+M180</f>
        <v>700</v>
      </c>
      <c r="N182" s="333">
        <f t="shared" ref="N182:V182" si="320">+N168+N172+N176+N180</f>
        <v>429</v>
      </c>
      <c r="O182" s="332">
        <f t="shared" si="320"/>
        <v>1129</v>
      </c>
      <c r="P182" s="332">
        <f t="shared" si="320"/>
        <v>9</v>
      </c>
      <c r="Q182" s="334">
        <f t="shared" si="320"/>
        <v>1138</v>
      </c>
      <c r="R182" s="332">
        <f t="shared" si="320"/>
        <v>235</v>
      </c>
      <c r="S182" s="333">
        <f t="shared" si="320"/>
        <v>1642</v>
      </c>
      <c r="T182" s="332">
        <f t="shared" si="320"/>
        <v>1877</v>
      </c>
      <c r="U182" s="332">
        <f t="shared" si="320"/>
        <v>10</v>
      </c>
      <c r="V182" s="334">
        <f t="shared" si="320"/>
        <v>1887</v>
      </c>
      <c r="W182" s="335">
        <f>IF(Q182=0,0,((V182/Q182)-1)*100)</f>
        <v>65.817223198594021</v>
      </c>
    </row>
    <row r="183" spans="1:29" ht="14.25" thickTop="1" thickBot="1">
      <c r="B183" s="292"/>
      <c r="C183" s="291"/>
      <c r="D183" s="291"/>
      <c r="E183" s="291"/>
      <c r="F183" s="291"/>
      <c r="G183" s="291"/>
      <c r="H183" s="291"/>
      <c r="I183" s="293"/>
      <c r="L183" s="282" t="s">
        <v>59</v>
      </c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201"/>
    </row>
    <row r="184" spans="1:29" ht="13.5" thickTop="1">
      <c r="B184" s="292"/>
      <c r="C184" s="291"/>
      <c r="D184" s="291"/>
      <c r="E184" s="291"/>
      <c r="F184" s="291"/>
      <c r="G184" s="291"/>
      <c r="H184" s="291"/>
      <c r="I184" s="293"/>
      <c r="L184" s="1638" t="s">
        <v>50</v>
      </c>
      <c r="M184" s="1639"/>
      <c r="N184" s="1639"/>
      <c r="O184" s="1639"/>
      <c r="P184" s="1639"/>
      <c r="Q184" s="1639"/>
      <c r="R184" s="1639"/>
      <c r="S184" s="1639"/>
      <c r="T184" s="1639"/>
      <c r="U184" s="1639"/>
      <c r="V184" s="1639"/>
      <c r="W184" s="1640"/>
    </row>
    <row r="185" spans="1:29" ht="13.5" thickBot="1">
      <c r="B185" s="292"/>
      <c r="C185" s="291"/>
      <c r="D185" s="291"/>
      <c r="E185" s="291"/>
      <c r="F185" s="291"/>
      <c r="G185" s="291"/>
      <c r="H185" s="291"/>
      <c r="I185" s="293"/>
      <c r="L185" s="1641" t="s">
        <v>51</v>
      </c>
      <c r="M185" s="1642"/>
      <c r="N185" s="1642"/>
      <c r="O185" s="1642"/>
      <c r="P185" s="1642"/>
      <c r="Q185" s="1642"/>
      <c r="R185" s="1642"/>
      <c r="S185" s="1642"/>
      <c r="T185" s="1642"/>
      <c r="U185" s="1642"/>
      <c r="V185" s="1642"/>
      <c r="W185" s="1643"/>
    </row>
    <row r="186" spans="1:29" ht="14.25" thickTop="1" thickBot="1">
      <c r="B186" s="292"/>
      <c r="C186" s="291"/>
      <c r="D186" s="291"/>
      <c r="E186" s="291"/>
      <c r="F186" s="291"/>
      <c r="G186" s="291"/>
      <c r="H186" s="291"/>
      <c r="I186" s="293"/>
      <c r="L186" s="200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284" t="s">
        <v>40</v>
      </c>
    </row>
    <row r="187" spans="1:29" ht="14.25" thickTop="1" thickBot="1">
      <c r="B187" s="292"/>
      <c r="C187" s="291"/>
      <c r="D187" s="291"/>
      <c r="E187" s="291"/>
      <c r="F187" s="291"/>
      <c r="G187" s="291"/>
      <c r="H187" s="291"/>
      <c r="I187" s="293"/>
      <c r="L187" s="202"/>
      <c r="M187" s="1647" t="s">
        <v>90</v>
      </c>
      <c r="N187" s="1648"/>
      <c r="O187" s="1648"/>
      <c r="P187" s="1648"/>
      <c r="Q187" s="1649"/>
      <c r="R187" s="1647" t="s">
        <v>91</v>
      </c>
      <c r="S187" s="1648"/>
      <c r="T187" s="1648"/>
      <c r="U187" s="1648"/>
      <c r="V187" s="1649"/>
      <c r="W187" s="203" t="s">
        <v>4</v>
      </c>
    </row>
    <row r="188" spans="1:29" ht="13.5" thickTop="1">
      <c r="B188" s="292"/>
      <c r="C188" s="291"/>
      <c r="D188" s="291"/>
      <c r="E188" s="291"/>
      <c r="F188" s="291"/>
      <c r="G188" s="291"/>
      <c r="H188" s="291"/>
      <c r="I188" s="293"/>
      <c r="L188" s="204" t="s">
        <v>5</v>
      </c>
      <c r="M188" s="205"/>
      <c r="N188" s="209"/>
      <c r="O188" s="323"/>
      <c r="P188" s="211"/>
      <c r="Q188" s="324"/>
      <c r="R188" s="205"/>
      <c r="S188" s="209"/>
      <c r="T188" s="323"/>
      <c r="U188" s="211"/>
      <c r="V188" s="324"/>
      <c r="W188" s="208" t="s">
        <v>6</v>
      </c>
    </row>
    <row r="189" spans="1:29" ht="13.5" thickBot="1">
      <c r="B189" s="292"/>
      <c r="C189" s="291"/>
      <c r="D189" s="291"/>
      <c r="E189" s="291"/>
      <c r="F189" s="291"/>
      <c r="G189" s="291"/>
      <c r="H189" s="291"/>
      <c r="I189" s="293"/>
      <c r="L189" s="212"/>
      <c r="M189" s="217" t="s">
        <v>41</v>
      </c>
      <c r="N189" s="218" t="s">
        <v>42</v>
      </c>
      <c r="O189" s="325" t="s">
        <v>43</v>
      </c>
      <c r="P189" s="220" t="s">
        <v>13</v>
      </c>
      <c r="Q189" s="326" t="s">
        <v>9</v>
      </c>
      <c r="R189" s="217" t="s">
        <v>41</v>
      </c>
      <c r="S189" s="218" t="s">
        <v>42</v>
      </c>
      <c r="T189" s="325" t="s">
        <v>43</v>
      </c>
      <c r="U189" s="220" t="s">
        <v>13</v>
      </c>
      <c r="V189" s="326" t="s">
        <v>9</v>
      </c>
      <c r="W189" s="216"/>
    </row>
    <row r="190" spans="1:29" ht="4.5" customHeight="1" thickTop="1">
      <c r="B190" s="292"/>
      <c r="C190" s="291"/>
      <c r="D190" s="291"/>
      <c r="E190" s="291"/>
      <c r="F190" s="291"/>
      <c r="G190" s="291"/>
      <c r="H190" s="291"/>
      <c r="I190" s="293"/>
      <c r="L190" s="204"/>
      <c r="M190" s="225"/>
      <c r="N190" s="226"/>
      <c r="O190" s="327"/>
      <c r="P190" s="228"/>
      <c r="Q190" s="328"/>
      <c r="R190" s="225"/>
      <c r="S190" s="226"/>
      <c r="T190" s="327"/>
      <c r="U190" s="228"/>
      <c r="V190" s="328"/>
      <c r="W190" s="230"/>
    </row>
    <row r="191" spans="1:29">
      <c r="B191" s="292"/>
      <c r="C191" s="291"/>
      <c r="D191" s="291"/>
      <c r="E191" s="291"/>
      <c r="F191" s="291"/>
      <c r="G191" s="291"/>
      <c r="H191" s="291"/>
      <c r="I191" s="293"/>
      <c r="L191" s="204" t="s">
        <v>14</v>
      </c>
      <c r="M191" s="236">
        <f>+BKK!M191+DMK!M191+CNX!M191+HDY!M191+HKT!M191+CEI!M191</f>
        <v>336</v>
      </c>
      <c r="N191" s="237">
        <f>+BKK!N191+DMK!N191+CNX!N191+HDY!N191+HKT!N191+CEI!N191</f>
        <v>1097</v>
      </c>
      <c r="O191" s="329">
        <f>M191+N191</f>
        <v>1433</v>
      </c>
      <c r="P191" s="239">
        <f>+BKK!P191+DMK!P191+CNX!P191+HDY!P191+HKT!P191+CEI!P191</f>
        <v>0</v>
      </c>
      <c r="Q191" s="330">
        <f>O191+P191</f>
        <v>1433</v>
      </c>
      <c r="R191" s="236">
        <f>+BKK!R191+DMK!R191+CNX!R191+HDY!R191+HKT!R191+CEI!R191</f>
        <v>320</v>
      </c>
      <c r="S191" s="237">
        <f>+BKK!S191+DMK!S191+CNX!S191+HDY!S191+HKT!S191+CEI!S191</f>
        <v>1113</v>
      </c>
      <c r="T191" s="329">
        <f>R191+S191</f>
        <v>1433</v>
      </c>
      <c r="U191" s="239">
        <f>+BKK!U191+DMK!U191+CNX!U191+HDY!U191+HKT!U191+CEI!U191</f>
        <v>1</v>
      </c>
      <c r="V191" s="330">
        <f>T191+U191</f>
        <v>1434</v>
      </c>
      <c r="W191" s="235">
        <f t="shared" ref="W191:W199" si="321">IF(Q191=0,0,((V191/Q191)-1)*100)</f>
        <v>6.9783670621070826E-2</v>
      </c>
      <c r="AB191" s="354"/>
      <c r="AC191" s="354"/>
    </row>
    <row r="192" spans="1:29">
      <c r="B192" s="292"/>
      <c r="C192" s="291"/>
      <c r="D192" s="291"/>
      <c r="E192" s="291"/>
      <c r="F192" s="291"/>
      <c r="G192" s="291"/>
      <c r="H192" s="291"/>
      <c r="I192" s="293"/>
      <c r="L192" s="204" t="s">
        <v>15</v>
      </c>
      <c r="M192" s="236">
        <f>+BKK!M192+DMK!M192+CNX!M192+HDY!M192+HKT!M192+CEI!M192</f>
        <v>287</v>
      </c>
      <c r="N192" s="237">
        <f>+BKK!N192+DMK!N192+CNX!N192+HDY!N192+HKT!N192+CEI!N192</f>
        <v>1037</v>
      </c>
      <c r="O192" s="329">
        <f>M192+N192</f>
        <v>1324</v>
      </c>
      <c r="P192" s="239">
        <f>+BKK!P192+DMK!P192+CNX!P192+HDY!P192+HKT!P192+CEI!P192</f>
        <v>0</v>
      </c>
      <c r="Q192" s="330">
        <f>O192+P192</f>
        <v>1324</v>
      </c>
      <c r="R192" s="236">
        <f>+BKK!R192+DMK!R192+CNX!R192+HDY!R192+HKT!R192+CEI!R192</f>
        <v>364</v>
      </c>
      <c r="S192" s="237">
        <f>+BKK!S192+DMK!S192+CNX!S192+HDY!S192+HKT!S192+CEI!S192</f>
        <v>1211</v>
      </c>
      <c r="T192" s="329">
        <f>R192+S192</f>
        <v>1575</v>
      </c>
      <c r="U192" s="239">
        <f>+BKK!U192+DMK!U192+CNX!U192+HDY!U192+HKT!U192+CEI!U192</f>
        <v>0</v>
      </c>
      <c r="V192" s="330">
        <f>T192+U192</f>
        <v>1575</v>
      </c>
      <c r="W192" s="235">
        <f t="shared" si="321"/>
        <v>18.957703927492453</v>
      </c>
      <c r="AB192" s="354"/>
      <c r="AC192" s="354"/>
    </row>
    <row r="193" spans="1:29" ht="13.5" thickBot="1">
      <c r="B193" s="292"/>
      <c r="C193" s="291"/>
      <c r="D193" s="291"/>
      <c r="E193" s="291"/>
      <c r="F193" s="291"/>
      <c r="G193" s="291"/>
      <c r="H193" s="291"/>
      <c r="I193" s="293"/>
      <c r="L193" s="212" t="s">
        <v>16</v>
      </c>
      <c r="M193" s="236">
        <f>+BKK!M193+DMK!M193+CNX!M193+HDY!M193+HKT!M193+CEI!M193</f>
        <v>348</v>
      </c>
      <c r="N193" s="237">
        <f>+BKK!N193+DMK!N193+CNX!N193+HDY!N193+HKT!N193+CEI!N193</f>
        <v>1188</v>
      </c>
      <c r="O193" s="329">
        <f>M193+N193</f>
        <v>1536</v>
      </c>
      <c r="P193" s="239">
        <f>+BKK!P193+DMK!P193+CNX!P193+HDY!P193+HKT!P193+CEI!P193</f>
        <v>0</v>
      </c>
      <c r="Q193" s="330">
        <f>O193+P193</f>
        <v>1536</v>
      </c>
      <c r="R193" s="236">
        <f>+BKK!R193+DMK!R193+CNX!R193+HDY!R193+HKT!R193+CEI!R193</f>
        <v>355</v>
      </c>
      <c r="S193" s="237">
        <f>+BKK!S193+DMK!S193+CNX!S193+HDY!S193+HKT!S193+CEI!S193</f>
        <v>1183</v>
      </c>
      <c r="T193" s="329">
        <f>R193+S193</f>
        <v>1538</v>
      </c>
      <c r="U193" s="239">
        <f>+BKK!U193+DMK!U193+CNX!U193+HDY!U193+HKT!U193+CEI!U193</f>
        <v>0</v>
      </c>
      <c r="V193" s="330">
        <f>T193+U193</f>
        <v>1538</v>
      </c>
      <c r="W193" s="235">
        <f t="shared" si="321"/>
        <v>0.13020833333332593</v>
      </c>
      <c r="AB193" s="354"/>
      <c r="AC193" s="354"/>
    </row>
    <row r="194" spans="1:29" ht="14.25" thickTop="1" thickBot="1">
      <c r="B194" s="292"/>
      <c r="C194" s="291"/>
      <c r="D194" s="291"/>
      <c r="E194" s="291"/>
      <c r="F194" s="291"/>
      <c r="G194" s="291"/>
      <c r="H194" s="291"/>
      <c r="I194" s="293"/>
      <c r="L194" s="331" t="s">
        <v>17</v>
      </c>
      <c r="M194" s="332">
        <f t="shared" ref="M194:Q194" si="322">M193+M192+M191</f>
        <v>971</v>
      </c>
      <c r="N194" s="333">
        <f t="shared" si="322"/>
        <v>3322</v>
      </c>
      <c r="O194" s="332">
        <f t="shared" si="322"/>
        <v>4293</v>
      </c>
      <c r="P194" s="332">
        <f t="shared" si="322"/>
        <v>0</v>
      </c>
      <c r="Q194" s="334">
        <f t="shared" si="322"/>
        <v>4293</v>
      </c>
      <c r="R194" s="332">
        <f t="shared" ref="R194:V194" si="323">R193+R192+R191</f>
        <v>1039</v>
      </c>
      <c r="S194" s="333">
        <f t="shared" si="323"/>
        <v>3507</v>
      </c>
      <c r="T194" s="332">
        <f t="shared" si="323"/>
        <v>4546</v>
      </c>
      <c r="U194" s="332">
        <f t="shared" si="323"/>
        <v>1</v>
      </c>
      <c r="V194" s="334">
        <f t="shared" si="323"/>
        <v>4547</v>
      </c>
      <c r="W194" s="335">
        <f t="shared" si="321"/>
        <v>5.9166084323317047</v>
      </c>
      <c r="AB194" s="354"/>
      <c r="AC194" s="354"/>
    </row>
    <row r="195" spans="1:29" ht="13.5" thickTop="1">
      <c r="B195" s="292"/>
      <c r="C195" s="291"/>
      <c r="D195" s="291"/>
      <c r="E195" s="291"/>
      <c r="F195" s="291"/>
      <c r="G195" s="291"/>
      <c r="H195" s="291"/>
      <c r="I195" s="293"/>
      <c r="L195" s="204" t="s">
        <v>18</v>
      </c>
      <c r="M195" s="336">
        <f>+BKK!M195+DMK!M195+CNX!M195+HDY!M195+HKT!M195+CEI!M195</f>
        <v>321</v>
      </c>
      <c r="N195" s="337">
        <f>+BKK!N195+DMK!N195+CNX!N195+HDY!N195+HKT!N195+CEI!N195</f>
        <v>1069</v>
      </c>
      <c r="O195" s="338">
        <f>M195+N195</f>
        <v>1390</v>
      </c>
      <c r="P195" s="239">
        <f>+BKK!P195+DMK!P195+CNX!P195+HDY!P195+HKT!P195+CEI!P195</f>
        <v>0</v>
      </c>
      <c r="Q195" s="330">
        <f>O195+P195</f>
        <v>1390</v>
      </c>
      <c r="R195" s="336">
        <f>+BKK!R195+DMK!R195+CNX!R195+HDY!R195+HKT!R195+CEI!R195</f>
        <v>341</v>
      </c>
      <c r="S195" s="337">
        <f>+BKK!S195+DMK!S195+CNX!S195+HDY!S195+HKT!S195+CEI!S195</f>
        <v>1141</v>
      </c>
      <c r="T195" s="338">
        <f>R195+S195</f>
        <v>1482</v>
      </c>
      <c r="U195" s="239">
        <f>+BKK!U195+DMK!U195+CNX!U195+HDY!U195+HKT!U195+CEI!U195</f>
        <v>0</v>
      </c>
      <c r="V195" s="330">
        <f>T195+U195</f>
        <v>1482</v>
      </c>
      <c r="W195" s="235">
        <f t="shared" si="321"/>
        <v>6.6187050359712174</v>
      </c>
      <c r="AB195" s="354"/>
      <c r="AC195" s="354"/>
    </row>
    <row r="196" spans="1:29">
      <c r="B196" s="292"/>
      <c r="C196" s="291"/>
      <c r="D196" s="291"/>
      <c r="E196" s="291"/>
      <c r="F196" s="291"/>
      <c r="G196" s="291"/>
      <c r="H196" s="291"/>
      <c r="I196" s="293"/>
      <c r="L196" s="204" t="s">
        <v>19</v>
      </c>
      <c r="M196" s="236">
        <f>+BKK!M196+DMK!M196+CNX!M196+HDY!M196+HKT!M196+CEI!M196</f>
        <v>308</v>
      </c>
      <c r="N196" s="237">
        <f>+BKK!N196+DMK!N196+CNX!N196+HDY!N196+HKT!N196+CEI!N196</f>
        <v>1148</v>
      </c>
      <c r="O196" s="329">
        <f>M196+N196</f>
        <v>1456</v>
      </c>
      <c r="P196" s="239">
        <f>+BKK!P196+DMK!P196+CNX!P196+HDY!P196+HKT!P196+CEI!P196</f>
        <v>0</v>
      </c>
      <c r="Q196" s="330">
        <f>O196+P196</f>
        <v>1456</v>
      </c>
      <c r="R196" s="236">
        <f>+BKK!R196+DMK!R196+CNX!R196+HDY!R196+HKT!R196+CEI!R196</f>
        <v>312</v>
      </c>
      <c r="S196" s="237">
        <f>+BKK!S196+DMK!S196+CNX!S196+HDY!S196+HKT!S196+CEI!S196</f>
        <v>1051</v>
      </c>
      <c r="T196" s="329">
        <f>R196+S196</f>
        <v>1363</v>
      </c>
      <c r="U196" s="239">
        <f>+BKK!U196+DMK!U196+CNX!U196+HDY!U196+HKT!U196+CEI!U196</f>
        <v>0</v>
      </c>
      <c r="V196" s="330">
        <f>T196+U196</f>
        <v>1363</v>
      </c>
      <c r="W196" s="235">
        <f>IF(Q196=0,0,((V196/Q196)-1)*100)</f>
        <v>-6.3873626373626369</v>
      </c>
      <c r="AB196" s="354"/>
      <c r="AC196" s="354"/>
    </row>
    <row r="197" spans="1:29" ht="13.5" thickBot="1">
      <c r="B197" s="292"/>
      <c r="C197" s="291"/>
      <c r="D197" s="291"/>
      <c r="E197" s="291"/>
      <c r="F197" s="291"/>
      <c r="G197" s="291"/>
      <c r="H197" s="291"/>
      <c r="I197" s="293"/>
      <c r="L197" s="204" t="s">
        <v>20</v>
      </c>
      <c r="M197" s="236">
        <f>+BKK!M197+DMK!M197+CNX!M197+HDY!M197+HKT!M197+CEI!M197</f>
        <v>322</v>
      </c>
      <c r="N197" s="237">
        <f>+BKK!N197+DMK!N197+CNX!N197+HDY!N197+HKT!N197+CEI!N197</f>
        <v>1155</v>
      </c>
      <c r="O197" s="329">
        <f>M197+N197</f>
        <v>1477</v>
      </c>
      <c r="P197" s="239">
        <f>+BKK!P197+DMK!P197+CNX!P197+HDY!P197+HKT!P197+CEI!P197</f>
        <v>0</v>
      </c>
      <c r="Q197" s="330">
        <f>O197+P197</f>
        <v>1477</v>
      </c>
      <c r="R197" s="236">
        <f>+BKK!R197+DMK!R197+CNX!R197+HDY!R197+HKT!R197+CEI!R197</f>
        <v>355</v>
      </c>
      <c r="S197" s="237">
        <f>+BKK!S197+DMK!S197+CNX!S197+HDY!S197+HKT!S197+CEI!S197</f>
        <v>1183</v>
      </c>
      <c r="T197" s="329">
        <f>R197+S197</f>
        <v>1538</v>
      </c>
      <c r="U197" s="239">
        <f>+BKK!U197+DMK!U197+CNX!U197+HDY!U197+HKT!U197+CEI!U197</f>
        <v>0</v>
      </c>
      <c r="V197" s="330">
        <f>T197+U197</f>
        <v>1538</v>
      </c>
      <c r="W197" s="235">
        <f>IF(Q197=0,0,((V197/Q197)-1)*100)</f>
        <v>4.129993229519302</v>
      </c>
      <c r="AB197" s="354"/>
      <c r="AC197" s="354"/>
    </row>
    <row r="198" spans="1:29" ht="14.25" thickTop="1" thickBot="1">
      <c r="B198" s="292"/>
      <c r="C198" s="291"/>
      <c r="D198" s="291"/>
      <c r="E198" s="291"/>
      <c r="F198" s="291"/>
      <c r="G198" s="291"/>
      <c r="H198" s="291"/>
      <c r="I198" s="293"/>
      <c r="L198" s="331" t="s">
        <v>87</v>
      </c>
      <c r="M198" s="332">
        <f>+M195+M196+M197</f>
        <v>951</v>
      </c>
      <c r="N198" s="332">
        <f t="shared" ref="N198" si="324">+N195+N196+N197</f>
        <v>3372</v>
      </c>
      <c r="O198" s="332">
        <f t="shared" ref="O198" si="325">+O195+O196+O197</f>
        <v>4323</v>
      </c>
      <c r="P198" s="332">
        <f t="shared" ref="P198" si="326">+P195+P196+P197</f>
        <v>0</v>
      </c>
      <c r="Q198" s="332">
        <f t="shared" ref="Q198" si="327">+Q195+Q196+Q197</f>
        <v>4323</v>
      </c>
      <c r="R198" s="332">
        <f t="shared" ref="R198" si="328">+R195+R196+R197</f>
        <v>1008</v>
      </c>
      <c r="S198" s="332">
        <f t="shared" ref="S198" si="329">+S195+S196+S197</f>
        <v>3375</v>
      </c>
      <c r="T198" s="332">
        <f t="shared" ref="T198" si="330">+T195+T196+T197</f>
        <v>4383</v>
      </c>
      <c r="U198" s="332">
        <f t="shared" ref="U198" si="331">+U195+U196+U197</f>
        <v>0</v>
      </c>
      <c r="V198" s="332">
        <f t="shared" ref="V198" si="332">+V195+V196+V197</f>
        <v>4383</v>
      </c>
      <c r="W198" s="335">
        <f>IF(Q198=0,0,((V198/Q198)-1)*100)</f>
        <v>1.3879250520471897</v>
      </c>
    </row>
    <row r="199" spans="1:29" ht="13.5" thickTop="1">
      <c r="B199" s="292"/>
      <c r="C199" s="291"/>
      <c r="D199" s="291"/>
      <c r="E199" s="291"/>
      <c r="F199" s="291"/>
      <c r="G199" s="291"/>
      <c r="H199" s="291"/>
      <c r="I199" s="293"/>
      <c r="L199" s="204" t="s">
        <v>21</v>
      </c>
      <c r="M199" s="236">
        <f>+BKK!M199+DMK!M199+CNX!M199+HDY!M199+HKT!M199+CEI!M199</f>
        <v>268</v>
      </c>
      <c r="N199" s="237">
        <f>+BKK!N199+DMK!N199+CNX!N199+HDY!N199+HKT!N199+CEI!N199</f>
        <v>902</v>
      </c>
      <c r="O199" s="329">
        <f>SUM(M199:N199)</f>
        <v>1170</v>
      </c>
      <c r="P199" s="239">
        <f>+BKK!P199+DMK!P199+CNX!P199+HDY!P199+HKT!P199+CEI!P199</f>
        <v>0</v>
      </c>
      <c r="Q199" s="330">
        <f>+O199+P199</f>
        <v>1170</v>
      </c>
      <c r="R199" s="236">
        <f>+BKK!R199+DMK!R199+CNX!R199+HDY!R199+HKT!R199+CEI!R199</f>
        <v>255</v>
      </c>
      <c r="S199" s="237">
        <f>+BKK!S199+DMK!S199+CNX!S199+HDY!S199+HKT!S199+CEI!S199</f>
        <v>871</v>
      </c>
      <c r="T199" s="329">
        <f>SUM(R199:S199)</f>
        <v>1126</v>
      </c>
      <c r="U199" s="239">
        <f>+BKK!U199+DMK!U199+CNX!U199+HDY!U199+HKT!U199+CEI!U199</f>
        <v>0</v>
      </c>
      <c r="V199" s="330">
        <f>+T199+U199</f>
        <v>1126</v>
      </c>
      <c r="W199" s="235">
        <f t="shared" si="321"/>
        <v>-3.7606837606837584</v>
      </c>
      <c r="AB199" s="354"/>
      <c r="AC199" s="354"/>
    </row>
    <row r="200" spans="1:29">
      <c r="B200" s="292"/>
      <c r="C200" s="291"/>
      <c r="D200" s="291"/>
      <c r="E200" s="291"/>
      <c r="F200" s="291"/>
      <c r="G200" s="291"/>
      <c r="H200" s="291"/>
      <c r="I200" s="293"/>
      <c r="L200" s="204" t="s">
        <v>88</v>
      </c>
      <c r="M200" s="236">
        <f>+BKK!M200+DMK!M200+CNX!M200+HDY!M200+HKT!M200+CEI!M200</f>
        <v>309</v>
      </c>
      <c r="N200" s="237">
        <f>+BKK!N200+DMK!N200+CNX!N200+HDY!N200+HKT!N200+CEI!N200</f>
        <v>963</v>
      </c>
      <c r="O200" s="329">
        <f>SUM(M200:N200)</f>
        <v>1272</v>
      </c>
      <c r="P200" s="239">
        <f>+BKK!P200+DMK!P200+CNX!P200+HDY!P200+HKT!P200+CEI!P200</f>
        <v>0</v>
      </c>
      <c r="Q200" s="330">
        <f>O200+P200</f>
        <v>1272</v>
      </c>
      <c r="R200" s="236">
        <f>+BKK!R200+DMK!R200+CNX!R200+HDY!R200+HKT!R200+CEI!R200</f>
        <v>278</v>
      </c>
      <c r="S200" s="237">
        <f>+BKK!S200+DMK!S200+CNX!S200+HDY!S200+HKT!S200+CEI!S200</f>
        <v>1062</v>
      </c>
      <c r="T200" s="329">
        <f>SUM(R200:S200)</f>
        <v>1340</v>
      </c>
      <c r="U200" s="239">
        <f>+BKK!U200+DMK!U200+CNX!U200+HDY!U200+HKT!U200+CEI!U200</f>
        <v>0</v>
      </c>
      <c r="V200" s="330">
        <f>T200+U200</f>
        <v>1340</v>
      </c>
      <c r="W200" s="235">
        <f t="shared" ref="W200" si="333">IF(Q200=0,0,((V200/Q200)-1)*100)</f>
        <v>5.3459119496855445</v>
      </c>
      <c r="AB200" s="354"/>
      <c r="AC200" s="354"/>
    </row>
    <row r="201" spans="1:29" ht="13.5" thickBot="1">
      <c r="B201" s="292"/>
      <c r="C201" s="291"/>
      <c r="D201" s="291"/>
      <c r="E201" s="291"/>
      <c r="F201" s="291"/>
      <c r="G201" s="291"/>
      <c r="H201" s="291"/>
      <c r="I201" s="293"/>
      <c r="L201" s="204" t="s">
        <v>22</v>
      </c>
      <c r="M201" s="236">
        <f>+BKK!M201+DMK!M201+CNX!M201+HDY!M201+HKT!M201+CEI!M201</f>
        <v>344</v>
      </c>
      <c r="N201" s="237">
        <f>+BKK!N201+DMK!N201+CNX!N201+HDY!N201+HKT!N201+CEI!N201</f>
        <v>1174</v>
      </c>
      <c r="O201" s="339">
        <f>SUM(M201:N201)</f>
        <v>1518</v>
      </c>
      <c r="P201" s="264">
        <f>+BKK!P201+DMK!P201+CNX!P201+HDY!P201+HKT!P201+CEI!P201</f>
        <v>0</v>
      </c>
      <c r="Q201" s="330">
        <f>O201+P201</f>
        <v>1518</v>
      </c>
      <c r="R201" s="236">
        <f>+BKK!R201+DMK!R201+CNX!R201+HDY!R201+HKT!R201+CEI!R201</f>
        <v>280</v>
      </c>
      <c r="S201" s="237">
        <f>+BKK!S201+DMK!S201+CNX!S201+HDY!S201+HKT!S201+CEI!S201</f>
        <v>1073</v>
      </c>
      <c r="T201" s="339">
        <f>SUM(R201:S201)</f>
        <v>1353</v>
      </c>
      <c r="U201" s="264">
        <f>+BKK!U201+DMK!U201+CNX!U201+HDY!U201+HKT!U201+CEI!U201</f>
        <v>0</v>
      </c>
      <c r="V201" s="330">
        <f>T201+U201</f>
        <v>1353</v>
      </c>
      <c r="W201" s="235">
        <f>IF(Q201=0,0,((V201/Q201)-1)*100)</f>
        <v>-10.869565217391308</v>
      </c>
      <c r="AB201" s="354"/>
      <c r="AC201" s="354"/>
    </row>
    <row r="202" spans="1:29" ht="14.25" thickTop="1" thickBot="1">
      <c r="B202" s="292"/>
      <c r="C202" s="291"/>
      <c r="D202" s="291"/>
      <c r="E202" s="291"/>
      <c r="F202" s="291"/>
      <c r="G202" s="291"/>
      <c r="H202" s="291"/>
      <c r="I202" s="293"/>
      <c r="L202" s="340" t="s">
        <v>60</v>
      </c>
      <c r="M202" s="341">
        <f>+M199+M200+M201</f>
        <v>921</v>
      </c>
      <c r="N202" s="341">
        <f t="shared" ref="N202" si="334">+N199+N200+N201</f>
        <v>3039</v>
      </c>
      <c r="O202" s="342">
        <f t="shared" ref="O202" si="335">+O199+O200+O201</f>
        <v>3960</v>
      </c>
      <c r="P202" s="342">
        <f t="shared" ref="P202" si="336">+P199+P200+P201</f>
        <v>0</v>
      </c>
      <c r="Q202" s="342">
        <f t="shared" ref="Q202" si="337">+Q199+Q200+Q201</f>
        <v>3960</v>
      </c>
      <c r="R202" s="341">
        <f t="shared" ref="R202" si="338">+R199+R200+R201</f>
        <v>813</v>
      </c>
      <c r="S202" s="341">
        <f t="shared" ref="S202" si="339">+S199+S200+S201</f>
        <v>3006</v>
      </c>
      <c r="T202" s="342">
        <f t="shared" ref="T202" si="340">+T199+T200+T201</f>
        <v>3819</v>
      </c>
      <c r="U202" s="342">
        <f t="shared" ref="U202" si="341">+U199+U200+U201</f>
        <v>0</v>
      </c>
      <c r="V202" s="342">
        <f t="shared" ref="V202" si="342">+V199+V200+V201</f>
        <v>3819</v>
      </c>
      <c r="W202" s="343">
        <f>IF(Q202=0,0,((V202/Q202)-1)*100)</f>
        <v>-3.5606060606060641</v>
      </c>
    </row>
    <row r="203" spans="1:29" ht="14.25" customHeight="1" thickTop="1">
      <c r="A203" s="309"/>
      <c r="B203" s="310"/>
      <c r="C203" s="311"/>
      <c r="D203" s="291"/>
      <c r="E203" s="291"/>
      <c r="F203" s="311"/>
      <c r="G203" s="291"/>
      <c r="H203" s="291"/>
      <c r="I203" s="312"/>
      <c r="K203" s="309"/>
      <c r="L203" s="344" t="s">
        <v>24</v>
      </c>
      <c r="M203" s="345">
        <f>+BKK!M203+DMK!M203+CNX!M203+HDY!M203+HKT!M203+CEI!M203</f>
        <v>316</v>
      </c>
      <c r="N203" s="346">
        <f>+BKK!N203+DMK!N203+CNX!N203+HDY!N203+HKT!N203+CEI!N203</f>
        <v>1034</v>
      </c>
      <c r="O203" s="347">
        <f>SUM(M203:N203)</f>
        <v>1350</v>
      </c>
      <c r="P203" s="348">
        <f>+BKK!P203+DMK!P203+CNX!P203+HDY!P203+HKT!P203+CEI!P203</f>
        <v>0</v>
      </c>
      <c r="Q203" s="349">
        <f>O203+P203</f>
        <v>1350</v>
      </c>
      <c r="R203" s="345">
        <f>+BKK!R203+DMK!R203+CNX!R203+HDY!R203+HKT!R203+CEI!R203</f>
        <v>259</v>
      </c>
      <c r="S203" s="346">
        <f>+BKK!S203+DMK!S203+CNX!S203+HDY!S203+HKT!S203+CEI!S203</f>
        <v>1005</v>
      </c>
      <c r="T203" s="347">
        <f>SUM(R203:S203)</f>
        <v>1264</v>
      </c>
      <c r="U203" s="348">
        <f>+BKK!U203+DMK!U203+CNX!U203+HDY!U203+HKT!U203+CEI!U203</f>
        <v>0</v>
      </c>
      <c r="V203" s="349">
        <f>T203+U203</f>
        <v>1264</v>
      </c>
      <c r="W203" s="350">
        <f>IF(Q203=0,0,((V203/Q203)-1)*100)</f>
        <v>-6.3703703703703702</v>
      </c>
      <c r="AB203" s="354"/>
      <c r="AC203" s="354"/>
    </row>
    <row r="204" spans="1:29" ht="14.25" customHeight="1">
      <c r="A204" s="309"/>
      <c r="B204" s="313"/>
      <c r="C204" s="314"/>
      <c r="D204" s="291"/>
      <c r="E204" s="291"/>
      <c r="F204" s="314"/>
      <c r="G204" s="291"/>
      <c r="H204" s="291"/>
      <c r="I204" s="315"/>
      <c r="K204" s="309"/>
      <c r="L204" s="344" t="s">
        <v>25</v>
      </c>
      <c r="M204" s="345">
        <f>+BKK!M204+DMK!M204+CNX!M204+HDY!M204+HKT!M204+CEI!M204</f>
        <v>342</v>
      </c>
      <c r="N204" s="346">
        <f>+BKK!N204+DMK!N204+CNX!N204+HDY!N204+HKT!N204+CEI!N204</f>
        <v>1178</v>
      </c>
      <c r="O204" s="347">
        <f>SUM(M204:N204)</f>
        <v>1520</v>
      </c>
      <c r="P204" s="351">
        <f>+BKK!P204+DMK!P204+CNX!P204+HDY!P204+HKT!P204+CEI!P204</f>
        <v>0</v>
      </c>
      <c r="Q204" s="347">
        <f>O204+P204</f>
        <v>1520</v>
      </c>
      <c r="R204" s="345">
        <f>+BKK!R204+DMK!R204+CNX!R204+HDY!R204+HKT!R204+CEI!R204</f>
        <v>270</v>
      </c>
      <c r="S204" s="346">
        <f>+BKK!S204+DMK!S204+CNX!S204+HDY!S204+HKT!S204+CEI!S204</f>
        <v>1155</v>
      </c>
      <c r="T204" s="347">
        <f>SUM(R204:S204)</f>
        <v>1425</v>
      </c>
      <c r="U204" s="351">
        <f>+BKK!U204+DMK!U204+CNX!U204+HDY!U204+HKT!U204+CEI!U204</f>
        <v>0</v>
      </c>
      <c r="V204" s="347">
        <f>T204+U204</f>
        <v>1425</v>
      </c>
      <c r="W204" s="350">
        <f t="shared" ref="W204" si="343">IF(Q204=0,0,((V204/Q204)-1)*100)</f>
        <v>-6.25</v>
      </c>
      <c r="AB204" s="354"/>
      <c r="AC204" s="354"/>
    </row>
    <row r="205" spans="1:29" ht="14.25" customHeight="1" thickBot="1">
      <c r="A205" s="309"/>
      <c r="B205" s="313"/>
      <c r="C205" s="314"/>
      <c r="D205" s="291"/>
      <c r="E205" s="291"/>
      <c r="F205" s="314"/>
      <c r="G205" s="291"/>
      <c r="H205" s="291"/>
      <c r="I205" s="315"/>
      <c r="K205" s="309"/>
      <c r="L205" s="344" t="s">
        <v>26</v>
      </c>
      <c r="M205" s="345">
        <f>+BKK!M205+DMK!M205+CNX!M205+HDY!M205+HKT!M205+CEI!M205</f>
        <v>350</v>
      </c>
      <c r="N205" s="346">
        <f>+BKK!N205+DMK!N205+CNX!N205+HDY!N205+HKT!N205+CEI!N205</f>
        <v>1172</v>
      </c>
      <c r="O205" s="347">
        <f>SUM(M205:N205)</f>
        <v>1522</v>
      </c>
      <c r="P205" s="352">
        <f>+BKK!P205+DMK!P205+CNX!P205+HDY!P205+HKT!P205+CEI!P205</f>
        <v>1</v>
      </c>
      <c r="Q205" s="349">
        <f>O205+P205</f>
        <v>1523</v>
      </c>
      <c r="R205" s="345">
        <f>+BKK!R205+DMK!R205+CNX!R205+HDY!R205+HKT!R205+CEI!R205</f>
        <v>71</v>
      </c>
      <c r="S205" s="346">
        <f>+BKK!S205+DMK!S205+CNX!S205+HDY!S205+HKT!S205+CEI!S205</f>
        <v>298</v>
      </c>
      <c r="T205" s="347">
        <f>SUM(R205:S205)</f>
        <v>369</v>
      </c>
      <c r="U205" s="352">
        <f>+BKK!U205+DMK!U205+CNX!U205+HDY!U205+HKT!U205+CEI!U205</f>
        <v>0</v>
      </c>
      <c r="V205" s="349">
        <f>T205+U205</f>
        <v>369</v>
      </c>
      <c r="W205" s="350">
        <f>IF(Q205=0,0,((V205/Q205)-1)*100)</f>
        <v>-75.771503611293497</v>
      </c>
      <c r="AB205" s="354"/>
      <c r="AC205" s="354"/>
    </row>
    <row r="206" spans="1:29" ht="14.25" customHeight="1" thickTop="1" thickBot="1">
      <c r="B206" s="292"/>
      <c r="C206" s="291"/>
      <c r="D206" s="291"/>
      <c r="E206" s="291"/>
      <c r="F206" s="291"/>
      <c r="G206" s="291"/>
      <c r="H206" s="291"/>
      <c r="I206" s="293"/>
      <c r="L206" s="331" t="s">
        <v>27</v>
      </c>
      <c r="M206" s="332">
        <f>+M203+M204+M205</f>
        <v>1008</v>
      </c>
      <c r="N206" s="333">
        <f t="shared" ref="N206" si="344">+N203+N204+N205</f>
        <v>3384</v>
      </c>
      <c r="O206" s="332">
        <f t="shared" ref="O206" si="345">+O203+O204+O205</f>
        <v>4392</v>
      </c>
      <c r="P206" s="332">
        <f t="shared" ref="P206" si="346">+P203+P204+P205</f>
        <v>1</v>
      </c>
      <c r="Q206" s="353">
        <f t="shared" ref="Q206" si="347">+Q203+Q204+Q205</f>
        <v>4393</v>
      </c>
      <c r="R206" s="332">
        <f t="shared" ref="R206" si="348">+R203+R204+R205</f>
        <v>600</v>
      </c>
      <c r="S206" s="333">
        <f t="shared" ref="S206" si="349">+S203+S204+S205</f>
        <v>2458</v>
      </c>
      <c r="T206" s="332">
        <f t="shared" ref="T206" si="350">+T203+T204+T205</f>
        <v>3058</v>
      </c>
      <c r="U206" s="332">
        <f t="shared" ref="U206" si="351">+U203+U204+U205</f>
        <v>0</v>
      </c>
      <c r="V206" s="353">
        <f t="shared" ref="V206" si="352">+V203+V204+V205</f>
        <v>3058</v>
      </c>
      <c r="W206" s="335">
        <f t="shared" ref="W206" si="353">IF(Q206=0,0,((V206/Q206)-1)*100)</f>
        <v>-30.389255633963121</v>
      </c>
    </row>
    <row r="207" spans="1:29" s="197" customFormat="1" ht="14.25" thickTop="1" thickBot="1">
      <c r="B207" s="292"/>
      <c r="C207" s="291"/>
      <c r="D207" s="291"/>
      <c r="E207" s="291"/>
      <c r="F207" s="291"/>
      <c r="G207" s="291"/>
      <c r="H207" s="291"/>
      <c r="I207" s="293"/>
      <c r="L207" s="331" t="s">
        <v>92</v>
      </c>
      <c r="M207" s="332">
        <f>+M198+M202+M203+M204+M205</f>
        <v>2880</v>
      </c>
      <c r="N207" s="332">
        <f t="shared" ref="N207:V207" si="354">+N198+N202+N203+N204+N205</f>
        <v>9795</v>
      </c>
      <c r="O207" s="332">
        <f t="shared" si="354"/>
        <v>12675</v>
      </c>
      <c r="P207" s="332">
        <f t="shared" si="354"/>
        <v>1</v>
      </c>
      <c r="Q207" s="332">
        <f t="shared" si="354"/>
        <v>12676</v>
      </c>
      <c r="R207" s="332">
        <f t="shared" si="354"/>
        <v>2421</v>
      </c>
      <c r="S207" s="332">
        <f t="shared" si="354"/>
        <v>8839</v>
      </c>
      <c r="T207" s="332">
        <f t="shared" si="354"/>
        <v>11260</v>
      </c>
      <c r="U207" s="332">
        <f t="shared" si="354"/>
        <v>0</v>
      </c>
      <c r="V207" s="332">
        <f t="shared" si="354"/>
        <v>11260</v>
      </c>
      <c r="W207" s="335">
        <f>IF(Q207=0,0,((V207/Q207)-1)*100)</f>
        <v>-11.170716314294726</v>
      </c>
      <c r="X207" s="201"/>
      <c r="AA207" s="277"/>
    </row>
    <row r="208" spans="1:29" ht="14.25" thickTop="1" thickBot="1">
      <c r="B208" s="292"/>
      <c r="C208" s="291"/>
      <c r="D208" s="291"/>
      <c r="E208" s="291"/>
      <c r="F208" s="291"/>
      <c r="G208" s="291"/>
      <c r="H208" s="291"/>
      <c r="I208" s="293"/>
      <c r="L208" s="331" t="s">
        <v>89</v>
      </c>
      <c r="M208" s="332">
        <f>+M194+M198+M202+M206</f>
        <v>3851</v>
      </c>
      <c r="N208" s="333">
        <f t="shared" ref="N208:V208" si="355">+N194+N198+N202+N206</f>
        <v>13117</v>
      </c>
      <c r="O208" s="332">
        <f t="shared" si="355"/>
        <v>16968</v>
      </c>
      <c r="P208" s="332">
        <f t="shared" si="355"/>
        <v>1</v>
      </c>
      <c r="Q208" s="334">
        <f t="shared" si="355"/>
        <v>16969</v>
      </c>
      <c r="R208" s="332">
        <f t="shared" si="355"/>
        <v>3460</v>
      </c>
      <c r="S208" s="333">
        <f t="shared" si="355"/>
        <v>12346</v>
      </c>
      <c r="T208" s="332">
        <f t="shared" si="355"/>
        <v>15806</v>
      </c>
      <c r="U208" s="332">
        <f t="shared" si="355"/>
        <v>1</v>
      </c>
      <c r="V208" s="334">
        <f t="shared" si="355"/>
        <v>15807</v>
      </c>
      <c r="W208" s="335">
        <f>IF(Q208=0,0,((V208/Q208)-1)*100)</f>
        <v>-6.8477812481584017</v>
      </c>
    </row>
    <row r="209" spans="2:29" ht="14.25" thickTop="1" thickBot="1">
      <c r="B209" s="292"/>
      <c r="C209" s="291"/>
      <c r="D209" s="291"/>
      <c r="E209" s="291"/>
      <c r="F209" s="291"/>
      <c r="G209" s="291"/>
      <c r="H209" s="291"/>
      <c r="I209" s="293"/>
      <c r="L209" s="282" t="s">
        <v>59</v>
      </c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201"/>
      <c r="AB209" s="354"/>
      <c r="AC209" s="354"/>
    </row>
    <row r="210" spans="2:29" ht="13.5" thickTop="1">
      <c r="B210" s="292"/>
      <c r="C210" s="291"/>
      <c r="D210" s="291"/>
      <c r="E210" s="291"/>
      <c r="F210" s="291"/>
      <c r="G210" s="291"/>
      <c r="H210" s="291"/>
      <c r="I210" s="293"/>
      <c r="L210" s="1638" t="s">
        <v>52</v>
      </c>
      <c r="M210" s="1639"/>
      <c r="N210" s="1639"/>
      <c r="O210" s="1639"/>
      <c r="P210" s="1639"/>
      <c r="Q210" s="1639"/>
      <c r="R210" s="1639"/>
      <c r="S210" s="1639"/>
      <c r="T210" s="1639"/>
      <c r="U210" s="1639"/>
      <c r="V210" s="1639"/>
      <c r="W210" s="1640"/>
      <c r="AB210" s="354"/>
      <c r="AC210" s="354"/>
    </row>
    <row r="211" spans="2:29" ht="13.5" thickBot="1">
      <c r="B211" s="292"/>
      <c r="C211" s="291"/>
      <c r="D211" s="291"/>
      <c r="E211" s="291"/>
      <c r="F211" s="291"/>
      <c r="G211" s="291"/>
      <c r="H211" s="291"/>
      <c r="I211" s="293"/>
      <c r="L211" s="1641" t="s">
        <v>53</v>
      </c>
      <c r="M211" s="1642"/>
      <c r="N211" s="1642"/>
      <c r="O211" s="1642"/>
      <c r="P211" s="1642"/>
      <c r="Q211" s="1642"/>
      <c r="R211" s="1642"/>
      <c r="S211" s="1642"/>
      <c r="T211" s="1642"/>
      <c r="U211" s="1642"/>
      <c r="V211" s="1642"/>
      <c r="W211" s="1643"/>
      <c r="AB211" s="354"/>
      <c r="AC211" s="354"/>
    </row>
    <row r="212" spans="2:29" ht="14.25" thickTop="1" thickBot="1">
      <c r="B212" s="292"/>
      <c r="C212" s="291"/>
      <c r="D212" s="291"/>
      <c r="E212" s="291"/>
      <c r="F212" s="291"/>
      <c r="G212" s="291"/>
      <c r="H212" s="291"/>
      <c r="I212" s="293"/>
      <c r="L212" s="200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284" t="s">
        <v>40</v>
      </c>
      <c r="AB212" s="354"/>
      <c r="AC212" s="354"/>
    </row>
    <row r="213" spans="2:29" ht="14.25" thickTop="1" thickBot="1">
      <c r="B213" s="292"/>
      <c r="C213" s="291"/>
      <c r="D213" s="291"/>
      <c r="E213" s="291"/>
      <c r="F213" s="291"/>
      <c r="G213" s="291"/>
      <c r="H213" s="291"/>
      <c r="I213" s="293"/>
      <c r="L213" s="202"/>
      <c r="M213" s="1647" t="s">
        <v>90</v>
      </c>
      <c r="N213" s="1648"/>
      <c r="O213" s="1648"/>
      <c r="P213" s="1648"/>
      <c r="Q213" s="1649"/>
      <c r="R213" s="1647" t="s">
        <v>91</v>
      </c>
      <c r="S213" s="1648"/>
      <c r="T213" s="1648"/>
      <c r="U213" s="1648"/>
      <c r="V213" s="1649"/>
      <c r="W213" s="203" t="s">
        <v>4</v>
      </c>
      <c r="AB213" s="354"/>
      <c r="AC213" s="354"/>
    </row>
    <row r="214" spans="2:29" ht="13.5" thickTop="1">
      <c r="B214" s="292"/>
      <c r="C214" s="291"/>
      <c r="D214" s="291"/>
      <c r="E214" s="291"/>
      <c r="F214" s="291"/>
      <c r="G214" s="291"/>
      <c r="H214" s="291"/>
      <c r="I214" s="293"/>
      <c r="L214" s="204" t="s">
        <v>5</v>
      </c>
      <c r="M214" s="205"/>
      <c r="N214" s="209"/>
      <c r="O214" s="323"/>
      <c r="P214" s="211"/>
      <c r="Q214" s="324"/>
      <c r="R214" s="205"/>
      <c r="S214" s="209"/>
      <c r="T214" s="323"/>
      <c r="U214" s="211"/>
      <c r="V214" s="324"/>
      <c r="W214" s="208" t="s">
        <v>6</v>
      </c>
      <c r="AB214" s="354"/>
      <c r="AC214" s="354"/>
    </row>
    <row r="215" spans="2:29" ht="13.5" thickBot="1">
      <c r="B215" s="292"/>
      <c r="C215" s="291"/>
      <c r="D215" s="291"/>
      <c r="E215" s="291"/>
      <c r="F215" s="291"/>
      <c r="G215" s="291"/>
      <c r="H215" s="291"/>
      <c r="I215" s="293"/>
      <c r="L215" s="212"/>
      <c r="M215" s="217" t="s">
        <v>41</v>
      </c>
      <c r="N215" s="218" t="s">
        <v>42</v>
      </c>
      <c r="O215" s="325" t="s">
        <v>54</v>
      </c>
      <c r="P215" s="220" t="s">
        <v>13</v>
      </c>
      <c r="Q215" s="326" t="s">
        <v>9</v>
      </c>
      <c r="R215" s="217" t="s">
        <v>41</v>
      </c>
      <c r="S215" s="218" t="s">
        <v>42</v>
      </c>
      <c r="T215" s="325" t="s">
        <v>54</v>
      </c>
      <c r="U215" s="220" t="s">
        <v>13</v>
      </c>
      <c r="V215" s="326" t="s">
        <v>9</v>
      </c>
      <c r="W215" s="216"/>
      <c r="AB215" s="354"/>
      <c r="AC215" s="354"/>
    </row>
    <row r="216" spans="2:29" ht="5.25" customHeight="1" thickTop="1">
      <c r="B216" s="292"/>
      <c r="C216" s="291"/>
      <c r="D216" s="291"/>
      <c r="E216" s="291"/>
      <c r="F216" s="291"/>
      <c r="G216" s="291"/>
      <c r="H216" s="291"/>
      <c r="I216" s="293"/>
      <c r="L216" s="204"/>
      <c r="M216" s="225"/>
      <c r="N216" s="226"/>
      <c r="O216" s="327"/>
      <c r="P216" s="228"/>
      <c r="Q216" s="328"/>
      <c r="R216" s="225"/>
      <c r="S216" s="226"/>
      <c r="T216" s="327"/>
      <c r="U216" s="228"/>
      <c r="V216" s="328"/>
      <c r="W216" s="230"/>
      <c r="AB216" s="354"/>
      <c r="AC216" s="354"/>
    </row>
    <row r="217" spans="2:29">
      <c r="B217" s="292"/>
      <c r="C217" s="291"/>
      <c r="D217" s="291"/>
      <c r="E217" s="291"/>
      <c r="F217" s="291"/>
      <c r="G217" s="291"/>
      <c r="H217" s="291"/>
      <c r="I217" s="293"/>
      <c r="L217" s="204" t="s">
        <v>14</v>
      </c>
      <c r="M217" s="236">
        <f t="shared" ref="M217:N219" si="356">+M165+M191</f>
        <v>401</v>
      </c>
      <c r="N217" s="237">
        <f t="shared" si="356"/>
        <v>1153</v>
      </c>
      <c r="O217" s="329">
        <f>+M217+N217</f>
        <v>1554</v>
      </c>
      <c r="P217" s="239">
        <f>+P165+P191</f>
        <v>2</v>
      </c>
      <c r="Q217" s="330">
        <f>+O217+P217</f>
        <v>1556</v>
      </c>
      <c r="R217" s="236">
        <f t="shared" ref="R217:S219" si="357">+R165+R191</f>
        <v>342</v>
      </c>
      <c r="S217" s="237">
        <f t="shared" si="357"/>
        <v>1149</v>
      </c>
      <c r="T217" s="329">
        <f>+R217+S217</f>
        <v>1491</v>
      </c>
      <c r="U217" s="239">
        <f>+U165+U191</f>
        <v>1</v>
      </c>
      <c r="V217" s="330">
        <f>+T217+U217</f>
        <v>1492</v>
      </c>
      <c r="W217" s="235">
        <f t="shared" ref="W217:W225" si="358">IF(Q217=0,0,((V217/Q217)-1)*100)</f>
        <v>-4.1131105398457546</v>
      </c>
      <c r="AB217" s="354"/>
      <c r="AC217" s="354"/>
    </row>
    <row r="218" spans="2:29">
      <c r="B218" s="292"/>
      <c r="C218" s="291"/>
      <c r="D218" s="291"/>
      <c r="E218" s="291"/>
      <c r="F218" s="291"/>
      <c r="G218" s="291"/>
      <c r="H218" s="291"/>
      <c r="I218" s="293"/>
      <c r="L218" s="204" t="s">
        <v>15</v>
      </c>
      <c r="M218" s="236">
        <f t="shared" si="356"/>
        <v>353</v>
      </c>
      <c r="N218" s="237">
        <f t="shared" si="356"/>
        <v>1079</v>
      </c>
      <c r="O218" s="329">
        <f t="shared" ref="O218:O219" si="359">+M218+N218</f>
        <v>1432</v>
      </c>
      <c r="P218" s="239">
        <f>+P166+P192</f>
        <v>2</v>
      </c>
      <c r="Q218" s="330">
        <f t="shared" ref="Q218:Q219" si="360">+O218+P218</f>
        <v>1434</v>
      </c>
      <c r="R218" s="236">
        <f t="shared" si="357"/>
        <v>370</v>
      </c>
      <c r="S218" s="237">
        <f t="shared" si="357"/>
        <v>1243</v>
      </c>
      <c r="T218" s="329">
        <f t="shared" ref="T218:T219" si="361">+R218+S218</f>
        <v>1613</v>
      </c>
      <c r="U218" s="239">
        <f>+U166+U192</f>
        <v>0</v>
      </c>
      <c r="V218" s="330">
        <f t="shared" ref="V218:V219" si="362">+T218+U218</f>
        <v>1613</v>
      </c>
      <c r="W218" s="235">
        <f t="shared" si="358"/>
        <v>12.482566248256632</v>
      </c>
      <c r="AB218" s="354"/>
      <c r="AC218" s="354"/>
    </row>
    <row r="219" spans="2:29" ht="13.5" thickBot="1">
      <c r="B219" s="292"/>
      <c r="C219" s="291"/>
      <c r="D219" s="291"/>
      <c r="E219" s="291"/>
      <c r="F219" s="291"/>
      <c r="G219" s="291"/>
      <c r="H219" s="291"/>
      <c r="I219" s="293"/>
      <c r="L219" s="212" t="s">
        <v>16</v>
      </c>
      <c r="M219" s="236">
        <f t="shared" si="356"/>
        <v>425</v>
      </c>
      <c r="N219" s="237">
        <f t="shared" si="356"/>
        <v>1226</v>
      </c>
      <c r="O219" s="329">
        <f t="shared" si="359"/>
        <v>1651</v>
      </c>
      <c r="P219" s="239">
        <f>+P167+P193</f>
        <v>0</v>
      </c>
      <c r="Q219" s="330">
        <f t="shared" si="360"/>
        <v>1651</v>
      </c>
      <c r="R219" s="236">
        <f t="shared" si="357"/>
        <v>364</v>
      </c>
      <c r="S219" s="237">
        <f t="shared" si="357"/>
        <v>1264</v>
      </c>
      <c r="T219" s="329">
        <f t="shared" si="361"/>
        <v>1628</v>
      </c>
      <c r="U219" s="239">
        <f>+U167+U193</f>
        <v>0</v>
      </c>
      <c r="V219" s="330">
        <f t="shared" si="362"/>
        <v>1628</v>
      </c>
      <c r="W219" s="235">
        <f t="shared" si="358"/>
        <v>-1.3930950938824904</v>
      </c>
      <c r="AB219" s="354"/>
      <c r="AC219" s="354"/>
    </row>
    <row r="220" spans="2:29" ht="14.25" thickTop="1" thickBot="1">
      <c r="B220" s="292"/>
      <c r="C220" s="291"/>
      <c r="D220" s="291"/>
      <c r="E220" s="291"/>
      <c r="F220" s="291"/>
      <c r="G220" s="291"/>
      <c r="H220" s="291"/>
      <c r="I220" s="293"/>
      <c r="L220" s="331" t="s">
        <v>17</v>
      </c>
      <c r="M220" s="332">
        <f t="shared" ref="M220:Q220" si="363">+M217+M218+M219</f>
        <v>1179</v>
      </c>
      <c r="N220" s="333">
        <f t="shared" si="363"/>
        <v>3458</v>
      </c>
      <c r="O220" s="332">
        <f t="shared" si="363"/>
        <v>4637</v>
      </c>
      <c r="P220" s="332">
        <f t="shared" si="363"/>
        <v>4</v>
      </c>
      <c r="Q220" s="334">
        <f t="shared" si="363"/>
        <v>4641</v>
      </c>
      <c r="R220" s="332">
        <f t="shared" ref="R220:V220" si="364">+R217+R218+R219</f>
        <v>1076</v>
      </c>
      <c r="S220" s="333">
        <f t="shared" si="364"/>
        <v>3656</v>
      </c>
      <c r="T220" s="332">
        <f t="shared" si="364"/>
        <v>4732</v>
      </c>
      <c r="U220" s="332">
        <f t="shared" si="364"/>
        <v>1</v>
      </c>
      <c r="V220" s="334">
        <f t="shared" si="364"/>
        <v>4733</v>
      </c>
      <c r="W220" s="335">
        <f t="shared" si="358"/>
        <v>1.9823313940960929</v>
      </c>
      <c r="AB220" s="354"/>
      <c r="AC220" s="354"/>
    </row>
    <row r="221" spans="2:29" ht="13.5" thickTop="1">
      <c r="B221" s="292"/>
      <c r="C221" s="291"/>
      <c r="D221" s="291"/>
      <c r="E221" s="291"/>
      <c r="F221" s="291"/>
      <c r="G221" s="291"/>
      <c r="H221" s="291"/>
      <c r="I221" s="293"/>
      <c r="L221" s="204" t="s">
        <v>18</v>
      </c>
      <c r="M221" s="336">
        <f t="shared" ref="M221:N223" si="365">+M169+M195</f>
        <v>393</v>
      </c>
      <c r="N221" s="337">
        <f t="shared" si="365"/>
        <v>1103</v>
      </c>
      <c r="O221" s="338">
        <f t="shared" ref="O221" si="366">+M221+N221</f>
        <v>1496</v>
      </c>
      <c r="P221" s="239">
        <f>+P169+P195</f>
        <v>4</v>
      </c>
      <c r="Q221" s="330">
        <f t="shared" ref="Q221" si="367">+O221+P221</f>
        <v>1500</v>
      </c>
      <c r="R221" s="336">
        <f t="shared" ref="R221:S223" si="368">+R169+R195</f>
        <v>351</v>
      </c>
      <c r="S221" s="337">
        <f t="shared" si="368"/>
        <v>1278</v>
      </c>
      <c r="T221" s="338">
        <f t="shared" ref="T221" si="369">+R221+S221</f>
        <v>1629</v>
      </c>
      <c r="U221" s="239">
        <f>+U169+U195</f>
        <v>0</v>
      </c>
      <c r="V221" s="330">
        <f t="shared" ref="V221" si="370">+T221+U221</f>
        <v>1629</v>
      </c>
      <c r="W221" s="235">
        <f t="shared" si="358"/>
        <v>8.6000000000000085</v>
      </c>
      <c r="AB221" s="354"/>
      <c r="AC221" s="354"/>
    </row>
    <row r="222" spans="2:29">
      <c r="B222" s="292"/>
      <c r="C222" s="291"/>
      <c r="D222" s="291"/>
      <c r="E222" s="291"/>
      <c r="F222" s="291"/>
      <c r="G222" s="291"/>
      <c r="H222" s="291"/>
      <c r="I222" s="293"/>
      <c r="L222" s="204" t="s">
        <v>19</v>
      </c>
      <c r="M222" s="236">
        <f t="shared" si="365"/>
        <v>371</v>
      </c>
      <c r="N222" s="237">
        <f t="shared" si="365"/>
        <v>1176</v>
      </c>
      <c r="O222" s="329">
        <f>+M222+N222</f>
        <v>1547</v>
      </c>
      <c r="P222" s="239">
        <f>+P170+P196</f>
        <v>0</v>
      </c>
      <c r="Q222" s="330">
        <f>+O222+P222</f>
        <v>1547</v>
      </c>
      <c r="R222" s="236">
        <f t="shared" si="368"/>
        <v>324</v>
      </c>
      <c r="S222" s="237">
        <f t="shared" si="368"/>
        <v>1195</v>
      </c>
      <c r="T222" s="329">
        <f>+R222+S222</f>
        <v>1519</v>
      </c>
      <c r="U222" s="239">
        <f>+U170+U196</f>
        <v>10</v>
      </c>
      <c r="V222" s="330">
        <f>+T222+U222</f>
        <v>1529</v>
      </c>
      <c r="W222" s="235">
        <f>IF(Q222=0,0,((V222/Q222)-1)*100)</f>
        <v>-1.1635423400129241</v>
      </c>
      <c r="AB222" s="354"/>
      <c r="AC222" s="354"/>
    </row>
    <row r="223" spans="2:29" ht="13.5" thickBot="1">
      <c r="B223" s="292"/>
      <c r="C223" s="291"/>
      <c r="D223" s="291"/>
      <c r="E223" s="291"/>
      <c r="F223" s="291"/>
      <c r="G223" s="291"/>
      <c r="H223" s="291"/>
      <c r="I223" s="293"/>
      <c r="L223" s="204" t="s">
        <v>20</v>
      </c>
      <c r="M223" s="236">
        <f t="shared" si="365"/>
        <v>399</v>
      </c>
      <c r="N223" s="237">
        <f t="shared" si="365"/>
        <v>1199</v>
      </c>
      <c r="O223" s="329">
        <f>+M223+N223</f>
        <v>1598</v>
      </c>
      <c r="P223" s="239">
        <f>+P171+P197</f>
        <v>0</v>
      </c>
      <c r="Q223" s="330">
        <f>+O223+P223</f>
        <v>1598</v>
      </c>
      <c r="R223" s="236">
        <f t="shared" si="368"/>
        <v>366</v>
      </c>
      <c r="S223" s="237">
        <f t="shared" si="368"/>
        <v>1366</v>
      </c>
      <c r="T223" s="329">
        <f>+R223+S223</f>
        <v>1732</v>
      </c>
      <c r="U223" s="239">
        <f>+U171+U197</f>
        <v>0</v>
      </c>
      <c r="V223" s="330">
        <f>+T223+U223</f>
        <v>1732</v>
      </c>
      <c r="W223" s="235">
        <f>IF(Q223=0,0,((V223/Q223)-1)*100)</f>
        <v>8.3854818523154009</v>
      </c>
    </row>
    <row r="224" spans="2:29" ht="14.25" thickTop="1" thickBot="1">
      <c r="B224" s="292"/>
      <c r="C224" s="291"/>
      <c r="D224" s="291"/>
      <c r="E224" s="291"/>
      <c r="F224" s="291"/>
      <c r="G224" s="291"/>
      <c r="H224" s="291"/>
      <c r="I224" s="293"/>
      <c r="L224" s="331" t="s">
        <v>87</v>
      </c>
      <c r="M224" s="332">
        <f>+M221+M222+M223</f>
        <v>1163</v>
      </c>
      <c r="N224" s="332">
        <f t="shared" ref="N224" si="371">+N221+N222+N223</f>
        <v>3478</v>
      </c>
      <c r="O224" s="332">
        <f t="shared" ref="O224" si="372">+O221+O222+O223</f>
        <v>4641</v>
      </c>
      <c r="P224" s="332">
        <f t="shared" ref="P224" si="373">+P221+P222+P223</f>
        <v>4</v>
      </c>
      <c r="Q224" s="332">
        <f t="shared" ref="Q224" si="374">+Q221+Q222+Q223</f>
        <v>4645</v>
      </c>
      <c r="R224" s="332">
        <f t="shared" ref="R224" si="375">+R221+R222+R223</f>
        <v>1041</v>
      </c>
      <c r="S224" s="332">
        <f t="shared" ref="S224" si="376">+S221+S222+S223</f>
        <v>3839</v>
      </c>
      <c r="T224" s="332">
        <f t="shared" ref="T224" si="377">+T221+T222+T223</f>
        <v>4880</v>
      </c>
      <c r="U224" s="332">
        <f t="shared" ref="U224" si="378">+U221+U222+U223</f>
        <v>10</v>
      </c>
      <c r="V224" s="332">
        <f t="shared" ref="V224" si="379">+V221+V222+V223</f>
        <v>4890</v>
      </c>
      <c r="W224" s="335">
        <f>IF(Q224=0,0,((V224/Q224)-1)*100)</f>
        <v>5.2744886975242267</v>
      </c>
    </row>
    <row r="225" spans="1:27" ht="13.5" thickTop="1">
      <c r="B225" s="292"/>
      <c r="C225" s="291"/>
      <c r="D225" s="291"/>
      <c r="E225" s="291"/>
      <c r="F225" s="291"/>
      <c r="G225" s="291"/>
      <c r="H225" s="291"/>
      <c r="I225" s="293"/>
      <c r="L225" s="204" t="s">
        <v>21</v>
      </c>
      <c r="M225" s="236">
        <f t="shared" ref="M225:N227" si="380">+M173+M199</f>
        <v>349</v>
      </c>
      <c r="N225" s="237">
        <f t="shared" si="380"/>
        <v>932</v>
      </c>
      <c r="O225" s="329">
        <f t="shared" ref="O225" si="381">+M225+N225</f>
        <v>1281</v>
      </c>
      <c r="P225" s="239">
        <f>+P173+P199</f>
        <v>0</v>
      </c>
      <c r="Q225" s="330">
        <f t="shared" ref="Q225" si="382">+O225+P225</f>
        <v>1281</v>
      </c>
      <c r="R225" s="236">
        <f t="shared" ref="R225:S227" si="383">+R173+R199</f>
        <v>263</v>
      </c>
      <c r="S225" s="237">
        <f t="shared" si="383"/>
        <v>1030</v>
      </c>
      <c r="T225" s="329">
        <f t="shared" ref="T225" si="384">+R225+S225</f>
        <v>1293</v>
      </c>
      <c r="U225" s="239">
        <f>+U173+U199</f>
        <v>0</v>
      </c>
      <c r="V225" s="330">
        <f t="shared" ref="V225" si="385">+T225+U225</f>
        <v>1293</v>
      </c>
      <c r="W225" s="235">
        <f t="shared" si="358"/>
        <v>0.93676814988290502</v>
      </c>
    </row>
    <row r="226" spans="1:27">
      <c r="B226" s="292"/>
      <c r="C226" s="291"/>
      <c r="D226" s="291"/>
      <c r="E226" s="291"/>
      <c r="F226" s="291"/>
      <c r="G226" s="291"/>
      <c r="H226" s="291"/>
      <c r="I226" s="293"/>
      <c r="L226" s="204" t="s">
        <v>88</v>
      </c>
      <c r="M226" s="236">
        <f t="shared" si="380"/>
        <v>351</v>
      </c>
      <c r="N226" s="237">
        <f t="shared" si="380"/>
        <v>998</v>
      </c>
      <c r="O226" s="329">
        <f>+M226+N226</f>
        <v>1349</v>
      </c>
      <c r="P226" s="239">
        <f>+P174+P200</f>
        <v>0</v>
      </c>
      <c r="Q226" s="330">
        <f>+O226+P226</f>
        <v>1349</v>
      </c>
      <c r="R226" s="236">
        <f t="shared" si="383"/>
        <v>289</v>
      </c>
      <c r="S226" s="237">
        <f t="shared" si="383"/>
        <v>1199</v>
      </c>
      <c r="T226" s="329">
        <f>+R226+S226</f>
        <v>1488</v>
      </c>
      <c r="U226" s="239">
        <f>+U174+U200</f>
        <v>0</v>
      </c>
      <c r="V226" s="330">
        <f>+T226+U226</f>
        <v>1488</v>
      </c>
      <c r="W226" s="235">
        <f t="shared" ref="W226" si="386">IF(Q226=0,0,((V226/Q226)-1)*100)</f>
        <v>10.303928836174947</v>
      </c>
    </row>
    <row r="227" spans="1:27" ht="13.5" thickBot="1">
      <c r="B227" s="292"/>
      <c r="C227" s="291"/>
      <c r="D227" s="291"/>
      <c r="E227" s="291"/>
      <c r="F227" s="291"/>
      <c r="G227" s="291"/>
      <c r="H227" s="291"/>
      <c r="I227" s="293"/>
      <c r="L227" s="204" t="s">
        <v>22</v>
      </c>
      <c r="M227" s="236">
        <f t="shared" si="380"/>
        <v>382</v>
      </c>
      <c r="N227" s="237">
        <f t="shared" si="380"/>
        <v>1213</v>
      </c>
      <c r="O227" s="339">
        <f>+M227+N227</f>
        <v>1595</v>
      </c>
      <c r="P227" s="264">
        <f>+P175+P201</f>
        <v>0</v>
      </c>
      <c r="Q227" s="330">
        <f>+O227+P227</f>
        <v>1595</v>
      </c>
      <c r="R227" s="236">
        <f t="shared" si="383"/>
        <v>289</v>
      </c>
      <c r="S227" s="237">
        <f t="shared" si="383"/>
        <v>1156</v>
      </c>
      <c r="T227" s="339">
        <f>+R227+S227</f>
        <v>1445</v>
      </c>
      <c r="U227" s="264">
        <f>+U175+U201</f>
        <v>0</v>
      </c>
      <c r="V227" s="330">
        <f>+T227+U227</f>
        <v>1445</v>
      </c>
      <c r="W227" s="235">
        <f>IF(Q227=0,0,((V227/Q227)-1)*100)</f>
        <v>-9.4043887147335461</v>
      </c>
    </row>
    <row r="228" spans="1:27" ht="14.25" thickTop="1" thickBot="1">
      <c r="B228" s="292"/>
      <c r="C228" s="291"/>
      <c r="D228" s="291"/>
      <c r="E228" s="291"/>
      <c r="F228" s="291"/>
      <c r="G228" s="291"/>
      <c r="H228" s="291"/>
      <c r="I228" s="293"/>
      <c r="L228" s="340" t="s">
        <v>60</v>
      </c>
      <c r="M228" s="341">
        <f>+M225+M226+M227</f>
        <v>1082</v>
      </c>
      <c r="N228" s="341">
        <f t="shared" ref="N228" si="387">+N225+N226+N227</f>
        <v>3143</v>
      </c>
      <c r="O228" s="342">
        <f t="shared" ref="O228" si="388">+O225+O226+O227</f>
        <v>4225</v>
      </c>
      <c r="P228" s="342">
        <f t="shared" ref="P228" si="389">+P225+P226+P227</f>
        <v>0</v>
      </c>
      <c r="Q228" s="342">
        <f t="shared" ref="Q228" si="390">+Q225+Q226+Q227</f>
        <v>4225</v>
      </c>
      <c r="R228" s="341">
        <f t="shared" ref="R228" si="391">+R225+R226+R227</f>
        <v>841</v>
      </c>
      <c r="S228" s="341">
        <f t="shared" ref="S228" si="392">+S225+S226+S227</f>
        <v>3385</v>
      </c>
      <c r="T228" s="342">
        <f t="shared" ref="T228" si="393">+T225+T226+T227</f>
        <v>4226</v>
      </c>
      <c r="U228" s="342">
        <f t="shared" ref="U228" si="394">+U225+U226+U227</f>
        <v>0</v>
      </c>
      <c r="V228" s="342">
        <f t="shared" ref="V228" si="395">+V225+V226+V227</f>
        <v>4226</v>
      </c>
      <c r="W228" s="343">
        <f>IF(Q228=0,0,((V228/Q228)-1)*100)</f>
        <v>2.3668639053253671E-2</v>
      </c>
    </row>
    <row r="229" spans="1:27" ht="14.25" customHeight="1" thickTop="1">
      <c r="A229" s="309"/>
      <c r="B229" s="310"/>
      <c r="C229" s="311"/>
      <c r="D229" s="311"/>
      <c r="E229" s="311"/>
      <c r="F229" s="311"/>
      <c r="G229" s="311"/>
      <c r="H229" s="311"/>
      <c r="I229" s="312"/>
      <c r="J229" s="309"/>
      <c r="K229" s="309"/>
      <c r="L229" s="344" t="s">
        <v>24</v>
      </c>
      <c r="M229" s="345">
        <f t="shared" ref="M229:N231" si="396">+M177+M203</f>
        <v>370</v>
      </c>
      <c r="N229" s="346">
        <f t="shared" si="396"/>
        <v>1066</v>
      </c>
      <c r="O229" s="347">
        <f>+M229+N229</f>
        <v>1436</v>
      </c>
      <c r="P229" s="348">
        <f>+P177+P203</f>
        <v>0</v>
      </c>
      <c r="Q229" s="349">
        <f>+O229+P229</f>
        <v>1436</v>
      </c>
      <c r="R229" s="345">
        <f t="shared" ref="R229:S231" si="397">+R177+R203</f>
        <v>284</v>
      </c>
      <c r="S229" s="346">
        <f t="shared" si="397"/>
        <v>1174</v>
      </c>
      <c r="T229" s="347">
        <f>+R229+S229</f>
        <v>1458</v>
      </c>
      <c r="U229" s="348">
        <f>+U177+U203</f>
        <v>0</v>
      </c>
      <c r="V229" s="349">
        <f>+T229+U229</f>
        <v>1458</v>
      </c>
      <c r="W229" s="350">
        <f>IF(Q229=0,0,((V229/Q229)-1)*100)</f>
        <v>1.5320334261838431</v>
      </c>
    </row>
    <row r="230" spans="1:27" ht="14.25" customHeight="1">
      <c r="A230" s="309"/>
      <c r="B230" s="313"/>
      <c r="C230" s="314"/>
      <c r="D230" s="314"/>
      <c r="E230" s="314"/>
      <c r="F230" s="314"/>
      <c r="G230" s="314"/>
      <c r="H230" s="314"/>
      <c r="I230" s="315"/>
      <c r="J230" s="309"/>
      <c r="K230" s="309"/>
      <c r="L230" s="344" t="s">
        <v>25</v>
      </c>
      <c r="M230" s="345">
        <f t="shared" si="396"/>
        <v>380</v>
      </c>
      <c r="N230" s="346">
        <f t="shared" si="396"/>
        <v>1204</v>
      </c>
      <c r="O230" s="347">
        <f>+M230+N230</f>
        <v>1584</v>
      </c>
      <c r="P230" s="351">
        <f>+P178+P204</f>
        <v>1</v>
      </c>
      <c r="Q230" s="347">
        <f>+O230+P230</f>
        <v>1585</v>
      </c>
      <c r="R230" s="345">
        <f t="shared" si="397"/>
        <v>334</v>
      </c>
      <c r="S230" s="346">
        <f t="shared" si="397"/>
        <v>1411</v>
      </c>
      <c r="T230" s="347">
        <f>+R230+S230</f>
        <v>1745</v>
      </c>
      <c r="U230" s="351">
        <f>+U178+U204</f>
        <v>0</v>
      </c>
      <c r="V230" s="347">
        <f>+T230+U230</f>
        <v>1745</v>
      </c>
      <c r="W230" s="350">
        <f t="shared" ref="W230" si="398">IF(Q230=0,0,((V230/Q230)-1)*100)</f>
        <v>10.094637223974768</v>
      </c>
    </row>
    <row r="231" spans="1:27" ht="14.25" customHeight="1" thickBot="1">
      <c r="A231" s="309"/>
      <c r="B231" s="313"/>
      <c r="C231" s="314"/>
      <c r="D231" s="314"/>
      <c r="E231" s="314"/>
      <c r="F231" s="314"/>
      <c r="G231" s="314"/>
      <c r="H231" s="314"/>
      <c r="I231" s="315"/>
      <c r="J231" s="309"/>
      <c r="K231" s="309"/>
      <c r="L231" s="344" t="s">
        <v>26</v>
      </c>
      <c r="M231" s="345">
        <f t="shared" si="396"/>
        <v>377</v>
      </c>
      <c r="N231" s="346">
        <f t="shared" si="396"/>
        <v>1197</v>
      </c>
      <c r="O231" s="347">
        <f t="shared" ref="O231" si="399">+M231+N231</f>
        <v>1574</v>
      </c>
      <c r="P231" s="352">
        <f>+P179+P205</f>
        <v>1</v>
      </c>
      <c r="Q231" s="349">
        <f t="shared" ref="Q231" si="400">+O231+P231</f>
        <v>1575</v>
      </c>
      <c r="R231" s="345">
        <f t="shared" si="397"/>
        <v>119</v>
      </c>
      <c r="S231" s="346">
        <f t="shared" si="397"/>
        <v>523</v>
      </c>
      <c r="T231" s="347">
        <f t="shared" ref="T231" si="401">+R231+S231</f>
        <v>642</v>
      </c>
      <c r="U231" s="352">
        <f>+U179+U205</f>
        <v>0</v>
      </c>
      <c r="V231" s="349">
        <f t="shared" ref="V231" si="402">+T231+U231</f>
        <v>642</v>
      </c>
      <c r="W231" s="350">
        <f>IF(Q231=0,0,((V231/Q231)-1)*100)</f>
        <v>-59.238095238095248</v>
      </c>
    </row>
    <row r="232" spans="1:27" ht="14.25" customHeight="1" thickTop="1" thickBot="1">
      <c r="B232" s="292"/>
      <c r="C232" s="291"/>
      <c r="D232" s="291"/>
      <c r="E232" s="291"/>
      <c r="F232" s="291"/>
      <c r="G232" s="291"/>
      <c r="H232" s="291"/>
      <c r="I232" s="293"/>
      <c r="L232" s="331" t="s">
        <v>27</v>
      </c>
      <c r="M232" s="332">
        <f>+M229+M230+M231</f>
        <v>1127</v>
      </c>
      <c r="N232" s="333">
        <f t="shared" ref="N232" si="403">+N229+N230+N231</f>
        <v>3467</v>
      </c>
      <c r="O232" s="332">
        <f t="shared" ref="O232" si="404">+O229+O230+O231</f>
        <v>4594</v>
      </c>
      <c r="P232" s="332">
        <f t="shared" ref="P232" si="405">+P229+P230+P231</f>
        <v>2</v>
      </c>
      <c r="Q232" s="353">
        <f t="shared" ref="Q232" si="406">+Q229+Q230+Q231</f>
        <v>4596</v>
      </c>
      <c r="R232" s="332">
        <f t="shared" ref="R232" si="407">+R229+R230+R231</f>
        <v>737</v>
      </c>
      <c r="S232" s="333">
        <f t="shared" ref="S232" si="408">+S229+S230+S231</f>
        <v>3108</v>
      </c>
      <c r="T232" s="332">
        <f t="shared" ref="T232" si="409">+T229+T230+T231</f>
        <v>3845</v>
      </c>
      <c r="U232" s="332">
        <f t="shared" ref="U232" si="410">+U229+U230+U231</f>
        <v>0</v>
      </c>
      <c r="V232" s="353">
        <f t="shared" ref="V232" si="411">+V229+V230+V231</f>
        <v>3845</v>
      </c>
      <c r="W232" s="335">
        <f t="shared" ref="W232" si="412">IF(Q232=0,0,((V232/Q232)-1)*100)</f>
        <v>-16.340295909486514</v>
      </c>
    </row>
    <row r="233" spans="1:27" s="197" customFormat="1" ht="14.25" thickTop="1" thickBot="1">
      <c r="B233" s="292"/>
      <c r="C233" s="291"/>
      <c r="D233" s="291"/>
      <c r="E233" s="291"/>
      <c r="F233" s="291"/>
      <c r="G233" s="291"/>
      <c r="H233" s="291"/>
      <c r="I233" s="293"/>
      <c r="L233" s="331" t="s">
        <v>92</v>
      </c>
      <c r="M233" s="332">
        <f>+M224+M228+M229+M230+M231</f>
        <v>3372</v>
      </c>
      <c r="N233" s="332">
        <f t="shared" ref="N233:V233" si="413">+N224+N228+N229+N230+N231</f>
        <v>10088</v>
      </c>
      <c r="O233" s="332">
        <f t="shared" si="413"/>
        <v>13460</v>
      </c>
      <c r="P233" s="332">
        <f t="shared" si="413"/>
        <v>6</v>
      </c>
      <c r="Q233" s="332">
        <f t="shared" si="413"/>
        <v>13466</v>
      </c>
      <c r="R233" s="332">
        <f t="shared" si="413"/>
        <v>2619</v>
      </c>
      <c r="S233" s="332">
        <f t="shared" si="413"/>
        <v>10332</v>
      </c>
      <c r="T233" s="332">
        <f t="shared" si="413"/>
        <v>12951</v>
      </c>
      <c r="U233" s="332">
        <f t="shared" si="413"/>
        <v>10</v>
      </c>
      <c r="V233" s="332">
        <f t="shared" si="413"/>
        <v>12961</v>
      </c>
      <c r="W233" s="335">
        <f>IF(Q233=0,0,((V233/Q233)-1)*100)</f>
        <v>-3.7501856527550892</v>
      </c>
      <c r="X233" s="201"/>
      <c r="AA233" s="277"/>
    </row>
    <row r="234" spans="1:27" ht="14.25" thickTop="1" thickBot="1">
      <c r="B234" s="292"/>
      <c r="C234" s="291"/>
      <c r="D234" s="291"/>
      <c r="E234" s="291"/>
      <c r="F234" s="291"/>
      <c r="G234" s="291"/>
      <c r="H234" s="291"/>
      <c r="I234" s="293"/>
      <c r="L234" s="331" t="s">
        <v>89</v>
      </c>
      <c r="M234" s="332">
        <f>+M220+M224+M228+M232</f>
        <v>4551</v>
      </c>
      <c r="N234" s="333">
        <f t="shared" ref="N234:V234" si="414">+N220+N224+N228+N232</f>
        <v>13546</v>
      </c>
      <c r="O234" s="332">
        <f t="shared" si="414"/>
        <v>18097</v>
      </c>
      <c r="P234" s="332">
        <f t="shared" si="414"/>
        <v>10</v>
      </c>
      <c r="Q234" s="334">
        <f t="shared" si="414"/>
        <v>18107</v>
      </c>
      <c r="R234" s="332">
        <f t="shared" si="414"/>
        <v>3695</v>
      </c>
      <c r="S234" s="333">
        <f t="shared" si="414"/>
        <v>13988</v>
      </c>
      <c r="T234" s="332">
        <f t="shared" si="414"/>
        <v>17683</v>
      </c>
      <c r="U234" s="332">
        <f t="shared" si="414"/>
        <v>11</v>
      </c>
      <c r="V234" s="334">
        <f t="shared" si="414"/>
        <v>17694</v>
      </c>
      <c r="W234" s="335">
        <f>IF(Q234=0,0,((V234/Q234)-1)*100)</f>
        <v>-2.2808858452532221</v>
      </c>
    </row>
    <row r="235" spans="1:27" ht="13.5" thickTop="1">
      <c r="B235" s="200"/>
      <c r="C235" s="197"/>
      <c r="D235" s="197"/>
      <c r="E235" s="197"/>
      <c r="F235" s="197"/>
      <c r="G235" s="197"/>
      <c r="H235" s="197"/>
      <c r="I235" s="201"/>
      <c r="L235" s="282" t="s">
        <v>59</v>
      </c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201"/>
    </row>
  </sheetData>
  <sheetProtection password="CF53" sheet="1" objects="1" scenarios="1"/>
  <customSheetViews>
    <customSheetView guid="{ED529B84-E379-4C9B-A677-BE1D384436B0}" fitToPage="1" topLeftCell="A92">
      <selection activeCell="R99" sqref="R99"/>
      <pageMargins left="0.74803149606299213" right="0.74803149606299213" top="0.98425196850393704" bottom="0.98425196850393704" header="0.51181102362204722" footer="0.51181102362204722"/>
      <printOptions horizontalCentered="1"/>
      <pageSetup paperSize="9" scale="64" orientation="portrait" r:id="rId1"/>
      <headerFooter alignWithMargins="0">
        <oddHeader>&amp;LMonthly Air Transport statistics : Airports of Thailand Public Company Limited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32:K41 A32:A41 A58:A67 J58:K67 J110:K119 A110:A119 J136:K145 A136:A145 J43:K45 A43:A45 A69:A71 J69:K71 A1:A21 J1:K21 J47:K47 A47 A73 J73:K73 J121:K125 A121:A125 J147:K151 A147:A151 J199:K203 A199:A203 J225:K229 A225:A229 A26:A30 A23:A24 J26:K30 J23:K24 J53:K56 J49:K49 A53:A56 A49 A79:A99 A75 J79:K99 J75:K75 A104:A108 A101:A102 J104:K108 J101:K102 J131:K134 J127:K127 A131:A134 A127 J157:K177 J153:K153 A157:A177 A153 J182:K197 J179:K180 A182:A197 A179:A180 J209:K223 J205:K205 A209:A223 A205 J235:K1048576 J231:K231 A235:A1048576 A231">
    <cfRule type="containsText" dxfId="52" priority="122" operator="containsText" text="NOT OK">
      <formula>NOT(ISERROR(SEARCH("NOT OK",A1)))</formula>
    </cfRule>
  </conditionalFormatting>
  <conditionalFormatting sqref="J31:K31 A31">
    <cfRule type="containsText" dxfId="51" priority="120" operator="containsText" text="NOT OK">
      <formula>NOT(ISERROR(SEARCH("NOT OK",A31)))</formula>
    </cfRule>
  </conditionalFormatting>
  <conditionalFormatting sqref="J57:K57 A57">
    <cfRule type="containsText" dxfId="50" priority="119" operator="containsText" text="NOT OK">
      <formula>NOT(ISERROR(SEARCH("NOT OK",A57)))</formula>
    </cfRule>
  </conditionalFormatting>
  <conditionalFormatting sqref="J109:K109 A109">
    <cfRule type="containsText" dxfId="49" priority="118" operator="containsText" text="NOT OK">
      <formula>NOT(ISERROR(SEARCH("NOT OK",A109)))</formula>
    </cfRule>
  </conditionalFormatting>
  <conditionalFormatting sqref="J135:K135 A135">
    <cfRule type="containsText" dxfId="48" priority="117" operator="containsText" text="NOT OK">
      <formula>NOT(ISERROR(SEARCH("NOT OK",A135)))</formula>
    </cfRule>
  </conditionalFormatting>
  <conditionalFormatting sqref="A120 J120:K120">
    <cfRule type="containsText" dxfId="47" priority="84" operator="containsText" text="NOT OK">
      <formula>NOT(ISERROR(SEARCH("NOT OK",A120)))</formula>
    </cfRule>
  </conditionalFormatting>
  <conditionalFormatting sqref="A224 J224:K224">
    <cfRule type="containsText" dxfId="46" priority="78" operator="containsText" text="NOT OK">
      <formula>NOT(ISERROR(SEARCH("NOT OK",A224)))</formula>
    </cfRule>
  </conditionalFormatting>
  <conditionalFormatting sqref="A146 J146:K146">
    <cfRule type="containsText" dxfId="45" priority="82" operator="containsText" text="NOT OK">
      <formula>NOT(ISERROR(SEARCH("NOT OK",A146)))</formula>
    </cfRule>
  </conditionalFormatting>
  <conditionalFormatting sqref="A42 J42:K42">
    <cfRule type="containsText" dxfId="44" priority="76" operator="containsText" text="NOT OK">
      <formula>NOT(ISERROR(SEARCH("NOT OK",A42)))</formula>
    </cfRule>
  </conditionalFormatting>
  <conditionalFormatting sqref="A198 J198:K198">
    <cfRule type="containsText" dxfId="43" priority="80" operator="containsText" text="NOT OK">
      <formula>NOT(ISERROR(SEARCH("NOT OK",A198)))</formula>
    </cfRule>
  </conditionalFormatting>
  <conditionalFormatting sqref="A68 J68:K68">
    <cfRule type="containsText" dxfId="42" priority="74" operator="containsText" text="NOT OK">
      <formula>NOT(ISERROR(SEARCH("NOT OK",A68)))</formula>
    </cfRule>
  </conditionalFormatting>
  <conditionalFormatting sqref="J25:K25 A25">
    <cfRule type="containsText" dxfId="41" priority="66" operator="containsText" text="NOT OK">
      <formula>NOT(ISERROR(SEARCH("NOT OK",A25)))</formula>
    </cfRule>
  </conditionalFormatting>
  <conditionalFormatting sqref="J103:K103 A103">
    <cfRule type="containsText" dxfId="40" priority="63" operator="containsText" text="NOT OK">
      <formula>NOT(ISERROR(SEARCH("NOT OK",A103)))</formula>
    </cfRule>
  </conditionalFormatting>
  <conditionalFormatting sqref="J181:K181 A181">
    <cfRule type="containsText" dxfId="39" priority="60" operator="containsText" text="NOT OK">
      <formula>NOT(ISERROR(SEARCH("NOT OK",A181)))</formula>
    </cfRule>
  </conditionalFormatting>
  <conditionalFormatting sqref="A46:A47 J46:K47">
    <cfRule type="containsText" dxfId="38" priority="46" operator="containsText" text="NOT OK">
      <formula>NOT(ISERROR(SEARCH("NOT OK",A46)))</formula>
    </cfRule>
  </conditionalFormatting>
  <conditionalFormatting sqref="A72:A73 J72:K73">
    <cfRule type="containsText" dxfId="37" priority="43" operator="containsText" text="NOT OK">
      <formula>NOT(ISERROR(SEARCH("NOT OK",A72)))</formula>
    </cfRule>
  </conditionalFormatting>
  <conditionalFormatting sqref="J230:K231 A230:A231">
    <cfRule type="containsText" dxfId="36" priority="19" operator="containsText" text="NOT OK">
      <formula>NOT(ISERROR(SEARCH("NOT OK",A230)))</formula>
    </cfRule>
  </conditionalFormatting>
  <conditionalFormatting sqref="A22:A24 J22:K24">
    <cfRule type="containsText" dxfId="35" priority="27" operator="containsText" text="NOT OK">
      <formula>NOT(ISERROR(SEARCH("NOT OK",A22)))</formula>
    </cfRule>
  </conditionalFormatting>
  <conditionalFormatting sqref="J48:K49 A48:A49">
    <cfRule type="containsText" dxfId="34" priority="26" operator="containsText" text="NOT OK">
      <formula>NOT(ISERROR(SEARCH("NOT OK",A48)))</formula>
    </cfRule>
  </conditionalFormatting>
  <conditionalFormatting sqref="A74:A75 J74:K75">
    <cfRule type="containsText" dxfId="33" priority="25" operator="containsText" text="NOT OK">
      <formula>NOT(ISERROR(SEARCH("NOT OK",A74)))</formula>
    </cfRule>
  </conditionalFormatting>
  <conditionalFormatting sqref="A100:A102 J100:K102">
    <cfRule type="containsText" dxfId="32" priority="24" operator="containsText" text="NOT OK">
      <formula>NOT(ISERROR(SEARCH("NOT OK",A100)))</formula>
    </cfRule>
  </conditionalFormatting>
  <conditionalFormatting sqref="J126:K127 A126:A127">
    <cfRule type="containsText" dxfId="31" priority="23" operator="containsText" text="NOT OK">
      <formula>NOT(ISERROR(SEARCH("NOT OK",A126)))</formula>
    </cfRule>
  </conditionalFormatting>
  <conditionalFormatting sqref="J152:K153 A152:A153">
    <cfRule type="containsText" dxfId="30" priority="22" operator="containsText" text="NOT OK">
      <formula>NOT(ISERROR(SEARCH("NOT OK",A152)))</formula>
    </cfRule>
  </conditionalFormatting>
  <conditionalFormatting sqref="J178:K180 A178:A180">
    <cfRule type="containsText" dxfId="29" priority="21" operator="containsText" text="NOT OK">
      <formula>NOT(ISERROR(SEARCH("NOT OK",A178)))</formula>
    </cfRule>
  </conditionalFormatting>
  <conditionalFormatting sqref="J204:K205 A204:A205">
    <cfRule type="containsText" dxfId="28" priority="20" operator="containsText" text="NOT OK">
      <formula>NOT(ISERROR(SEARCH("NOT OK",A204)))</formula>
    </cfRule>
  </conditionalFormatting>
  <conditionalFormatting sqref="A52 A50 J52:K52 J50:K50">
    <cfRule type="containsText" dxfId="27" priority="18" operator="containsText" text="NOT OK">
      <formula>NOT(ISERROR(SEARCH("NOT OK",A50)))</formula>
    </cfRule>
  </conditionalFormatting>
  <conditionalFormatting sqref="J51:K51 A51">
    <cfRule type="containsText" dxfId="26" priority="17" operator="containsText" text="NOT OK">
      <formula>NOT(ISERROR(SEARCH("NOT OK",A51)))</formula>
    </cfRule>
  </conditionalFormatting>
  <conditionalFormatting sqref="A50 J50:K50">
    <cfRule type="containsText" dxfId="25" priority="16" operator="containsText" text="NOT OK">
      <formula>NOT(ISERROR(SEARCH("NOT OK",A50)))</formula>
    </cfRule>
  </conditionalFormatting>
  <conditionalFormatting sqref="A78 A76 J78:K78 J76:K76">
    <cfRule type="containsText" dxfId="24" priority="15" operator="containsText" text="NOT OK">
      <formula>NOT(ISERROR(SEARCH("NOT OK",A76)))</formula>
    </cfRule>
  </conditionalFormatting>
  <conditionalFormatting sqref="J77:K77 A77">
    <cfRule type="containsText" dxfId="23" priority="14" operator="containsText" text="NOT OK">
      <formula>NOT(ISERROR(SEARCH("NOT OK",A77)))</formula>
    </cfRule>
  </conditionalFormatting>
  <conditionalFormatting sqref="A76 J76:K76">
    <cfRule type="containsText" dxfId="22" priority="13" operator="containsText" text="NOT OK">
      <formula>NOT(ISERROR(SEARCH("NOT OK",A76)))</formula>
    </cfRule>
  </conditionalFormatting>
  <conditionalFormatting sqref="A130 A128 J130:K130 J128:K128">
    <cfRule type="containsText" dxfId="21" priority="12" operator="containsText" text="NOT OK">
      <formula>NOT(ISERROR(SEARCH("NOT OK",A128)))</formula>
    </cfRule>
  </conditionalFormatting>
  <conditionalFormatting sqref="J129:K129 A129">
    <cfRule type="containsText" dxfId="20" priority="11" operator="containsText" text="NOT OK">
      <formula>NOT(ISERROR(SEARCH("NOT OK",A129)))</formula>
    </cfRule>
  </conditionalFormatting>
  <conditionalFormatting sqref="A128 J128:K128">
    <cfRule type="containsText" dxfId="19" priority="10" operator="containsText" text="NOT OK">
      <formula>NOT(ISERROR(SEARCH("NOT OK",A128)))</formula>
    </cfRule>
  </conditionalFormatting>
  <conditionalFormatting sqref="A156 A154 J156:K156 J154:K154">
    <cfRule type="containsText" dxfId="18" priority="9" operator="containsText" text="NOT OK">
      <formula>NOT(ISERROR(SEARCH("NOT OK",A154)))</formula>
    </cfRule>
  </conditionalFormatting>
  <conditionalFormatting sqref="J155:K155 A155">
    <cfRule type="containsText" dxfId="17" priority="8" operator="containsText" text="NOT OK">
      <formula>NOT(ISERROR(SEARCH("NOT OK",A155)))</formula>
    </cfRule>
  </conditionalFormatting>
  <conditionalFormatting sqref="A154 J154:K154">
    <cfRule type="containsText" dxfId="16" priority="7" operator="containsText" text="NOT OK">
      <formula>NOT(ISERROR(SEARCH("NOT OK",A154)))</formula>
    </cfRule>
  </conditionalFormatting>
  <conditionalFormatting sqref="J208:K208 J206:K206 A208 A206">
    <cfRule type="containsText" dxfId="15" priority="6" operator="containsText" text="NOT OK">
      <formula>NOT(ISERROR(SEARCH("NOT OK",A206)))</formula>
    </cfRule>
  </conditionalFormatting>
  <conditionalFormatting sqref="J207:K207 A207">
    <cfRule type="containsText" dxfId="14" priority="5" operator="containsText" text="NOT OK">
      <formula>NOT(ISERROR(SEARCH("NOT OK",A207)))</formula>
    </cfRule>
  </conditionalFormatting>
  <conditionalFormatting sqref="J206:K206 A206">
    <cfRule type="containsText" dxfId="13" priority="4" operator="containsText" text="NOT OK">
      <formula>NOT(ISERROR(SEARCH("NOT OK",A206)))</formula>
    </cfRule>
  </conditionalFormatting>
  <conditionalFormatting sqref="J234:K234 J232:K232 A234 A232">
    <cfRule type="containsText" dxfId="12" priority="3" operator="containsText" text="NOT OK">
      <formula>NOT(ISERROR(SEARCH("NOT OK",A232)))</formula>
    </cfRule>
  </conditionalFormatting>
  <conditionalFormatting sqref="J233:K233 A233">
    <cfRule type="containsText" dxfId="11" priority="2" operator="containsText" text="NOT OK">
      <formula>NOT(ISERROR(SEARCH("NOT OK",A233)))</formula>
    </cfRule>
  </conditionalFormatting>
  <conditionalFormatting sqref="J232:K232 A232">
    <cfRule type="containsText" dxfId="10" priority="1" operator="containsText" text="NOT OK">
      <formula>NOT(ISERROR(SEARCH("NOT OK",A232)))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4" orientation="portrait" r:id="rId2"/>
  <headerFooter alignWithMargins="0">
    <oddHeader>&amp;LMonthly Air Transport statistics : Airports of Thailand Public Company Limited</oddHeader>
    <oddFooter>&amp;LAir Transport Information Division, Corporate Strategy Department&amp;C&amp;D&amp;R&amp;T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/>
  <dimension ref="A1:O43"/>
  <sheetViews>
    <sheetView workbookViewId="0">
      <selection activeCell="F22" sqref="F22"/>
    </sheetView>
  </sheetViews>
  <sheetFormatPr defaultRowHeight="23.25"/>
  <cols>
    <col min="1" max="1" width="14.7109375" bestFit="1" customWidth="1"/>
    <col min="2" max="2" width="11.140625" customWidth="1"/>
    <col min="3" max="3" width="14.140625" customWidth="1"/>
    <col min="4" max="4" width="10.7109375" style="46" customWidth="1"/>
    <col min="5" max="5" width="14" customWidth="1"/>
    <col min="6" max="6" width="11" style="46" customWidth="1"/>
    <col min="7" max="7" width="13" customWidth="1"/>
    <col min="8" max="8" width="11" style="46" bestFit="1" customWidth="1"/>
    <col min="10" max="10" width="9.140625" style="62"/>
    <col min="11" max="11" width="9.140625" style="46"/>
    <col min="12" max="12" width="10.85546875" style="62" bestFit="1" customWidth="1"/>
    <col min="13" max="13" width="10.7109375" style="46" bestFit="1" customWidth="1"/>
    <col min="14" max="14" width="9.140625" style="62"/>
    <col min="15" max="15" width="9.140625" style="46"/>
  </cols>
  <sheetData>
    <row r="1" spans="1:15" ht="24" thickBot="1">
      <c r="A1" s="16" t="s">
        <v>71</v>
      </c>
      <c r="B1" s="16"/>
      <c r="C1" s="16"/>
      <c r="D1" s="41"/>
      <c r="E1" s="16"/>
      <c r="F1" s="41"/>
      <c r="G1" s="16"/>
      <c r="H1" s="41"/>
    </row>
    <row r="2" spans="1:15" ht="24" thickBot="1">
      <c r="A2" s="1687"/>
      <c r="B2" s="1688"/>
      <c r="C2" s="1679" t="s">
        <v>61</v>
      </c>
      <c r="D2" s="1680"/>
      <c r="E2" s="1679" t="s">
        <v>62</v>
      </c>
      <c r="F2" s="1680"/>
      <c r="G2" s="1679" t="s">
        <v>63</v>
      </c>
      <c r="H2" s="1680"/>
    </row>
    <row r="3" spans="1:15" ht="23.25" customHeight="1" thickBot="1">
      <c r="A3" s="1689"/>
      <c r="B3" s="1690"/>
      <c r="C3" s="1" t="s">
        <v>64</v>
      </c>
      <c r="D3" s="42" t="s">
        <v>65</v>
      </c>
      <c r="E3" s="1" t="s">
        <v>66</v>
      </c>
      <c r="F3" s="42" t="s">
        <v>65</v>
      </c>
      <c r="G3" s="1" t="s">
        <v>67</v>
      </c>
      <c r="H3" s="42" t="s">
        <v>65</v>
      </c>
    </row>
    <row r="4" spans="1:15" ht="24" thickBot="1">
      <c r="A4" s="1681">
        <v>41030</v>
      </c>
      <c r="B4" s="2" t="s">
        <v>68</v>
      </c>
      <c r="C4" s="34">
        <f>TOTAL!H23</f>
        <v>34190</v>
      </c>
      <c r="D4" s="78">
        <f>TOTAL!I23/100</f>
        <v>6.1240959741751144E-2</v>
      </c>
      <c r="E4" s="34">
        <f>TOTAL!V23</f>
        <v>5627850</v>
      </c>
      <c r="F4" s="78">
        <f>TOTAL!W23/100</f>
        <v>0.13005723125386282</v>
      </c>
      <c r="G4" s="34">
        <f>TOTAL!Z101</f>
        <v>0</v>
      </c>
      <c r="H4" s="78">
        <f>TOTAL!AA101/100</f>
        <v>0</v>
      </c>
      <c r="K4" s="62"/>
      <c r="M4" s="62"/>
    </row>
    <row r="5" spans="1:15" ht="24" thickBot="1">
      <c r="A5" s="1682"/>
      <c r="B5" s="2" t="s">
        <v>69</v>
      </c>
      <c r="C5" s="34">
        <f>TOTAL!H49</f>
        <v>31825</v>
      </c>
      <c r="D5" s="78">
        <f>TOTAL!I49/100</f>
        <v>4.2895530213658439E-2</v>
      </c>
      <c r="E5" s="34">
        <f>TOTAL!V49</f>
        <v>4216343</v>
      </c>
      <c r="F5" s="78">
        <f>TOTAL!W49/100</f>
        <v>7.8732633203431934E-2</v>
      </c>
      <c r="G5" s="34">
        <f>TOTAL!Z127</f>
        <v>0</v>
      </c>
      <c r="H5" s="78">
        <f>TOTAL!AA127/100</f>
        <v>0</v>
      </c>
    </row>
    <row r="6" spans="1:15" ht="24" thickBot="1">
      <c r="A6" s="1683"/>
      <c r="B6" s="2" t="s">
        <v>70</v>
      </c>
      <c r="C6" s="35">
        <f>TOTAL!H75</f>
        <v>66015</v>
      </c>
      <c r="D6" s="79">
        <f>TOTAL!I75/100</f>
        <v>5.231696236430583E-2</v>
      </c>
      <c r="E6" s="35">
        <f>TOTAL!V75</f>
        <v>9844193</v>
      </c>
      <c r="F6" s="79">
        <f>TOTAL!W75/100</f>
        <v>0.10748851863827034</v>
      </c>
      <c r="G6" s="35">
        <f>TOTAL!Z153</f>
        <v>0</v>
      </c>
      <c r="H6" s="79">
        <f>TOTAL!AA153/100</f>
        <v>0</v>
      </c>
    </row>
    <row r="7" spans="1:15" ht="7.5" customHeight="1" thickBot="1">
      <c r="A7" s="3"/>
      <c r="B7" s="4"/>
      <c r="C7" s="22"/>
      <c r="D7" s="43"/>
      <c r="E7" s="22"/>
      <c r="F7" s="43"/>
      <c r="G7" s="22"/>
      <c r="H7" s="43"/>
    </row>
    <row r="8" spans="1:15" ht="24" thickBot="1">
      <c r="A8" s="1684" t="s">
        <v>84</v>
      </c>
      <c r="B8" s="5" t="s">
        <v>68</v>
      </c>
      <c r="C8" s="36" t="e">
        <f>TOTAL!#REF!</f>
        <v>#REF!</v>
      </c>
      <c r="D8" s="44" t="e">
        <f>TOTAL!#REF!/100</f>
        <v>#REF!</v>
      </c>
      <c r="E8" s="36" t="e">
        <f>TOTAL!#REF!</f>
        <v>#REF!</v>
      </c>
      <c r="F8" s="44" t="e">
        <f>TOTAL!#REF!/100</f>
        <v>#REF!</v>
      </c>
      <c r="G8" s="36" t="e">
        <f>TOTAL!#REF!</f>
        <v>#REF!</v>
      </c>
      <c r="H8" s="44" t="e">
        <f>TOTAL!#REF!/100</f>
        <v>#REF!</v>
      </c>
    </row>
    <row r="9" spans="1:15" ht="24" thickBot="1">
      <c r="A9" s="1685"/>
      <c r="B9" s="5" t="s">
        <v>69</v>
      </c>
      <c r="C9" s="36" t="e">
        <f>TOTAL!#REF!</f>
        <v>#REF!</v>
      </c>
      <c r="D9" s="44" t="e">
        <f>TOTAL!#REF!/100</f>
        <v>#REF!</v>
      </c>
      <c r="E9" s="36" t="e">
        <f>TOTAL!#REF!</f>
        <v>#REF!</v>
      </c>
      <c r="F9" s="44" t="e">
        <f>TOTAL!#REF!/100</f>
        <v>#REF!</v>
      </c>
      <c r="G9" s="36" t="e">
        <f>TOTAL!#REF!</f>
        <v>#REF!</v>
      </c>
      <c r="H9" s="44" t="e">
        <f>TOTAL!#REF!/100</f>
        <v>#REF!</v>
      </c>
    </row>
    <row r="10" spans="1:15" ht="24" thickBot="1">
      <c r="A10" s="1686"/>
      <c r="B10" s="5" t="s">
        <v>70</v>
      </c>
      <c r="C10" s="37" t="e">
        <f>TOTAL!#REF!</f>
        <v>#REF!</v>
      </c>
      <c r="D10" s="45" t="e">
        <f>TOTAL!#REF!/100</f>
        <v>#REF!</v>
      </c>
      <c r="E10" s="37" t="e">
        <f>TOTAL!#REF!</f>
        <v>#REF!</v>
      </c>
      <c r="F10" s="45" t="e">
        <f>TOTAL!#REF!/100</f>
        <v>#REF!</v>
      </c>
      <c r="G10" s="37" t="e">
        <f>TOTAL!#REF!</f>
        <v>#REF!</v>
      </c>
      <c r="H10" s="45" t="e">
        <f>TOTAL!#REF!/100</f>
        <v>#REF!</v>
      </c>
    </row>
    <row r="12" spans="1:15" ht="24" thickBot="1">
      <c r="A12" s="15" t="s">
        <v>78</v>
      </c>
      <c r="J12" s="75" t="s">
        <v>79</v>
      </c>
    </row>
    <row r="13" spans="1:15" ht="24" thickBot="1">
      <c r="A13" s="1673"/>
      <c r="B13" s="1674"/>
      <c r="C13" s="1677" t="s">
        <v>61</v>
      </c>
      <c r="D13" s="1678"/>
      <c r="E13" s="1677" t="s">
        <v>62</v>
      </c>
      <c r="F13" s="1678"/>
      <c r="G13" s="1677" t="s">
        <v>63</v>
      </c>
      <c r="H13" s="1678"/>
      <c r="J13" s="1669" t="s">
        <v>61</v>
      </c>
      <c r="K13" s="1670"/>
      <c r="L13" s="1669" t="s">
        <v>62</v>
      </c>
      <c r="M13" s="1670"/>
      <c r="N13" s="1669" t="s">
        <v>63</v>
      </c>
      <c r="O13" s="1670"/>
    </row>
    <row r="14" spans="1:15" ht="24" thickBot="1">
      <c r="A14" s="1675"/>
      <c r="B14" s="1676"/>
      <c r="C14" s="7" t="s">
        <v>72</v>
      </c>
      <c r="D14" s="47" t="s">
        <v>65</v>
      </c>
      <c r="E14" s="7" t="s">
        <v>73</v>
      </c>
      <c r="F14" s="47" t="s">
        <v>65</v>
      </c>
      <c r="G14" s="7" t="s">
        <v>67</v>
      </c>
      <c r="H14" s="47" t="s">
        <v>65</v>
      </c>
      <c r="J14" s="76" t="s">
        <v>77</v>
      </c>
      <c r="K14" s="56" t="s">
        <v>65</v>
      </c>
      <c r="L14" s="63" t="s">
        <v>73</v>
      </c>
      <c r="M14" s="56" t="s">
        <v>65</v>
      </c>
      <c r="N14" s="63" t="s">
        <v>67</v>
      </c>
      <c r="O14" s="56" t="s">
        <v>65</v>
      </c>
    </row>
    <row r="15" spans="1:15" ht="24" thickBot="1">
      <c r="A15" s="1650">
        <v>41030</v>
      </c>
      <c r="B15" s="8" t="s">
        <v>74</v>
      </c>
      <c r="C15" s="9">
        <f>BKK!$H$23</f>
        <v>21241</v>
      </c>
      <c r="D15" s="80">
        <f>BKK!$I$23/100</f>
        <v>2.3810671422374252E-2</v>
      </c>
      <c r="E15" s="9">
        <f>BKK!$V$23</f>
        <v>3687788</v>
      </c>
      <c r="F15" s="80">
        <f>BKK!$W$23/100</f>
        <v>0.10686780723425325</v>
      </c>
      <c r="G15" s="9">
        <f>BKK!$Z$101</f>
        <v>0</v>
      </c>
      <c r="H15" s="80">
        <f>BKK!$AA$101/100</f>
        <v>0</v>
      </c>
      <c r="I15" s="6"/>
      <c r="J15" s="60">
        <f>DMK!$H$23</f>
        <v>7090</v>
      </c>
      <c r="K15" s="82">
        <f>DMK!$I$23/100</f>
        <v>0.14650711513583436</v>
      </c>
      <c r="L15" s="60">
        <f>DMK!$V$23</f>
        <v>1117364</v>
      </c>
      <c r="M15" s="140">
        <f>DMK!$W$23/100</f>
        <v>0.23170977716291971</v>
      </c>
      <c r="N15" s="61">
        <f>DMK!$Z$101</f>
        <v>0</v>
      </c>
      <c r="O15" s="190">
        <f>DMK!$AA$101/100</f>
        <v>0</v>
      </c>
    </row>
    <row r="16" spans="1:15" ht="24" thickBot="1">
      <c r="A16" s="1651"/>
      <c r="B16" s="8" t="s">
        <v>75</v>
      </c>
      <c r="C16" s="9">
        <f>BKK!$H$49</f>
        <v>7060</v>
      </c>
      <c r="D16" s="80">
        <f>BKK!$I$49/100</f>
        <v>0.16790736145574847</v>
      </c>
      <c r="E16" s="9">
        <f>BKK!$V$49</f>
        <v>807834</v>
      </c>
      <c r="F16" s="80">
        <f>BKK!$W$49/100</f>
        <v>0.19517983163438912</v>
      </c>
      <c r="G16" s="9">
        <f>BKK!$Z$127</f>
        <v>0</v>
      </c>
      <c r="H16" s="189">
        <f>BKK!$AA$127/100</f>
        <v>0</v>
      </c>
      <c r="I16" s="6"/>
      <c r="J16" s="60">
        <f>DMK!$H$49</f>
        <v>13058</v>
      </c>
      <c r="K16" s="82">
        <f>DMK!$I$49/100</f>
        <v>-1.9963974782347682E-2</v>
      </c>
      <c r="L16" s="60">
        <f>DMK!$V$49</f>
        <v>1814206</v>
      </c>
      <c r="M16" s="140">
        <f>DMK!$W$49/100</f>
        <v>2.5790557804989511E-2</v>
      </c>
      <c r="N16" s="61">
        <f>DMK!$Z$127</f>
        <v>0</v>
      </c>
      <c r="O16" s="190">
        <f>DMK!$AA$127/100</f>
        <v>0</v>
      </c>
    </row>
    <row r="17" spans="1:15" ht="24" thickBot="1">
      <c r="A17" s="1652"/>
      <c r="B17" s="8" t="s">
        <v>76</v>
      </c>
      <c r="C17" s="10">
        <f>BKK!$H$75</f>
        <v>28301</v>
      </c>
      <c r="D17" s="81">
        <f>BKK!$I$75/100</f>
        <v>5.6322782920274816E-2</v>
      </c>
      <c r="E17" s="10">
        <f>BKK!$V$75</f>
        <v>4495622</v>
      </c>
      <c r="F17" s="81">
        <f>BKK!$W$75/100</f>
        <v>0.12176209308064623</v>
      </c>
      <c r="G17" s="10">
        <f>BKK!$Z$153</f>
        <v>0</v>
      </c>
      <c r="H17" s="81">
        <f>BKK!$AA$153/100</f>
        <v>0</v>
      </c>
      <c r="I17" s="6"/>
      <c r="J17" s="61">
        <f>DMK!$H$75</f>
        <v>20148</v>
      </c>
      <c r="K17" s="190">
        <f>DMK!$I$75/100</f>
        <v>3.2807053516506146E-2</v>
      </c>
      <c r="L17" s="61">
        <f>DMK!$V$75</f>
        <v>2931570</v>
      </c>
      <c r="M17" s="141">
        <f>DMK!$W$75/100</f>
        <v>9.5603563550963777E-2</v>
      </c>
      <c r="N17" s="61">
        <f>DMK!$Z$153</f>
        <v>0</v>
      </c>
      <c r="O17" s="190">
        <f>DMK!$AA$153/100</f>
        <v>0</v>
      </c>
    </row>
    <row r="18" spans="1:15" ht="9" customHeight="1" thickBot="1">
      <c r="A18" s="3"/>
      <c r="B18" s="4"/>
      <c r="C18" s="11"/>
      <c r="D18" s="48"/>
      <c r="E18" s="11"/>
      <c r="F18" s="48"/>
      <c r="G18" s="11"/>
      <c r="H18" s="48"/>
      <c r="I18" s="6"/>
      <c r="J18" s="74"/>
      <c r="K18" s="77"/>
      <c r="L18" s="74"/>
      <c r="M18" s="77"/>
      <c r="N18" s="64"/>
      <c r="O18" s="43"/>
    </row>
    <row r="19" spans="1:15" ht="24" thickBot="1">
      <c r="A19" s="1666" t="s">
        <v>85</v>
      </c>
      <c r="B19" s="12" t="s">
        <v>74</v>
      </c>
      <c r="C19" s="13" t="e">
        <f>BKK!#REF!</f>
        <v>#REF!</v>
      </c>
      <c r="D19" s="49" t="e">
        <f>BKK!#REF!/100</f>
        <v>#REF!</v>
      </c>
      <c r="E19" s="13" t="e">
        <f>BKK!#REF!</f>
        <v>#REF!</v>
      </c>
      <c r="F19" s="57" t="e">
        <f>BKK!#REF!/100</f>
        <v>#REF!</v>
      </c>
      <c r="G19" s="13" t="e">
        <f>BKK!#REF!</f>
        <v>#REF!</v>
      </c>
      <c r="H19" s="49" t="e">
        <f>BKK!#REF!/100</f>
        <v>#REF!</v>
      </c>
      <c r="I19" s="6"/>
      <c r="J19" s="65" t="e">
        <f>DMK!#REF!</f>
        <v>#REF!</v>
      </c>
      <c r="K19" s="57" t="e">
        <f>DMK!#REF!/100</f>
        <v>#REF!</v>
      </c>
      <c r="L19" s="65" t="e">
        <f>DMK!#REF!</f>
        <v>#REF!</v>
      </c>
      <c r="M19" s="57" t="e">
        <f>DMK!#REF!/100</f>
        <v>#REF!</v>
      </c>
      <c r="N19" s="65" t="e">
        <f>DMK!#REF!</f>
        <v>#REF!</v>
      </c>
      <c r="O19" s="57" t="e">
        <f>DMK!#REF!/100</f>
        <v>#REF!</v>
      </c>
    </row>
    <row r="20" spans="1:15" ht="24" thickBot="1">
      <c r="A20" s="1667"/>
      <c r="B20" s="12" t="s">
        <v>75</v>
      </c>
      <c r="C20" s="13" t="e">
        <f>BKK!#REF!</f>
        <v>#REF!</v>
      </c>
      <c r="D20" s="49" t="e">
        <f>BKK!#REF!/100</f>
        <v>#REF!</v>
      </c>
      <c r="E20" s="13" t="e">
        <f>BKK!#REF!</f>
        <v>#REF!</v>
      </c>
      <c r="F20" s="49" t="e">
        <f>BKK!#REF!/100</f>
        <v>#REF!</v>
      </c>
      <c r="G20" s="13" t="e">
        <f>BKK!#REF!</f>
        <v>#REF!</v>
      </c>
      <c r="H20" s="49" t="e">
        <f>BKK!#REF!/100</f>
        <v>#REF!</v>
      </c>
      <c r="I20" s="6"/>
      <c r="J20" s="65" t="e">
        <f>DMK!#REF!</f>
        <v>#REF!</v>
      </c>
      <c r="K20" s="57" t="e">
        <f>DMK!#REF!/100</f>
        <v>#REF!</v>
      </c>
      <c r="L20" s="65" t="e">
        <f>DMK!#REF!</f>
        <v>#REF!</v>
      </c>
      <c r="M20" s="57" t="e">
        <f>DMK!#REF!/100</f>
        <v>#REF!</v>
      </c>
      <c r="N20" s="65" t="e">
        <f>DMK!#REF!</f>
        <v>#REF!</v>
      </c>
      <c r="O20" s="57" t="e">
        <f>DMK!#REF!/100</f>
        <v>#REF!</v>
      </c>
    </row>
    <row r="21" spans="1:15" ht="24" thickBot="1">
      <c r="A21" s="1668"/>
      <c r="B21" s="12" t="s">
        <v>76</v>
      </c>
      <c r="C21" s="14" t="e">
        <f>BKK!#REF!</f>
        <v>#REF!</v>
      </c>
      <c r="D21" s="50" t="e">
        <f>BKK!#REF!/100</f>
        <v>#REF!</v>
      </c>
      <c r="E21" s="14" t="e">
        <f>BKK!#REF!</f>
        <v>#REF!</v>
      </c>
      <c r="F21" s="50" t="e">
        <f>BKK!#REF!/100</f>
        <v>#REF!</v>
      </c>
      <c r="G21" s="14" t="e">
        <f>BKK!#REF!</f>
        <v>#REF!</v>
      </c>
      <c r="H21" s="50" t="e">
        <f>BKK!#REF!/100</f>
        <v>#REF!</v>
      </c>
      <c r="I21" s="6"/>
      <c r="J21" s="66" t="e">
        <f>DMK!#REF!</f>
        <v>#REF!</v>
      </c>
      <c r="K21" s="188" t="e">
        <f>DMK!#REF!/100</f>
        <v>#REF!</v>
      </c>
      <c r="L21" s="66" t="e">
        <f>DMK!#REF!</f>
        <v>#REF!</v>
      </c>
      <c r="M21" s="188" t="e">
        <f>DMK!#REF!/100</f>
        <v>#REF!</v>
      </c>
      <c r="N21" s="66" t="e">
        <f>DMK!#REF!</f>
        <v>#REF!</v>
      </c>
      <c r="O21" s="188" t="e">
        <f>DMK!#REF!/100</f>
        <v>#REF!</v>
      </c>
    </row>
    <row r="23" spans="1:15" ht="24" thickBot="1">
      <c r="A23" s="15" t="s">
        <v>80</v>
      </c>
      <c r="J23" s="75" t="s">
        <v>81</v>
      </c>
    </row>
    <row r="24" spans="1:15" ht="24" thickBot="1">
      <c r="A24" s="1658"/>
      <c r="B24" s="1659"/>
      <c r="C24" s="1671" t="s">
        <v>61</v>
      </c>
      <c r="D24" s="1672"/>
      <c r="E24" s="1671" t="s">
        <v>62</v>
      </c>
      <c r="F24" s="1672"/>
      <c r="G24" s="1671" t="s">
        <v>63</v>
      </c>
      <c r="H24" s="1672"/>
      <c r="I24" s="17"/>
      <c r="J24" s="1656" t="s">
        <v>61</v>
      </c>
      <c r="K24" s="1657"/>
      <c r="L24" s="1656" t="s">
        <v>62</v>
      </c>
      <c r="M24" s="1657"/>
      <c r="N24" s="1656" t="s">
        <v>63</v>
      </c>
      <c r="O24" s="1657"/>
    </row>
    <row r="25" spans="1:15" ht="24" thickBot="1">
      <c r="A25" s="1660"/>
      <c r="B25" s="1661"/>
      <c r="C25" s="18" t="s">
        <v>72</v>
      </c>
      <c r="D25" s="51" t="s">
        <v>65</v>
      </c>
      <c r="E25" s="18" t="s">
        <v>73</v>
      </c>
      <c r="F25" s="51" t="s">
        <v>65</v>
      </c>
      <c r="G25" s="18" t="s">
        <v>67</v>
      </c>
      <c r="H25" s="51" t="s">
        <v>65</v>
      </c>
      <c r="I25" s="19"/>
      <c r="J25" s="67" t="s">
        <v>72</v>
      </c>
      <c r="K25" s="58" t="s">
        <v>65</v>
      </c>
      <c r="L25" s="67" t="s">
        <v>73</v>
      </c>
      <c r="M25" s="58" t="s">
        <v>65</v>
      </c>
      <c r="N25" s="67" t="s">
        <v>67</v>
      </c>
      <c r="O25" s="58" t="s">
        <v>65</v>
      </c>
    </row>
    <row r="26" spans="1:15" ht="24" thickBot="1">
      <c r="A26" s="1650">
        <v>41030</v>
      </c>
      <c r="B26" s="8" t="s">
        <v>74</v>
      </c>
      <c r="C26" s="23">
        <f>CNX!$H$23</f>
        <v>1480</v>
      </c>
      <c r="D26" s="39">
        <f>CNX!$I$23/100</f>
        <v>9.9554234769688055E-2</v>
      </c>
      <c r="E26" s="24">
        <f>CNX!$V$23</f>
        <v>162155</v>
      </c>
      <c r="F26" s="39">
        <f>CNX!$W$23/100</f>
        <v>9.9959978021828988E-2</v>
      </c>
      <c r="G26" s="23">
        <f>CNX!$Z$101</f>
        <v>0</v>
      </c>
      <c r="H26" s="39">
        <f>CNX!$AA$101/100</f>
        <v>0</v>
      </c>
      <c r="I26" s="25"/>
      <c r="J26" s="68">
        <f>CEI!$H$23</f>
        <v>94</v>
      </c>
      <c r="K26" s="39">
        <f>CEI!$I$23/100</f>
        <v>1.7647058823529411</v>
      </c>
      <c r="L26" s="68">
        <f>CEI!$V$23</f>
        <v>11784</v>
      </c>
      <c r="M26" s="142">
        <f>CEI!$W$23/100</f>
        <v>5.0091789903110655</v>
      </c>
      <c r="N26" s="68">
        <f>CEI!$Z$101</f>
        <v>0</v>
      </c>
      <c r="O26" s="39">
        <f>CEI!$AA$101/100</f>
        <v>0</v>
      </c>
    </row>
    <row r="27" spans="1:15" ht="24" thickBot="1">
      <c r="A27" s="1651"/>
      <c r="B27" s="8" t="s">
        <v>75</v>
      </c>
      <c r="C27" s="24">
        <f>CNX!$H$49</f>
        <v>4057</v>
      </c>
      <c r="D27" s="39">
        <f>CNX!$I$49/100</f>
        <v>-5.6372549019607643E-3</v>
      </c>
      <c r="E27" s="24">
        <f>CNX!$V$49</f>
        <v>571563</v>
      </c>
      <c r="F27" s="39">
        <f>CNX!$W$49/100</f>
        <v>7.2527922058426064E-2</v>
      </c>
      <c r="G27" s="24">
        <f>CNX!$Z$127</f>
        <v>0</v>
      </c>
      <c r="H27" s="39">
        <f>CNX!$AA$127/100</f>
        <v>0</v>
      </c>
      <c r="I27" s="25"/>
      <c r="J27" s="68">
        <f>CEI!$H$49</f>
        <v>1265</v>
      </c>
      <c r="K27" s="39">
        <f>CEI!$I$49/100</f>
        <v>0.21634615384615372</v>
      </c>
      <c r="L27" s="68">
        <f>CEI!$V$49</f>
        <v>171347</v>
      </c>
      <c r="M27" s="39">
        <f>CEI!$W$49/100</f>
        <v>0.20064885924098874</v>
      </c>
      <c r="N27" s="68">
        <f>CEI!$Z$127</f>
        <v>0</v>
      </c>
      <c r="O27" s="39">
        <f>CEI!$AA$127/100</f>
        <v>0</v>
      </c>
    </row>
    <row r="28" spans="1:15" ht="24" thickBot="1">
      <c r="A28" s="1652"/>
      <c r="B28" s="8" t="s">
        <v>76</v>
      </c>
      <c r="C28" s="26">
        <f>CNX!$H$75</f>
        <v>5537</v>
      </c>
      <c r="D28" s="40">
        <f>CNX!$I$75/100</f>
        <v>2.0457058606708545E-2</v>
      </c>
      <c r="E28" s="26">
        <f>CNX!$V$75</f>
        <v>733718</v>
      </c>
      <c r="F28" s="40">
        <f>CNX!$W$75/100</f>
        <v>7.8472096670591185E-2</v>
      </c>
      <c r="G28" s="26">
        <f>CNX!$Z$153</f>
        <v>0</v>
      </c>
      <c r="H28" s="40">
        <f>CNX!$AA$153/100</f>
        <v>0</v>
      </c>
      <c r="I28" s="27"/>
      <c r="J28" s="69">
        <f>CEI!$H$75</f>
        <v>1359</v>
      </c>
      <c r="K28" s="40">
        <f>CEI!$I$75/100</f>
        <v>0.26536312849162003</v>
      </c>
      <c r="L28" s="69">
        <f>CEI!$V$75</f>
        <v>183131</v>
      </c>
      <c r="M28" s="40">
        <f>CEI!$W$75/100</f>
        <v>0.26582707208670597</v>
      </c>
      <c r="N28" s="69">
        <f>CEI!$Z$153</f>
        <v>0</v>
      </c>
      <c r="O28" s="40">
        <f>CEI!$AA$153/100</f>
        <v>0</v>
      </c>
    </row>
    <row r="29" spans="1:15" ht="6.75" customHeight="1" thickBot="1">
      <c r="A29" s="3"/>
      <c r="B29" s="3"/>
      <c r="C29" s="22"/>
      <c r="D29" s="43"/>
      <c r="E29" s="22"/>
      <c r="F29" s="43"/>
      <c r="G29" s="22"/>
      <c r="H29" s="43"/>
      <c r="I29" s="21"/>
      <c r="J29" s="64"/>
      <c r="K29" s="43"/>
      <c r="L29" s="64"/>
      <c r="M29" s="43"/>
      <c r="N29" s="64"/>
      <c r="O29" s="43"/>
    </row>
    <row r="30" spans="1:15" ht="24" thickBot="1">
      <c r="A30" s="1653" t="s">
        <v>86</v>
      </c>
      <c r="B30" s="12" t="s">
        <v>74</v>
      </c>
      <c r="C30" s="28" t="e">
        <f>CNX!#REF!</f>
        <v>#REF!</v>
      </c>
      <c r="D30" s="52" t="e">
        <f>CNX!#REF!/100</f>
        <v>#REF!</v>
      </c>
      <c r="E30" s="28" t="e">
        <f>CNX!#REF!</f>
        <v>#REF!</v>
      </c>
      <c r="F30" s="52" t="e">
        <f>CNX!#REF!/100</f>
        <v>#REF!</v>
      </c>
      <c r="G30" s="29" t="e">
        <f>CNX!#REF!</f>
        <v>#REF!</v>
      </c>
      <c r="H30" s="52" t="e">
        <f>CNX!#REF!/100</f>
        <v>#REF!</v>
      </c>
      <c r="I30" s="25"/>
      <c r="J30" s="70" t="e">
        <f>CEI!#REF!</f>
        <v>#REF!</v>
      </c>
      <c r="K30" s="52" t="e">
        <f>CEI!#REF!/100</f>
        <v>#REF!</v>
      </c>
      <c r="L30" s="70" t="e">
        <f>CEI!#REF!</f>
        <v>#REF!</v>
      </c>
      <c r="M30" s="52" t="e">
        <f>CEI!#REF!/100</f>
        <v>#REF!</v>
      </c>
      <c r="N30" s="70" t="e">
        <f>CEI!#REF!</f>
        <v>#REF!</v>
      </c>
      <c r="O30" s="52" t="e">
        <f>CEI!#REF!/100</f>
        <v>#REF!</v>
      </c>
    </row>
    <row r="31" spans="1:15" ht="24" thickBot="1">
      <c r="A31" s="1654"/>
      <c r="B31" s="12" t="s">
        <v>75</v>
      </c>
      <c r="C31" s="28" t="e">
        <f>CNX!#REF!</f>
        <v>#REF!</v>
      </c>
      <c r="D31" s="52" t="e">
        <f>CNX!#REF!/100</f>
        <v>#REF!</v>
      </c>
      <c r="E31" s="28" t="e">
        <f>CNX!#REF!</f>
        <v>#REF!</v>
      </c>
      <c r="F31" s="52" t="e">
        <f>CNX!#REF!/100</f>
        <v>#REF!</v>
      </c>
      <c r="G31" s="28" t="e">
        <f>CNX!#REF!</f>
        <v>#REF!</v>
      </c>
      <c r="H31" s="52" t="e">
        <f>CNX!#REF!/100</f>
        <v>#REF!</v>
      </c>
      <c r="I31" s="25"/>
      <c r="J31" s="70" t="e">
        <f>CEI!#REF!</f>
        <v>#REF!</v>
      </c>
      <c r="K31" s="52" t="e">
        <f>CEI!#REF!/100</f>
        <v>#REF!</v>
      </c>
      <c r="L31" s="70" t="e">
        <f>CEI!#REF!</f>
        <v>#REF!</v>
      </c>
      <c r="M31" s="52" t="e">
        <f>CEI!#REF!/100</f>
        <v>#REF!</v>
      </c>
      <c r="N31" s="70" t="e">
        <f>CEI!#REF!</f>
        <v>#REF!</v>
      </c>
      <c r="O31" s="52" t="e">
        <f>CEI!#REF!/100</f>
        <v>#REF!</v>
      </c>
    </row>
    <row r="32" spans="1:15" ht="24" thickBot="1">
      <c r="A32" s="1655"/>
      <c r="B32" s="12" t="s">
        <v>76</v>
      </c>
      <c r="C32" s="30" t="e">
        <f>CNX!#REF!</f>
        <v>#REF!</v>
      </c>
      <c r="D32" s="53" t="e">
        <f>CNX!#REF!/100</f>
        <v>#REF!</v>
      </c>
      <c r="E32" s="30" t="e">
        <f>CNX!#REF!</f>
        <v>#REF!</v>
      </c>
      <c r="F32" s="53" t="e">
        <f>CNX!#REF!/100</f>
        <v>#REF!</v>
      </c>
      <c r="G32" s="30" t="e">
        <f>CNX!#REF!</f>
        <v>#REF!</v>
      </c>
      <c r="H32" s="53" t="e">
        <f>CNX!#REF!/100</f>
        <v>#REF!</v>
      </c>
      <c r="I32" s="27"/>
      <c r="J32" s="71" t="e">
        <f>CEI!#REF!</f>
        <v>#REF!</v>
      </c>
      <c r="K32" s="53" t="e">
        <f>CEI!#REF!/100</f>
        <v>#REF!</v>
      </c>
      <c r="L32" s="71" t="e">
        <f>CEI!#REF!</f>
        <v>#REF!</v>
      </c>
      <c r="M32" s="53" t="e">
        <f>CEI!#REF!/100</f>
        <v>#REF!</v>
      </c>
      <c r="N32" s="71" t="e">
        <f>CEI!#REF!</f>
        <v>#REF!</v>
      </c>
      <c r="O32" s="53" t="e">
        <f>CEI!#REF!/100</f>
        <v>#REF!</v>
      </c>
    </row>
    <row r="33" spans="1:15">
      <c r="C33" s="20"/>
      <c r="D33" s="54"/>
      <c r="E33" s="20"/>
      <c r="F33" s="54"/>
      <c r="G33" s="20"/>
      <c r="H33" s="54"/>
      <c r="I33" s="20"/>
      <c r="J33" s="72"/>
      <c r="K33" s="54"/>
      <c r="L33" s="72"/>
      <c r="M33" s="54"/>
      <c r="N33" s="72"/>
      <c r="O33" s="54"/>
    </row>
    <row r="34" spans="1:15" ht="24" thickBot="1">
      <c r="A34" s="15" t="s">
        <v>82</v>
      </c>
      <c r="C34" s="20"/>
      <c r="D34" s="54"/>
      <c r="E34" s="20"/>
      <c r="F34" s="54"/>
      <c r="G34" s="20"/>
      <c r="H34" s="54"/>
      <c r="I34" s="20"/>
      <c r="J34" s="75" t="s">
        <v>83</v>
      </c>
      <c r="K34" s="54"/>
      <c r="L34" s="72"/>
      <c r="M34" s="54"/>
      <c r="N34" s="72"/>
      <c r="O34" s="54"/>
    </row>
    <row r="35" spans="1:15" ht="24" thickBot="1">
      <c r="A35" s="1658"/>
      <c r="B35" s="1659"/>
      <c r="C35" s="1662" t="s">
        <v>61</v>
      </c>
      <c r="D35" s="1663"/>
      <c r="E35" s="1662" t="s">
        <v>62</v>
      </c>
      <c r="F35" s="1663"/>
      <c r="G35" s="1662" t="s">
        <v>63</v>
      </c>
      <c r="H35" s="1663"/>
      <c r="I35" s="31"/>
      <c r="J35" s="1664" t="s">
        <v>61</v>
      </c>
      <c r="K35" s="1665"/>
      <c r="L35" s="1664" t="s">
        <v>62</v>
      </c>
      <c r="M35" s="1665"/>
      <c r="N35" s="1664" t="s">
        <v>63</v>
      </c>
      <c r="O35" s="1665"/>
    </row>
    <row r="36" spans="1:15" ht="24" thickBot="1">
      <c r="A36" s="1660"/>
      <c r="B36" s="1661"/>
      <c r="C36" s="32" t="s">
        <v>72</v>
      </c>
      <c r="D36" s="55" t="s">
        <v>65</v>
      </c>
      <c r="E36" s="32" t="s">
        <v>73</v>
      </c>
      <c r="F36" s="55" t="s">
        <v>65</v>
      </c>
      <c r="G36" s="32" t="s">
        <v>67</v>
      </c>
      <c r="H36" s="55" t="s">
        <v>65</v>
      </c>
      <c r="I36" s="33"/>
      <c r="J36" s="73" t="s">
        <v>72</v>
      </c>
      <c r="K36" s="59" t="s">
        <v>65</v>
      </c>
      <c r="L36" s="73" t="s">
        <v>73</v>
      </c>
      <c r="M36" s="59" t="s">
        <v>65</v>
      </c>
      <c r="N36" s="73" t="s">
        <v>67</v>
      </c>
      <c r="O36" s="59" t="s">
        <v>65</v>
      </c>
    </row>
    <row r="37" spans="1:15" ht="24" thickBot="1">
      <c r="A37" s="1650">
        <v>41030</v>
      </c>
      <c r="B37" s="8" t="s">
        <v>74</v>
      </c>
      <c r="C37" s="24">
        <f>HKT!$H$23</f>
        <v>4074</v>
      </c>
      <c r="D37" s="39">
        <f>HKT!$I$23/100</f>
        <v>8.7560064068339619E-2</v>
      </c>
      <c r="E37" s="24">
        <f>HKT!$V$23</f>
        <v>622466</v>
      </c>
      <c r="F37" s="39">
        <f>HKT!$W$23/100</f>
        <v>9.1813843026304909E-2</v>
      </c>
      <c r="G37" s="24">
        <f>HKT!$Z$101</f>
        <v>0</v>
      </c>
      <c r="H37" s="39">
        <f>HKT!$AA$101/100</f>
        <v>0</v>
      </c>
      <c r="I37" s="25"/>
      <c r="J37" s="68">
        <f>HDY!$H$23</f>
        <v>211</v>
      </c>
      <c r="K37" s="39">
        <f>HDY!$I$23/100</f>
        <v>0.31875000000000009</v>
      </c>
      <c r="L37" s="68">
        <f>HDY!$V$23</f>
        <v>26293</v>
      </c>
      <c r="M37" s="39">
        <f>HDY!$W$23/100</f>
        <v>0.20904032740148071</v>
      </c>
      <c r="N37" s="68">
        <f>HDY!$Z$101</f>
        <v>0</v>
      </c>
      <c r="O37" s="39">
        <f>HDY!$AA$101/100</f>
        <v>0</v>
      </c>
    </row>
    <row r="38" spans="1:15" ht="24" thickBot="1">
      <c r="A38" s="1651"/>
      <c r="B38" s="8" t="s">
        <v>75</v>
      </c>
      <c r="C38" s="24">
        <f>HKT!$H$49</f>
        <v>4198</v>
      </c>
      <c r="D38" s="39">
        <f>HKT!$I$49/100</f>
        <v>9.4940010432968069E-2</v>
      </c>
      <c r="E38" s="24">
        <f>HKT!$V$49</f>
        <v>529022</v>
      </c>
      <c r="F38" s="39">
        <f>HKT!$W$49/100</f>
        <v>8.3757223894111762E-2</v>
      </c>
      <c r="G38" s="24">
        <f>HKT!$Z$127</f>
        <v>0</v>
      </c>
      <c r="H38" s="39">
        <f>HKT!$AA$127/100</f>
        <v>0</v>
      </c>
      <c r="I38" s="25"/>
      <c r="J38" s="68">
        <f>HDY!$H$49</f>
        <v>2187</v>
      </c>
      <c r="K38" s="39">
        <f>HDY!$I$49/100</f>
        <v>-2.7359781121750748E-3</v>
      </c>
      <c r="L38" s="68">
        <f>HDY!$V$49</f>
        <v>322371</v>
      </c>
      <c r="M38" s="39">
        <f>HDY!$W$49/100</f>
        <v>7.333923767413375E-2</v>
      </c>
      <c r="N38" s="68">
        <f>HDY!$Z$127</f>
        <v>0</v>
      </c>
      <c r="O38" s="39">
        <f>HDY!$AA$127/100</f>
        <v>0</v>
      </c>
    </row>
    <row r="39" spans="1:15" s="15" customFormat="1" ht="24" thickBot="1">
      <c r="A39" s="1652"/>
      <c r="B39" s="38" t="s">
        <v>76</v>
      </c>
      <c r="C39" s="26">
        <f>HKT!$H$75</f>
        <v>8272</v>
      </c>
      <c r="D39" s="40">
        <f>HKT!$I$75/100</f>
        <v>9.1292875989446021E-2</v>
      </c>
      <c r="E39" s="26">
        <f>HKT!$V$75</f>
        <v>1151488</v>
      </c>
      <c r="F39" s="40">
        <f>HKT!$W$75/100</f>
        <v>8.8097609467634452E-2</v>
      </c>
      <c r="G39" s="26">
        <f>HKT!$Z$153</f>
        <v>0</v>
      </c>
      <c r="H39" s="40">
        <f>HKT!$AA$153/100</f>
        <v>0</v>
      </c>
      <c r="I39" s="27"/>
      <c r="J39" s="69">
        <f>HDY!$H$75</f>
        <v>2398</v>
      </c>
      <c r="K39" s="40">
        <f>HDY!$I$75/100</f>
        <v>1.9124521886952905E-2</v>
      </c>
      <c r="L39" s="69">
        <f>HDY!$V$75</f>
        <v>348664</v>
      </c>
      <c r="M39" s="40">
        <f>HDY!$W$75/100</f>
        <v>8.2501529070976756E-2</v>
      </c>
      <c r="N39" s="69">
        <f>HDY!$Z$153</f>
        <v>0</v>
      </c>
      <c r="O39" s="40">
        <f>HDY!$AA$153/100</f>
        <v>0</v>
      </c>
    </row>
    <row r="40" spans="1:15" ht="8.25" customHeight="1" thickBot="1">
      <c r="A40" s="3"/>
      <c r="B40" s="3"/>
      <c r="C40" s="22"/>
      <c r="D40" s="43"/>
      <c r="E40" s="22"/>
      <c r="F40" s="43"/>
      <c r="G40" s="22"/>
      <c r="H40" s="43"/>
      <c r="I40" s="21"/>
      <c r="J40" s="64"/>
      <c r="K40" s="43"/>
      <c r="L40" s="64"/>
      <c r="M40" s="43"/>
      <c r="N40" s="64"/>
      <c r="O40" s="43"/>
    </row>
    <row r="41" spans="1:15" ht="24" thickBot="1">
      <c r="A41" s="1653" t="s">
        <v>86</v>
      </c>
      <c r="B41" s="12" t="s">
        <v>74</v>
      </c>
      <c r="C41" s="28" t="e">
        <f>HKT!#REF!</f>
        <v>#REF!</v>
      </c>
      <c r="D41" s="52" t="e">
        <f>HKT!#REF!/100</f>
        <v>#REF!</v>
      </c>
      <c r="E41" s="28" t="e">
        <f>HKT!#REF!</f>
        <v>#REF!</v>
      </c>
      <c r="F41" s="52" t="e">
        <f>HKT!#REF!/100</f>
        <v>#REF!</v>
      </c>
      <c r="G41" s="28" t="e">
        <f>HKT!#REF!</f>
        <v>#REF!</v>
      </c>
      <c r="H41" s="52" t="e">
        <f>HKT!#REF!/100</f>
        <v>#REF!</v>
      </c>
      <c r="I41" s="25"/>
      <c r="J41" s="70" t="e">
        <f>HDY!#REF!</f>
        <v>#REF!</v>
      </c>
      <c r="K41" s="52" t="e">
        <f>HDY!#REF!/100</f>
        <v>#REF!</v>
      </c>
      <c r="L41" s="70" t="e">
        <f>HDY!#REF!</f>
        <v>#REF!</v>
      </c>
      <c r="M41" s="52" t="e">
        <f>HDY!#REF!/100</f>
        <v>#REF!</v>
      </c>
      <c r="N41" s="70" t="e">
        <f>HDY!#REF!</f>
        <v>#REF!</v>
      </c>
      <c r="O41" s="52" t="e">
        <f>HDY!#REF!/100</f>
        <v>#REF!</v>
      </c>
    </row>
    <row r="42" spans="1:15" ht="24" thickBot="1">
      <c r="A42" s="1654"/>
      <c r="B42" s="12" t="s">
        <v>75</v>
      </c>
      <c r="C42" s="28" t="e">
        <f>HKT!#REF!</f>
        <v>#REF!</v>
      </c>
      <c r="D42" s="52" t="e">
        <f>HKT!#REF!/100</f>
        <v>#REF!</v>
      </c>
      <c r="E42" s="28" t="e">
        <f>HKT!#REF!</f>
        <v>#REF!</v>
      </c>
      <c r="F42" s="52" t="e">
        <f>HKT!#REF!/100</f>
        <v>#REF!</v>
      </c>
      <c r="G42" s="28" t="e">
        <f>HKT!#REF!</f>
        <v>#REF!</v>
      </c>
      <c r="H42" s="52" t="e">
        <f>HKT!#REF!/100</f>
        <v>#REF!</v>
      </c>
      <c r="I42" s="25"/>
      <c r="J42" s="70" t="e">
        <f>HDY!#REF!</f>
        <v>#REF!</v>
      </c>
      <c r="K42" s="52" t="e">
        <f>HDY!#REF!/100</f>
        <v>#REF!</v>
      </c>
      <c r="L42" s="70" t="e">
        <f>HDY!#REF!</f>
        <v>#REF!</v>
      </c>
      <c r="M42" s="52" t="e">
        <f>HDY!#REF!/100</f>
        <v>#REF!</v>
      </c>
      <c r="N42" s="70" t="e">
        <f>HDY!#REF!</f>
        <v>#REF!</v>
      </c>
      <c r="O42" s="52" t="e">
        <f>HDY!#REF!/100</f>
        <v>#REF!</v>
      </c>
    </row>
    <row r="43" spans="1:15" ht="24" thickBot="1">
      <c r="A43" s="1655"/>
      <c r="B43" s="12" t="s">
        <v>76</v>
      </c>
      <c r="C43" s="30" t="e">
        <f>HKT!#REF!</f>
        <v>#REF!</v>
      </c>
      <c r="D43" s="53" t="e">
        <f>HKT!#REF!/100</f>
        <v>#REF!</v>
      </c>
      <c r="E43" s="30" t="e">
        <f>HKT!#REF!</f>
        <v>#REF!</v>
      </c>
      <c r="F43" s="53" t="e">
        <f>HKT!#REF!/100</f>
        <v>#REF!</v>
      </c>
      <c r="G43" s="30" t="e">
        <f>HKT!#REF!</f>
        <v>#REF!</v>
      </c>
      <c r="H43" s="53" t="e">
        <f>HKT!#REF!/100</f>
        <v>#REF!</v>
      </c>
      <c r="I43" s="27"/>
      <c r="J43" s="71" t="e">
        <f>HDY!#REF!</f>
        <v>#REF!</v>
      </c>
      <c r="K43" s="53" t="e">
        <f>HDY!#REF!/100</f>
        <v>#REF!</v>
      </c>
      <c r="L43" s="71" t="e">
        <f>HDY!#REF!</f>
        <v>#REF!</v>
      </c>
      <c r="M43" s="53" t="e">
        <f>HDY!#REF!/100</f>
        <v>#REF!</v>
      </c>
      <c r="N43" s="71" t="e">
        <f>HDY!#REF!</f>
        <v>#REF!</v>
      </c>
      <c r="O43" s="53" t="e">
        <f>HDY!#REF!/100</f>
        <v>#REF!</v>
      </c>
    </row>
  </sheetData>
  <customSheetViews>
    <customSheetView guid="{ED529B84-E379-4C9B-A677-BE1D384436B0}">
      <selection activeCell="F22" sqref="F22"/>
      <pageMargins left="0.7" right="0.7" top="0.75" bottom="0.75" header="0.3" footer="0.3"/>
    </customSheetView>
  </customSheetViews>
  <mergeCells count="33">
    <mergeCell ref="E2:F2"/>
    <mergeCell ref="G2:H2"/>
    <mergeCell ref="A4:A6"/>
    <mergeCell ref="A8:A10"/>
    <mergeCell ref="A2:B3"/>
    <mergeCell ref="C2:D2"/>
    <mergeCell ref="A19:A21"/>
    <mergeCell ref="J13:K13"/>
    <mergeCell ref="L13:M13"/>
    <mergeCell ref="N13:O13"/>
    <mergeCell ref="A24:B25"/>
    <mergeCell ref="C24:D24"/>
    <mergeCell ref="E24:F24"/>
    <mergeCell ref="G24:H24"/>
    <mergeCell ref="J24:K24"/>
    <mergeCell ref="L24:M24"/>
    <mergeCell ref="A13:B14"/>
    <mergeCell ref="C13:D13"/>
    <mergeCell ref="E13:F13"/>
    <mergeCell ref="G13:H13"/>
    <mergeCell ref="A15:A17"/>
    <mergeCell ref="A37:A39"/>
    <mergeCell ref="A41:A43"/>
    <mergeCell ref="N24:O24"/>
    <mergeCell ref="A26:A28"/>
    <mergeCell ref="A30:A32"/>
    <mergeCell ref="A35:B36"/>
    <mergeCell ref="C35:D35"/>
    <mergeCell ref="E35:F35"/>
    <mergeCell ref="G35:H35"/>
    <mergeCell ref="J35:K35"/>
    <mergeCell ref="L35:M35"/>
    <mergeCell ref="N35:O35"/>
  </mergeCells>
  <phoneticPr fontId="25" type="noConversion"/>
  <conditionalFormatting sqref="C15:H21 J15:O21 C26:H32 J26:O32 C37:H43 J37:O43 C4:H10">
    <cfRule type="cellIs" dxfId="9" priority="12" stopIfTrue="1" operator="lessThan">
      <formula>0</formula>
    </cfRule>
  </conditionalFormatting>
  <conditionalFormatting sqref="C4">
    <cfRule type="expression" dxfId="8" priority="10" stopIfTrue="1">
      <formula>IF($D$4&lt;0,TRUE,FALSE)</formula>
    </cfRule>
  </conditionalFormatting>
  <conditionalFormatting sqref="C5">
    <cfRule type="expression" dxfId="7" priority="8" stopIfTrue="1">
      <formula>IF($D$5&lt;0,TRUE,FALSE)</formula>
    </cfRule>
  </conditionalFormatting>
  <conditionalFormatting sqref="C6">
    <cfRule type="expression" dxfId="6" priority="7" stopIfTrue="1">
      <formula>IF($D$6&lt;0,TRUE,FALSE)</formula>
    </cfRule>
  </conditionalFormatting>
  <conditionalFormatting sqref="C8">
    <cfRule type="expression" dxfId="5" priority="6" stopIfTrue="1">
      <formula>IF($D$8&lt;0,TRUE,FALSE)</formula>
    </cfRule>
  </conditionalFormatting>
  <conditionalFormatting sqref="C15:H21 J15:O21 C26:H32 J26:O32 C37:H43 J37:O43 C4:H10">
    <cfRule type="cellIs" dxfId="4" priority="5" stopIfTrue="1" operator="lessThan">
      <formula>0</formula>
    </cfRule>
  </conditionalFormatting>
  <conditionalFormatting sqref="C4">
    <cfRule type="expression" dxfId="3" priority="4" stopIfTrue="1">
      <formula>IF($D$4&lt;0,TRUE,FALSE)</formula>
    </cfRule>
  </conditionalFormatting>
  <conditionalFormatting sqref="C5">
    <cfRule type="expression" dxfId="2" priority="3" stopIfTrue="1">
      <formula>IF($D$5&lt;0,TRUE,FALSE)</formula>
    </cfRule>
  </conditionalFormatting>
  <conditionalFormatting sqref="C6">
    <cfRule type="expression" dxfId="1" priority="2" stopIfTrue="1">
      <formula>IF($D$6&lt;0,TRUE,FALSE)</formula>
    </cfRule>
  </conditionalFormatting>
  <conditionalFormatting sqref="C8">
    <cfRule type="expression" dxfId="0" priority="1" stopIfTrue="1">
      <formula>IF($D$8&lt;0,TRUE,FALSE)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BKK+DMK</vt:lpstr>
      <vt:lpstr>BKK</vt:lpstr>
      <vt:lpstr>DMK</vt:lpstr>
      <vt:lpstr>CNX</vt:lpstr>
      <vt:lpstr>HDY</vt:lpstr>
      <vt:lpstr>HKT</vt:lpstr>
      <vt:lpstr>CEI</vt:lpstr>
      <vt:lpstr>TOTAL</vt:lpstr>
      <vt:lpstr>ppt รญผ</vt:lpstr>
      <vt:lpstr>BKK!Print_Area</vt:lpstr>
      <vt:lpstr>'BKK+DMK'!Print_Area</vt:lpstr>
      <vt:lpstr>CEI!Print_Area</vt:lpstr>
      <vt:lpstr>CNX!Print_Area</vt:lpstr>
      <vt:lpstr>DMK!Print_Area</vt:lpstr>
      <vt:lpstr>HDY!Print_Area</vt:lpstr>
      <vt:lpstr>HKT!Print_Area</vt:lpstr>
      <vt:lpstr>TOTAL!Print_Area</vt:lpstr>
    </vt:vector>
  </TitlesOfParts>
  <Company>aot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</dc:creator>
  <cp:lastModifiedBy>AOT</cp:lastModifiedBy>
  <cp:lastPrinted>2017-10-24T03:10:58Z</cp:lastPrinted>
  <dcterms:created xsi:type="dcterms:W3CDTF">2007-04-02T02:23:26Z</dcterms:created>
  <dcterms:modified xsi:type="dcterms:W3CDTF">2017-10-30T03:50:53Z</dcterms:modified>
</cp:coreProperties>
</file>