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9465" yWindow="6090" windowWidth="9480" windowHeight="6105" activeTab="7"/>
  </bookViews>
  <sheets>
    <sheet name="BKK+DMK" sheetId="1" r:id="rId1"/>
    <sheet name="BKK" sheetId="2" r:id="rId2"/>
    <sheet name="DMK" sheetId="3" r:id="rId3"/>
    <sheet name="CNX" sheetId="4" r:id="rId4"/>
    <sheet name="HDY" sheetId="5" r:id="rId5"/>
    <sheet name="HKT" sheetId="6" r:id="rId6"/>
    <sheet name="CEI" sheetId="7" r:id="rId7"/>
    <sheet name="TOTAL" sheetId="8" r:id="rId8"/>
    <sheet name="ppt รญผ" sheetId="11" state="hidden" r:id="rId9"/>
  </sheets>
  <definedNames>
    <definedName name="_xlnm.Print_Area" localSheetId="1">BKK!$B$2:$I$79,BKK!$L$2:$W$235</definedName>
    <definedName name="_xlnm.Print_Area" localSheetId="0">'BKK+DMK'!$B$2:$W$235</definedName>
    <definedName name="_xlnm.Print_Area" localSheetId="6">CEI!$L$2:$W$27</definedName>
    <definedName name="_xlnm.Print_Area" localSheetId="3">CNX!$L$158:$W$235</definedName>
    <definedName name="_xlnm.Print_Area" localSheetId="2">DMK!$B$2:$I$79,DMK!$L$2:$W$235</definedName>
    <definedName name="_xlnm.Print_Area" localSheetId="4">HDY!$L$158:$W$235</definedName>
    <definedName name="_xlnm.Print_Area" localSheetId="5">HKT!$B$2:$I$27</definedName>
    <definedName name="_xlnm.Print_Area" localSheetId="7">TOTAL!$L$210:$W$235</definedName>
    <definedName name="Z_ED529B84_E379_4C9B_A677_BE1D384436B0_.wvu.PrintArea" localSheetId="1" hidden="1">BKK!$B$2:$I$79,BKK!$L$2:$W$235</definedName>
    <definedName name="Z_ED529B84_E379_4C9B_A677_BE1D384436B0_.wvu.PrintArea" localSheetId="0" hidden="1">'BKK+DMK'!$B$2:$W$235</definedName>
    <definedName name="Z_ED529B84_E379_4C9B_A677_BE1D384436B0_.wvu.PrintArea" localSheetId="6" hidden="1">CEI!$L$2:$W$27</definedName>
    <definedName name="Z_ED529B84_E379_4C9B_A677_BE1D384436B0_.wvu.PrintArea" localSheetId="3" hidden="1">CNX!$L$158:$W$235</definedName>
    <definedName name="Z_ED529B84_E379_4C9B_A677_BE1D384436B0_.wvu.PrintArea" localSheetId="2" hidden="1">DMK!$B$2:$I$79,DMK!$L$2:$W$235</definedName>
    <definedName name="Z_ED529B84_E379_4C9B_A677_BE1D384436B0_.wvu.PrintArea" localSheetId="4" hidden="1">HDY!$L$158:$W$235</definedName>
    <definedName name="Z_ED529B84_E379_4C9B_A677_BE1D384436B0_.wvu.PrintArea" localSheetId="5" hidden="1">HKT!$B$2:$I$27</definedName>
    <definedName name="Z_ED529B84_E379_4C9B_A677_BE1D384436B0_.wvu.PrintArea" localSheetId="7" hidden="1">TOTAL!$L$210:$W$235</definedName>
  </definedNames>
  <calcPr calcId="125725"/>
  <customWorkbookViews>
    <customWorkbookView name="* - Personal View" guid="{ED529B84-E379-4C9B-A677-BE1D384436B0}" mergeInterval="0" personalView="1" maximized="1" xWindow="1" yWindow="1" windowWidth="1152" windowHeight="606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9" i="7"/>
  <c r="U206" i="2" l="1"/>
  <c r="S206"/>
  <c r="R206"/>
  <c r="P206"/>
  <c r="N206"/>
  <c r="M206"/>
  <c r="U206" i="3"/>
  <c r="S206"/>
  <c r="R206"/>
  <c r="P206"/>
  <c r="N206"/>
  <c r="M206"/>
  <c r="U206" i="4"/>
  <c r="S206"/>
  <c r="R206"/>
  <c r="P206"/>
  <c r="N206"/>
  <c r="M206"/>
  <c r="U206" i="5"/>
  <c r="S206"/>
  <c r="R206"/>
  <c r="P206"/>
  <c r="N206"/>
  <c r="M206"/>
  <c r="U206" i="6"/>
  <c r="S206"/>
  <c r="R206"/>
  <c r="P206"/>
  <c r="N206"/>
  <c r="M206"/>
  <c r="U206" i="7"/>
  <c r="S206"/>
  <c r="R206"/>
  <c r="P206"/>
  <c r="N206"/>
  <c r="M206"/>
  <c r="U180" i="2"/>
  <c r="S180"/>
  <c r="R180"/>
  <c r="P180"/>
  <c r="N180"/>
  <c r="M180"/>
  <c r="U180" i="3"/>
  <c r="S180"/>
  <c r="R180"/>
  <c r="P180"/>
  <c r="N180"/>
  <c r="M180"/>
  <c r="U180" i="4"/>
  <c r="S180"/>
  <c r="R180"/>
  <c r="P180"/>
  <c r="N180"/>
  <c r="M180"/>
  <c r="U180" i="5"/>
  <c r="T180"/>
  <c r="S180"/>
  <c r="R180"/>
  <c r="P180"/>
  <c r="O180"/>
  <c r="N180"/>
  <c r="M180"/>
  <c r="U180" i="6"/>
  <c r="S180"/>
  <c r="R180"/>
  <c r="P180"/>
  <c r="N180"/>
  <c r="M180"/>
  <c r="U180" i="7"/>
  <c r="T180"/>
  <c r="S180"/>
  <c r="R180"/>
  <c r="P180"/>
  <c r="O180"/>
  <c r="N180"/>
  <c r="M180"/>
  <c r="U128" i="2"/>
  <c r="S128"/>
  <c r="R128"/>
  <c r="P128"/>
  <c r="N128"/>
  <c r="M128"/>
  <c r="U128" i="3"/>
  <c r="S128"/>
  <c r="R128"/>
  <c r="P128"/>
  <c r="N128"/>
  <c r="M128"/>
  <c r="U128" i="4"/>
  <c r="S128"/>
  <c r="R128"/>
  <c r="P128"/>
  <c r="N128"/>
  <c r="M128"/>
  <c r="U128" i="5"/>
  <c r="S128"/>
  <c r="R128"/>
  <c r="P128"/>
  <c r="N128"/>
  <c r="M128"/>
  <c r="U128" i="6"/>
  <c r="S128"/>
  <c r="R128"/>
  <c r="P128"/>
  <c r="N128"/>
  <c r="M128"/>
  <c r="U128" i="7"/>
  <c r="S128"/>
  <c r="R128"/>
  <c r="P128"/>
  <c r="N128"/>
  <c r="M128"/>
  <c r="U102" i="2"/>
  <c r="S102"/>
  <c r="R102"/>
  <c r="P102"/>
  <c r="N102"/>
  <c r="M102"/>
  <c r="U102" i="3"/>
  <c r="S102"/>
  <c r="R102"/>
  <c r="P102"/>
  <c r="N102"/>
  <c r="M102"/>
  <c r="U102" i="4"/>
  <c r="S102"/>
  <c r="R102"/>
  <c r="P102"/>
  <c r="N102"/>
  <c r="M102"/>
  <c r="U102" i="5"/>
  <c r="S102"/>
  <c r="R102"/>
  <c r="P102"/>
  <c r="O102"/>
  <c r="N102"/>
  <c r="M102"/>
  <c r="U102" i="6"/>
  <c r="S102"/>
  <c r="R102"/>
  <c r="P102"/>
  <c r="N102"/>
  <c r="M102"/>
  <c r="U102" i="7"/>
  <c r="S102"/>
  <c r="R102"/>
  <c r="P102"/>
  <c r="N102"/>
  <c r="M102"/>
  <c r="U50" i="2"/>
  <c r="S50"/>
  <c r="R50"/>
  <c r="P50"/>
  <c r="N50"/>
  <c r="M50"/>
  <c r="U50" i="3"/>
  <c r="S50"/>
  <c r="R50"/>
  <c r="P50"/>
  <c r="N50"/>
  <c r="M50"/>
  <c r="U50" i="4"/>
  <c r="S50"/>
  <c r="R50"/>
  <c r="P50"/>
  <c r="N50"/>
  <c r="M50"/>
  <c r="U50" i="5"/>
  <c r="S50"/>
  <c r="R50"/>
  <c r="P50"/>
  <c r="N50"/>
  <c r="M50"/>
  <c r="U50" i="6"/>
  <c r="S50"/>
  <c r="R50"/>
  <c r="P50"/>
  <c r="N50"/>
  <c r="M50"/>
  <c r="U50" i="7"/>
  <c r="S50"/>
  <c r="R50"/>
  <c r="P50"/>
  <c r="N50"/>
  <c r="M50"/>
  <c r="U24" i="2"/>
  <c r="S24"/>
  <c r="R24"/>
  <c r="P24"/>
  <c r="N24"/>
  <c r="U24" i="3"/>
  <c r="S24"/>
  <c r="R24"/>
  <c r="P24"/>
  <c r="N24"/>
  <c r="U24" i="4"/>
  <c r="S24"/>
  <c r="R24"/>
  <c r="P24"/>
  <c r="N24"/>
  <c r="U24" i="5"/>
  <c r="S24"/>
  <c r="R24"/>
  <c r="P24"/>
  <c r="N24"/>
  <c r="U24" i="6"/>
  <c r="S24"/>
  <c r="R24"/>
  <c r="P24"/>
  <c r="N24"/>
  <c r="U24" i="7"/>
  <c r="S24"/>
  <c r="R24"/>
  <c r="P24"/>
  <c r="N24"/>
  <c r="M24" i="2"/>
  <c r="M24" i="3"/>
  <c r="M24" i="4"/>
  <c r="M24" i="5"/>
  <c r="M24" i="6"/>
  <c r="M24" i="7"/>
  <c r="G50" i="2"/>
  <c r="F50"/>
  <c r="D50"/>
  <c r="C50"/>
  <c r="G50" i="3"/>
  <c r="F50"/>
  <c r="D50"/>
  <c r="C50"/>
  <c r="G50" i="4"/>
  <c r="F50"/>
  <c r="D50"/>
  <c r="C50"/>
  <c r="G50" i="5"/>
  <c r="F50"/>
  <c r="D50"/>
  <c r="C50"/>
  <c r="G50" i="6"/>
  <c r="F50"/>
  <c r="D50"/>
  <c r="C50"/>
  <c r="G50" i="7"/>
  <c r="F50"/>
  <c r="D50"/>
  <c r="C50"/>
  <c r="G24" i="2"/>
  <c r="G24" i="3"/>
  <c r="G24" i="4"/>
  <c r="G24" i="5"/>
  <c r="G24" i="6"/>
  <c r="G24" i="7"/>
  <c r="F24" i="2"/>
  <c r="F24" i="3"/>
  <c r="F24" i="4"/>
  <c r="F24" i="5"/>
  <c r="F24" i="6"/>
  <c r="F24" i="7"/>
  <c r="D24" i="2"/>
  <c r="D24" i="3"/>
  <c r="D24" i="4"/>
  <c r="D24" i="5"/>
  <c r="D24" i="6"/>
  <c r="D24" i="7"/>
  <c r="C24" i="2"/>
  <c r="C24" i="3"/>
  <c r="C24" i="4"/>
  <c r="C24" i="5"/>
  <c r="C24" i="6"/>
  <c r="C24" i="7"/>
  <c r="T100" i="5" l="1"/>
  <c r="V100" s="1"/>
  <c r="T99" l="1"/>
  <c r="T102" s="1"/>
  <c r="U231" i="3" l="1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T205"/>
  <c r="V205" s="1"/>
  <c r="O205"/>
  <c r="T204"/>
  <c r="O204"/>
  <c r="Q204" s="1"/>
  <c r="T203"/>
  <c r="O203"/>
  <c r="U202"/>
  <c r="S202"/>
  <c r="R202"/>
  <c r="P202"/>
  <c r="N202"/>
  <c r="M202"/>
  <c r="T201"/>
  <c r="V201" s="1"/>
  <c r="O201"/>
  <c r="Q201" s="1"/>
  <c r="T200"/>
  <c r="O200"/>
  <c r="Q200" s="1"/>
  <c r="T199"/>
  <c r="V199" s="1"/>
  <c r="O199"/>
  <c r="Q199" s="1"/>
  <c r="U198"/>
  <c r="U207" s="1"/>
  <c r="S198"/>
  <c r="R198"/>
  <c r="P198"/>
  <c r="P207" s="1"/>
  <c r="N198"/>
  <c r="N207" s="1"/>
  <c r="M198"/>
  <c r="T197"/>
  <c r="O197"/>
  <c r="T196"/>
  <c r="V196" s="1"/>
  <c r="O196"/>
  <c r="Q196" s="1"/>
  <c r="T195"/>
  <c r="V195" s="1"/>
  <c r="O195"/>
  <c r="U194"/>
  <c r="S194"/>
  <c r="R194"/>
  <c r="P194"/>
  <c r="N194"/>
  <c r="M194"/>
  <c r="T193"/>
  <c r="O193"/>
  <c r="T192"/>
  <c r="O192"/>
  <c r="Q192" s="1"/>
  <c r="T191"/>
  <c r="V191" s="1"/>
  <c r="O191"/>
  <c r="Q191" s="1"/>
  <c r="T179"/>
  <c r="V179" s="1"/>
  <c r="O179"/>
  <c r="Q179" s="1"/>
  <c r="W179" s="1"/>
  <c r="T178"/>
  <c r="O178"/>
  <c r="Q178" s="1"/>
  <c r="T177"/>
  <c r="O177"/>
  <c r="U176"/>
  <c r="S176"/>
  <c r="R176"/>
  <c r="P176"/>
  <c r="N176"/>
  <c r="M176"/>
  <c r="T175"/>
  <c r="V175" s="1"/>
  <c r="O175"/>
  <c r="Q175" s="1"/>
  <c r="W175" s="1"/>
  <c r="T174"/>
  <c r="V174" s="1"/>
  <c r="O174"/>
  <c r="Q174" s="1"/>
  <c r="T173"/>
  <c r="O173"/>
  <c r="U172"/>
  <c r="S172"/>
  <c r="S181" s="1"/>
  <c r="R172"/>
  <c r="P172"/>
  <c r="N172"/>
  <c r="M172"/>
  <c r="M181" s="1"/>
  <c r="T171"/>
  <c r="O171"/>
  <c r="T170"/>
  <c r="V170" s="1"/>
  <c r="O170"/>
  <c r="Q170" s="1"/>
  <c r="T169"/>
  <c r="O169"/>
  <c r="Q169" s="1"/>
  <c r="U168"/>
  <c r="S168"/>
  <c r="R168"/>
  <c r="R182" s="1"/>
  <c r="P168"/>
  <c r="N168"/>
  <c r="M168"/>
  <c r="T167"/>
  <c r="O167"/>
  <c r="T166"/>
  <c r="V166" s="1"/>
  <c r="O166"/>
  <c r="Q166" s="1"/>
  <c r="T165"/>
  <c r="V165" s="1"/>
  <c r="O165"/>
  <c r="U153"/>
  <c r="S153"/>
  <c r="R153"/>
  <c r="P153"/>
  <c r="N153"/>
  <c r="M153"/>
  <c r="U152"/>
  <c r="S152"/>
  <c r="R152"/>
  <c r="P152"/>
  <c r="N152"/>
  <c r="M152"/>
  <c r="U151"/>
  <c r="S151"/>
  <c r="R151"/>
  <c r="P151"/>
  <c r="P154" s="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T127"/>
  <c r="O127"/>
  <c r="T126"/>
  <c r="O126"/>
  <c r="T125"/>
  <c r="O125"/>
  <c r="U124"/>
  <c r="S124"/>
  <c r="R124"/>
  <c r="P124"/>
  <c r="N124"/>
  <c r="M124"/>
  <c r="T123"/>
  <c r="O123"/>
  <c r="T122"/>
  <c r="V122" s="1"/>
  <c r="O122"/>
  <c r="T121"/>
  <c r="O121"/>
  <c r="Q121" s="1"/>
  <c r="U120"/>
  <c r="U129" s="1"/>
  <c r="S120"/>
  <c r="R120"/>
  <c r="P120"/>
  <c r="P129" s="1"/>
  <c r="N120"/>
  <c r="N129" s="1"/>
  <c r="M120"/>
  <c r="T119"/>
  <c r="V119" s="1"/>
  <c r="O119"/>
  <c r="T118"/>
  <c r="O118"/>
  <c r="T117"/>
  <c r="V117" s="1"/>
  <c r="O117"/>
  <c r="U116"/>
  <c r="U130" s="1"/>
  <c r="S116"/>
  <c r="R116"/>
  <c r="P116"/>
  <c r="P130" s="1"/>
  <c r="N116"/>
  <c r="N130" s="1"/>
  <c r="M116"/>
  <c r="T115"/>
  <c r="V115" s="1"/>
  <c r="O115"/>
  <c r="Q115" s="1"/>
  <c r="T114"/>
  <c r="V114" s="1"/>
  <c r="O114"/>
  <c r="Q114" s="1"/>
  <c r="T113"/>
  <c r="O113"/>
  <c r="T101"/>
  <c r="O101"/>
  <c r="Q101" s="1"/>
  <c r="T100"/>
  <c r="O100"/>
  <c r="Q100" s="1"/>
  <c r="T99"/>
  <c r="O99"/>
  <c r="U98"/>
  <c r="S98"/>
  <c r="R98"/>
  <c r="P98"/>
  <c r="N98"/>
  <c r="M98"/>
  <c r="T97"/>
  <c r="O97"/>
  <c r="Q97" s="1"/>
  <c r="T96"/>
  <c r="O96"/>
  <c r="Q96" s="1"/>
  <c r="T95"/>
  <c r="O95"/>
  <c r="Q95" s="1"/>
  <c r="U94"/>
  <c r="U103" s="1"/>
  <c r="S94"/>
  <c r="S103" s="1"/>
  <c r="R94"/>
  <c r="P94"/>
  <c r="N94"/>
  <c r="N103" s="1"/>
  <c r="M94"/>
  <c r="M103" s="1"/>
  <c r="T93"/>
  <c r="O93"/>
  <c r="T92"/>
  <c r="V92" s="1"/>
  <c r="O92"/>
  <c r="Q92" s="1"/>
  <c r="T91"/>
  <c r="O91"/>
  <c r="U90"/>
  <c r="S90"/>
  <c r="R90"/>
  <c r="P90"/>
  <c r="N90"/>
  <c r="M90"/>
  <c r="M104" s="1"/>
  <c r="T89"/>
  <c r="V89" s="1"/>
  <c r="O89"/>
  <c r="Q89" s="1"/>
  <c r="T88"/>
  <c r="O88"/>
  <c r="T87"/>
  <c r="V87" s="1"/>
  <c r="O87"/>
  <c r="Q87" s="1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V49" s="1"/>
  <c r="O49"/>
  <c r="Q49" s="1"/>
  <c r="H49"/>
  <c r="E49"/>
  <c r="A49"/>
  <c r="T48"/>
  <c r="V48" s="1"/>
  <c r="O48"/>
  <c r="Q48" s="1"/>
  <c r="H48"/>
  <c r="E48"/>
  <c r="A48"/>
  <c r="T47"/>
  <c r="O47"/>
  <c r="H47"/>
  <c r="E47"/>
  <c r="A47"/>
  <c r="U46"/>
  <c r="S46"/>
  <c r="R46"/>
  <c r="P46"/>
  <c r="N46"/>
  <c r="M46"/>
  <c r="G46"/>
  <c r="F46"/>
  <c r="D46"/>
  <c r="C46"/>
  <c r="T45"/>
  <c r="V45" s="1"/>
  <c r="O45"/>
  <c r="Q45" s="1"/>
  <c r="H45"/>
  <c r="E45"/>
  <c r="A45"/>
  <c r="T44"/>
  <c r="V44" s="1"/>
  <c r="O44"/>
  <c r="Q44" s="1"/>
  <c r="H44"/>
  <c r="E44"/>
  <c r="A44"/>
  <c r="T43"/>
  <c r="V43" s="1"/>
  <c r="O43"/>
  <c r="Q43" s="1"/>
  <c r="H43"/>
  <c r="E43"/>
  <c r="A43"/>
  <c r="U42"/>
  <c r="S42"/>
  <c r="S51" s="1"/>
  <c r="R42"/>
  <c r="R51" s="1"/>
  <c r="P42"/>
  <c r="P51" s="1"/>
  <c r="N42"/>
  <c r="M42"/>
  <c r="M51" s="1"/>
  <c r="G42"/>
  <c r="G51" s="1"/>
  <c r="F42"/>
  <c r="F51" s="1"/>
  <c r="D42"/>
  <c r="C42"/>
  <c r="C51" s="1"/>
  <c r="T41"/>
  <c r="V41" s="1"/>
  <c r="O41"/>
  <c r="Q41" s="1"/>
  <c r="H41"/>
  <c r="E41"/>
  <c r="A41"/>
  <c r="T40"/>
  <c r="O40"/>
  <c r="Q40" s="1"/>
  <c r="H40"/>
  <c r="E40"/>
  <c r="A40"/>
  <c r="T39"/>
  <c r="V39" s="1"/>
  <c r="O39"/>
  <c r="Q39" s="1"/>
  <c r="H39"/>
  <c r="E39"/>
  <c r="A39"/>
  <c r="U38"/>
  <c r="S38"/>
  <c r="S52" s="1"/>
  <c r="R38"/>
  <c r="R52" s="1"/>
  <c r="P38"/>
  <c r="N38"/>
  <c r="M38"/>
  <c r="M52" s="1"/>
  <c r="G38"/>
  <c r="G52" s="1"/>
  <c r="F38"/>
  <c r="D38"/>
  <c r="C38"/>
  <c r="C52" s="1"/>
  <c r="T37"/>
  <c r="V37" s="1"/>
  <c r="O37"/>
  <c r="Q37" s="1"/>
  <c r="H37"/>
  <c r="E37"/>
  <c r="A37"/>
  <c r="T36"/>
  <c r="V36" s="1"/>
  <c r="O36"/>
  <c r="Q36" s="1"/>
  <c r="H36"/>
  <c r="E36"/>
  <c r="A36"/>
  <c r="T35"/>
  <c r="O35"/>
  <c r="H35"/>
  <c r="E35"/>
  <c r="A35"/>
  <c r="T23"/>
  <c r="V23" s="1"/>
  <c r="O23"/>
  <c r="Q23" s="1"/>
  <c r="H23"/>
  <c r="E23"/>
  <c r="A23"/>
  <c r="T22"/>
  <c r="V22" s="1"/>
  <c r="O22"/>
  <c r="Q22" s="1"/>
  <c r="H22"/>
  <c r="E22"/>
  <c r="A22"/>
  <c r="T21"/>
  <c r="O21"/>
  <c r="H21"/>
  <c r="E21"/>
  <c r="E24" s="1"/>
  <c r="A21"/>
  <c r="U20"/>
  <c r="S20"/>
  <c r="R20"/>
  <c r="P20"/>
  <c r="N20"/>
  <c r="M20"/>
  <c r="G20"/>
  <c r="F20"/>
  <c r="D20"/>
  <c r="C20"/>
  <c r="T19"/>
  <c r="V19" s="1"/>
  <c r="O19"/>
  <c r="Q19" s="1"/>
  <c r="H19"/>
  <c r="E19"/>
  <c r="A19"/>
  <c r="T18"/>
  <c r="V18" s="1"/>
  <c r="O18"/>
  <c r="Q18" s="1"/>
  <c r="H18"/>
  <c r="E18"/>
  <c r="A18"/>
  <c r="T17"/>
  <c r="O17"/>
  <c r="Q17" s="1"/>
  <c r="H17"/>
  <c r="E17"/>
  <c r="A17"/>
  <c r="U16"/>
  <c r="U25" s="1"/>
  <c r="S16"/>
  <c r="S25" s="1"/>
  <c r="R16"/>
  <c r="P16"/>
  <c r="P25" s="1"/>
  <c r="N16"/>
  <c r="N25" s="1"/>
  <c r="M16"/>
  <c r="M25" s="1"/>
  <c r="G16"/>
  <c r="F16"/>
  <c r="F25" s="1"/>
  <c r="D16"/>
  <c r="D25" s="1"/>
  <c r="C16"/>
  <c r="C25" s="1"/>
  <c r="T15"/>
  <c r="V15" s="1"/>
  <c r="O15"/>
  <c r="Q15" s="1"/>
  <c r="H15"/>
  <c r="E15"/>
  <c r="A15"/>
  <c r="T14"/>
  <c r="V14" s="1"/>
  <c r="O14"/>
  <c r="Q14" s="1"/>
  <c r="H14"/>
  <c r="E14"/>
  <c r="A14"/>
  <c r="T13"/>
  <c r="O13"/>
  <c r="H13"/>
  <c r="E13"/>
  <c r="A13"/>
  <c r="U12"/>
  <c r="U26" s="1"/>
  <c r="S12"/>
  <c r="R12"/>
  <c r="P12"/>
  <c r="P26" s="1"/>
  <c r="N12"/>
  <c r="N26" s="1"/>
  <c r="M12"/>
  <c r="G12"/>
  <c r="F12"/>
  <c r="F26" s="1"/>
  <c r="D12"/>
  <c r="D26" s="1"/>
  <c r="C12"/>
  <c r="T11"/>
  <c r="V11" s="1"/>
  <c r="O11"/>
  <c r="Q11" s="1"/>
  <c r="H11"/>
  <c r="E11"/>
  <c r="A11"/>
  <c r="T10"/>
  <c r="V10" s="1"/>
  <c r="O10"/>
  <c r="Q10" s="1"/>
  <c r="H10"/>
  <c r="E10"/>
  <c r="A10"/>
  <c r="T9"/>
  <c r="O9"/>
  <c r="H9"/>
  <c r="E9"/>
  <c r="A9"/>
  <c r="G76" l="1"/>
  <c r="R76"/>
  <c r="R232"/>
  <c r="G26"/>
  <c r="R26"/>
  <c r="D52"/>
  <c r="N52"/>
  <c r="U52"/>
  <c r="C76"/>
  <c r="M76"/>
  <c r="O128"/>
  <c r="C26"/>
  <c r="M26"/>
  <c r="S26"/>
  <c r="G25"/>
  <c r="R25"/>
  <c r="F52"/>
  <c r="P52"/>
  <c r="D51"/>
  <c r="N51"/>
  <c r="U51"/>
  <c r="N104"/>
  <c r="U104"/>
  <c r="P103"/>
  <c r="O102"/>
  <c r="M182"/>
  <c r="S182"/>
  <c r="N181"/>
  <c r="U181"/>
  <c r="R207"/>
  <c r="T206"/>
  <c r="E50"/>
  <c r="P181"/>
  <c r="O180"/>
  <c r="R208"/>
  <c r="M207"/>
  <c r="S207"/>
  <c r="M232"/>
  <c r="S232"/>
  <c r="R130"/>
  <c r="R129"/>
  <c r="T128"/>
  <c r="S104"/>
  <c r="R154"/>
  <c r="S76"/>
  <c r="T50"/>
  <c r="A71"/>
  <c r="Q47"/>
  <c r="Q50" s="1"/>
  <c r="O50"/>
  <c r="H24"/>
  <c r="D76"/>
  <c r="N76"/>
  <c r="U76"/>
  <c r="P104"/>
  <c r="R103"/>
  <c r="T102"/>
  <c r="M130"/>
  <c r="S130"/>
  <c r="M129"/>
  <c r="S129"/>
  <c r="M154"/>
  <c r="S154"/>
  <c r="N182"/>
  <c r="U182"/>
  <c r="H50"/>
  <c r="F76"/>
  <c r="P76"/>
  <c r="R104"/>
  <c r="N154"/>
  <c r="U154"/>
  <c r="P182"/>
  <c r="R181"/>
  <c r="V177"/>
  <c r="T180"/>
  <c r="M208"/>
  <c r="S208"/>
  <c r="I24"/>
  <c r="V21"/>
  <c r="V24" s="1"/>
  <c r="T24"/>
  <c r="Q21"/>
  <c r="Q24" s="1"/>
  <c r="O24"/>
  <c r="N208"/>
  <c r="U208"/>
  <c r="N232"/>
  <c r="U232"/>
  <c r="P208"/>
  <c r="Q203"/>
  <c r="O206"/>
  <c r="P232"/>
  <c r="O230"/>
  <c r="V204"/>
  <c r="W204" s="1"/>
  <c r="V178"/>
  <c r="W178" s="1"/>
  <c r="E46"/>
  <c r="O62"/>
  <c r="Q62" s="1"/>
  <c r="E65"/>
  <c r="H66"/>
  <c r="E67"/>
  <c r="T147"/>
  <c r="V147" s="1"/>
  <c r="Q197"/>
  <c r="O219"/>
  <c r="Q167"/>
  <c r="W167" s="1"/>
  <c r="V171"/>
  <c r="Q193"/>
  <c r="Q194" s="1"/>
  <c r="V197"/>
  <c r="V167"/>
  <c r="V193"/>
  <c r="P150"/>
  <c r="W174"/>
  <c r="A46"/>
  <c r="E61"/>
  <c r="A65"/>
  <c r="E66"/>
  <c r="A73"/>
  <c r="N68"/>
  <c r="U68"/>
  <c r="A75"/>
  <c r="T94"/>
  <c r="O140"/>
  <c r="N146"/>
  <c r="F68"/>
  <c r="I22"/>
  <c r="A51"/>
  <c r="I48"/>
  <c r="E75"/>
  <c r="Q127"/>
  <c r="O198"/>
  <c r="T12"/>
  <c r="R68"/>
  <c r="I19"/>
  <c r="W89"/>
  <c r="H12"/>
  <c r="W10"/>
  <c r="I11"/>
  <c r="C68"/>
  <c r="M68"/>
  <c r="A24"/>
  <c r="A38"/>
  <c r="A67"/>
  <c r="O74"/>
  <c r="Q74" s="1"/>
  <c r="T74"/>
  <c r="V74" s="1"/>
  <c r="V126"/>
  <c r="M150"/>
  <c r="W170"/>
  <c r="Q195"/>
  <c r="W195" s="1"/>
  <c r="O225"/>
  <c r="Q225" s="1"/>
  <c r="U228"/>
  <c r="T16"/>
  <c r="I18"/>
  <c r="I35"/>
  <c r="W49"/>
  <c r="O61"/>
  <c r="Q61" s="1"/>
  <c r="S64"/>
  <c r="H69"/>
  <c r="E70"/>
  <c r="O70"/>
  <c r="Q70" s="1"/>
  <c r="O71"/>
  <c r="Q71" s="1"/>
  <c r="U150"/>
  <c r="O168"/>
  <c r="W201"/>
  <c r="M224"/>
  <c r="O223"/>
  <c r="O229"/>
  <c r="O231"/>
  <c r="Q231" s="1"/>
  <c r="I49"/>
  <c r="N64"/>
  <c r="O63"/>
  <c r="Q63" s="1"/>
  <c r="O145"/>
  <c r="Q145" s="1"/>
  <c r="W39"/>
  <c r="I10"/>
  <c r="O16"/>
  <c r="I14"/>
  <c r="I23"/>
  <c r="I39"/>
  <c r="I40"/>
  <c r="T42"/>
  <c r="H67"/>
  <c r="A69"/>
  <c r="H71"/>
  <c r="Q117"/>
  <c r="W117" s="1"/>
  <c r="V123"/>
  <c r="O139"/>
  <c r="Q139" s="1"/>
  <c r="S142"/>
  <c r="U142"/>
  <c r="O148"/>
  <c r="Q148" s="1"/>
  <c r="S150"/>
  <c r="O153"/>
  <c r="Q165"/>
  <c r="W165" s="1"/>
  <c r="O221"/>
  <c r="Q221" s="1"/>
  <c r="W19"/>
  <c r="W41"/>
  <c r="I47"/>
  <c r="P64"/>
  <c r="O98"/>
  <c r="P146"/>
  <c r="P224"/>
  <c r="W15"/>
  <c r="W36"/>
  <c r="A42"/>
  <c r="W43"/>
  <c r="M64"/>
  <c r="R64"/>
  <c r="E62"/>
  <c r="H65"/>
  <c r="A66"/>
  <c r="D72"/>
  <c r="U72"/>
  <c r="A70"/>
  <c r="E71"/>
  <c r="O75"/>
  <c r="Q75" s="1"/>
  <c r="Q123"/>
  <c r="O141"/>
  <c r="Q141" s="1"/>
  <c r="T149"/>
  <c r="V149" s="1"/>
  <c r="O152"/>
  <c r="Q152" s="1"/>
  <c r="P220"/>
  <c r="O73"/>
  <c r="V118"/>
  <c r="V120" s="1"/>
  <c r="T230"/>
  <c r="O12"/>
  <c r="H16"/>
  <c r="V13"/>
  <c r="V16" s="1"/>
  <c r="A16"/>
  <c r="H20"/>
  <c r="A20"/>
  <c r="E38"/>
  <c r="E52" s="1"/>
  <c r="O38"/>
  <c r="Q35"/>
  <c r="Q38" s="1"/>
  <c r="V46"/>
  <c r="W45"/>
  <c r="G64"/>
  <c r="H63"/>
  <c r="N72"/>
  <c r="O69"/>
  <c r="Q69" s="1"/>
  <c r="T71"/>
  <c r="V71" s="1"/>
  <c r="E73"/>
  <c r="N150"/>
  <c r="T172"/>
  <c r="V169"/>
  <c r="T176"/>
  <c r="V173"/>
  <c r="V176" s="1"/>
  <c r="T231"/>
  <c r="V231" s="1"/>
  <c r="H46"/>
  <c r="I44"/>
  <c r="T69"/>
  <c r="V69" s="1"/>
  <c r="Q122"/>
  <c r="W122" s="1"/>
  <c r="G68"/>
  <c r="Q9"/>
  <c r="Q12" s="1"/>
  <c r="I15"/>
  <c r="S68"/>
  <c r="E20"/>
  <c r="T20"/>
  <c r="V35"/>
  <c r="V38" s="1"/>
  <c r="T38"/>
  <c r="U64"/>
  <c r="A62"/>
  <c r="H62"/>
  <c r="W92"/>
  <c r="O116"/>
  <c r="Q113"/>
  <c r="Q116" s="1"/>
  <c r="T116"/>
  <c r="O149"/>
  <c r="O222"/>
  <c r="Q222" s="1"/>
  <c r="A61"/>
  <c r="H61"/>
  <c r="T75"/>
  <c r="V75" s="1"/>
  <c r="T120"/>
  <c r="T148"/>
  <c r="W23"/>
  <c r="H38"/>
  <c r="A50"/>
  <c r="C64"/>
  <c r="O65"/>
  <c r="Q65" s="1"/>
  <c r="O66"/>
  <c r="Q66" s="1"/>
  <c r="O67"/>
  <c r="Q67" s="1"/>
  <c r="C72"/>
  <c r="G72"/>
  <c r="E74"/>
  <c r="H75"/>
  <c r="O144"/>
  <c r="O147"/>
  <c r="W166"/>
  <c r="O218"/>
  <c r="Q218" s="1"/>
  <c r="S224"/>
  <c r="N224"/>
  <c r="O227"/>
  <c r="Q227" s="1"/>
  <c r="D64"/>
  <c r="P72"/>
  <c r="Q98"/>
  <c r="W114"/>
  <c r="V125"/>
  <c r="V127"/>
  <c r="P142"/>
  <c r="S146"/>
  <c r="O176"/>
  <c r="W196"/>
  <c r="O202"/>
  <c r="M220"/>
  <c r="S220"/>
  <c r="U224"/>
  <c r="P228"/>
  <c r="S228"/>
  <c r="W22"/>
  <c r="O42"/>
  <c r="V40"/>
  <c r="V42" s="1"/>
  <c r="I43"/>
  <c r="I45"/>
  <c r="F64"/>
  <c r="E69"/>
  <c r="M72"/>
  <c r="R72"/>
  <c r="R78" s="1"/>
  <c r="H70"/>
  <c r="Q88"/>
  <c r="Q90" s="1"/>
  <c r="O94"/>
  <c r="Q118"/>
  <c r="O124"/>
  <c r="N142"/>
  <c r="O143"/>
  <c r="Q143" s="1"/>
  <c r="U146"/>
  <c r="Q173"/>
  <c r="W191"/>
  <c r="U220"/>
  <c r="U234" s="1"/>
  <c r="M228"/>
  <c r="W18"/>
  <c r="Q20"/>
  <c r="W14"/>
  <c r="T65"/>
  <c r="V65" s="1"/>
  <c r="T66"/>
  <c r="V66" s="1"/>
  <c r="T67"/>
  <c r="V67" s="1"/>
  <c r="S72"/>
  <c r="Q126"/>
  <c r="T141"/>
  <c r="T153"/>
  <c r="I9"/>
  <c r="A12"/>
  <c r="I17"/>
  <c r="V17"/>
  <c r="V20" s="1"/>
  <c r="I21"/>
  <c r="I37"/>
  <c r="H42"/>
  <c r="E42"/>
  <c r="Q46"/>
  <c r="E63"/>
  <c r="P68"/>
  <c r="T70"/>
  <c r="V70" s="1"/>
  <c r="T73"/>
  <c r="W87"/>
  <c r="Q140"/>
  <c r="T144"/>
  <c r="T151"/>
  <c r="T152"/>
  <c r="V9"/>
  <c r="V12" s="1"/>
  <c r="W11"/>
  <c r="I13"/>
  <c r="Q13"/>
  <c r="O20"/>
  <c r="I36"/>
  <c r="I41"/>
  <c r="T46"/>
  <c r="O46"/>
  <c r="T61"/>
  <c r="T62"/>
  <c r="V62" s="1"/>
  <c r="T63"/>
  <c r="V63" s="1"/>
  <c r="D68"/>
  <c r="V88"/>
  <c r="T98"/>
  <c r="V95"/>
  <c r="W95" s="1"/>
  <c r="Q99"/>
  <c r="Q102" s="1"/>
  <c r="V101"/>
  <c r="W101" s="1"/>
  <c r="Q119"/>
  <c r="W119" s="1"/>
  <c r="T218"/>
  <c r="V218" s="1"/>
  <c r="R220"/>
  <c r="W37"/>
  <c r="Q42"/>
  <c r="V47"/>
  <c r="V50" s="1"/>
  <c r="V51" s="1"/>
  <c r="E12"/>
  <c r="E16"/>
  <c r="W44"/>
  <c r="W48"/>
  <c r="F72"/>
  <c r="H73"/>
  <c r="A74"/>
  <c r="V97"/>
  <c r="W97" s="1"/>
  <c r="O90"/>
  <c r="V96"/>
  <c r="W96" s="1"/>
  <c r="V100"/>
  <c r="W100" s="1"/>
  <c r="T221"/>
  <c r="R224"/>
  <c r="Q230"/>
  <c r="A63"/>
  <c r="Q91"/>
  <c r="Q93"/>
  <c r="V99"/>
  <c r="V113"/>
  <c r="V116" s="1"/>
  <c r="W115"/>
  <c r="V121"/>
  <c r="T124"/>
  <c r="Q125"/>
  <c r="Q128" s="1"/>
  <c r="T139"/>
  <c r="M142"/>
  <c r="R142"/>
  <c r="M146"/>
  <c r="R150"/>
  <c r="O151"/>
  <c r="T194"/>
  <c r="V192"/>
  <c r="O194"/>
  <c r="W199"/>
  <c r="Q205"/>
  <c r="W205" s="1"/>
  <c r="N228"/>
  <c r="O226"/>
  <c r="Q226" s="1"/>
  <c r="H74"/>
  <c r="T90"/>
  <c r="V91"/>
  <c r="V93"/>
  <c r="O120"/>
  <c r="O129" s="1"/>
  <c r="T140"/>
  <c r="R146"/>
  <c r="T143"/>
  <c r="Q171"/>
  <c r="O172"/>
  <c r="N220"/>
  <c r="O217"/>
  <c r="T145"/>
  <c r="T202"/>
  <c r="V200"/>
  <c r="W200" s="1"/>
  <c r="T217"/>
  <c r="T227"/>
  <c r="V227" s="1"/>
  <c r="T168"/>
  <c r="Q177"/>
  <c r="Q180" s="1"/>
  <c r="Q202"/>
  <c r="T219"/>
  <c r="T222"/>
  <c r="V222" s="1"/>
  <c r="T225"/>
  <c r="T198"/>
  <c r="V203"/>
  <c r="T223"/>
  <c r="T226"/>
  <c r="V226" s="1"/>
  <c r="R228"/>
  <c r="R233" s="1"/>
  <c r="T229"/>
  <c r="V102" l="1"/>
  <c r="U156"/>
  <c r="T130"/>
  <c r="W193"/>
  <c r="N233"/>
  <c r="O103"/>
  <c r="M234"/>
  <c r="O130"/>
  <c r="U78"/>
  <c r="P155"/>
  <c r="S78"/>
  <c r="M77"/>
  <c r="T232"/>
  <c r="T207"/>
  <c r="N234"/>
  <c r="T208"/>
  <c r="O104"/>
  <c r="C77"/>
  <c r="U155"/>
  <c r="O181"/>
  <c r="O154"/>
  <c r="E51"/>
  <c r="M233"/>
  <c r="T182"/>
  <c r="S233"/>
  <c r="V128"/>
  <c r="W128" s="1"/>
  <c r="T103"/>
  <c r="T104"/>
  <c r="R156"/>
  <c r="R155"/>
  <c r="W21"/>
  <c r="V26"/>
  <c r="V25"/>
  <c r="S77"/>
  <c r="T76"/>
  <c r="G77"/>
  <c r="H26"/>
  <c r="H25"/>
  <c r="Q229"/>
  <c r="Q232" s="1"/>
  <c r="O232"/>
  <c r="O182"/>
  <c r="D77"/>
  <c r="H76"/>
  <c r="E25"/>
  <c r="D78"/>
  <c r="T129"/>
  <c r="T52"/>
  <c r="E76"/>
  <c r="P234"/>
  <c r="S156"/>
  <c r="T51"/>
  <c r="T25"/>
  <c r="R77"/>
  <c r="T26"/>
  <c r="V180"/>
  <c r="W180" s="1"/>
  <c r="N156"/>
  <c r="H51"/>
  <c r="I51" s="1"/>
  <c r="S155"/>
  <c r="I50"/>
  <c r="Q73"/>
  <c r="Q76" s="1"/>
  <c r="O76"/>
  <c r="Q206"/>
  <c r="V206"/>
  <c r="O208"/>
  <c r="M156"/>
  <c r="F78"/>
  <c r="P156"/>
  <c r="H52"/>
  <c r="V52"/>
  <c r="Q52"/>
  <c r="O26"/>
  <c r="M78"/>
  <c r="P78"/>
  <c r="M155"/>
  <c r="U77"/>
  <c r="O51"/>
  <c r="N155"/>
  <c r="E26"/>
  <c r="R234"/>
  <c r="W102"/>
  <c r="T154"/>
  <c r="P77"/>
  <c r="S234"/>
  <c r="C78"/>
  <c r="T181"/>
  <c r="G78"/>
  <c r="O52"/>
  <c r="P233"/>
  <c r="O25"/>
  <c r="F77"/>
  <c r="N77"/>
  <c r="O207"/>
  <c r="U233"/>
  <c r="W24"/>
  <c r="N78"/>
  <c r="Q51"/>
  <c r="W51" s="1"/>
  <c r="W50"/>
  <c r="Q168"/>
  <c r="V194"/>
  <c r="I46"/>
  <c r="Q64"/>
  <c r="I66"/>
  <c r="W63"/>
  <c r="I65"/>
  <c r="I67"/>
  <c r="V230"/>
  <c r="W75"/>
  <c r="V172"/>
  <c r="I61"/>
  <c r="Q198"/>
  <c r="Q207" s="1"/>
  <c r="I75"/>
  <c r="O64"/>
  <c r="O68"/>
  <c r="Q68" s="1"/>
  <c r="W62"/>
  <c r="W47"/>
  <c r="W126"/>
  <c r="V223"/>
  <c r="Q144"/>
  <c r="Q146" s="1"/>
  <c r="W222"/>
  <c r="V168"/>
  <c r="V198"/>
  <c r="H68"/>
  <c r="Q219"/>
  <c r="W171"/>
  <c r="V219"/>
  <c r="W169"/>
  <c r="V124"/>
  <c r="W197"/>
  <c r="Q223"/>
  <c r="Q224" s="1"/>
  <c r="H72"/>
  <c r="W118"/>
  <c r="I70"/>
  <c r="A26"/>
  <c r="Q153"/>
  <c r="I63"/>
  <c r="W88"/>
  <c r="O142"/>
  <c r="W74"/>
  <c r="O224"/>
  <c r="W9"/>
  <c r="W69"/>
  <c r="W231"/>
  <c r="W70"/>
  <c r="T150"/>
  <c r="I71"/>
  <c r="W46"/>
  <c r="W66"/>
  <c r="A68"/>
  <c r="O72"/>
  <c r="A52"/>
  <c r="I38"/>
  <c r="A64"/>
  <c r="T68"/>
  <c r="I20"/>
  <c r="W123"/>
  <c r="I74"/>
  <c r="I62"/>
  <c r="Q72"/>
  <c r="Q147"/>
  <c r="W147" s="1"/>
  <c r="V148"/>
  <c r="W148" s="1"/>
  <c r="W71"/>
  <c r="W35"/>
  <c r="A25"/>
  <c r="Q172"/>
  <c r="W67"/>
  <c r="W227"/>
  <c r="Q124"/>
  <c r="A72"/>
  <c r="W218"/>
  <c r="O150"/>
  <c r="W65"/>
  <c r="E64"/>
  <c r="O228"/>
  <c r="V94"/>
  <c r="W127"/>
  <c r="Q149"/>
  <c r="W149" s="1"/>
  <c r="W40"/>
  <c r="W173"/>
  <c r="Q176"/>
  <c r="W176" s="1"/>
  <c r="V202"/>
  <c r="O146"/>
  <c r="O155" s="1"/>
  <c r="T72"/>
  <c r="E72"/>
  <c r="I69"/>
  <c r="H64"/>
  <c r="V145"/>
  <c r="W145" s="1"/>
  <c r="W113"/>
  <c r="V153"/>
  <c r="T146"/>
  <c r="V143"/>
  <c r="Q151"/>
  <c r="W125"/>
  <c r="I73"/>
  <c r="I16"/>
  <c r="I12"/>
  <c r="V152"/>
  <c r="W152" s="1"/>
  <c r="W116"/>
  <c r="V141"/>
  <c r="W141" s="1"/>
  <c r="W38"/>
  <c r="W177"/>
  <c r="T220"/>
  <c r="V217"/>
  <c r="T224"/>
  <c r="V221"/>
  <c r="E68"/>
  <c r="W13"/>
  <c r="Q16"/>
  <c r="Q25" s="1"/>
  <c r="V90"/>
  <c r="I42"/>
  <c r="V229"/>
  <c r="V232" s="1"/>
  <c r="T228"/>
  <c r="V225"/>
  <c r="V228" s="1"/>
  <c r="Q228"/>
  <c r="W93"/>
  <c r="Q94"/>
  <c r="Q103" s="1"/>
  <c r="W91"/>
  <c r="W121"/>
  <c r="W12"/>
  <c r="T64"/>
  <c r="V61"/>
  <c r="V151"/>
  <c r="W17"/>
  <c r="W192"/>
  <c r="W203"/>
  <c r="Q217"/>
  <c r="O220"/>
  <c r="V140"/>
  <c r="W140" s="1"/>
  <c r="W226"/>
  <c r="T142"/>
  <c r="V139"/>
  <c r="W139" s="1"/>
  <c r="A76"/>
  <c r="W42"/>
  <c r="W99"/>
  <c r="V98"/>
  <c r="W98" s="1"/>
  <c r="V144"/>
  <c r="Q120"/>
  <c r="V73"/>
  <c r="V76" s="1"/>
  <c r="Q142"/>
  <c r="V72"/>
  <c r="W20"/>
  <c r="V129" l="1"/>
  <c r="W129" s="1"/>
  <c r="Q129"/>
  <c r="V181"/>
  <c r="I25"/>
  <c r="Q78"/>
  <c r="Q181"/>
  <c r="O156"/>
  <c r="Q208"/>
  <c r="W208" s="1"/>
  <c r="W52"/>
  <c r="V104"/>
  <c r="V103"/>
  <c r="W103" s="1"/>
  <c r="T155"/>
  <c r="W25"/>
  <c r="I26"/>
  <c r="T233"/>
  <c r="T156"/>
  <c r="V154"/>
  <c r="T78"/>
  <c r="H78"/>
  <c r="W194"/>
  <c r="V208"/>
  <c r="Q130"/>
  <c r="V130"/>
  <c r="V207"/>
  <c r="W207" s="1"/>
  <c r="E77"/>
  <c r="I76"/>
  <c r="Q104"/>
  <c r="Q233"/>
  <c r="W232"/>
  <c r="O234"/>
  <c r="T234"/>
  <c r="Q154"/>
  <c r="Q182"/>
  <c r="W206"/>
  <c r="I52"/>
  <c r="E78"/>
  <c r="V68"/>
  <c r="V77" s="1"/>
  <c r="T77"/>
  <c r="O78"/>
  <c r="Q26"/>
  <c r="O77"/>
  <c r="H77"/>
  <c r="W168"/>
  <c r="V182"/>
  <c r="Q77"/>
  <c r="W76"/>
  <c r="O233"/>
  <c r="W72"/>
  <c r="W198"/>
  <c r="W172"/>
  <c r="W230"/>
  <c r="W124"/>
  <c r="W144"/>
  <c r="W223"/>
  <c r="V220"/>
  <c r="W219"/>
  <c r="W90"/>
  <c r="I72"/>
  <c r="W202"/>
  <c r="W153"/>
  <c r="A78"/>
  <c r="V150"/>
  <c r="A77"/>
  <c r="W73"/>
  <c r="Q150"/>
  <c r="W229"/>
  <c r="I64"/>
  <c r="W225"/>
  <c r="Q220"/>
  <c r="Q234" s="1"/>
  <c r="W217"/>
  <c r="W151"/>
  <c r="W94"/>
  <c r="I68"/>
  <c r="V146"/>
  <c r="W143"/>
  <c r="W68"/>
  <c r="V64"/>
  <c r="W61"/>
  <c r="W16"/>
  <c r="V224"/>
  <c r="V233" s="1"/>
  <c r="W221"/>
  <c r="W120"/>
  <c r="V142"/>
  <c r="W228"/>
  <c r="Q156" l="1"/>
  <c r="W181"/>
  <c r="V78"/>
  <c r="W78" s="1"/>
  <c r="W104"/>
  <c r="W130"/>
  <c r="V155"/>
  <c r="W77"/>
  <c r="I78"/>
  <c r="W26"/>
  <c r="W233"/>
  <c r="W182"/>
  <c r="V156"/>
  <c r="V234"/>
  <c r="W234" s="1"/>
  <c r="Q155"/>
  <c r="W154"/>
  <c r="I77"/>
  <c r="W150"/>
  <c r="W146"/>
  <c r="W224"/>
  <c r="W64"/>
  <c r="W142"/>
  <c r="W220"/>
  <c r="W156" l="1"/>
  <c r="W155"/>
  <c r="C21" i="1" l="1"/>
  <c r="D21"/>
  <c r="F21"/>
  <c r="G21"/>
  <c r="M21"/>
  <c r="N21"/>
  <c r="P21"/>
  <c r="R21"/>
  <c r="S21"/>
  <c r="U21"/>
  <c r="C21" i="8"/>
  <c r="D21"/>
  <c r="F21"/>
  <c r="G21"/>
  <c r="M21"/>
  <c r="N21"/>
  <c r="P21"/>
  <c r="R21"/>
  <c r="S21"/>
  <c r="U21"/>
  <c r="A21" i="7"/>
  <c r="E21"/>
  <c r="H21"/>
  <c r="O21"/>
  <c r="T21"/>
  <c r="A21" i="6"/>
  <c r="E21"/>
  <c r="H21"/>
  <c r="O21"/>
  <c r="T21"/>
  <c r="A21" i="5"/>
  <c r="E21"/>
  <c r="H21"/>
  <c r="O21"/>
  <c r="T21"/>
  <c r="A21" i="4"/>
  <c r="E21"/>
  <c r="H21"/>
  <c r="O21"/>
  <c r="T21"/>
  <c r="A21" i="2"/>
  <c r="E21"/>
  <c r="H21"/>
  <c r="O21"/>
  <c r="T21"/>
  <c r="Q21" l="1"/>
  <c r="Q21" i="5"/>
  <c r="V21" i="4"/>
  <c r="V21" i="6"/>
  <c r="W21" s="1"/>
  <c r="Q21" i="4"/>
  <c r="Q21" i="6"/>
  <c r="V21" i="7"/>
  <c r="V21" i="2"/>
  <c r="V21" i="5"/>
  <c r="Q21" i="7"/>
  <c r="I21"/>
  <c r="O21" i="1"/>
  <c r="I21" i="4"/>
  <c r="H21" i="8"/>
  <c r="I21" i="5"/>
  <c r="O21" i="8"/>
  <c r="I21" i="2"/>
  <c r="W21" i="4"/>
  <c r="A21" i="8"/>
  <c r="T21" i="1"/>
  <c r="H21"/>
  <c r="I21" i="6"/>
  <c r="E21" i="8"/>
  <c r="E21" i="1"/>
  <c r="W21" i="5"/>
  <c r="A21" i="1"/>
  <c r="T21" i="8"/>
  <c r="W21" i="7" l="1"/>
  <c r="W21" i="2"/>
  <c r="Q21" i="1"/>
  <c r="V21" i="8"/>
  <c r="V21" i="1"/>
  <c r="W21" s="1"/>
  <c r="Q21" i="8"/>
  <c r="W21" s="1"/>
  <c r="I21"/>
  <c r="I21" i="1"/>
  <c r="U202" i="2" l="1"/>
  <c r="S202"/>
  <c r="R202"/>
  <c r="P202"/>
  <c r="N202"/>
  <c r="M202"/>
  <c r="U202" i="4"/>
  <c r="S202"/>
  <c r="R202"/>
  <c r="P202"/>
  <c r="N202"/>
  <c r="M202"/>
  <c r="U202" i="5"/>
  <c r="S202"/>
  <c r="R202"/>
  <c r="P202"/>
  <c r="N202"/>
  <c r="M202"/>
  <c r="U202" i="6"/>
  <c r="S202"/>
  <c r="R202"/>
  <c r="P202"/>
  <c r="N202"/>
  <c r="M202"/>
  <c r="U202" i="7"/>
  <c r="S202"/>
  <c r="R202"/>
  <c r="P202"/>
  <c r="N202"/>
  <c r="M202"/>
  <c r="U176" i="2"/>
  <c r="S176"/>
  <c r="R176"/>
  <c r="P176"/>
  <c r="N176"/>
  <c r="U176" i="4"/>
  <c r="S176"/>
  <c r="R176"/>
  <c r="P176"/>
  <c r="N176"/>
  <c r="V176" i="5"/>
  <c r="U176"/>
  <c r="T176"/>
  <c r="S176"/>
  <c r="R176"/>
  <c r="Q176"/>
  <c r="P176"/>
  <c r="O176"/>
  <c r="N176"/>
  <c r="U176" i="6"/>
  <c r="S176"/>
  <c r="R176"/>
  <c r="P176"/>
  <c r="N176"/>
  <c r="U176" i="7"/>
  <c r="T176"/>
  <c r="S176"/>
  <c r="R176"/>
  <c r="P176"/>
  <c r="O176"/>
  <c r="N176"/>
  <c r="U124" i="2"/>
  <c r="S124"/>
  <c r="R124"/>
  <c r="P124"/>
  <c r="N124"/>
  <c r="M124"/>
  <c r="U124" i="4"/>
  <c r="S124"/>
  <c r="R124"/>
  <c r="P124"/>
  <c r="N124"/>
  <c r="M124"/>
  <c r="U124" i="5"/>
  <c r="S124"/>
  <c r="R124"/>
  <c r="P124"/>
  <c r="N124"/>
  <c r="M124"/>
  <c r="U124" i="6"/>
  <c r="S124"/>
  <c r="R124"/>
  <c r="P124"/>
  <c r="N124"/>
  <c r="M124"/>
  <c r="U124" i="7"/>
  <c r="S124"/>
  <c r="R124"/>
  <c r="P124"/>
  <c r="N124"/>
  <c r="M124"/>
  <c r="U98" i="2"/>
  <c r="S98"/>
  <c r="R98"/>
  <c r="P98"/>
  <c r="N98"/>
  <c r="U98" i="4"/>
  <c r="S98"/>
  <c r="R98"/>
  <c r="P98"/>
  <c r="N98"/>
  <c r="U98" i="5"/>
  <c r="S98"/>
  <c r="R98"/>
  <c r="P98"/>
  <c r="N98"/>
  <c r="U98" i="6"/>
  <c r="S98"/>
  <c r="R98"/>
  <c r="P98"/>
  <c r="N98"/>
  <c r="U98" i="7"/>
  <c r="T98"/>
  <c r="S98"/>
  <c r="R98"/>
  <c r="P98"/>
  <c r="O98"/>
  <c r="N98"/>
  <c r="U46" i="2"/>
  <c r="S46"/>
  <c r="R46"/>
  <c r="P46"/>
  <c r="N46"/>
  <c r="M46"/>
  <c r="G46"/>
  <c r="F46"/>
  <c r="D46"/>
  <c r="C46"/>
  <c r="U46" i="4"/>
  <c r="S46"/>
  <c r="R46"/>
  <c r="P46"/>
  <c r="N46"/>
  <c r="M46"/>
  <c r="G46"/>
  <c r="F46"/>
  <c r="D46"/>
  <c r="C46"/>
  <c r="U46" i="5"/>
  <c r="S46"/>
  <c r="R46"/>
  <c r="P46"/>
  <c r="N46"/>
  <c r="M46"/>
  <c r="G46"/>
  <c r="F46"/>
  <c r="D46"/>
  <c r="C46"/>
  <c r="U46" i="6"/>
  <c r="S46"/>
  <c r="R46"/>
  <c r="P46"/>
  <c r="N46"/>
  <c r="M46"/>
  <c r="G46"/>
  <c r="F46"/>
  <c r="D46"/>
  <c r="C46"/>
  <c r="U46" i="7"/>
  <c r="S46"/>
  <c r="R46"/>
  <c r="P46"/>
  <c r="N46"/>
  <c r="M46"/>
  <c r="G46"/>
  <c r="F46"/>
  <c r="D46"/>
  <c r="C46"/>
  <c r="U20" i="2"/>
  <c r="S20"/>
  <c r="R20"/>
  <c r="P20"/>
  <c r="N20"/>
  <c r="U20" i="4"/>
  <c r="S20"/>
  <c r="R20"/>
  <c r="P20"/>
  <c r="N20"/>
  <c r="U20" i="5"/>
  <c r="S20"/>
  <c r="R20"/>
  <c r="P20"/>
  <c r="N20"/>
  <c r="U20" i="6"/>
  <c r="S20"/>
  <c r="R20"/>
  <c r="P20"/>
  <c r="N20"/>
  <c r="U20" i="7"/>
  <c r="S20"/>
  <c r="R20"/>
  <c r="P20"/>
  <c r="N20"/>
  <c r="M20" i="2"/>
  <c r="M20" i="4"/>
  <c r="M20" i="5"/>
  <c r="M20" i="6"/>
  <c r="M20" i="7"/>
  <c r="G20" i="2"/>
  <c r="F20"/>
  <c r="D20"/>
  <c r="G20" i="4"/>
  <c r="F20"/>
  <c r="D20"/>
  <c r="G20" i="5"/>
  <c r="F20"/>
  <c r="D20"/>
  <c r="G20" i="6"/>
  <c r="F20"/>
  <c r="D20"/>
  <c r="G20" i="7"/>
  <c r="F20"/>
  <c r="D20"/>
  <c r="C20" i="2"/>
  <c r="C20" i="4"/>
  <c r="C20" i="5"/>
  <c r="C20" i="6"/>
  <c r="C20" i="7"/>
  <c r="A46" i="5" l="1"/>
  <c r="A46" i="7"/>
  <c r="A46" i="6"/>
  <c r="A46" i="4"/>
  <c r="A46" i="2"/>
  <c r="U198" l="1"/>
  <c r="U207" s="1"/>
  <c r="S198"/>
  <c r="S207" s="1"/>
  <c r="R198"/>
  <c r="R207" s="1"/>
  <c r="P198"/>
  <c r="P207" s="1"/>
  <c r="N198"/>
  <c r="N207" s="1"/>
  <c r="M198"/>
  <c r="M207" s="1"/>
  <c r="U198" i="4"/>
  <c r="U207" s="1"/>
  <c r="S198"/>
  <c r="S207" s="1"/>
  <c r="R198"/>
  <c r="R207" s="1"/>
  <c r="P198"/>
  <c r="P207" s="1"/>
  <c r="N198"/>
  <c r="N207" s="1"/>
  <c r="M198"/>
  <c r="M207" s="1"/>
  <c r="U198" i="5"/>
  <c r="U207" s="1"/>
  <c r="S198"/>
  <c r="S207" s="1"/>
  <c r="R198"/>
  <c r="R207" s="1"/>
  <c r="P198"/>
  <c r="P207" s="1"/>
  <c r="N198"/>
  <c r="N207" s="1"/>
  <c r="M198"/>
  <c r="M207" s="1"/>
  <c r="U198" i="6"/>
  <c r="U207" s="1"/>
  <c r="S198"/>
  <c r="S207" s="1"/>
  <c r="R198"/>
  <c r="R207" s="1"/>
  <c r="P198"/>
  <c r="P207" s="1"/>
  <c r="N198"/>
  <c r="N207" s="1"/>
  <c r="M198"/>
  <c r="M207" s="1"/>
  <c r="U198" i="7"/>
  <c r="U207" s="1"/>
  <c r="S198"/>
  <c r="S207" s="1"/>
  <c r="R198"/>
  <c r="R207" s="1"/>
  <c r="P198"/>
  <c r="P207" s="1"/>
  <c r="N198"/>
  <c r="N207" s="1"/>
  <c r="M198"/>
  <c r="M207" s="1"/>
  <c r="U223" i="2"/>
  <c r="S223"/>
  <c r="R223"/>
  <c r="P223"/>
  <c r="N223"/>
  <c r="M223"/>
  <c r="U223" i="4"/>
  <c r="S223"/>
  <c r="R223"/>
  <c r="P223"/>
  <c r="N223"/>
  <c r="M223"/>
  <c r="U223" i="5"/>
  <c r="S223"/>
  <c r="R223"/>
  <c r="P223"/>
  <c r="N223"/>
  <c r="M223"/>
  <c r="U223" i="6"/>
  <c r="S223"/>
  <c r="R223"/>
  <c r="P223"/>
  <c r="N223"/>
  <c r="M223"/>
  <c r="U223" i="7"/>
  <c r="S223"/>
  <c r="R223"/>
  <c r="P223"/>
  <c r="N223"/>
  <c r="M223"/>
  <c r="U172" i="2"/>
  <c r="U181" s="1"/>
  <c r="S172"/>
  <c r="S181" s="1"/>
  <c r="R172"/>
  <c r="R181" s="1"/>
  <c r="P172"/>
  <c r="P181" s="1"/>
  <c r="N172"/>
  <c r="N181" s="1"/>
  <c r="U172" i="4"/>
  <c r="U181" s="1"/>
  <c r="S172"/>
  <c r="S181" s="1"/>
  <c r="R172"/>
  <c r="R181" s="1"/>
  <c r="P172"/>
  <c r="P181" s="1"/>
  <c r="N172"/>
  <c r="N181" s="1"/>
  <c r="U172" i="5"/>
  <c r="U181" s="1"/>
  <c r="S172"/>
  <c r="S181" s="1"/>
  <c r="R172"/>
  <c r="R181" s="1"/>
  <c r="P172"/>
  <c r="P181" s="1"/>
  <c r="N172"/>
  <c r="N181" s="1"/>
  <c r="U172" i="6"/>
  <c r="U181" s="1"/>
  <c r="S172"/>
  <c r="S181" s="1"/>
  <c r="R172"/>
  <c r="R181" s="1"/>
  <c r="P172"/>
  <c r="P181" s="1"/>
  <c r="N172"/>
  <c r="N181" s="1"/>
  <c r="U172" i="7"/>
  <c r="S172"/>
  <c r="R172"/>
  <c r="P172"/>
  <c r="N172"/>
  <c r="M172" i="2"/>
  <c r="M172" i="4"/>
  <c r="M172" i="5"/>
  <c r="M172" i="6"/>
  <c r="M172" i="7"/>
  <c r="U145" i="2"/>
  <c r="S145"/>
  <c r="R145"/>
  <c r="P145"/>
  <c r="N145"/>
  <c r="M145"/>
  <c r="U145" i="4"/>
  <c r="S145"/>
  <c r="R145"/>
  <c r="P145"/>
  <c r="N145"/>
  <c r="M145"/>
  <c r="U145" i="5"/>
  <c r="S145"/>
  <c r="R145"/>
  <c r="P145"/>
  <c r="N145"/>
  <c r="M145"/>
  <c r="U145" i="6"/>
  <c r="S145"/>
  <c r="R145"/>
  <c r="P145"/>
  <c r="N145"/>
  <c r="M145"/>
  <c r="U145" i="7"/>
  <c r="S145"/>
  <c r="R145"/>
  <c r="P145"/>
  <c r="N145"/>
  <c r="M145"/>
  <c r="U120" i="2"/>
  <c r="U129" s="1"/>
  <c r="S120"/>
  <c r="S129" s="1"/>
  <c r="R120"/>
  <c r="R129" s="1"/>
  <c r="P120"/>
  <c r="P129" s="1"/>
  <c r="N120"/>
  <c r="N129" s="1"/>
  <c r="M120"/>
  <c r="M129" s="1"/>
  <c r="U120" i="4"/>
  <c r="U129" s="1"/>
  <c r="S120"/>
  <c r="S129" s="1"/>
  <c r="R120"/>
  <c r="R129" s="1"/>
  <c r="P120"/>
  <c r="P129" s="1"/>
  <c r="N120"/>
  <c r="N129" s="1"/>
  <c r="M120"/>
  <c r="M129" s="1"/>
  <c r="U120" i="5"/>
  <c r="U129" s="1"/>
  <c r="S120"/>
  <c r="S129" s="1"/>
  <c r="R120"/>
  <c r="R129" s="1"/>
  <c r="P120"/>
  <c r="P129" s="1"/>
  <c r="N120"/>
  <c r="N129" s="1"/>
  <c r="M120"/>
  <c r="M129" s="1"/>
  <c r="U120" i="6"/>
  <c r="U129" s="1"/>
  <c r="S120"/>
  <c r="S129" s="1"/>
  <c r="R120"/>
  <c r="R129" s="1"/>
  <c r="P120"/>
  <c r="P129" s="1"/>
  <c r="N120"/>
  <c r="N129" s="1"/>
  <c r="M120"/>
  <c r="M129" s="1"/>
  <c r="U120" i="7"/>
  <c r="U129" s="1"/>
  <c r="S120"/>
  <c r="S129" s="1"/>
  <c r="R120"/>
  <c r="R129" s="1"/>
  <c r="P120"/>
  <c r="P129" s="1"/>
  <c r="N120"/>
  <c r="N129" s="1"/>
  <c r="M120"/>
  <c r="M129" s="1"/>
  <c r="U94" i="2"/>
  <c r="U103" s="1"/>
  <c r="S94"/>
  <c r="S103" s="1"/>
  <c r="R94"/>
  <c r="R103" s="1"/>
  <c r="P94"/>
  <c r="P103" s="1"/>
  <c r="N94"/>
  <c r="N103" s="1"/>
  <c r="U94" i="4"/>
  <c r="U103" s="1"/>
  <c r="S94"/>
  <c r="S103" s="1"/>
  <c r="R94"/>
  <c r="R103" s="1"/>
  <c r="P94"/>
  <c r="P103" s="1"/>
  <c r="N94"/>
  <c r="N103" s="1"/>
  <c r="U94" i="5"/>
  <c r="U103" s="1"/>
  <c r="S94"/>
  <c r="S103" s="1"/>
  <c r="R94"/>
  <c r="R103" s="1"/>
  <c r="P94"/>
  <c r="P103" s="1"/>
  <c r="N94"/>
  <c r="N103" s="1"/>
  <c r="U94" i="6"/>
  <c r="U103" s="1"/>
  <c r="S94"/>
  <c r="S103" s="1"/>
  <c r="R94"/>
  <c r="R103" s="1"/>
  <c r="P94"/>
  <c r="P103" s="1"/>
  <c r="N94"/>
  <c r="N103" s="1"/>
  <c r="U94" i="7"/>
  <c r="S94"/>
  <c r="R94"/>
  <c r="P94"/>
  <c r="N94"/>
  <c r="M94" i="2"/>
  <c r="M94" i="4"/>
  <c r="M94" i="5"/>
  <c r="M94" i="6"/>
  <c r="M94" i="7"/>
  <c r="U67" i="2"/>
  <c r="S67"/>
  <c r="R67"/>
  <c r="P67"/>
  <c r="N67"/>
  <c r="M67"/>
  <c r="U67" i="4"/>
  <c r="S67"/>
  <c r="R67"/>
  <c r="P67"/>
  <c r="N67"/>
  <c r="M67"/>
  <c r="U67" i="5"/>
  <c r="S67"/>
  <c r="R67"/>
  <c r="P67"/>
  <c r="N67"/>
  <c r="M67"/>
  <c r="U67" i="6"/>
  <c r="S67"/>
  <c r="R67"/>
  <c r="P67"/>
  <c r="N67"/>
  <c r="M67"/>
  <c r="U67" i="7"/>
  <c r="S67"/>
  <c r="R67"/>
  <c r="P67"/>
  <c r="N67"/>
  <c r="M67"/>
  <c r="G67" i="2"/>
  <c r="F67"/>
  <c r="D67"/>
  <c r="C67"/>
  <c r="G67" i="4"/>
  <c r="F67"/>
  <c r="D67"/>
  <c r="C67"/>
  <c r="G67" i="5"/>
  <c r="F67"/>
  <c r="D67"/>
  <c r="C67"/>
  <c r="G67" i="6"/>
  <c r="F67"/>
  <c r="D67"/>
  <c r="C67"/>
  <c r="G67" i="7"/>
  <c r="F67"/>
  <c r="D67"/>
  <c r="C67"/>
  <c r="U42" i="2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42" i="4"/>
  <c r="U51" s="1"/>
  <c r="S42"/>
  <c r="S51" s="1"/>
  <c r="R42"/>
  <c r="R51" s="1"/>
  <c r="P42"/>
  <c r="P51" s="1"/>
  <c r="N42"/>
  <c r="N51" s="1"/>
  <c r="M42"/>
  <c r="M51" s="1"/>
  <c r="G42"/>
  <c r="G51" s="1"/>
  <c r="F42"/>
  <c r="D42"/>
  <c r="D51" s="1"/>
  <c r="C42"/>
  <c r="C51" s="1"/>
  <c r="U42" i="5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42" i="6"/>
  <c r="U51" s="1"/>
  <c r="S42"/>
  <c r="S51" s="1"/>
  <c r="R42"/>
  <c r="R51" s="1"/>
  <c r="P42"/>
  <c r="P51" s="1"/>
  <c r="N42"/>
  <c r="N51" s="1"/>
  <c r="M42"/>
  <c r="M51" s="1"/>
  <c r="G42"/>
  <c r="G51" s="1"/>
  <c r="F42"/>
  <c r="D42"/>
  <c r="D51" s="1"/>
  <c r="C42"/>
  <c r="C51" s="1"/>
  <c r="U42" i="7"/>
  <c r="U51" s="1"/>
  <c r="S42"/>
  <c r="S51" s="1"/>
  <c r="R42"/>
  <c r="R51" s="1"/>
  <c r="P42"/>
  <c r="P51" s="1"/>
  <c r="N42"/>
  <c r="N51" s="1"/>
  <c r="M42"/>
  <c r="M51" s="1"/>
  <c r="G42"/>
  <c r="G51" s="1"/>
  <c r="F42"/>
  <c r="F51" s="1"/>
  <c r="D42"/>
  <c r="D51" s="1"/>
  <c r="C42"/>
  <c r="C51" s="1"/>
  <c r="U16" i="2"/>
  <c r="U25" s="1"/>
  <c r="S16"/>
  <c r="S25" s="1"/>
  <c r="R16"/>
  <c r="R25" s="1"/>
  <c r="P16"/>
  <c r="P25" s="1"/>
  <c r="N16"/>
  <c r="N25" s="1"/>
  <c r="U16" i="4"/>
  <c r="U25" s="1"/>
  <c r="S16"/>
  <c r="S25" s="1"/>
  <c r="R16"/>
  <c r="R25" s="1"/>
  <c r="P16"/>
  <c r="P25" s="1"/>
  <c r="N16"/>
  <c r="N25" s="1"/>
  <c r="U16" i="5"/>
  <c r="U25" s="1"/>
  <c r="S16"/>
  <c r="S25" s="1"/>
  <c r="R16"/>
  <c r="R25" s="1"/>
  <c r="P16"/>
  <c r="P25" s="1"/>
  <c r="N16"/>
  <c r="N25" s="1"/>
  <c r="U16" i="6"/>
  <c r="U25" s="1"/>
  <c r="S16"/>
  <c r="S25" s="1"/>
  <c r="R16"/>
  <c r="R25" s="1"/>
  <c r="P16"/>
  <c r="P25" s="1"/>
  <c r="N16"/>
  <c r="N25" s="1"/>
  <c r="U16" i="7"/>
  <c r="U25" s="1"/>
  <c r="S16"/>
  <c r="S25" s="1"/>
  <c r="R16"/>
  <c r="R25" s="1"/>
  <c r="P16"/>
  <c r="P25" s="1"/>
  <c r="N16"/>
  <c r="N25" s="1"/>
  <c r="M16" i="2"/>
  <c r="M25" s="1"/>
  <c r="M16" i="4"/>
  <c r="M25" s="1"/>
  <c r="M16" i="5"/>
  <c r="M25" s="1"/>
  <c r="M16" i="6"/>
  <c r="M25" s="1"/>
  <c r="M16" i="7"/>
  <c r="M25" s="1"/>
  <c r="G16" i="2"/>
  <c r="G25" s="1"/>
  <c r="F16"/>
  <c r="F25" s="1"/>
  <c r="D16"/>
  <c r="D25" s="1"/>
  <c r="G16" i="4"/>
  <c r="G25" s="1"/>
  <c r="F16"/>
  <c r="F25" s="1"/>
  <c r="D16"/>
  <c r="D25" s="1"/>
  <c r="G16" i="5"/>
  <c r="G25" s="1"/>
  <c r="F16"/>
  <c r="F25" s="1"/>
  <c r="D16"/>
  <c r="D25" s="1"/>
  <c r="G16" i="6"/>
  <c r="G25" s="1"/>
  <c r="F16"/>
  <c r="F25" s="1"/>
  <c r="D16"/>
  <c r="D25" s="1"/>
  <c r="G16" i="7"/>
  <c r="G25" s="1"/>
  <c r="F16"/>
  <c r="F25" s="1"/>
  <c r="D16"/>
  <c r="D25" s="1"/>
  <c r="C16" i="2"/>
  <c r="C25" s="1"/>
  <c r="C16" i="4"/>
  <c r="C25" s="1"/>
  <c r="C16" i="5"/>
  <c r="C25" s="1"/>
  <c r="C16" i="6"/>
  <c r="C25" s="1"/>
  <c r="C16" i="7"/>
  <c r="C25" s="1"/>
  <c r="T197" i="2"/>
  <c r="O197"/>
  <c r="T197" i="4"/>
  <c r="O197"/>
  <c r="T197" i="5"/>
  <c r="O197"/>
  <c r="T197" i="6"/>
  <c r="O197"/>
  <c r="T197" i="7"/>
  <c r="O197"/>
  <c r="U197" i="8"/>
  <c r="S197"/>
  <c r="R197"/>
  <c r="P197"/>
  <c r="N197"/>
  <c r="M197"/>
  <c r="U197" i="1"/>
  <c r="S197"/>
  <c r="R197"/>
  <c r="P197"/>
  <c r="N197"/>
  <c r="M197"/>
  <c r="T171" i="2"/>
  <c r="O171"/>
  <c r="T171" i="4"/>
  <c r="O171"/>
  <c r="T171" i="5"/>
  <c r="O171"/>
  <c r="T171" i="6"/>
  <c r="O171"/>
  <c r="T171" i="7"/>
  <c r="O171"/>
  <c r="U171" i="8"/>
  <c r="S171"/>
  <c r="R171"/>
  <c r="P171"/>
  <c r="N171"/>
  <c r="M171"/>
  <c r="U171" i="1"/>
  <c r="S171"/>
  <c r="R171"/>
  <c r="P171"/>
  <c r="N171"/>
  <c r="M171"/>
  <c r="T119" i="2"/>
  <c r="O119"/>
  <c r="T119" i="4"/>
  <c r="O119"/>
  <c r="T119" i="5"/>
  <c r="O119"/>
  <c r="T119" i="6"/>
  <c r="O119"/>
  <c r="T119" i="7"/>
  <c r="O119"/>
  <c r="U119" i="8"/>
  <c r="S119"/>
  <c r="R119"/>
  <c r="P119"/>
  <c r="N119"/>
  <c r="M119"/>
  <c r="U119" i="1"/>
  <c r="S119"/>
  <c r="R119"/>
  <c r="P119"/>
  <c r="N119"/>
  <c r="M119"/>
  <c r="T93" i="2"/>
  <c r="O93"/>
  <c r="T93" i="4"/>
  <c r="O93"/>
  <c r="T93" i="5"/>
  <c r="O93"/>
  <c r="Q93" s="1"/>
  <c r="T93" i="6"/>
  <c r="O93"/>
  <c r="Q93" s="1"/>
  <c r="T93" i="7"/>
  <c r="O93"/>
  <c r="Q93" s="1"/>
  <c r="U93" i="8"/>
  <c r="S93"/>
  <c r="R93"/>
  <c r="P93"/>
  <c r="N93"/>
  <c r="M93"/>
  <c r="U93" i="1"/>
  <c r="S93"/>
  <c r="R93"/>
  <c r="P93"/>
  <c r="N93"/>
  <c r="M93"/>
  <c r="T41" i="2"/>
  <c r="V41" s="1"/>
  <c r="O41"/>
  <c r="H41"/>
  <c r="E41"/>
  <c r="A41"/>
  <c r="T41" i="4"/>
  <c r="V41" s="1"/>
  <c r="O41"/>
  <c r="Q41" s="1"/>
  <c r="H41"/>
  <c r="E41"/>
  <c r="A41"/>
  <c r="T41" i="5"/>
  <c r="V41" s="1"/>
  <c r="O41"/>
  <c r="H41"/>
  <c r="E41"/>
  <c r="A41"/>
  <c r="T41" i="6"/>
  <c r="V41" s="1"/>
  <c r="O41"/>
  <c r="H41"/>
  <c r="E41"/>
  <c r="A41"/>
  <c r="T41" i="7"/>
  <c r="V41" s="1"/>
  <c r="O41"/>
  <c r="Q41" s="1"/>
  <c r="H41"/>
  <c r="E41"/>
  <c r="A41"/>
  <c r="U41" i="8"/>
  <c r="S41"/>
  <c r="R41"/>
  <c r="P41"/>
  <c r="N41"/>
  <c r="M41"/>
  <c r="G41"/>
  <c r="F41"/>
  <c r="D41"/>
  <c r="C41"/>
  <c r="U41" i="1"/>
  <c r="S41"/>
  <c r="R41"/>
  <c r="P41"/>
  <c r="N41"/>
  <c r="M41"/>
  <c r="G41"/>
  <c r="F41"/>
  <c r="D41"/>
  <c r="C41"/>
  <c r="T15" i="2"/>
  <c r="V15" s="1"/>
  <c r="O15"/>
  <c r="Q15" s="1"/>
  <c r="H15"/>
  <c r="E15"/>
  <c r="A15"/>
  <c r="T15" i="4"/>
  <c r="V15" s="1"/>
  <c r="O15"/>
  <c r="Q15" s="1"/>
  <c r="H15"/>
  <c r="E15"/>
  <c r="A15"/>
  <c r="T15" i="5"/>
  <c r="V15" s="1"/>
  <c r="O15"/>
  <c r="Q15" s="1"/>
  <c r="H15"/>
  <c r="E15"/>
  <c r="A15"/>
  <c r="T15" i="6"/>
  <c r="V15" s="1"/>
  <c r="O15"/>
  <c r="Q15" s="1"/>
  <c r="H15"/>
  <c r="E15"/>
  <c r="A15"/>
  <c r="T15" i="7"/>
  <c r="V15" s="1"/>
  <c r="O15"/>
  <c r="Q15" s="1"/>
  <c r="H15"/>
  <c r="E15"/>
  <c r="A15"/>
  <c r="U15" i="8"/>
  <c r="S15"/>
  <c r="R15"/>
  <c r="P15"/>
  <c r="N15"/>
  <c r="M15"/>
  <c r="G15"/>
  <c r="F15"/>
  <c r="D15"/>
  <c r="C15"/>
  <c r="U15" i="1"/>
  <c r="S15"/>
  <c r="R15"/>
  <c r="P15"/>
  <c r="N15"/>
  <c r="M15"/>
  <c r="G15"/>
  <c r="F15"/>
  <c r="D15"/>
  <c r="C15"/>
  <c r="F51" i="6" l="1"/>
  <c r="A51" s="1"/>
  <c r="F51" i="4"/>
  <c r="A51" s="1"/>
  <c r="S104" i="7"/>
  <c r="S103"/>
  <c r="P181"/>
  <c r="P182"/>
  <c r="N104"/>
  <c r="N103"/>
  <c r="U104"/>
  <c r="U103"/>
  <c r="R182"/>
  <c r="R181"/>
  <c r="P103"/>
  <c r="P104"/>
  <c r="S181"/>
  <c r="S182"/>
  <c r="R104"/>
  <c r="R103"/>
  <c r="N182"/>
  <c r="N181"/>
  <c r="U181"/>
  <c r="U182"/>
  <c r="V197" i="6"/>
  <c r="Q171" i="7"/>
  <c r="V171" i="6"/>
  <c r="Q197" i="4"/>
  <c r="V197" i="2"/>
  <c r="Q171" i="6"/>
  <c r="V171" i="2"/>
  <c r="Q197" i="5"/>
  <c r="Q197" i="7"/>
  <c r="V171" i="4"/>
  <c r="Q197" i="6"/>
  <c r="A51" i="7"/>
  <c r="A51" i="5"/>
  <c r="A51" i="2"/>
  <c r="A25"/>
  <c r="E67" i="6"/>
  <c r="E67" i="4"/>
  <c r="O67" i="5"/>
  <c r="Q67" s="1"/>
  <c r="A25"/>
  <c r="A25" i="6"/>
  <c r="V119" i="7"/>
  <c r="Q119" i="5"/>
  <c r="N223" i="1"/>
  <c r="Q119" i="7"/>
  <c r="Q119" i="6"/>
  <c r="N68"/>
  <c r="N68" i="2"/>
  <c r="C68" i="7"/>
  <c r="D68" i="5"/>
  <c r="P68" i="6"/>
  <c r="U68" i="5"/>
  <c r="P68" i="2"/>
  <c r="T223" i="7"/>
  <c r="C68" i="6"/>
  <c r="C68" i="2"/>
  <c r="G68" i="4"/>
  <c r="A25"/>
  <c r="R68" i="6"/>
  <c r="F68" i="7"/>
  <c r="A25"/>
  <c r="D68" i="4"/>
  <c r="S68" i="6"/>
  <c r="P223" i="1"/>
  <c r="M223" i="8"/>
  <c r="O67" i="4"/>
  <c r="Q67" s="1"/>
  <c r="O67" i="2"/>
  <c r="Q67" s="1"/>
  <c r="R223" i="1"/>
  <c r="N223" i="8"/>
  <c r="C67"/>
  <c r="M67"/>
  <c r="A42" i="6"/>
  <c r="E67" i="2"/>
  <c r="O145"/>
  <c r="Q145" s="1"/>
  <c r="P67" i="1"/>
  <c r="M145"/>
  <c r="P145" i="8"/>
  <c r="M223" i="1"/>
  <c r="P223" i="8"/>
  <c r="C68" i="5"/>
  <c r="F68" i="6"/>
  <c r="F68" i="2"/>
  <c r="P68" i="4"/>
  <c r="O145" i="7"/>
  <c r="Q145" s="1"/>
  <c r="O223" i="6"/>
  <c r="O223" i="2"/>
  <c r="O145" i="4"/>
  <c r="Q145" s="1"/>
  <c r="M67" i="1"/>
  <c r="P67" i="8"/>
  <c r="C67" i="1"/>
  <c r="P145"/>
  <c r="M145" i="8"/>
  <c r="R68" i="7"/>
  <c r="D68" i="2"/>
  <c r="P68" i="5"/>
  <c r="N68" i="4"/>
  <c r="U68" i="7"/>
  <c r="A42" i="2"/>
  <c r="R68" i="5"/>
  <c r="T67" i="6"/>
  <c r="V67" s="1"/>
  <c r="T145" i="5"/>
  <c r="V145" s="1"/>
  <c r="O223" i="7"/>
  <c r="D68"/>
  <c r="D68" i="6"/>
  <c r="M68" i="5"/>
  <c r="C68" i="4"/>
  <c r="D67" i="8"/>
  <c r="M68" i="4"/>
  <c r="N68" i="7"/>
  <c r="N68" i="5"/>
  <c r="R67" i="1"/>
  <c r="N67" i="8"/>
  <c r="P68" i="7"/>
  <c r="A42" i="4"/>
  <c r="U68"/>
  <c r="R68" i="2"/>
  <c r="E67" i="7"/>
  <c r="O67" i="6"/>
  <c r="Q67" s="1"/>
  <c r="D67" i="1"/>
  <c r="N145"/>
  <c r="M68" i="6"/>
  <c r="M68" i="2"/>
  <c r="A42" i="5"/>
  <c r="M68" i="7"/>
  <c r="F68" i="4"/>
  <c r="O145" i="6"/>
  <c r="Q145" s="1"/>
  <c r="E67" i="5"/>
  <c r="O67" i="7"/>
  <c r="Q67" s="1"/>
  <c r="T67" i="4"/>
  <c r="V67" s="1"/>
  <c r="T67" i="2"/>
  <c r="V67" s="1"/>
  <c r="O223" i="4"/>
  <c r="T145" i="6"/>
  <c r="V145" s="1"/>
  <c r="O223" i="5"/>
  <c r="N67" i="1"/>
  <c r="U67"/>
  <c r="N145" i="8"/>
  <c r="U68" i="2"/>
  <c r="U223" i="1"/>
  <c r="T223" i="2"/>
  <c r="T145"/>
  <c r="S68"/>
  <c r="G68"/>
  <c r="H67"/>
  <c r="V197" i="7"/>
  <c r="T145"/>
  <c r="V145" s="1"/>
  <c r="S68"/>
  <c r="T67"/>
  <c r="V67" s="1"/>
  <c r="A42"/>
  <c r="G68"/>
  <c r="H67"/>
  <c r="V197" i="4"/>
  <c r="T223"/>
  <c r="T145"/>
  <c r="V145" s="1"/>
  <c r="R68"/>
  <c r="S68"/>
  <c r="H67"/>
  <c r="T223" i="6"/>
  <c r="S67" i="8"/>
  <c r="U68" i="6"/>
  <c r="G68"/>
  <c r="H67"/>
  <c r="S223" i="1"/>
  <c r="U145"/>
  <c r="R145"/>
  <c r="S145"/>
  <c r="S67"/>
  <c r="F67" i="8"/>
  <c r="G67" i="1"/>
  <c r="F67"/>
  <c r="U223" i="8"/>
  <c r="S223"/>
  <c r="V197" i="5"/>
  <c r="R223" i="8"/>
  <c r="T223" i="5"/>
  <c r="S145" i="8"/>
  <c r="R145"/>
  <c r="U145"/>
  <c r="U67"/>
  <c r="S68" i="5"/>
  <c r="T67"/>
  <c r="V67" s="1"/>
  <c r="R67" i="8"/>
  <c r="G67"/>
  <c r="F68" i="5"/>
  <c r="G68"/>
  <c r="H67"/>
  <c r="O145"/>
  <c r="T197" i="8"/>
  <c r="T197" i="1"/>
  <c r="O197" i="8"/>
  <c r="V171" i="7"/>
  <c r="O197" i="1"/>
  <c r="Q197" i="2"/>
  <c r="A67" i="5"/>
  <c r="O171" i="1"/>
  <c r="O171" i="8"/>
  <c r="V171" i="5"/>
  <c r="Q171" i="2"/>
  <c r="T171" i="1"/>
  <c r="T171" i="8"/>
  <c r="T93"/>
  <c r="T119" i="1"/>
  <c r="Q171" i="5"/>
  <c r="Q171" i="4"/>
  <c r="T119" i="8"/>
  <c r="A67" i="2"/>
  <c r="O93" i="1"/>
  <c r="Q93" s="1"/>
  <c r="Q119" i="2"/>
  <c r="O93" i="8"/>
  <c r="O119" i="1"/>
  <c r="O119" i="8"/>
  <c r="V119" i="5"/>
  <c r="Q119" i="4"/>
  <c r="A67" i="7"/>
  <c r="V119" i="6"/>
  <c r="V119" i="4"/>
  <c r="V119" i="2"/>
  <c r="I41" i="5"/>
  <c r="V93" i="7"/>
  <c r="Q93" i="4"/>
  <c r="O41" i="1"/>
  <c r="Q41" s="1"/>
  <c r="H41" i="8"/>
  <c r="A67" i="6"/>
  <c r="T93" i="1"/>
  <c r="V93" i="5"/>
  <c r="Q93" i="2"/>
  <c r="W93" i="7"/>
  <c r="W93" i="5"/>
  <c r="V93" i="6"/>
  <c r="V93" i="4"/>
  <c r="V93" i="2"/>
  <c r="I15" i="5"/>
  <c r="I41" i="7"/>
  <c r="H41" i="1"/>
  <c r="O41" i="8"/>
  <c r="Q41" s="1"/>
  <c r="A67" i="4"/>
  <c r="E41" i="8"/>
  <c r="I15" i="7"/>
  <c r="E15" i="8"/>
  <c r="Q41" i="5"/>
  <c r="W41" s="1"/>
  <c r="T41" i="1"/>
  <c r="T41" i="8"/>
  <c r="Q41" i="6"/>
  <c r="W41" s="1"/>
  <c r="Q41" i="2"/>
  <c r="W41" s="1"/>
  <c r="A15" i="8"/>
  <c r="E41" i="1"/>
  <c r="W41" i="4"/>
  <c r="A41" i="8"/>
  <c r="W41" i="7"/>
  <c r="I41" i="6"/>
  <c r="I41" i="4"/>
  <c r="I41" i="2"/>
  <c r="A41" i="1"/>
  <c r="E15"/>
  <c r="H15"/>
  <c r="O15"/>
  <c r="Q15" s="1"/>
  <c r="W15" i="6"/>
  <c r="I15"/>
  <c r="I15" i="2"/>
  <c r="A15" i="1"/>
  <c r="T15"/>
  <c r="O15" i="8"/>
  <c r="Q15" s="1"/>
  <c r="H15"/>
  <c r="W15" i="7"/>
  <c r="I15" i="4"/>
  <c r="W15" i="2"/>
  <c r="W15" i="4"/>
  <c r="W15" i="5"/>
  <c r="T15" i="8"/>
  <c r="W171" i="6" l="1"/>
  <c r="W197"/>
  <c r="V197" i="8"/>
  <c r="Q223" i="4"/>
  <c r="V171" i="1"/>
  <c r="Q171" i="8"/>
  <c r="Q197" i="1"/>
  <c r="W197" i="5"/>
  <c r="Q223"/>
  <c r="Q223" i="6"/>
  <c r="W171" i="5"/>
  <c r="W197" i="2"/>
  <c r="W197" i="4"/>
  <c r="W197" i="7"/>
  <c r="Q223" i="2"/>
  <c r="W171" i="7"/>
  <c r="W171" i="2"/>
  <c r="Q171" i="1"/>
  <c r="Q197" i="8"/>
  <c r="W197" s="1"/>
  <c r="V223" i="7"/>
  <c r="W171" i="4"/>
  <c r="V197" i="1"/>
  <c r="V223" i="4"/>
  <c r="Q223" i="7"/>
  <c r="W223" s="1"/>
  <c r="T68" i="6"/>
  <c r="W119" i="7"/>
  <c r="I67" i="6"/>
  <c r="O223" i="1"/>
  <c r="E68" i="6"/>
  <c r="Q119" i="8"/>
  <c r="Q119" i="1"/>
  <c r="E68" i="2"/>
  <c r="A68" i="4"/>
  <c r="A68" i="7"/>
  <c r="E68" i="5"/>
  <c r="O223" i="8"/>
  <c r="H68" i="2"/>
  <c r="E67" i="8"/>
  <c r="O145" i="1"/>
  <c r="A67"/>
  <c r="I67" i="5"/>
  <c r="H68" i="4"/>
  <c r="T68" i="5"/>
  <c r="A68" i="6"/>
  <c r="T223" i="1"/>
  <c r="O67" i="8"/>
  <c r="Q67" s="1"/>
  <c r="I67" i="7"/>
  <c r="I67" i="2"/>
  <c r="H68" i="6"/>
  <c r="E67" i="1"/>
  <c r="T68" i="7"/>
  <c r="T145" i="1"/>
  <c r="V145" s="1"/>
  <c r="O67"/>
  <c r="Q67" s="1"/>
  <c r="O145" i="8"/>
  <c r="Q145" s="1"/>
  <c r="T67" i="1"/>
  <c r="V67" s="1"/>
  <c r="H68" i="5"/>
  <c r="O68" i="4"/>
  <c r="E68" i="7"/>
  <c r="O68"/>
  <c r="E68" i="4"/>
  <c r="O68" i="2"/>
  <c r="O68" i="5"/>
  <c r="O68" i="6"/>
  <c r="V223" i="2"/>
  <c r="V145"/>
  <c r="T68"/>
  <c r="H67" i="1"/>
  <c r="A68" i="2"/>
  <c r="H68" i="7"/>
  <c r="T67" i="8"/>
  <c r="V67" s="1"/>
  <c r="T68" i="4"/>
  <c r="H67" i="8"/>
  <c r="V223" i="6"/>
  <c r="W119"/>
  <c r="V119" i="1"/>
  <c r="V93"/>
  <c r="V41"/>
  <c r="W41" s="1"/>
  <c r="V15"/>
  <c r="W15" s="1"/>
  <c r="A67" i="8"/>
  <c r="V171"/>
  <c r="T223"/>
  <c r="V223" i="5"/>
  <c r="T145" i="8"/>
  <c r="W119" i="5"/>
  <c r="V93" i="8"/>
  <c r="V41"/>
  <c r="W41" s="1"/>
  <c r="V15"/>
  <c r="W15" s="1"/>
  <c r="A68" i="5"/>
  <c r="Q145"/>
  <c r="W145" s="1"/>
  <c r="V119" i="8"/>
  <c r="W145" i="7"/>
  <c r="W145" i="4"/>
  <c r="W145" i="6"/>
  <c r="Q93" i="8"/>
  <c r="I41"/>
  <c r="I41" i="1"/>
  <c r="W119" i="4"/>
  <c r="W119" i="2"/>
  <c r="W93" i="6"/>
  <c r="W93" i="2"/>
  <c r="W93" i="4"/>
  <c r="I67"/>
  <c r="W67" i="6"/>
  <c r="W67" i="7"/>
  <c r="W67" i="2"/>
  <c r="W67" i="4"/>
  <c r="W67" i="5"/>
  <c r="I15" i="1"/>
  <c r="I15" i="8"/>
  <c r="W171" i="1" l="1"/>
  <c r="W223" i="4"/>
  <c r="W197" i="1"/>
  <c r="Q223"/>
  <c r="W223" i="2"/>
  <c r="W171" i="8"/>
  <c r="W223" i="5"/>
  <c r="W223" i="6"/>
  <c r="Q223" i="8"/>
  <c r="V223" i="1"/>
  <c r="V68" i="6"/>
  <c r="W119" i="1"/>
  <c r="I67"/>
  <c r="I68" i="2"/>
  <c r="V68" i="5"/>
  <c r="I68" i="6"/>
  <c r="I68" i="5"/>
  <c r="V68" i="7"/>
  <c r="Q145" i="1"/>
  <c r="W145" s="1"/>
  <c r="I67" i="8"/>
  <c r="W67" i="1"/>
  <c r="I68" i="4"/>
  <c r="W67" i="8"/>
  <c r="Q68" i="6"/>
  <c r="Q68" i="4"/>
  <c r="Q68" i="7"/>
  <c r="Q68" i="5"/>
  <c r="Q68" i="2"/>
  <c r="W145"/>
  <c r="V68"/>
  <c r="I68" i="7"/>
  <c r="V68" i="4"/>
  <c r="W93" i="8"/>
  <c r="W93" i="1"/>
  <c r="V223" i="8"/>
  <c r="V145"/>
  <c r="W119"/>
  <c r="W223" i="1" l="1"/>
  <c r="W68" i="5"/>
  <c r="W68" i="7"/>
  <c r="W68" i="6"/>
  <c r="W68" i="2"/>
  <c r="W68" i="4"/>
  <c r="W223" i="8"/>
  <c r="W145"/>
  <c r="T193" i="7" l="1"/>
  <c r="T192"/>
  <c r="T191"/>
  <c r="T115"/>
  <c r="T114"/>
  <c r="V114" s="1"/>
  <c r="T113"/>
  <c r="T89"/>
  <c r="T37"/>
  <c r="T36"/>
  <c r="T35"/>
  <c r="T11"/>
  <c r="T10"/>
  <c r="T9"/>
  <c r="T193" i="6"/>
  <c r="T192"/>
  <c r="T191"/>
  <c r="T167"/>
  <c r="T166"/>
  <c r="T165"/>
  <c r="T115"/>
  <c r="T114"/>
  <c r="T113"/>
  <c r="T89"/>
  <c r="T88"/>
  <c r="T87"/>
  <c r="T37"/>
  <c r="T36"/>
  <c r="T35"/>
  <c r="T11"/>
  <c r="T10"/>
  <c r="T9"/>
  <c r="T193" i="5"/>
  <c r="T192"/>
  <c r="T191"/>
  <c r="T115"/>
  <c r="T114"/>
  <c r="T113"/>
  <c r="R90"/>
  <c r="R104" s="1"/>
  <c r="S90"/>
  <c r="S104" s="1"/>
  <c r="T37"/>
  <c r="T36"/>
  <c r="T35"/>
  <c r="T11"/>
  <c r="T10"/>
  <c r="T9"/>
  <c r="T193" i="4"/>
  <c r="T192"/>
  <c r="T191"/>
  <c r="T115"/>
  <c r="T114"/>
  <c r="T113"/>
  <c r="T89"/>
  <c r="T88"/>
  <c r="T87"/>
  <c r="T37"/>
  <c r="T36"/>
  <c r="T35"/>
  <c r="T11"/>
  <c r="T10"/>
  <c r="T9"/>
  <c r="T193" i="2"/>
  <c r="T192"/>
  <c r="T191"/>
  <c r="T167"/>
  <c r="T166"/>
  <c r="T165"/>
  <c r="T115"/>
  <c r="T114"/>
  <c r="T113"/>
  <c r="T89"/>
  <c r="T88"/>
  <c r="T87"/>
  <c r="T37"/>
  <c r="T36"/>
  <c r="T35"/>
  <c r="T11"/>
  <c r="T10"/>
  <c r="T9"/>
  <c r="T90" i="5" l="1"/>
  <c r="P231" i="2"/>
  <c r="N231"/>
  <c r="M231"/>
  <c r="P230"/>
  <c r="N230"/>
  <c r="M230"/>
  <c r="P229"/>
  <c r="N229"/>
  <c r="M229"/>
  <c r="P227"/>
  <c r="N227"/>
  <c r="M227"/>
  <c r="P226"/>
  <c r="N226"/>
  <c r="M226"/>
  <c r="P225"/>
  <c r="N225"/>
  <c r="M225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4"/>
  <c r="Q204" s="1"/>
  <c r="O203"/>
  <c r="O201"/>
  <c r="O200"/>
  <c r="Q200" s="1"/>
  <c r="O199"/>
  <c r="O196"/>
  <c r="O195"/>
  <c r="P194"/>
  <c r="P208" s="1"/>
  <c r="N194"/>
  <c r="N208" s="1"/>
  <c r="M194"/>
  <c r="M208" s="1"/>
  <c r="O193"/>
  <c r="O192"/>
  <c r="O191"/>
  <c r="O179"/>
  <c r="Q179" s="1"/>
  <c r="O178"/>
  <c r="Q178" s="1"/>
  <c r="O177"/>
  <c r="M176"/>
  <c r="M181" s="1"/>
  <c r="O175"/>
  <c r="O174"/>
  <c r="Q174" s="1"/>
  <c r="O173"/>
  <c r="O170"/>
  <c r="O169"/>
  <c r="P168"/>
  <c r="P182" s="1"/>
  <c r="N168"/>
  <c r="N182" s="1"/>
  <c r="M168"/>
  <c r="M182" s="1"/>
  <c r="O167"/>
  <c r="O166"/>
  <c r="O165"/>
  <c r="Q165" s="1"/>
  <c r="P153"/>
  <c r="N153"/>
  <c r="M153"/>
  <c r="P152"/>
  <c r="N152"/>
  <c r="M152"/>
  <c r="P151"/>
  <c r="N151"/>
  <c r="M151"/>
  <c r="P149"/>
  <c r="N149"/>
  <c r="M149"/>
  <c r="P148"/>
  <c r="N148"/>
  <c r="M148"/>
  <c r="P147"/>
  <c r="N147"/>
  <c r="M147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6"/>
  <c r="Q126" s="1"/>
  <c r="O125"/>
  <c r="O123"/>
  <c r="Q123" s="1"/>
  <c r="O122"/>
  <c r="Q122" s="1"/>
  <c r="O121"/>
  <c r="O118"/>
  <c r="O117"/>
  <c r="P116"/>
  <c r="P130" s="1"/>
  <c r="N116"/>
  <c r="N130" s="1"/>
  <c r="M116"/>
  <c r="M130" s="1"/>
  <c r="O115"/>
  <c r="Q115" s="1"/>
  <c r="O114"/>
  <c r="O113"/>
  <c r="Q113" s="1"/>
  <c r="O101"/>
  <c r="Q101" s="1"/>
  <c r="O100"/>
  <c r="Q100" s="1"/>
  <c r="O99"/>
  <c r="M98"/>
  <c r="M103" s="1"/>
  <c r="O97"/>
  <c r="Q97" s="1"/>
  <c r="O96"/>
  <c r="Q96" s="1"/>
  <c r="O95"/>
  <c r="O92"/>
  <c r="Q92" s="1"/>
  <c r="O91"/>
  <c r="P90"/>
  <c r="P104" s="1"/>
  <c r="N90"/>
  <c r="N104" s="1"/>
  <c r="M90"/>
  <c r="M104" s="1"/>
  <c r="O89"/>
  <c r="Q89" s="1"/>
  <c r="O88"/>
  <c r="O87"/>
  <c r="Q87" s="1"/>
  <c r="P75"/>
  <c r="N75"/>
  <c r="M75"/>
  <c r="P74"/>
  <c r="N74"/>
  <c r="M74"/>
  <c r="P73"/>
  <c r="N73"/>
  <c r="M73"/>
  <c r="P71"/>
  <c r="N71"/>
  <c r="M71"/>
  <c r="P70"/>
  <c r="N70"/>
  <c r="M70"/>
  <c r="P69"/>
  <c r="N69"/>
  <c r="M69"/>
  <c r="P66"/>
  <c r="N66"/>
  <c r="M66"/>
  <c r="P65"/>
  <c r="N65"/>
  <c r="M65"/>
  <c r="P63"/>
  <c r="N63"/>
  <c r="M63"/>
  <c r="P62"/>
  <c r="N62"/>
  <c r="M62"/>
  <c r="P61"/>
  <c r="N61"/>
  <c r="M61"/>
  <c r="O49"/>
  <c r="Q49" s="1"/>
  <c r="O48"/>
  <c r="Q48" s="1"/>
  <c r="O47"/>
  <c r="O45"/>
  <c r="Q45" s="1"/>
  <c r="O44"/>
  <c r="Q44" s="1"/>
  <c r="O43"/>
  <c r="O40"/>
  <c r="Q40" s="1"/>
  <c r="O39"/>
  <c r="P38"/>
  <c r="P52" s="1"/>
  <c r="N38"/>
  <c r="N52" s="1"/>
  <c r="M38"/>
  <c r="M52" s="1"/>
  <c r="O37"/>
  <c r="Q37" s="1"/>
  <c r="O36"/>
  <c r="O35"/>
  <c r="Q35" s="1"/>
  <c r="O23"/>
  <c r="Q23" s="1"/>
  <c r="O22"/>
  <c r="O19"/>
  <c r="Q19" s="1"/>
  <c r="O18"/>
  <c r="Q18" s="1"/>
  <c r="O17"/>
  <c r="O14"/>
  <c r="Q14" s="1"/>
  <c r="O13"/>
  <c r="P12"/>
  <c r="P26" s="1"/>
  <c r="N12"/>
  <c r="N26" s="1"/>
  <c r="M12"/>
  <c r="M26" s="1"/>
  <c r="O11"/>
  <c r="Q11" s="1"/>
  <c r="O10"/>
  <c r="Q10" s="1"/>
  <c r="O9"/>
  <c r="P231" i="4"/>
  <c r="N231"/>
  <c r="M231"/>
  <c r="P230"/>
  <c r="N230"/>
  <c r="M230"/>
  <c r="P229"/>
  <c r="N229"/>
  <c r="M229"/>
  <c r="P227"/>
  <c r="N227"/>
  <c r="M227"/>
  <c r="P226"/>
  <c r="N226"/>
  <c r="M226"/>
  <c r="P225"/>
  <c r="N225"/>
  <c r="M225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4"/>
  <c r="Q204" s="1"/>
  <c r="O203"/>
  <c r="O201"/>
  <c r="O200"/>
  <c r="Q200" s="1"/>
  <c r="O199"/>
  <c r="O196"/>
  <c r="O195"/>
  <c r="P194"/>
  <c r="P208" s="1"/>
  <c r="N194"/>
  <c r="N208" s="1"/>
  <c r="M194"/>
  <c r="M208" s="1"/>
  <c r="O193"/>
  <c r="O192"/>
  <c r="O191"/>
  <c r="Q191" s="1"/>
  <c r="O179"/>
  <c r="Q179" s="1"/>
  <c r="O178"/>
  <c r="Q178" s="1"/>
  <c r="O177"/>
  <c r="M176"/>
  <c r="M181" s="1"/>
  <c r="O175"/>
  <c r="O174"/>
  <c r="Q174" s="1"/>
  <c r="O173"/>
  <c r="O170"/>
  <c r="O169"/>
  <c r="Q168"/>
  <c r="P168"/>
  <c r="P182" s="1"/>
  <c r="N168"/>
  <c r="N182" s="1"/>
  <c r="M168"/>
  <c r="O167"/>
  <c r="O166"/>
  <c r="O165"/>
  <c r="P153"/>
  <c r="N153"/>
  <c r="M153"/>
  <c r="P152"/>
  <c r="N152"/>
  <c r="M152"/>
  <c r="P151"/>
  <c r="N151"/>
  <c r="M151"/>
  <c r="P149"/>
  <c r="N149"/>
  <c r="M149"/>
  <c r="P148"/>
  <c r="N148"/>
  <c r="M148"/>
  <c r="P147"/>
  <c r="N147"/>
  <c r="M147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6"/>
  <c r="Q126" s="1"/>
  <c r="O125"/>
  <c r="O123"/>
  <c r="Q123" s="1"/>
  <c r="O122"/>
  <c r="Q122" s="1"/>
  <c r="O121"/>
  <c r="O118"/>
  <c r="O117"/>
  <c r="P116"/>
  <c r="P130" s="1"/>
  <c r="N116"/>
  <c r="N130" s="1"/>
  <c r="M116"/>
  <c r="M130" s="1"/>
  <c r="O115"/>
  <c r="Q115" s="1"/>
  <c r="O114"/>
  <c r="O113"/>
  <c r="Q113" s="1"/>
  <c r="O101"/>
  <c r="Q101" s="1"/>
  <c r="O100"/>
  <c r="Q100" s="1"/>
  <c r="O99"/>
  <c r="M98"/>
  <c r="M103" s="1"/>
  <c r="O97"/>
  <c r="Q97" s="1"/>
  <c r="O96"/>
  <c r="Q96" s="1"/>
  <c r="O95"/>
  <c r="O92"/>
  <c r="Q92" s="1"/>
  <c r="O91"/>
  <c r="P90"/>
  <c r="P104" s="1"/>
  <c r="N90"/>
  <c r="N104" s="1"/>
  <c r="M90"/>
  <c r="M104" s="1"/>
  <c r="O89"/>
  <c r="Q89" s="1"/>
  <c r="O88"/>
  <c r="O87"/>
  <c r="Q87" s="1"/>
  <c r="P75"/>
  <c r="N75"/>
  <c r="M75"/>
  <c r="P74"/>
  <c r="N74"/>
  <c r="M74"/>
  <c r="P73"/>
  <c r="N73"/>
  <c r="M73"/>
  <c r="P71"/>
  <c r="N71"/>
  <c r="M71"/>
  <c r="P70"/>
  <c r="N70"/>
  <c r="M70"/>
  <c r="P69"/>
  <c r="N69"/>
  <c r="M69"/>
  <c r="P66"/>
  <c r="N66"/>
  <c r="M66"/>
  <c r="P65"/>
  <c r="N65"/>
  <c r="M65"/>
  <c r="P63"/>
  <c r="N63"/>
  <c r="M63"/>
  <c r="P62"/>
  <c r="N62"/>
  <c r="M62"/>
  <c r="P61"/>
  <c r="N61"/>
  <c r="M61"/>
  <c r="O49"/>
  <c r="Q49" s="1"/>
  <c r="O48"/>
  <c r="Q48" s="1"/>
  <c r="O47"/>
  <c r="O45"/>
  <c r="Q45" s="1"/>
  <c r="O44"/>
  <c r="Q44" s="1"/>
  <c r="O43"/>
  <c r="O40"/>
  <c r="Q40" s="1"/>
  <c r="O39"/>
  <c r="P38"/>
  <c r="P52" s="1"/>
  <c r="N38"/>
  <c r="N52" s="1"/>
  <c r="M38"/>
  <c r="M52" s="1"/>
  <c r="O37"/>
  <c r="Q37" s="1"/>
  <c r="O36"/>
  <c r="O35"/>
  <c r="Q35" s="1"/>
  <c r="O23"/>
  <c r="Q23" s="1"/>
  <c r="O22"/>
  <c r="O19"/>
  <c r="Q19" s="1"/>
  <c r="O18"/>
  <c r="Q18" s="1"/>
  <c r="O17"/>
  <c r="O14"/>
  <c r="Q14" s="1"/>
  <c r="O13"/>
  <c r="P12"/>
  <c r="P26" s="1"/>
  <c r="N12"/>
  <c r="N26" s="1"/>
  <c r="M12"/>
  <c r="M26" s="1"/>
  <c r="O11"/>
  <c r="Q11" s="1"/>
  <c r="O10"/>
  <c r="Q10" s="1"/>
  <c r="O9"/>
  <c r="Q9" s="1"/>
  <c r="P231" i="5"/>
  <c r="N231"/>
  <c r="M231"/>
  <c r="P230"/>
  <c r="N230"/>
  <c r="M230"/>
  <c r="P229"/>
  <c r="N229"/>
  <c r="M229"/>
  <c r="P227"/>
  <c r="N227"/>
  <c r="M227"/>
  <c r="P226"/>
  <c r="N226"/>
  <c r="M226"/>
  <c r="P225"/>
  <c r="N225"/>
  <c r="M225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4"/>
  <c r="Q204" s="1"/>
  <c r="O203"/>
  <c r="O201"/>
  <c r="O200"/>
  <c r="Q200" s="1"/>
  <c r="O199"/>
  <c r="O196"/>
  <c r="O195"/>
  <c r="P194"/>
  <c r="P208" s="1"/>
  <c r="N194"/>
  <c r="N208" s="1"/>
  <c r="M194"/>
  <c r="M208" s="1"/>
  <c r="O193"/>
  <c r="O192"/>
  <c r="O191"/>
  <c r="Q191" s="1"/>
  <c r="Q179"/>
  <c r="Q180" s="1"/>
  <c r="M176"/>
  <c r="M181" s="1"/>
  <c r="Q170"/>
  <c r="O169"/>
  <c r="O172" s="1"/>
  <c r="O181" s="1"/>
  <c r="P168"/>
  <c r="P182" s="1"/>
  <c r="O168"/>
  <c r="N168"/>
  <c r="N182" s="1"/>
  <c r="M168"/>
  <c r="M182" s="1"/>
  <c r="Q167"/>
  <c r="Q166"/>
  <c r="Q165"/>
  <c r="P153"/>
  <c r="N153"/>
  <c r="M153"/>
  <c r="P152"/>
  <c r="N152"/>
  <c r="M152"/>
  <c r="P151"/>
  <c r="N151"/>
  <c r="M151"/>
  <c r="P149"/>
  <c r="N149"/>
  <c r="M149"/>
  <c r="P148"/>
  <c r="N148"/>
  <c r="M148"/>
  <c r="P147"/>
  <c r="N147"/>
  <c r="M147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6"/>
  <c r="Q126" s="1"/>
  <c r="O125"/>
  <c r="O123"/>
  <c r="Q123" s="1"/>
  <c r="O122"/>
  <c r="Q122" s="1"/>
  <c r="O121"/>
  <c r="O118"/>
  <c r="O117"/>
  <c r="P116"/>
  <c r="P130" s="1"/>
  <c r="N116"/>
  <c r="N130" s="1"/>
  <c r="M116"/>
  <c r="M130" s="1"/>
  <c r="O115"/>
  <c r="Q115" s="1"/>
  <c r="O114"/>
  <c r="O113"/>
  <c r="Q113" s="1"/>
  <c r="Q101"/>
  <c r="Q100"/>
  <c r="Q99"/>
  <c r="M98"/>
  <c r="M103" s="1"/>
  <c r="O97"/>
  <c r="Q97" s="1"/>
  <c r="O96"/>
  <c r="Q96" s="1"/>
  <c r="O95"/>
  <c r="O92"/>
  <c r="Q92" s="1"/>
  <c r="O91"/>
  <c r="P90"/>
  <c r="P104" s="1"/>
  <c r="N90"/>
  <c r="N104" s="1"/>
  <c r="M90"/>
  <c r="M104" s="1"/>
  <c r="Q89"/>
  <c r="Q88"/>
  <c r="Q87"/>
  <c r="P75"/>
  <c r="N75"/>
  <c r="M75"/>
  <c r="P74"/>
  <c r="N74"/>
  <c r="M74"/>
  <c r="P73"/>
  <c r="N73"/>
  <c r="M73"/>
  <c r="P71"/>
  <c r="N71"/>
  <c r="M71"/>
  <c r="P70"/>
  <c r="N70"/>
  <c r="M70"/>
  <c r="P69"/>
  <c r="N69"/>
  <c r="M69"/>
  <c r="P66"/>
  <c r="N66"/>
  <c r="M66"/>
  <c r="P65"/>
  <c r="N65"/>
  <c r="M65"/>
  <c r="P63"/>
  <c r="N63"/>
  <c r="M63"/>
  <c r="P62"/>
  <c r="N62"/>
  <c r="M62"/>
  <c r="P61"/>
  <c r="N61"/>
  <c r="M61"/>
  <c r="O49"/>
  <c r="Q49" s="1"/>
  <c r="O48"/>
  <c r="Q48" s="1"/>
  <c r="O47"/>
  <c r="O45"/>
  <c r="Q45" s="1"/>
  <c r="O44"/>
  <c r="Q44" s="1"/>
  <c r="O43"/>
  <c r="O40"/>
  <c r="Q40" s="1"/>
  <c r="O39"/>
  <c r="P38"/>
  <c r="P52" s="1"/>
  <c r="N38"/>
  <c r="N52" s="1"/>
  <c r="M38"/>
  <c r="M52" s="1"/>
  <c r="O37"/>
  <c r="Q37" s="1"/>
  <c r="O36"/>
  <c r="O35"/>
  <c r="Q35" s="1"/>
  <c r="O23"/>
  <c r="Q23" s="1"/>
  <c r="O22"/>
  <c r="O19"/>
  <c r="Q19" s="1"/>
  <c r="O18"/>
  <c r="Q18" s="1"/>
  <c r="O17"/>
  <c r="O14"/>
  <c r="Q14" s="1"/>
  <c r="O13"/>
  <c r="P12"/>
  <c r="P26" s="1"/>
  <c r="N12"/>
  <c r="N26" s="1"/>
  <c r="M12"/>
  <c r="M26" s="1"/>
  <c r="O11"/>
  <c r="Q11" s="1"/>
  <c r="O10"/>
  <c r="Q10" s="1"/>
  <c r="O9"/>
  <c r="P231" i="6"/>
  <c r="N231"/>
  <c r="M231"/>
  <c r="P230"/>
  <c r="N230"/>
  <c r="M230"/>
  <c r="P229"/>
  <c r="N229"/>
  <c r="M229"/>
  <c r="P227"/>
  <c r="N227"/>
  <c r="M227"/>
  <c r="P226"/>
  <c r="N226"/>
  <c r="M226"/>
  <c r="P225"/>
  <c r="N225"/>
  <c r="M225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4"/>
  <c r="Q204" s="1"/>
  <c r="O203"/>
  <c r="O201"/>
  <c r="O200"/>
  <c r="Q200" s="1"/>
  <c r="O199"/>
  <c r="O196"/>
  <c r="O195"/>
  <c r="P194"/>
  <c r="P208" s="1"/>
  <c r="N194"/>
  <c r="N208" s="1"/>
  <c r="M194"/>
  <c r="M208" s="1"/>
  <c r="O193"/>
  <c r="O192"/>
  <c r="O191"/>
  <c r="Q191" s="1"/>
  <c r="O179"/>
  <c r="Q179" s="1"/>
  <c r="O178"/>
  <c r="Q178" s="1"/>
  <c r="O177"/>
  <c r="M176"/>
  <c r="M181" s="1"/>
  <c r="O175"/>
  <c r="O174"/>
  <c r="Q174" s="1"/>
  <c r="O173"/>
  <c r="O170"/>
  <c r="O169"/>
  <c r="P168"/>
  <c r="P182" s="1"/>
  <c r="N168"/>
  <c r="N182" s="1"/>
  <c r="M168"/>
  <c r="M182" s="1"/>
  <c r="O167"/>
  <c r="O166"/>
  <c r="O165"/>
  <c r="P153"/>
  <c r="N153"/>
  <c r="M153"/>
  <c r="P152"/>
  <c r="N152"/>
  <c r="M152"/>
  <c r="P151"/>
  <c r="N151"/>
  <c r="M151"/>
  <c r="P149"/>
  <c r="N149"/>
  <c r="M149"/>
  <c r="P148"/>
  <c r="N148"/>
  <c r="M148"/>
  <c r="P147"/>
  <c r="N147"/>
  <c r="M147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6"/>
  <c r="Q126" s="1"/>
  <c r="O125"/>
  <c r="O123"/>
  <c r="Q123" s="1"/>
  <c r="O122"/>
  <c r="Q122" s="1"/>
  <c r="O121"/>
  <c r="O118"/>
  <c r="O117"/>
  <c r="P116"/>
  <c r="P130" s="1"/>
  <c r="N116"/>
  <c r="N130" s="1"/>
  <c r="M116"/>
  <c r="M130" s="1"/>
  <c r="O115"/>
  <c r="Q115" s="1"/>
  <c r="O114"/>
  <c r="O113"/>
  <c r="O101"/>
  <c r="Q101" s="1"/>
  <c r="O100"/>
  <c r="Q100" s="1"/>
  <c r="O99"/>
  <c r="M98"/>
  <c r="M103" s="1"/>
  <c r="O97"/>
  <c r="Q97" s="1"/>
  <c r="O96"/>
  <c r="Q96" s="1"/>
  <c r="O95"/>
  <c r="O92"/>
  <c r="Q92" s="1"/>
  <c r="O91"/>
  <c r="P90"/>
  <c r="P104" s="1"/>
  <c r="N90"/>
  <c r="N104" s="1"/>
  <c r="M90"/>
  <c r="M104" s="1"/>
  <c r="O89"/>
  <c r="Q89" s="1"/>
  <c r="O88"/>
  <c r="O87"/>
  <c r="P75"/>
  <c r="N75"/>
  <c r="M75"/>
  <c r="P74"/>
  <c r="N74"/>
  <c r="M74"/>
  <c r="P73"/>
  <c r="N73"/>
  <c r="M73"/>
  <c r="P71"/>
  <c r="N71"/>
  <c r="M71"/>
  <c r="P70"/>
  <c r="N70"/>
  <c r="M70"/>
  <c r="P69"/>
  <c r="N69"/>
  <c r="M69"/>
  <c r="P66"/>
  <c r="N66"/>
  <c r="M66"/>
  <c r="P65"/>
  <c r="N65"/>
  <c r="M65"/>
  <c r="P63"/>
  <c r="N63"/>
  <c r="M63"/>
  <c r="P62"/>
  <c r="N62"/>
  <c r="M62"/>
  <c r="P61"/>
  <c r="N61"/>
  <c r="M61"/>
  <c r="O49"/>
  <c r="Q49" s="1"/>
  <c r="O48"/>
  <c r="Q48" s="1"/>
  <c r="O47"/>
  <c r="O45"/>
  <c r="Q45" s="1"/>
  <c r="O44"/>
  <c r="Q44" s="1"/>
  <c r="O43"/>
  <c r="O40"/>
  <c r="Q40" s="1"/>
  <c r="O39"/>
  <c r="P38"/>
  <c r="P52" s="1"/>
  <c r="N38"/>
  <c r="N52" s="1"/>
  <c r="M38"/>
  <c r="M52" s="1"/>
  <c r="O37"/>
  <c r="Q37" s="1"/>
  <c r="O36"/>
  <c r="O35"/>
  <c r="Q35" s="1"/>
  <c r="O23"/>
  <c r="Q23" s="1"/>
  <c r="O22"/>
  <c r="O19"/>
  <c r="Q19" s="1"/>
  <c r="O18"/>
  <c r="Q18" s="1"/>
  <c r="O17"/>
  <c r="O14"/>
  <c r="Q14" s="1"/>
  <c r="O13"/>
  <c r="P12"/>
  <c r="P26" s="1"/>
  <c r="N12"/>
  <c r="N26" s="1"/>
  <c r="M12"/>
  <c r="M26" s="1"/>
  <c r="O11"/>
  <c r="Q11" s="1"/>
  <c r="O10"/>
  <c r="Q10" s="1"/>
  <c r="O9"/>
  <c r="P231" i="7"/>
  <c r="N231"/>
  <c r="M231"/>
  <c r="P230"/>
  <c r="N230"/>
  <c r="M230"/>
  <c r="P229"/>
  <c r="N229"/>
  <c r="M229"/>
  <c r="P227"/>
  <c r="N227"/>
  <c r="M227"/>
  <c r="P226"/>
  <c r="N226"/>
  <c r="M226"/>
  <c r="P225"/>
  <c r="N225"/>
  <c r="M225"/>
  <c r="P222"/>
  <c r="N222"/>
  <c r="M222"/>
  <c r="P221"/>
  <c r="N221"/>
  <c r="M221"/>
  <c r="P219"/>
  <c r="N219"/>
  <c r="M219"/>
  <c r="P218"/>
  <c r="N218"/>
  <c r="M218"/>
  <c r="P217"/>
  <c r="N217"/>
  <c r="M217"/>
  <c r="O205"/>
  <c r="Q205" s="1"/>
  <c r="O204"/>
  <c r="Q204" s="1"/>
  <c r="O203"/>
  <c r="O201"/>
  <c r="O200"/>
  <c r="Q200" s="1"/>
  <c r="O199"/>
  <c r="O196"/>
  <c r="O195"/>
  <c r="P194"/>
  <c r="P208" s="1"/>
  <c r="N194"/>
  <c r="N208" s="1"/>
  <c r="M194"/>
  <c r="M208" s="1"/>
  <c r="O193"/>
  <c r="O192"/>
  <c r="O191"/>
  <c r="Q179"/>
  <c r="Q178"/>
  <c r="Q177"/>
  <c r="M176"/>
  <c r="Q175"/>
  <c r="Q174"/>
  <c r="Q173"/>
  <c r="O170"/>
  <c r="O169"/>
  <c r="Q167"/>
  <c r="Q166"/>
  <c r="Q165"/>
  <c r="P153"/>
  <c r="N153"/>
  <c r="M153"/>
  <c r="P152"/>
  <c r="N152"/>
  <c r="M152"/>
  <c r="P151"/>
  <c r="N151"/>
  <c r="M151"/>
  <c r="P149"/>
  <c r="N149"/>
  <c r="M149"/>
  <c r="P148"/>
  <c r="N148"/>
  <c r="M148"/>
  <c r="P147"/>
  <c r="N147"/>
  <c r="M147"/>
  <c r="P144"/>
  <c r="N144"/>
  <c r="M144"/>
  <c r="P143"/>
  <c r="N143"/>
  <c r="M143"/>
  <c r="P141"/>
  <c r="N141"/>
  <c r="M141"/>
  <c r="P140"/>
  <c r="N140"/>
  <c r="M140"/>
  <c r="P139"/>
  <c r="N139"/>
  <c r="M139"/>
  <c r="O127"/>
  <c r="Q127" s="1"/>
  <c r="O126"/>
  <c r="Q126" s="1"/>
  <c r="O125"/>
  <c r="O123"/>
  <c r="O122"/>
  <c r="Q122" s="1"/>
  <c r="O121"/>
  <c r="O118"/>
  <c r="O117"/>
  <c r="P116"/>
  <c r="P130" s="1"/>
  <c r="N116"/>
  <c r="N130" s="1"/>
  <c r="M116"/>
  <c r="M130" s="1"/>
  <c r="O115"/>
  <c r="Q115" s="1"/>
  <c r="O114"/>
  <c r="O113"/>
  <c r="Q113" s="1"/>
  <c r="O101"/>
  <c r="Q100"/>
  <c r="Q99"/>
  <c r="M98"/>
  <c r="Q97"/>
  <c r="Q96"/>
  <c r="Q95"/>
  <c r="O92"/>
  <c r="Q92" s="1"/>
  <c r="O91"/>
  <c r="O89"/>
  <c r="Q88"/>
  <c r="Q87"/>
  <c r="P75"/>
  <c r="N75"/>
  <c r="M75"/>
  <c r="P74"/>
  <c r="N74"/>
  <c r="M74"/>
  <c r="P73"/>
  <c r="N73"/>
  <c r="M73"/>
  <c r="P71"/>
  <c r="N71"/>
  <c r="M71"/>
  <c r="P70"/>
  <c r="N70"/>
  <c r="M70"/>
  <c r="P69"/>
  <c r="N69"/>
  <c r="M69"/>
  <c r="P66"/>
  <c r="N66"/>
  <c r="M66"/>
  <c r="P65"/>
  <c r="N65"/>
  <c r="M65"/>
  <c r="P63"/>
  <c r="N63"/>
  <c r="M63"/>
  <c r="P62"/>
  <c r="N62"/>
  <c r="M62"/>
  <c r="P61"/>
  <c r="N61"/>
  <c r="M61"/>
  <c r="O49"/>
  <c r="Q49" s="1"/>
  <c r="O48"/>
  <c r="Q48" s="1"/>
  <c r="O47"/>
  <c r="O45"/>
  <c r="Q45" s="1"/>
  <c r="O44"/>
  <c r="Q44" s="1"/>
  <c r="O43"/>
  <c r="O40"/>
  <c r="Q40" s="1"/>
  <c r="O39"/>
  <c r="P38"/>
  <c r="P52" s="1"/>
  <c r="N38"/>
  <c r="N52" s="1"/>
  <c r="M38"/>
  <c r="M52" s="1"/>
  <c r="O37"/>
  <c r="O36"/>
  <c r="O35"/>
  <c r="Q35" s="1"/>
  <c r="O23"/>
  <c r="Q23" s="1"/>
  <c r="O22"/>
  <c r="O19"/>
  <c r="Q19" s="1"/>
  <c r="O18"/>
  <c r="Q18" s="1"/>
  <c r="O17"/>
  <c r="O14"/>
  <c r="Q14" s="1"/>
  <c r="O13"/>
  <c r="P12"/>
  <c r="P26" s="1"/>
  <c r="N12"/>
  <c r="N26" s="1"/>
  <c r="M12"/>
  <c r="M26" s="1"/>
  <c r="O11"/>
  <c r="Q11" s="1"/>
  <c r="O10"/>
  <c r="Q10" s="1"/>
  <c r="O9"/>
  <c r="P205" i="8"/>
  <c r="N205"/>
  <c r="M205"/>
  <c r="P204"/>
  <c r="N204"/>
  <c r="M204"/>
  <c r="P203"/>
  <c r="N203"/>
  <c r="M203"/>
  <c r="P201"/>
  <c r="N201"/>
  <c r="M201"/>
  <c r="P200"/>
  <c r="N200"/>
  <c r="M200"/>
  <c r="P199"/>
  <c r="N199"/>
  <c r="M199"/>
  <c r="P196"/>
  <c r="N196"/>
  <c r="M196"/>
  <c r="P195"/>
  <c r="N195"/>
  <c r="M195"/>
  <c r="P193"/>
  <c r="N193"/>
  <c r="M193"/>
  <c r="P192"/>
  <c r="N192"/>
  <c r="M192"/>
  <c r="P191"/>
  <c r="N191"/>
  <c r="M191"/>
  <c r="P179"/>
  <c r="N179"/>
  <c r="M179"/>
  <c r="P178"/>
  <c r="N178"/>
  <c r="M178"/>
  <c r="P177"/>
  <c r="N177"/>
  <c r="M177"/>
  <c r="P175"/>
  <c r="N175"/>
  <c r="M175"/>
  <c r="P174"/>
  <c r="N174"/>
  <c r="M174"/>
  <c r="P173"/>
  <c r="N173"/>
  <c r="M173"/>
  <c r="P170"/>
  <c r="N170"/>
  <c r="M170"/>
  <c r="P169"/>
  <c r="N169"/>
  <c r="M169"/>
  <c r="P167"/>
  <c r="N167"/>
  <c r="M167"/>
  <c r="P166"/>
  <c r="N166"/>
  <c r="M166"/>
  <c r="P165"/>
  <c r="N165"/>
  <c r="M165"/>
  <c r="P127"/>
  <c r="N127"/>
  <c r="M127"/>
  <c r="P126"/>
  <c r="N126"/>
  <c r="M126"/>
  <c r="P125"/>
  <c r="N125"/>
  <c r="M125"/>
  <c r="P123"/>
  <c r="N123"/>
  <c r="M123"/>
  <c r="P122"/>
  <c r="N122"/>
  <c r="M122"/>
  <c r="P121"/>
  <c r="N121"/>
  <c r="M121"/>
  <c r="P118"/>
  <c r="N118"/>
  <c r="M118"/>
  <c r="P117"/>
  <c r="N117"/>
  <c r="M117"/>
  <c r="P115"/>
  <c r="N115"/>
  <c r="M115"/>
  <c r="P114"/>
  <c r="N114"/>
  <c r="M114"/>
  <c r="P113"/>
  <c r="N113"/>
  <c r="M113"/>
  <c r="P101"/>
  <c r="N101"/>
  <c r="M101"/>
  <c r="P100"/>
  <c r="N100"/>
  <c r="M100"/>
  <c r="P99"/>
  <c r="N99"/>
  <c r="M99"/>
  <c r="P97"/>
  <c r="N97"/>
  <c r="M97"/>
  <c r="P96"/>
  <c r="N96"/>
  <c r="M96"/>
  <c r="P95"/>
  <c r="N95"/>
  <c r="M95"/>
  <c r="P92"/>
  <c r="N92"/>
  <c r="M92"/>
  <c r="P91"/>
  <c r="N91"/>
  <c r="M91"/>
  <c r="P89"/>
  <c r="N89"/>
  <c r="M89"/>
  <c r="P88"/>
  <c r="N88"/>
  <c r="M88"/>
  <c r="P87"/>
  <c r="N87"/>
  <c r="M87"/>
  <c r="P49"/>
  <c r="N49"/>
  <c r="M49"/>
  <c r="P48"/>
  <c r="N48"/>
  <c r="M48"/>
  <c r="P47"/>
  <c r="N47"/>
  <c r="M47"/>
  <c r="P45"/>
  <c r="N45"/>
  <c r="M45"/>
  <c r="P44"/>
  <c r="N44"/>
  <c r="M44"/>
  <c r="P43"/>
  <c r="N43"/>
  <c r="M43"/>
  <c r="P40"/>
  <c r="N40"/>
  <c r="M40"/>
  <c r="P39"/>
  <c r="N39"/>
  <c r="M39"/>
  <c r="P37"/>
  <c r="N37"/>
  <c r="M37"/>
  <c r="P36"/>
  <c r="N36"/>
  <c r="M36"/>
  <c r="P35"/>
  <c r="N35"/>
  <c r="M35"/>
  <c r="P23"/>
  <c r="N23"/>
  <c r="M23"/>
  <c r="P22"/>
  <c r="N22"/>
  <c r="N24" s="1"/>
  <c r="M22"/>
  <c r="P19"/>
  <c r="N19"/>
  <c r="M19"/>
  <c r="P18"/>
  <c r="N18"/>
  <c r="M18"/>
  <c r="P17"/>
  <c r="N17"/>
  <c r="M17"/>
  <c r="P14"/>
  <c r="N14"/>
  <c r="M14"/>
  <c r="P13"/>
  <c r="N13"/>
  <c r="M13"/>
  <c r="P11"/>
  <c r="N11"/>
  <c r="M11"/>
  <c r="P10"/>
  <c r="N10"/>
  <c r="M10"/>
  <c r="P9"/>
  <c r="N9"/>
  <c r="M9"/>
  <c r="P205" i="1"/>
  <c r="N205"/>
  <c r="M205"/>
  <c r="P204"/>
  <c r="N204"/>
  <c r="M204"/>
  <c r="P203"/>
  <c r="N203"/>
  <c r="M203"/>
  <c r="P201"/>
  <c r="N201"/>
  <c r="M201"/>
  <c r="P200"/>
  <c r="N200"/>
  <c r="M200"/>
  <c r="P199"/>
  <c r="N199"/>
  <c r="M199"/>
  <c r="P196"/>
  <c r="N196"/>
  <c r="M196"/>
  <c r="P195"/>
  <c r="N195"/>
  <c r="M195"/>
  <c r="P193"/>
  <c r="N193"/>
  <c r="M193"/>
  <c r="P192"/>
  <c r="N192"/>
  <c r="M192"/>
  <c r="P191"/>
  <c r="N191"/>
  <c r="M191"/>
  <c r="P179"/>
  <c r="N179"/>
  <c r="M179"/>
  <c r="P178"/>
  <c r="N178"/>
  <c r="M178"/>
  <c r="P177"/>
  <c r="N177"/>
  <c r="M177"/>
  <c r="P175"/>
  <c r="N175"/>
  <c r="M175"/>
  <c r="P174"/>
  <c r="N174"/>
  <c r="M174"/>
  <c r="P173"/>
  <c r="N173"/>
  <c r="M173"/>
  <c r="P170"/>
  <c r="N170"/>
  <c r="M170"/>
  <c r="P169"/>
  <c r="N169"/>
  <c r="M169"/>
  <c r="P167"/>
  <c r="N167"/>
  <c r="M167"/>
  <c r="P166"/>
  <c r="N166"/>
  <c r="M166"/>
  <c r="P165"/>
  <c r="N165"/>
  <c r="M165"/>
  <c r="P127"/>
  <c r="N127"/>
  <c r="M127"/>
  <c r="P126"/>
  <c r="N126"/>
  <c r="M126"/>
  <c r="P125"/>
  <c r="N125"/>
  <c r="M125"/>
  <c r="P123"/>
  <c r="N123"/>
  <c r="M123"/>
  <c r="P122"/>
  <c r="N122"/>
  <c r="M122"/>
  <c r="P121"/>
  <c r="N121"/>
  <c r="M121"/>
  <c r="P118"/>
  <c r="N118"/>
  <c r="M118"/>
  <c r="P117"/>
  <c r="N117"/>
  <c r="M117"/>
  <c r="P115"/>
  <c r="N115"/>
  <c r="M115"/>
  <c r="P114"/>
  <c r="N114"/>
  <c r="M114"/>
  <c r="P113"/>
  <c r="N113"/>
  <c r="M113"/>
  <c r="P101"/>
  <c r="N101"/>
  <c r="M101"/>
  <c r="P100"/>
  <c r="N100"/>
  <c r="M100"/>
  <c r="P99"/>
  <c r="N99"/>
  <c r="M99"/>
  <c r="P97"/>
  <c r="N97"/>
  <c r="M97"/>
  <c r="P96"/>
  <c r="N96"/>
  <c r="M96"/>
  <c r="P95"/>
  <c r="N95"/>
  <c r="M95"/>
  <c r="P92"/>
  <c r="N92"/>
  <c r="M92"/>
  <c r="P91"/>
  <c r="N91"/>
  <c r="M91"/>
  <c r="P89"/>
  <c r="N89"/>
  <c r="M89"/>
  <c r="P88"/>
  <c r="N88"/>
  <c r="M88"/>
  <c r="P87"/>
  <c r="N87"/>
  <c r="M87"/>
  <c r="P49"/>
  <c r="N49"/>
  <c r="M49"/>
  <c r="P48"/>
  <c r="N48"/>
  <c r="M48"/>
  <c r="P47"/>
  <c r="N47"/>
  <c r="M47"/>
  <c r="P45"/>
  <c r="N45"/>
  <c r="M45"/>
  <c r="P44"/>
  <c r="N44"/>
  <c r="M44"/>
  <c r="P43"/>
  <c r="N43"/>
  <c r="M43"/>
  <c r="P40"/>
  <c r="N40"/>
  <c r="M40"/>
  <c r="P39"/>
  <c r="N39"/>
  <c r="M39"/>
  <c r="P37"/>
  <c r="N37"/>
  <c r="M37"/>
  <c r="P36"/>
  <c r="N36"/>
  <c r="M36"/>
  <c r="P35"/>
  <c r="N35"/>
  <c r="M35"/>
  <c r="P23"/>
  <c r="N23"/>
  <c r="M23"/>
  <c r="P22"/>
  <c r="P24" s="1"/>
  <c r="N22"/>
  <c r="M22"/>
  <c r="M24" s="1"/>
  <c r="P19"/>
  <c r="N19"/>
  <c r="M19"/>
  <c r="P18"/>
  <c r="N18"/>
  <c r="M18"/>
  <c r="P17"/>
  <c r="N17"/>
  <c r="M17"/>
  <c r="P14"/>
  <c r="N14"/>
  <c r="M14"/>
  <c r="P13"/>
  <c r="N13"/>
  <c r="M13"/>
  <c r="P11"/>
  <c r="N11"/>
  <c r="M11"/>
  <c r="P10"/>
  <c r="N10"/>
  <c r="M10"/>
  <c r="P9"/>
  <c r="N9"/>
  <c r="M9"/>
  <c r="D75" i="2"/>
  <c r="C75"/>
  <c r="D74"/>
  <c r="C74"/>
  <c r="D73"/>
  <c r="C73"/>
  <c r="D71"/>
  <c r="C71"/>
  <c r="D70"/>
  <c r="C70"/>
  <c r="D69"/>
  <c r="C69"/>
  <c r="D66"/>
  <c r="C66"/>
  <c r="D65"/>
  <c r="C65"/>
  <c r="D63"/>
  <c r="C63"/>
  <c r="D62"/>
  <c r="C62"/>
  <c r="D61"/>
  <c r="C61"/>
  <c r="E49"/>
  <c r="E48"/>
  <c r="E47"/>
  <c r="E45"/>
  <c r="E44"/>
  <c r="E43"/>
  <c r="E40"/>
  <c r="E39"/>
  <c r="D38"/>
  <c r="D52" s="1"/>
  <c r="C38"/>
  <c r="C52" s="1"/>
  <c r="E37"/>
  <c r="E36"/>
  <c r="E35"/>
  <c r="E23"/>
  <c r="E22"/>
  <c r="E19"/>
  <c r="E18"/>
  <c r="E17"/>
  <c r="E14"/>
  <c r="E13"/>
  <c r="D12"/>
  <c r="D26" s="1"/>
  <c r="C12"/>
  <c r="C26" s="1"/>
  <c r="E11"/>
  <c r="E10"/>
  <c r="E9"/>
  <c r="D75" i="4"/>
  <c r="C75"/>
  <c r="D74"/>
  <c r="C74"/>
  <c r="D73"/>
  <c r="C73"/>
  <c r="D71"/>
  <c r="C71"/>
  <c r="D70"/>
  <c r="C70"/>
  <c r="D69"/>
  <c r="C69"/>
  <c r="D66"/>
  <c r="C66"/>
  <c r="D65"/>
  <c r="C65"/>
  <c r="D63"/>
  <c r="C63"/>
  <c r="D62"/>
  <c r="C62"/>
  <c r="D61"/>
  <c r="C61"/>
  <c r="E49"/>
  <c r="E48"/>
  <c r="E47"/>
  <c r="E45"/>
  <c r="E44"/>
  <c r="E43"/>
  <c r="E40"/>
  <c r="E39"/>
  <c r="D38"/>
  <c r="D52" s="1"/>
  <c r="C38"/>
  <c r="C52" s="1"/>
  <c r="E37"/>
  <c r="E36"/>
  <c r="E35"/>
  <c r="E23"/>
  <c r="E22"/>
  <c r="E24" s="1"/>
  <c r="E19"/>
  <c r="E18"/>
  <c r="E17"/>
  <c r="E14"/>
  <c r="E13"/>
  <c r="D12"/>
  <c r="D26" s="1"/>
  <c r="C12"/>
  <c r="C26" s="1"/>
  <c r="E11"/>
  <c r="E10"/>
  <c r="E9"/>
  <c r="D75" i="5"/>
  <c r="C75"/>
  <c r="D74"/>
  <c r="C74"/>
  <c r="D73"/>
  <c r="D76" s="1"/>
  <c r="C73"/>
  <c r="D71"/>
  <c r="C71"/>
  <c r="D70"/>
  <c r="C70"/>
  <c r="D69"/>
  <c r="C69"/>
  <c r="D66"/>
  <c r="C66"/>
  <c r="D65"/>
  <c r="C65"/>
  <c r="D63"/>
  <c r="C63"/>
  <c r="D62"/>
  <c r="C62"/>
  <c r="D61"/>
  <c r="C61"/>
  <c r="E49"/>
  <c r="E48"/>
  <c r="E47"/>
  <c r="E45"/>
  <c r="E44"/>
  <c r="E43"/>
  <c r="E40"/>
  <c r="E39"/>
  <c r="D38"/>
  <c r="D52" s="1"/>
  <c r="C38"/>
  <c r="C52" s="1"/>
  <c r="E37"/>
  <c r="E36"/>
  <c r="E35"/>
  <c r="E23"/>
  <c r="E22"/>
  <c r="E19"/>
  <c r="E18"/>
  <c r="E17"/>
  <c r="E14"/>
  <c r="E13"/>
  <c r="D12"/>
  <c r="D26" s="1"/>
  <c r="C12"/>
  <c r="C26" s="1"/>
  <c r="E11"/>
  <c r="E10"/>
  <c r="E9"/>
  <c r="D75" i="6"/>
  <c r="C75"/>
  <c r="D74"/>
  <c r="C74"/>
  <c r="D73"/>
  <c r="C73"/>
  <c r="C76" s="1"/>
  <c r="D71"/>
  <c r="C71"/>
  <c r="D70"/>
  <c r="C70"/>
  <c r="D69"/>
  <c r="C69"/>
  <c r="D66"/>
  <c r="C66"/>
  <c r="D65"/>
  <c r="C65"/>
  <c r="D63"/>
  <c r="C63"/>
  <c r="D62"/>
  <c r="C62"/>
  <c r="D61"/>
  <c r="C61"/>
  <c r="E49"/>
  <c r="E48"/>
  <c r="E47"/>
  <c r="E45"/>
  <c r="E44"/>
  <c r="E43"/>
  <c r="E40"/>
  <c r="E39"/>
  <c r="D38"/>
  <c r="D52" s="1"/>
  <c r="C38"/>
  <c r="C52" s="1"/>
  <c r="E37"/>
  <c r="E36"/>
  <c r="E35"/>
  <c r="E23"/>
  <c r="E22"/>
  <c r="E24" s="1"/>
  <c r="E19"/>
  <c r="E18"/>
  <c r="E17"/>
  <c r="E14"/>
  <c r="E13"/>
  <c r="D12"/>
  <c r="D26" s="1"/>
  <c r="C12"/>
  <c r="C26" s="1"/>
  <c r="E11"/>
  <c r="E10"/>
  <c r="E9"/>
  <c r="D75" i="7"/>
  <c r="C75"/>
  <c r="D74"/>
  <c r="C74"/>
  <c r="D73"/>
  <c r="C73"/>
  <c r="D71"/>
  <c r="C71"/>
  <c r="D70"/>
  <c r="C70"/>
  <c r="D69"/>
  <c r="C69"/>
  <c r="D66"/>
  <c r="C66"/>
  <c r="D65"/>
  <c r="C65"/>
  <c r="D63"/>
  <c r="C63"/>
  <c r="D62"/>
  <c r="C62"/>
  <c r="D61"/>
  <c r="C61"/>
  <c r="E49"/>
  <c r="E48"/>
  <c r="E47"/>
  <c r="E45"/>
  <c r="E44"/>
  <c r="E43"/>
  <c r="E40"/>
  <c r="E39"/>
  <c r="D38"/>
  <c r="D52" s="1"/>
  <c r="C38"/>
  <c r="C52" s="1"/>
  <c r="E37"/>
  <c r="E36"/>
  <c r="E35"/>
  <c r="E23"/>
  <c r="E22"/>
  <c r="E19"/>
  <c r="E18"/>
  <c r="E17"/>
  <c r="E14"/>
  <c r="E13"/>
  <c r="D12"/>
  <c r="D26" s="1"/>
  <c r="C12"/>
  <c r="C26" s="1"/>
  <c r="E11"/>
  <c r="E10"/>
  <c r="E9"/>
  <c r="D49" i="8"/>
  <c r="C49"/>
  <c r="D48"/>
  <c r="C48"/>
  <c r="D47"/>
  <c r="C47"/>
  <c r="D45"/>
  <c r="C45"/>
  <c r="D44"/>
  <c r="C44"/>
  <c r="D43"/>
  <c r="C43"/>
  <c r="D40"/>
  <c r="C40"/>
  <c r="D39"/>
  <c r="C39"/>
  <c r="D37"/>
  <c r="C37"/>
  <c r="D36"/>
  <c r="C36"/>
  <c r="D35"/>
  <c r="C35"/>
  <c r="D23"/>
  <c r="C23"/>
  <c r="D22"/>
  <c r="C22"/>
  <c r="D19"/>
  <c r="C19"/>
  <c r="D18"/>
  <c r="C18"/>
  <c r="D17"/>
  <c r="C17"/>
  <c r="D14"/>
  <c r="C14"/>
  <c r="D13"/>
  <c r="C13"/>
  <c r="D11"/>
  <c r="C11"/>
  <c r="D10"/>
  <c r="C10"/>
  <c r="D9"/>
  <c r="C9"/>
  <c r="D49" i="1"/>
  <c r="C49"/>
  <c r="D48"/>
  <c r="C48"/>
  <c r="D47"/>
  <c r="C47"/>
  <c r="C50" s="1"/>
  <c r="D45"/>
  <c r="C45"/>
  <c r="D44"/>
  <c r="C44"/>
  <c r="D43"/>
  <c r="C43"/>
  <c r="D40"/>
  <c r="C40"/>
  <c r="D39"/>
  <c r="C39"/>
  <c r="D37"/>
  <c r="C37"/>
  <c r="D36"/>
  <c r="C36"/>
  <c r="D35"/>
  <c r="C35"/>
  <c r="D23"/>
  <c r="C23"/>
  <c r="D22"/>
  <c r="C22"/>
  <c r="C24" s="1"/>
  <c r="D19"/>
  <c r="C19"/>
  <c r="D18"/>
  <c r="C18"/>
  <c r="D17"/>
  <c r="C17"/>
  <c r="D14"/>
  <c r="C14"/>
  <c r="D13"/>
  <c r="C13"/>
  <c r="D11"/>
  <c r="C11"/>
  <c r="D10"/>
  <c r="C10"/>
  <c r="D9"/>
  <c r="C9"/>
  <c r="N50" l="1"/>
  <c r="M102"/>
  <c r="P180"/>
  <c r="N206"/>
  <c r="M24" i="8"/>
  <c r="P50"/>
  <c r="N102"/>
  <c r="M128"/>
  <c r="P206"/>
  <c r="M232" i="7"/>
  <c r="M76" i="6"/>
  <c r="M232"/>
  <c r="M76" i="5"/>
  <c r="M232"/>
  <c r="M76" i="4"/>
  <c r="N154" i="2"/>
  <c r="D24" i="8"/>
  <c r="D50"/>
  <c r="C76" i="5"/>
  <c r="E50" i="4"/>
  <c r="D76"/>
  <c r="E46" i="2"/>
  <c r="P50" i="1"/>
  <c r="N102"/>
  <c r="M128"/>
  <c r="P206"/>
  <c r="P102" i="8"/>
  <c r="N128"/>
  <c r="M180"/>
  <c r="M154" i="7"/>
  <c r="N232"/>
  <c r="N76" i="6"/>
  <c r="O206"/>
  <c r="N232"/>
  <c r="N76" i="5"/>
  <c r="Q102"/>
  <c r="W102" s="1"/>
  <c r="N232"/>
  <c r="N76" i="4"/>
  <c r="M232"/>
  <c r="M76" i="2"/>
  <c r="P154"/>
  <c r="M232"/>
  <c r="E24" i="5"/>
  <c r="E50"/>
  <c r="O128" i="7"/>
  <c r="M182" i="4"/>
  <c r="O206"/>
  <c r="D24" i="1"/>
  <c r="D50"/>
  <c r="D46" i="8"/>
  <c r="C76" i="7"/>
  <c r="E50" i="6"/>
  <c r="D76"/>
  <c r="E20" i="5"/>
  <c r="C72"/>
  <c r="C77" s="1"/>
  <c r="D72" i="4"/>
  <c r="D77" s="1"/>
  <c r="C76" i="2"/>
  <c r="M50" i="1"/>
  <c r="P128"/>
  <c r="N180"/>
  <c r="M206"/>
  <c r="N50" i="8"/>
  <c r="M102"/>
  <c r="P180"/>
  <c r="N206"/>
  <c r="Q47" i="7"/>
  <c r="Q50" s="1"/>
  <c r="O50"/>
  <c r="N76"/>
  <c r="M104"/>
  <c r="M103"/>
  <c r="P154"/>
  <c r="Q180"/>
  <c r="W180" s="1"/>
  <c r="O128" i="6"/>
  <c r="N154"/>
  <c r="Q177"/>
  <c r="Q180" s="1"/>
  <c r="O180"/>
  <c r="Q125" i="5"/>
  <c r="Q128" s="1"/>
  <c r="O128"/>
  <c r="N154"/>
  <c r="O128" i="4"/>
  <c r="N154"/>
  <c r="P232"/>
  <c r="P76" i="2"/>
  <c r="M154"/>
  <c r="P232"/>
  <c r="C24" i="8"/>
  <c r="C50"/>
  <c r="E24" i="7"/>
  <c r="E50"/>
  <c r="D76"/>
  <c r="C76" i="4"/>
  <c r="E24" i="2"/>
  <c r="E50"/>
  <c r="D76"/>
  <c r="P76" i="7"/>
  <c r="Q22" i="6"/>
  <c r="Q24" s="1"/>
  <c r="O24"/>
  <c r="P154"/>
  <c r="Q22" i="5"/>
  <c r="Q24" s="1"/>
  <c r="O24"/>
  <c r="P154"/>
  <c r="O182"/>
  <c r="Q22" i="4"/>
  <c r="Q24" s="1"/>
  <c r="O24"/>
  <c r="P154"/>
  <c r="O180"/>
  <c r="O128" i="2"/>
  <c r="Q177"/>
  <c r="Q180" s="1"/>
  <c r="O180"/>
  <c r="Q203" i="7"/>
  <c r="Q206" s="1"/>
  <c r="O206"/>
  <c r="Q47" i="6"/>
  <c r="Q50" s="1"/>
  <c r="O50"/>
  <c r="Q99"/>
  <c r="Q102" s="1"/>
  <c r="O102"/>
  <c r="Q47" i="5"/>
  <c r="Q50" s="1"/>
  <c r="O50"/>
  <c r="W180"/>
  <c r="Q203"/>
  <c r="Q206" s="1"/>
  <c r="O206"/>
  <c r="Q47" i="4"/>
  <c r="Q50" s="1"/>
  <c r="O50"/>
  <c r="Q99"/>
  <c r="Q102" s="1"/>
  <c r="O102"/>
  <c r="Q22" i="2"/>
  <c r="Q24" s="1"/>
  <c r="O24"/>
  <c r="N24" i="1"/>
  <c r="P102"/>
  <c r="N128"/>
  <c r="M180"/>
  <c r="P24" i="8"/>
  <c r="M50"/>
  <c r="P128"/>
  <c r="N180"/>
  <c r="M206"/>
  <c r="Q22" i="7"/>
  <c r="Q24" s="1"/>
  <c r="O24"/>
  <c r="M76"/>
  <c r="Q101"/>
  <c r="Q102" s="1"/>
  <c r="O102"/>
  <c r="N154"/>
  <c r="M182"/>
  <c r="M181"/>
  <c r="P232"/>
  <c r="P76" i="6"/>
  <c r="M154"/>
  <c r="P232"/>
  <c r="P76" i="5"/>
  <c r="M154"/>
  <c r="P232"/>
  <c r="P76" i="4"/>
  <c r="M154"/>
  <c r="N232"/>
  <c r="Q47" i="2"/>
  <c r="Q50" s="1"/>
  <c r="O50"/>
  <c r="N76"/>
  <c r="Q99"/>
  <c r="Q102" s="1"/>
  <c r="O102"/>
  <c r="Q203"/>
  <c r="Q206" s="1"/>
  <c r="O206"/>
  <c r="N232"/>
  <c r="P124" i="1"/>
  <c r="N176"/>
  <c r="Q193" i="6"/>
  <c r="Q193" i="5"/>
  <c r="N46" i="1"/>
  <c r="P176"/>
  <c r="N202"/>
  <c r="M20" i="8"/>
  <c r="P46"/>
  <c r="N98"/>
  <c r="M124"/>
  <c r="P202"/>
  <c r="M72" i="7"/>
  <c r="Q176"/>
  <c r="N228"/>
  <c r="N72" i="5"/>
  <c r="N77" s="1"/>
  <c r="M150"/>
  <c r="N72" i="4"/>
  <c r="N77" s="1"/>
  <c r="N150"/>
  <c r="Q175"/>
  <c r="M228"/>
  <c r="P72" i="2"/>
  <c r="O98"/>
  <c r="P150"/>
  <c r="Q193"/>
  <c r="Q201"/>
  <c r="P228"/>
  <c r="Q201" i="6"/>
  <c r="Q201" i="5"/>
  <c r="Q193" i="7"/>
  <c r="Q201"/>
  <c r="Q167" i="6"/>
  <c r="Q175"/>
  <c r="Q193" i="4"/>
  <c r="Q167" i="2"/>
  <c r="Q175"/>
  <c r="P228" i="5"/>
  <c r="P150" i="7"/>
  <c r="P72" i="6"/>
  <c r="P150"/>
  <c r="P228"/>
  <c r="M72" i="5"/>
  <c r="M77" s="1"/>
  <c r="C72" i="4"/>
  <c r="C77" s="1"/>
  <c r="D72" i="2"/>
  <c r="P20" i="1"/>
  <c r="M46"/>
  <c r="M150" i="4"/>
  <c r="E20" i="6"/>
  <c r="C72"/>
  <c r="C77" s="1"/>
  <c r="O124" i="7"/>
  <c r="O46" i="6"/>
  <c r="E46" i="7"/>
  <c r="D72" i="5"/>
  <c r="D77" s="1"/>
  <c r="N72" i="2"/>
  <c r="N150"/>
  <c r="N228"/>
  <c r="C20" i="8"/>
  <c r="C46"/>
  <c r="O124" i="6"/>
  <c r="O202"/>
  <c r="M202" i="1"/>
  <c r="D72" i="7"/>
  <c r="Q17"/>
  <c r="Q20" s="1"/>
  <c r="O20"/>
  <c r="Q173" i="2"/>
  <c r="O176"/>
  <c r="C20" i="1"/>
  <c r="E46" i="4"/>
  <c r="P98" i="8"/>
  <c r="N124"/>
  <c r="N72" i="7"/>
  <c r="M150"/>
  <c r="P228"/>
  <c r="Q17" i="6"/>
  <c r="Q20" s="1"/>
  <c r="O20"/>
  <c r="M150"/>
  <c r="M228"/>
  <c r="P72" i="5"/>
  <c r="Q95"/>
  <c r="Q98" s="1"/>
  <c r="O98"/>
  <c r="N150"/>
  <c r="Q199"/>
  <c r="O202"/>
  <c r="M228"/>
  <c r="P72" i="4"/>
  <c r="Q95"/>
  <c r="Q98" s="1"/>
  <c r="O98"/>
  <c r="P150"/>
  <c r="N228"/>
  <c r="D46" i="1"/>
  <c r="E20" i="7"/>
  <c r="C72"/>
  <c r="D72" i="6"/>
  <c r="E46" i="5"/>
  <c r="E20" i="2"/>
  <c r="C72"/>
  <c r="N20" i="1"/>
  <c r="N150" i="7"/>
  <c r="N72" i="6"/>
  <c r="N150"/>
  <c r="N228"/>
  <c r="P150" i="5"/>
  <c r="N228"/>
  <c r="Q173" i="4"/>
  <c r="O176"/>
  <c r="P228"/>
  <c r="O20" i="2"/>
  <c r="O46"/>
  <c r="O124"/>
  <c r="M150"/>
  <c r="Q199"/>
  <c r="O202"/>
  <c r="M228"/>
  <c r="Q43" i="7"/>
  <c r="Q46" s="1"/>
  <c r="O46"/>
  <c r="O124" i="5"/>
  <c r="Q199" i="4"/>
  <c r="O202"/>
  <c r="E46" i="6"/>
  <c r="E20" i="4"/>
  <c r="Q98" i="7"/>
  <c r="O202"/>
  <c r="M228"/>
  <c r="O98" i="6"/>
  <c r="O176"/>
  <c r="Q17" i="5"/>
  <c r="Q20" s="1"/>
  <c r="O20"/>
  <c r="O46"/>
  <c r="O20" i="4"/>
  <c r="O46"/>
  <c r="O124"/>
  <c r="P46" i="1"/>
  <c r="N98"/>
  <c r="M124"/>
  <c r="P202"/>
  <c r="N20" i="8"/>
  <c r="M46"/>
  <c r="P124"/>
  <c r="N176"/>
  <c r="M202"/>
  <c r="D20" i="1"/>
  <c r="D20" i="8"/>
  <c r="M20" i="1"/>
  <c r="P98"/>
  <c r="N124"/>
  <c r="P20" i="8"/>
  <c r="N46"/>
  <c r="P176"/>
  <c r="N202"/>
  <c r="P72" i="7"/>
  <c r="P77" s="1"/>
  <c r="M72" i="6"/>
  <c r="M77" s="1"/>
  <c r="M72" i="4"/>
  <c r="M77" s="1"/>
  <c r="M72" i="2"/>
  <c r="C46" i="1"/>
  <c r="Q121" i="7"/>
  <c r="Q121" i="2"/>
  <c r="Q124" s="1"/>
  <c r="P224" i="6"/>
  <c r="N146" i="4"/>
  <c r="N146" i="2"/>
  <c r="M224"/>
  <c r="M233" s="1"/>
  <c r="O94" i="6"/>
  <c r="O120"/>
  <c r="O120" i="5"/>
  <c r="N146" i="6"/>
  <c r="M224"/>
  <c r="N146" i="5"/>
  <c r="N224" i="4"/>
  <c r="E16" i="7"/>
  <c r="E16" i="6"/>
  <c r="E16" i="5"/>
  <c r="E25" s="1"/>
  <c r="E16" i="4"/>
  <c r="E16" i="2"/>
  <c r="O42" i="5"/>
  <c r="O120" i="4"/>
  <c r="O120" i="2"/>
  <c r="P42" i="1"/>
  <c r="P51" s="1"/>
  <c r="N94"/>
  <c r="M120"/>
  <c r="M129" s="1"/>
  <c r="P198"/>
  <c r="N16" i="8"/>
  <c r="N25" s="1"/>
  <c r="M42"/>
  <c r="P120"/>
  <c r="N172"/>
  <c r="M198"/>
  <c r="M207" s="1"/>
  <c r="M146" i="7"/>
  <c r="M224"/>
  <c r="P146" i="6"/>
  <c r="N224"/>
  <c r="N233" s="1"/>
  <c r="P146" i="5"/>
  <c r="P155" s="1"/>
  <c r="P224"/>
  <c r="M146" i="4"/>
  <c r="P224"/>
  <c r="M146" i="2"/>
  <c r="D42" i="1"/>
  <c r="D51" s="1"/>
  <c r="D42" i="8"/>
  <c r="D51" s="1"/>
  <c r="M16" i="1"/>
  <c r="P94"/>
  <c r="N120"/>
  <c r="N129" s="1"/>
  <c r="M172"/>
  <c r="P16" i="8"/>
  <c r="N42"/>
  <c r="M94"/>
  <c r="P172"/>
  <c r="N198"/>
  <c r="O120" i="7"/>
  <c r="O129" s="1"/>
  <c r="N146"/>
  <c r="N155" s="1"/>
  <c r="O198"/>
  <c r="N224"/>
  <c r="O16" i="5"/>
  <c r="O94" i="4"/>
  <c r="O94" i="2"/>
  <c r="P217" i="1"/>
  <c r="M219"/>
  <c r="P222"/>
  <c r="P229"/>
  <c r="M231"/>
  <c r="O42" i="7"/>
  <c r="O16" i="6"/>
  <c r="O42"/>
  <c r="O51" s="1"/>
  <c r="O172" i="2"/>
  <c r="O181" s="1"/>
  <c r="O198"/>
  <c r="C16" i="1"/>
  <c r="C16" i="8"/>
  <c r="E42" i="7"/>
  <c r="E42" i="6"/>
  <c r="E42" i="5"/>
  <c r="E42" i="4"/>
  <c r="E42" i="2"/>
  <c r="E51" s="1"/>
  <c r="N16" i="1"/>
  <c r="M42"/>
  <c r="P120"/>
  <c r="N172"/>
  <c r="M198"/>
  <c r="P42" i="8"/>
  <c r="N94"/>
  <c r="N103" s="1"/>
  <c r="M120"/>
  <c r="P198"/>
  <c r="P207" s="1"/>
  <c r="O16" i="7"/>
  <c r="O25" s="1"/>
  <c r="Q118"/>
  <c r="P146"/>
  <c r="P224"/>
  <c r="M146" i="6"/>
  <c r="O94" i="5"/>
  <c r="O103" s="1"/>
  <c r="M146"/>
  <c r="M224"/>
  <c r="Q118" i="4"/>
  <c r="P146"/>
  <c r="M224"/>
  <c r="M233" s="1"/>
  <c r="Q118" i="2"/>
  <c r="P146"/>
  <c r="P155" s="1"/>
  <c r="N224"/>
  <c r="D16" i="8"/>
  <c r="O172" i="7"/>
  <c r="O198" i="5"/>
  <c r="N224"/>
  <c r="N233" s="1"/>
  <c r="O172" i="4"/>
  <c r="O198"/>
  <c r="O207" s="1"/>
  <c r="P224" i="2"/>
  <c r="O94" i="7"/>
  <c r="O104" s="1"/>
  <c r="Q118" i="6"/>
  <c r="O172"/>
  <c r="O198"/>
  <c r="O207" s="1"/>
  <c r="Q118" i="5"/>
  <c r="O16" i="4"/>
  <c r="O42"/>
  <c r="O16" i="2"/>
  <c r="O42"/>
  <c r="O51" s="1"/>
  <c r="D16" i="1"/>
  <c r="P16"/>
  <c r="N42"/>
  <c r="M94"/>
  <c r="P172"/>
  <c r="P181" s="1"/>
  <c r="N198"/>
  <c r="M16" i="8"/>
  <c r="M25" s="1"/>
  <c r="P94"/>
  <c r="N120"/>
  <c r="M172"/>
  <c r="C42" i="1"/>
  <c r="C51" s="1"/>
  <c r="C42" i="8"/>
  <c r="C51" s="1"/>
  <c r="N229" i="1"/>
  <c r="P230"/>
  <c r="N219" i="8"/>
  <c r="M226"/>
  <c r="N227"/>
  <c r="N226" i="1"/>
  <c r="P227"/>
  <c r="N231"/>
  <c r="P227" i="8"/>
  <c r="M230"/>
  <c r="N231"/>
  <c r="N222" i="1"/>
  <c r="Q192" i="7"/>
  <c r="Q192" i="4"/>
  <c r="Q192" i="5"/>
  <c r="N225" i="8"/>
  <c r="P226"/>
  <c r="M229"/>
  <c r="N230"/>
  <c r="P231"/>
  <c r="Q192" i="6"/>
  <c r="Q192" i="2"/>
  <c r="N217" i="8"/>
  <c r="P141" i="1"/>
  <c r="Q166" i="6"/>
  <c r="Q166" i="2"/>
  <c r="M218" i="8"/>
  <c r="P217"/>
  <c r="P66"/>
  <c r="M139"/>
  <c r="P141"/>
  <c r="M144"/>
  <c r="P153"/>
  <c r="M148" i="1"/>
  <c r="N149"/>
  <c r="P151"/>
  <c r="P139" i="8"/>
  <c r="P144"/>
  <c r="M148"/>
  <c r="N149"/>
  <c r="C75"/>
  <c r="N139" i="1"/>
  <c r="N144"/>
  <c r="N62"/>
  <c r="P63"/>
  <c r="P147"/>
  <c r="Q114" i="7"/>
  <c r="N151" i="1"/>
  <c r="Q196" i="7"/>
  <c r="Q196" i="4"/>
  <c r="N141" i="1"/>
  <c r="Q196" i="6"/>
  <c r="Q114" i="5"/>
  <c r="Q114" i="4"/>
  <c r="Q196" i="2"/>
  <c r="Q114" i="6"/>
  <c r="Q114" i="2"/>
  <c r="M147" i="1"/>
  <c r="P147" i="8"/>
  <c r="N151"/>
  <c r="P152"/>
  <c r="Q196" i="5"/>
  <c r="D70" i="1"/>
  <c r="D75"/>
  <c r="D61" i="8"/>
  <c r="P144" i="1"/>
  <c r="D73"/>
  <c r="N61"/>
  <c r="P69"/>
  <c r="M71"/>
  <c r="N73"/>
  <c r="P74"/>
  <c r="N140"/>
  <c r="N140" i="8"/>
  <c r="Q170" i="4"/>
  <c r="P140" i="1"/>
  <c r="P140" i="8"/>
  <c r="Q170" i="6"/>
  <c r="Q88" i="4"/>
  <c r="Q170" i="2"/>
  <c r="Q89" i="7"/>
  <c r="Q170"/>
  <c r="M140" i="1"/>
  <c r="Q88" i="6"/>
  <c r="Q88" i="2"/>
  <c r="Q90" s="1"/>
  <c r="D71" i="8"/>
  <c r="P69"/>
  <c r="M71"/>
  <c r="N73"/>
  <c r="D75"/>
  <c r="M62"/>
  <c r="N63"/>
  <c r="C71"/>
  <c r="D69" i="1"/>
  <c r="Q36" i="7"/>
  <c r="Q36" i="2"/>
  <c r="D62" i="1"/>
  <c r="D71"/>
  <c r="P71"/>
  <c r="N75"/>
  <c r="N69" i="8"/>
  <c r="P70"/>
  <c r="M73"/>
  <c r="N74"/>
  <c r="P75"/>
  <c r="Q36" i="6"/>
  <c r="Q38" s="1"/>
  <c r="Q36" i="5"/>
  <c r="O144"/>
  <c r="Q144" s="1"/>
  <c r="Q36" i="4"/>
  <c r="D62" i="8"/>
  <c r="Q169" i="4"/>
  <c r="Q172" s="1"/>
  <c r="Q195"/>
  <c r="Q169" i="2"/>
  <c r="D63" i="1"/>
  <c r="M61" i="8"/>
  <c r="N62"/>
  <c r="P63"/>
  <c r="Q39" i="7"/>
  <c r="Q42" s="1"/>
  <c r="O65" i="4"/>
  <c r="Q65" s="1"/>
  <c r="O75"/>
  <c r="Q75" s="1"/>
  <c r="D61" i="1"/>
  <c r="D66"/>
  <c r="E71" i="4"/>
  <c r="Q195" i="7"/>
  <c r="Q13" i="6"/>
  <c r="Q16" s="1"/>
  <c r="Q91"/>
  <c r="Q94" s="1"/>
  <c r="Q195"/>
  <c r="Q13" i="5"/>
  <c r="Q16" s="1"/>
  <c r="Q39"/>
  <c r="Q42" s="1"/>
  <c r="Q195"/>
  <c r="O62"/>
  <c r="N144" i="8"/>
  <c r="N139"/>
  <c r="N61"/>
  <c r="Q13" i="2"/>
  <c r="Q16" s="1"/>
  <c r="D63" i="8"/>
  <c r="N221" i="1"/>
  <c r="P221" i="8"/>
  <c r="M143" i="1"/>
  <c r="M143" i="8"/>
  <c r="N143" i="1"/>
  <c r="N143" i="8"/>
  <c r="N65"/>
  <c r="P65"/>
  <c r="O61" i="7"/>
  <c r="Q61" s="1"/>
  <c r="O151" i="6"/>
  <c r="O148" i="7"/>
  <c r="Q148" s="1"/>
  <c r="O153"/>
  <c r="Q153" s="1"/>
  <c r="O219"/>
  <c r="O225"/>
  <c r="O230"/>
  <c r="Q230" s="1"/>
  <c r="O69" i="5"/>
  <c r="O74"/>
  <c r="Q74" s="1"/>
  <c r="O227" i="4"/>
  <c r="O75" i="7"/>
  <c r="Q75" s="1"/>
  <c r="O144" i="6"/>
  <c r="Q144" s="1"/>
  <c r="O227"/>
  <c r="O144" i="4"/>
  <c r="Q144" s="1"/>
  <c r="O218"/>
  <c r="P64" i="5"/>
  <c r="O116" i="6"/>
  <c r="E75"/>
  <c r="E62" i="5"/>
  <c r="E65"/>
  <c r="E73"/>
  <c r="E75" i="4"/>
  <c r="E75" i="2"/>
  <c r="O139" i="7"/>
  <c r="Q139" s="1"/>
  <c r="O221"/>
  <c r="O226"/>
  <c r="Q226" s="1"/>
  <c r="O231"/>
  <c r="Q231" s="1"/>
  <c r="O66" i="5"/>
  <c r="Q66" s="1"/>
  <c r="N64"/>
  <c r="N78" s="1"/>
  <c r="O218" i="6"/>
  <c r="O70" i="5"/>
  <c r="Q70" s="1"/>
  <c r="O140"/>
  <c r="O151"/>
  <c r="O227"/>
  <c r="M64" i="4"/>
  <c r="M78" s="1"/>
  <c r="O71"/>
  <c r="Q71" s="1"/>
  <c r="O140"/>
  <c r="P220"/>
  <c r="O231"/>
  <c r="Q231" s="1"/>
  <c r="O65" i="2"/>
  <c r="E69" i="5"/>
  <c r="P142" i="6"/>
  <c r="O152"/>
  <c r="Q152" s="1"/>
  <c r="O69" i="4"/>
  <c r="O69" i="2"/>
  <c r="O218" i="7"/>
  <c r="Q218" s="1"/>
  <c r="O62" i="6"/>
  <c r="O140"/>
  <c r="O147" i="5"/>
  <c r="O152"/>
  <c r="Q152" s="1"/>
  <c r="O218"/>
  <c r="O147" i="4"/>
  <c r="O152"/>
  <c r="Q152" s="1"/>
  <c r="O141" i="2"/>
  <c r="Q141" s="1"/>
  <c r="O152"/>
  <c r="Q152" s="1"/>
  <c r="O217"/>
  <c r="Q217" s="1"/>
  <c r="E63" i="7"/>
  <c r="E71"/>
  <c r="E12" i="6"/>
  <c r="E26" s="1"/>
  <c r="E38"/>
  <c r="E63"/>
  <c r="E66"/>
  <c r="E74"/>
  <c r="E71" i="2"/>
  <c r="P64" i="6"/>
  <c r="O75"/>
  <c r="Q75" s="1"/>
  <c r="O147"/>
  <c r="N64" i="4"/>
  <c r="N78" s="1"/>
  <c r="N220"/>
  <c r="D64" i="7"/>
  <c r="D78" s="1"/>
  <c r="E38" i="5"/>
  <c r="E61"/>
  <c r="O168" i="6"/>
  <c r="N220"/>
  <c r="N142" i="5"/>
  <c r="N220"/>
  <c r="N234" s="1"/>
  <c r="Q13" i="4"/>
  <c r="Q16" s="1"/>
  <c r="N142"/>
  <c r="O149"/>
  <c r="Q149" s="1"/>
  <c r="O73" i="2"/>
  <c r="O149"/>
  <c r="Q149" s="1"/>
  <c r="O221"/>
  <c r="O231"/>
  <c r="Q231" s="1"/>
  <c r="E75" i="7"/>
  <c r="E70" i="6"/>
  <c r="E74" i="5"/>
  <c r="O63" i="7"/>
  <c r="Q63" s="1"/>
  <c r="O141"/>
  <c r="Q141" s="1"/>
  <c r="O152"/>
  <c r="Q152" s="1"/>
  <c r="O12" i="6"/>
  <c r="O66"/>
  <c r="Q66" s="1"/>
  <c r="O143"/>
  <c r="O148"/>
  <c r="Q148" s="1"/>
  <c r="Q203"/>
  <c r="Q206" s="1"/>
  <c r="O219"/>
  <c r="O230"/>
  <c r="Q230" s="1"/>
  <c r="O148" i="5"/>
  <c r="Q148" s="1"/>
  <c r="O219"/>
  <c r="O226"/>
  <c r="Q226" s="1"/>
  <c r="O231"/>
  <c r="Q231" s="1"/>
  <c r="O73" i="4"/>
  <c r="O71" i="2"/>
  <c r="Q71" s="1"/>
  <c r="O225"/>
  <c r="E71" i="6"/>
  <c r="E38" i="4"/>
  <c r="E61"/>
  <c r="E63"/>
  <c r="O73" i="7"/>
  <c r="Q121" i="6"/>
  <c r="Q124" s="1"/>
  <c r="Q173"/>
  <c r="Q199"/>
  <c r="M142" i="5"/>
  <c r="O61" i="4"/>
  <c r="Q61" s="1"/>
  <c r="P64"/>
  <c r="M142"/>
  <c r="O168"/>
  <c r="O230"/>
  <c r="Q230" s="1"/>
  <c r="O61" i="2"/>
  <c r="Q61" s="1"/>
  <c r="N220"/>
  <c r="O229"/>
  <c r="E70" i="5"/>
  <c r="E12" i="2"/>
  <c r="E61"/>
  <c r="E63"/>
  <c r="E74"/>
  <c r="O69" i="7"/>
  <c r="O229"/>
  <c r="N64" i="6"/>
  <c r="Q95"/>
  <c r="Q98" s="1"/>
  <c r="M142"/>
  <c r="O194"/>
  <c r="O208" s="1"/>
  <c r="M220"/>
  <c r="O12" i="5"/>
  <c r="M64"/>
  <c r="M78" s="1"/>
  <c r="Q12" i="4"/>
  <c r="N64" i="2"/>
  <c r="N78" s="1"/>
  <c r="P220"/>
  <c r="D64" i="5"/>
  <c r="E66"/>
  <c r="E70" i="4"/>
  <c r="O71" i="7"/>
  <c r="Q71" s="1"/>
  <c r="O144"/>
  <c r="Q144" s="1"/>
  <c r="O149"/>
  <c r="Q149" s="1"/>
  <c r="O222"/>
  <c r="O63" i="6"/>
  <c r="Q63" s="1"/>
  <c r="O74"/>
  <c r="Q74" s="1"/>
  <c r="O226"/>
  <c r="Q226" s="1"/>
  <c r="O231"/>
  <c r="Q231" s="1"/>
  <c r="O73" i="5"/>
  <c r="O149"/>
  <c r="Q149" s="1"/>
  <c r="O151" i="4"/>
  <c r="O219"/>
  <c r="P64" i="2"/>
  <c r="P78" s="1"/>
  <c r="O140"/>
  <c r="N142"/>
  <c r="O153"/>
  <c r="Q153" s="1"/>
  <c r="Q195"/>
  <c r="O227"/>
  <c r="E65" i="7"/>
  <c r="E73"/>
  <c r="C64"/>
  <c r="C78" s="1"/>
  <c r="E61"/>
  <c r="E69"/>
  <c r="O12"/>
  <c r="O26" s="1"/>
  <c r="Q117" i="5"/>
  <c r="E12" i="7"/>
  <c r="E38"/>
  <c r="E12" i="5"/>
  <c r="E26" s="1"/>
  <c r="E12" i="4"/>
  <c r="C64"/>
  <c r="D64" i="2"/>
  <c r="D78" s="1"/>
  <c r="E66"/>
  <c r="Q9" i="7"/>
  <c r="Q12" s="1"/>
  <c r="Q91"/>
  <c r="Q125"/>
  <c r="Q128" s="1"/>
  <c r="N220"/>
  <c r="M220"/>
  <c r="Q113" i="6"/>
  <c r="Q117"/>
  <c r="O139"/>
  <c r="Q139" s="1"/>
  <c r="Q165"/>
  <c r="P220"/>
  <c r="P234" s="1"/>
  <c r="Q9" i="5"/>
  <c r="Q12" s="1"/>
  <c r="O61"/>
  <c r="Q61" s="1"/>
  <c r="Q91"/>
  <c r="Q94" s="1"/>
  <c r="P142"/>
  <c r="O230"/>
  <c r="Q230" s="1"/>
  <c r="O63" i="4"/>
  <c r="Q63" s="1"/>
  <c r="O116"/>
  <c r="Q125"/>
  <c r="Q128" s="1"/>
  <c r="P142"/>
  <c r="O12" i="2"/>
  <c r="O26" s="1"/>
  <c r="Q17"/>
  <c r="Q20" s="1"/>
  <c r="Q39"/>
  <c r="Q42" s="1"/>
  <c r="O75"/>
  <c r="Q75" s="1"/>
  <c r="Q91"/>
  <c r="Q94" s="1"/>
  <c r="Q95"/>
  <c r="Q98" s="1"/>
  <c r="Q125"/>
  <c r="Q128" s="1"/>
  <c r="P142" i="7"/>
  <c r="E62"/>
  <c r="E66"/>
  <c r="E70"/>
  <c r="E74"/>
  <c r="E71" i="5"/>
  <c r="E75"/>
  <c r="D64" i="4"/>
  <c r="E74"/>
  <c r="E62" i="2"/>
  <c r="O22" i="1"/>
  <c r="O48" i="8"/>
  <c r="Q48" s="1"/>
  <c r="O126"/>
  <c r="Q126" s="1"/>
  <c r="N64" i="7"/>
  <c r="Q13"/>
  <c r="Q16" s="1"/>
  <c r="O65"/>
  <c r="Q117"/>
  <c r="N142"/>
  <c r="O194"/>
  <c r="Q199"/>
  <c r="Q9" i="6"/>
  <c r="Q12" s="1"/>
  <c r="M64"/>
  <c r="O90"/>
  <c r="O90" i="5"/>
  <c r="O141"/>
  <c r="Q141" s="1"/>
  <c r="O143"/>
  <c r="Q39" i="4"/>
  <c r="Q42" s="1"/>
  <c r="Q43"/>
  <c r="Q46" s="1"/>
  <c r="Q91"/>
  <c r="Q94" s="1"/>
  <c r="Q117"/>
  <c r="O141"/>
  <c r="Q141" s="1"/>
  <c r="O143"/>
  <c r="O148"/>
  <c r="Q148" s="1"/>
  <c r="Q177"/>
  <c r="Q180" s="1"/>
  <c r="Q203"/>
  <c r="Q206" s="1"/>
  <c r="O226"/>
  <c r="Q226" s="1"/>
  <c r="Q9" i="2"/>
  <c r="Q12" s="1"/>
  <c r="Q43"/>
  <c r="Q46" s="1"/>
  <c r="O63"/>
  <c r="Q63" s="1"/>
  <c r="O148"/>
  <c r="Q148" s="1"/>
  <c r="O219"/>
  <c r="O222"/>
  <c r="O226"/>
  <c r="Q226" s="1"/>
  <c r="O230"/>
  <c r="Q230" s="1"/>
  <c r="O140" i="7"/>
  <c r="Q169"/>
  <c r="Q191"/>
  <c r="O217"/>
  <c r="Q217" s="1"/>
  <c r="O227"/>
  <c r="Q43" i="6"/>
  <c r="Q46" s="1"/>
  <c r="O70"/>
  <c r="Q70" s="1"/>
  <c r="O71"/>
  <c r="Q71" s="1"/>
  <c r="Q87"/>
  <c r="O222"/>
  <c r="O38" i="5"/>
  <c r="O52" s="1"/>
  <c r="Q43"/>
  <c r="Q46" s="1"/>
  <c r="O65"/>
  <c r="O116"/>
  <c r="Q121"/>
  <c r="Q124" s="1"/>
  <c r="O139"/>
  <c r="Q139" s="1"/>
  <c r="O153"/>
  <c r="Q153" s="1"/>
  <c r="Q169"/>
  <c r="Q172" s="1"/>
  <c r="Q181" s="1"/>
  <c r="W181" s="1"/>
  <c r="O222"/>
  <c r="O38" i="4"/>
  <c r="O52" s="1"/>
  <c r="O139"/>
  <c r="Q139" s="1"/>
  <c r="O153"/>
  <c r="Q153" s="1"/>
  <c r="O222"/>
  <c r="Q117" i="2"/>
  <c r="O144"/>
  <c r="Q144" s="1"/>
  <c r="E49" i="8"/>
  <c r="E49" i="1"/>
  <c r="E45"/>
  <c r="O36"/>
  <c r="O47" i="8"/>
  <c r="O114"/>
  <c r="O167"/>
  <c r="O203" i="1"/>
  <c r="O14"/>
  <c r="Q14" s="1"/>
  <c r="O118"/>
  <c r="O97" i="8"/>
  <c r="Q97" s="1"/>
  <c r="O123"/>
  <c r="Q123" s="1"/>
  <c r="O175"/>
  <c r="O201"/>
  <c r="N38"/>
  <c r="O35" i="1"/>
  <c r="Q35" s="1"/>
  <c r="O123"/>
  <c r="Q123" s="1"/>
  <c r="O191"/>
  <c r="Q191" s="1"/>
  <c r="E23"/>
  <c r="E44"/>
  <c r="D38" i="8"/>
  <c r="D52" s="1"/>
  <c r="P38" i="1"/>
  <c r="O44"/>
  <c r="Q44" s="1"/>
  <c r="O49"/>
  <c r="Q49" s="1"/>
  <c r="O195"/>
  <c r="O205"/>
  <c r="Q205" s="1"/>
  <c r="O44" i="8"/>
  <c r="Q44" s="1"/>
  <c r="O205"/>
  <c r="Q205" s="1"/>
  <c r="E36"/>
  <c r="E44"/>
  <c r="N38" i="1"/>
  <c r="N116"/>
  <c r="O100" i="8"/>
  <c r="Q100" s="1"/>
  <c r="N116"/>
  <c r="O101" i="1"/>
  <c r="Q101" s="1"/>
  <c r="O175"/>
  <c r="C74" i="8"/>
  <c r="E35"/>
  <c r="E40"/>
  <c r="E45"/>
  <c r="M62" i="1"/>
  <c r="N63"/>
  <c r="N69"/>
  <c r="P70"/>
  <c r="P75"/>
  <c r="O115"/>
  <c r="Q115" s="1"/>
  <c r="O126"/>
  <c r="Q126" s="1"/>
  <c r="O178"/>
  <c r="Q178" s="1"/>
  <c r="O17" i="8"/>
  <c r="M74"/>
  <c r="N75"/>
  <c r="O37"/>
  <c r="Q37" s="1"/>
  <c r="O49"/>
  <c r="Q49" s="1"/>
  <c r="O101"/>
  <c r="Q101" s="1"/>
  <c r="O166"/>
  <c r="O87" i="1"/>
  <c r="Q87" s="1"/>
  <c r="N219"/>
  <c r="P218" i="8"/>
  <c r="M222"/>
  <c r="N229"/>
  <c r="N232" s="1"/>
  <c r="O178"/>
  <c r="Q178" s="1"/>
  <c r="O179"/>
  <c r="Q179" s="1"/>
  <c r="M176" i="1"/>
  <c r="N194"/>
  <c r="C12"/>
  <c r="C26" s="1"/>
  <c r="E11"/>
  <c r="E19"/>
  <c r="C63"/>
  <c r="P61"/>
  <c r="M63"/>
  <c r="N66"/>
  <c r="M38"/>
  <c r="M52" s="1"/>
  <c r="P149"/>
  <c r="M152"/>
  <c r="N153"/>
  <c r="P116"/>
  <c r="N218"/>
  <c r="P219"/>
  <c r="N225"/>
  <c r="P226"/>
  <c r="P194"/>
  <c r="P208" s="1"/>
  <c r="O196"/>
  <c r="M147" i="8"/>
  <c r="N148"/>
  <c r="P149"/>
  <c r="M219"/>
  <c r="O174"/>
  <c r="Q174" s="1"/>
  <c r="P230"/>
  <c r="O195"/>
  <c r="N12" i="1"/>
  <c r="O99" i="8"/>
  <c r="D74" i="1"/>
  <c r="C63" i="8"/>
  <c r="E23"/>
  <c r="E48"/>
  <c r="N65" i="1"/>
  <c r="P66"/>
  <c r="N70"/>
  <c r="O19"/>
  <c r="Q19" s="1"/>
  <c r="P73"/>
  <c r="M75"/>
  <c r="M139"/>
  <c r="P143"/>
  <c r="N147"/>
  <c r="P148"/>
  <c r="M151"/>
  <c r="N152"/>
  <c r="P153"/>
  <c r="O127"/>
  <c r="Q127" s="1"/>
  <c r="N217"/>
  <c r="N168"/>
  <c r="O170"/>
  <c r="P225"/>
  <c r="M227"/>
  <c r="P231"/>
  <c r="O199"/>
  <c r="O9" i="8"/>
  <c r="Q9" s="1"/>
  <c r="P12"/>
  <c r="M65"/>
  <c r="N66"/>
  <c r="M70"/>
  <c r="N71"/>
  <c r="P73"/>
  <c r="M75"/>
  <c r="O40"/>
  <c r="Q40" s="1"/>
  <c r="P143"/>
  <c r="N147"/>
  <c r="M151"/>
  <c r="M152"/>
  <c r="N153"/>
  <c r="O115"/>
  <c r="Q115" s="1"/>
  <c r="O122"/>
  <c r="Q122" s="1"/>
  <c r="O127"/>
  <c r="Q127" s="1"/>
  <c r="N221"/>
  <c r="O170"/>
  <c r="O191"/>
  <c r="Q191" s="1"/>
  <c r="P194"/>
  <c r="P208" s="1"/>
  <c r="P90" i="1"/>
  <c r="C70" i="8"/>
  <c r="E19"/>
  <c r="M12" i="1"/>
  <c r="M26" s="1"/>
  <c r="O37"/>
  <c r="Q37" s="1"/>
  <c r="O40"/>
  <c r="Q40" s="1"/>
  <c r="O47"/>
  <c r="P139"/>
  <c r="O89"/>
  <c r="Q89" s="1"/>
  <c r="M144"/>
  <c r="N148"/>
  <c r="O99"/>
  <c r="P152"/>
  <c r="O114"/>
  <c r="O166"/>
  <c r="O193"/>
  <c r="P61" i="8"/>
  <c r="M63"/>
  <c r="M66"/>
  <c r="N70"/>
  <c r="P74"/>
  <c r="M38"/>
  <c r="M140"/>
  <c r="O95"/>
  <c r="P148"/>
  <c r="P151"/>
  <c r="O113"/>
  <c r="Q113" s="1"/>
  <c r="P222"/>
  <c r="P225"/>
  <c r="P229"/>
  <c r="E9" i="1"/>
  <c r="E17"/>
  <c r="E37"/>
  <c r="C66" i="8"/>
  <c r="C38"/>
  <c r="O10" i="1"/>
  <c r="Q10" s="1"/>
  <c r="O11"/>
  <c r="Q11" s="1"/>
  <c r="O43"/>
  <c r="O95"/>
  <c r="M116"/>
  <c r="M130" s="1"/>
  <c r="M168"/>
  <c r="O167"/>
  <c r="M194"/>
  <c r="O35" i="8"/>
  <c r="Q35" s="1"/>
  <c r="O91"/>
  <c r="N168"/>
  <c r="M227"/>
  <c r="M231"/>
  <c r="D65" i="1"/>
  <c r="E13"/>
  <c r="E10"/>
  <c r="D12"/>
  <c r="D26" s="1"/>
  <c r="E14"/>
  <c r="E18"/>
  <c r="E22"/>
  <c r="E24" s="1"/>
  <c r="E48"/>
  <c r="C62" i="8"/>
  <c r="E11"/>
  <c r="E39"/>
  <c r="E43"/>
  <c r="E47"/>
  <c r="P62" i="1"/>
  <c r="P65"/>
  <c r="O18"/>
  <c r="Q18" s="1"/>
  <c r="N71"/>
  <c r="N74"/>
  <c r="O23"/>
  <c r="Q23" s="1"/>
  <c r="O39"/>
  <c r="O45"/>
  <c r="Q45" s="1"/>
  <c r="O48"/>
  <c r="Q48" s="1"/>
  <c r="O91"/>
  <c r="O97"/>
  <c r="Q97" s="1"/>
  <c r="O122"/>
  <c r="Q122" s="1"/>
  <c r="P218"/>
  <c r="P221"/>
  <c r="O174"/>
  <c r="Q174" s="1"/>
  <c r="N227"/>
  <c r="N230"/>
  <c r="O179"/>
  <c r="Q179" s="1"/>
  <c r="O201"/>
  <c r="O13" i="8"/>
  <c r="P62"/>
  <c r="P38"/>
  <c r="O87"/>
  <c r="Q87" s="1"/>
  <c r="P90"/>
  <c r="O118"/>
  <c r="O199"/>
  <c r="O203"/>
  <c r="M61" i="1"/>
  <c r="M73"/>
  <c r="M141"/>
  <c r="M149"/>
  <c r="M153"/>
  <c r="M225"/>
  <c r="M69" i="8"/>
  <c r="M168"/>
  <c r="O165"/>
  <c r="Q165" s="1"/>
  <c r="M66" i="1"/>
  <c r="M70"/>
  <c r="M74"/>
  <c r="O88"/>
  <c r="M90"/>
  <c r="O92"/>
  <c r="Q92" s="1"/>
  <c r="O96"/>
  <c r="Q96" s="1"/>
  <c r="M98"/>
  <c r="O100"/>
  <c r="Q100" s="1"/>
  <c r="O192"/>
  <c r="O200"/>
  <c r="Q200" s="1"/>
  <c r="O204"/>
  <c r="Q204" s="1"/>
  <c r="M218"/>
  <c r="M222"/>
  <c r="M226"/>
  <c r="M230"/>
  <c r="O10" i="8"/>
  <c r="Q10" s="1"/>
  <c r="M12"/>
  <c r="M26" s="1"/>
  <c r="O14"/>
  <c r="Q14" s="1"/>
  <c r="O18"/>
  <c r="Q18" s="1"/>
  <c r="O22"/>
  <c r="N90"/>
  <c r="P116"/>
  <c r="P130" s="1"/>
  <c r="N218"/>
  <c r="O169"/>
  <c r="M217"/>
  <c r="M64" i="7"/>
  <c r="M78" s="1"/>
  <c r="Q39" i="6"/>
  <c r="Q42" s="1"/>
  <c r="M221" i="1"/>
  <c r="O89" i="8"/>
  <c r="M90"/>
  <c r="O9" i="1"/>
  <c r="P12"/>
  <c r="O13"/>
  <c r="O17"/>
  <c r="N90"/>
  <c r="O113"/>
  <c r="O117"/>
  <c r="O121"/>
  <c r="O125"/>
  <c r="O165"/>
  <c r="P168"/>
  <c r="O169"/>
  <c r="O173"/>
  <c r="O177"/>
  <c r="O11" i="8"/>
  <c r="N12"/>
  <c r="N26" s="1"/>
  <c r="O19"/>
  <c r="Q19" s="1"/>
  <c r="O23"/>
  <c r="Q23" s="1"/>
  <c r="O39"/>
  <c r="O43"/>
  <c r="O45"/>
  <c r="Q45" s="1"/>
  <c r="M116"/>
  <c r="M149"/>
  <c r="N152"/>
  <c r="N222"/>
  <c r="M176"/>
  <c r="O173"/>
  <c r="O193"/>
  <c r="M194"/>
  <c r="M221"/>
  <c r="Q37" i="7"/>
  <c r="O38"/>
  <c r="O52" s="1"/>
  <c r="Q125" i="6"/>
  <c r="Q128" s="1"/>
  <c r="M65" i="1"/>
  <c r="M69"/>
  <c r="M217"/>
  <c r="M229"/>
  <c r="M141" i="8"/>
  <c r="Q121" i="4"/>
  <c r="Q124" s="1"/>
  <c r="P71" i="8"/>
  <c r="O36"/>
  <c r="O117"/>
  <c r="O121"/>
  <c r="O125"/>
  <c r="O128" s="1"/>
  <c r="M153"/>
  <c r="P168"/>
  <c r="N226"/>
  <c r="O177"/>
  <c r="O180" s="1"/>
  <c r="O192"/>
  <c r="N194"/>
  <c r="O196"/>
  <c r="O200"/>
  <c r="Q200" s="1"/>
  <c r="O204"/>
  <c r="Q204" s="1"/>
  <c r="M225"/>
  <c r="Q123" i="7"/>
  <c r="O88" i="8"/>
  <c r="O92"/>
  <c r="Q92" s="1"/>
  <c r="O96"/>
  <c r="Q96" s="1"/>
  <c r="M98"/>
  <c r="N141"/>
  <c r="P219"/>
  <c r="P64" i="7"/>
  <c r="M142"/>
  <c r="M156" s="1"/>
  <c r="O141" i="6"/>
  <c r="Q141" s="1"/>
  <c r="O149"/>
  <c r="Q149" s="1"/>
  <c r="O153"/>
  <c r="Q153" s="1"/>
  <c r="P220" i="5"/>
  <c r="O62" i="7"/>
  <c r="O66"/>
  <c r="Q66" s="1"/>
  <c r="O70"/>
  <c r="Q70" s="1"/>
  <c r="O74"/>
  <c r="Q74" s="1"/>
  <c r="Q168"/>
  <c r="P220"/>
  <c r="Q17" i="4"/>
  <c r="Q20" s="1"/>
  <c r="O143" i="7"/>
  <c r="O147"/>
  <c r="O151"/>
  <c r="O229" i="6"/>
  <c r="O38"/>
  <c r="O61"/>
  <c r="O65"/>
  <c r="O69"/>
  <c r="O73"/>
  <c r="O76" s="1"/>
  <c r="N142"/>
  <c r="N156" s="1"/>
  <c r="O225"/>
  <c r="O116" i="7"/>
  <c r="O130" s="1"/>
  <c r="Q169" i="6"/>
  <c r="M220" i="5"/>
  <c r="M234" s="1"/>
  <c r="O217"/>
  <c r="O221"/>
  <c r="O225"/>
  <c r="O229"/>
  <c r="O232" s="1"/>
  <c r="Q201" i="4"/>
  <c r="O63" i="5"/>
  <c r="Q63" s="1"/>
  <c r="O71"/>
  <c r="Q71" s="1"/>
  <c r="O75"/>
  <c r="Q75" s="1"/>
  <c r="Q168"/>
  <c r="O62" i="4"/>
  <c r="O66"/>
  <c r="Q66" s="1"/>
  <c r="O70"/>
  <c r="Q70" s="1"/>
  <c r="O74"/>
  <c r="Q74" s="1"/>
  <c r="O90"/>
  <c r="O217" i="6"/>
  <c r="O221"/>
  <c r="O194" i="5"/>
  <c r="O12" i="4"/>
  <c r="M220"/>
  <c r="O217"/>
  <c r="O221"/>
  <c r="O225"/>
  <c r="O229"/>
  <c r="Q191" i="2"/>
  <c r="O194"/>
  <c r="O194" i="4"/>
  <c r="O208" s="1"/>
  <c r="P142" i="2"/>
  <c r="P156" s="1"/>
  <c r="O38"/>
  <c r="O52" s="1"/>
  <c r="O90"/>
  <c r="M142"/>
  <c r="O139"/>
  <c r="O143"/>
  <c r="O147"/>
  <c r="O151"/>
  <c r="M220"/>
  <c r="O218"/>
  <c r="M64"/>
  <c r="O62"/>
  <c r="O66"/>
  <c r="Q66" s="1"/>
  <c r="O70"/>
  <c r="Q70" s="1"/>
  <c r="O74"/>
  <c r="Q74" s="1"/>
  <c r="O116"/>
  <c r="O168"/>
  <c r="E22" i="8"/>
  <c r="E24" s="1"/>
  <c r="D74"/>
  <c r="E35" i="1"/>
  <c r="C38"/>
  <c r="C52" s="1"/>
  <c r="C75"/>
  <c r="E18" i="8"/>
  <c r="D70"/>
  <c r="C73"/>
  <c r="E9"/>
  <c r="C61"/>
  <c r="D38" i="1"/>
  <c r="E40"/>
  <c r="E47"/>
  <c r="E50" s="1"/>
  <c r="C71"/>
  <c r="E14" i="8"/>
  <c r="D66"/>
  <c r="E17"/>
  <c r="C69"/>
  <c r="E39" i="1"/>
  <c r="E36"/>
  <c r="E43"/>
  <c r="E13" i="8"/>
  <c r="C65"/>
  <c r="C62" i="1"/>
  <c r="C66"/>
  <c r="C70"/>
  <c r="C74"/>
  <c r="E10" i="8"/>
  <c r="C12"/>
  <c r="C26" s="1"/>
  <c r="D65"/>
  <c r="D69"/>
  <c r="D73"/>
  <c r="D76" s="1"/>
  <c r="C64" i="6"/>
  <c r="C78" s="1"/>
  <c r="E61"/>
  <c r="E65" i="4"/>
  <c r="E69" i="2"/>
  <c r="C61" i="1"/>
  <c r="C65"/>
  <c r="C69"/>
  <c r="C73"/>
  <c r="D12" i="8"/>
  <c r="D26" s="1"/>
  <c r="E37"/>
  <c r="D64" i="6"/>
  <c r="E73"/>
  <c r="E76" s="1"/>
  <c r="E38" i="2"/>
  <c r="E65"/>
  <c r="E65" i="6"/>
  <c r="E69" i="4"/>
  <c r="E73" i="2"/>
  <c r="E76" s="1"/>
  <c r="E62" i="6"/>
  <c r="E69"/>
  <c r="C64" i="5"/>
  <c r="C78" s="1"/>
  <c r="E63"/>
  <c r="E66" i="4"/>
  <c r="E73"/>
  <c r="E76" s="1"/>
  <c r="C64" i="2"/>
  <c r="C78" s="1"/>
  <c r="E70"/>
  <c r="E62" i="4"/>
  <c r="O52" i="6" l="1"/>
  <c r="N104" i="8"/>
  <c r="N234" i="2"/>
  <c r="M156" i="4"/>
  <c r="O207" i="5"/>
  <c r="C25" i="1"/>
  <c r="M233" i="7"/>
  <c r="O129" i="6"/>
  <c r="O154" i="2"/>
  <c r="O104" i="4"/>
  <c r="O232" i="6"/>
  <c r="M104" i="1"/>
  <c r="M52" i="8"/>
  <c r="D78" i="4"/>
  <c r="O208" i="5"/>
  <c r="P104" i="1"/>
  <c r="Q25" i="7"/>
  <c r="M234"/>
  <c r="P78" i="6"/>
  <c r="Q25"/>
  <c r="N129" i="8"/>
  <c r="N181" i="1"/>
  <c r="N233" i="7"/>
  <c r="M25" i="1"/>
  <c r="C76" i="8"/>
  <c r="M234" i="2"/>
  <c r="O232" i="4"/>
  <c r="M234"/>
  <c r="P234" i="5"/>
  <c r="O42" i="8"/>
  <c r="P182" i="1"/>
  <c r="P52" i="8"/>
  <c r="M208" i="1"/>
  <c r="P76"/>
  <c r="P130"/>
  <c r="N208"/>
  <c r="O130" i="5"/>
  <c r="Q51" i="4"/>
  <c r="O104" i="6"/>
  <c r="O208" i="7"/>
  <c r="O130" i="4"/>
  <c r="Q103" i="5"/>
  <c r="W103" s="1"/>
  <c r="E52" i="7"/>
  <c r="M234" i="6"/>
  <c r="N78"/>
  <c r="O182" i="4"/>
  <c r="M156" i="5"/>
  <c r="Q25"/>
  <c r="P103" i="8"/>
  <c r="E51" i="4"/>
  <c r="C25" i="8"/>
  <c r="O103" i="2"/>
  <c r="N181" i="8"/>
  <c r="P207" i="1"/>
  <c r="O129" i="2"/>
  <c r="E25" i="4"/>
  <c r="O129" i="5"/>
  <c r="D78" i="6"/>
  <c r="O26" i="4"/>
  <c r="N208" i="8"/>
  <c r="P182"/>
  <c r="M130"/>
  <c r="P26" i="1"/>
  <c r="M76"/>
  <c r="N182" i="8"/>
  <c r="P154"/>
  <c r="P76"/>
  <c r="N52" i="1"/>
  <c r="N52" i="8"/>
  <c r="M78" i="6"/>
  <c r="E26" i="7"/>
  <c r="N156" i="2"/>
  <c r="N156" i="5"/>
  <c r="E52"/>
  <c r="N51" i="1"/>
  <c r="M155" i="6"/>
  <c r="P51" i="8"/>
  <c r="E51" i="5"/>
  <c r="N155"/>
  <c r="M77" i="2"/>
  <c r="N77" i="6"/>
  <c r="N77" i="7"/>
  <c r="M78" i="2"/>
  <c r="O104"/>
  <c r="O154" i="7"/>
  <c r="P234"/>
  <c r="M232" i="1"/>
  <c r="N104"/>
  <c r="P104" i="8"/>
  <c r="N130"/>
  <c r="P52" i="1"/>
  <c r="Q103" i="4"/>
  <c r="Q26" i="6"/>
  <c r="P156" i="7"/>
  <c r="N234"/>
  <c r="D78" i="5"/>
  <c r="E26" i="2"/>
  <c r="P78" i="4"/>
  <c r="N234" i="6"/>
  <c r="P234" i="4"/>
  <c r="P25" i="1"/>
  <c r="O181" i="6"/>
  <c r="P233" i="7"/>
  <c r="N25" i="1"/>
  <c r="M155" i="2"/>
  <c r="M233" i="6"/>
  <c r="P77" i="5"/>
  <c r="P77" i="4"/>
  <c r="P233" i="6"/>
  <c r="P103" i="1"/>
  <c r="P77" i="2"/>
  <c r="M182" i="8"/>
  <c r="O51" i="5"/>
  <c r="D77" i="7"/>
  <c r="P233" i="4"/>
  <c r="N51" i="8"/>
  <c r="C76" i="1"/>
  <c r="M154" i="8"/>
  <c r="E76" i="7"/>
  <c r="M103" i="1"/>
  <c r="M155" i="4"/>
  <c r="N155" i="2"/>
  <c r="M233" i="5"/>
  <c r="M155" i="7"/>
  <c r="Q22" i="8"/>
  <c r="Q24" s="1"/>
  <c r="O24"/>
  <c r="P232"/>
  <c r="Q99"/>
  <c r="Q102" s="1"/>
  <c r="O102"/>
  <c r="Q182" i="5"/>
  <c r="W182" s="1"/>
  <c r="O128" i="1"/>
  <c r="E50" i="8"/>
  <c r="M182" i="1"/>
  <c r="M154"/>
  <c r="P156" i="4"/>
  <c r="Q26" i="5"/>
  <c r="E26" i="4"/>
  <c r="O26" i="6"/>
  <c r="N156" i="4"/>
  <c r="P156" i="6"/>
  <c r="Q151"/>
  <c r="Q154" s="1"/>
  <c r="O154"/>
  <c r="Q52"/>
  <c r="M232" i="8"/>
  <c r="M181"/>
  <c r="N207" i="1"/>
  <c r="O181" i="7"/>
  <c r="O182"/>
  <c r="E51" i="6"/>
  <c r="O207" i="2"/>
  <c r="O25" i="5"/>
  <c r="M51" i="8"/>
  <c r="N103" i="1"/>
  <c r="E25" i="6"/>
  <c r="O103"/>
  <c r="O208" i="2"/>
  <c r="N77"/>
  <c r="M155" i="5"/>
  <c r="P77" i="6"/>
  <c r="N156" i="7"/>
  <c r="M208" i="8"/>
  <c r="P26"/>
  <c r="N26" i="1"/>
  <c r="Q51" i="5"/>
  <c r="Q103" i="6"/>
  <c r="O130" i="2"/>
  <c r="O25" i="4"/>
  <c r="P156" i="5"/>
  <c r="E52" i="2"/>
  <c r="E51" i="7"/>
  <c r="P233" i="2"/>
  <c r="N155" i="4"/>
  <c r="O130" i="6"/>
  <c r="M207" i="1"/>
  <c r="C77" i="7"/>
  <c r="Q47" i="1"/>
  <c r="Q50" s="1"/>
  <c r="O50"/>
  <c r="M104" i="8"/>
  <c r="Q203"/>
  <c r="Q206" s="1"/>
  <c r="O206"/>
  <c r="Q99" i="1"/>
  <c r="Q102" s="1"/>
  <c r="O102"/>
  <c r="O50" i="8"/>
  <c r="O104" i="5"/>
  <c r="Q73"/>
  <c r="Q76" s="1"/>
  <c r="O76"/>
  <c r="P234" i="2"/>
  <c r="E52" i="4"/>
  <c r="Q73"/>
  <c r="Q76" s="1"/>
  <c r="O76"/>
  <c r="N234"/>
  <c r="O154" i="5"/>
  <c r="E76"/>
  <c r="N76" i="8"/>
  <c r="Q104" i="2"/>
  <c r="N232" i="1"/>
  <c r="D25"/>
  <c r="D25" i="8"/>
  <c r="P155" i="7"/>
  <c r="M129" i="8"/>
  <c r="N207"/>
  <c r="P25"/>
  <c r="E25" i="2"/>
  <c r="E25" i="7"/>
  <c r="W206" i="2"/>
  <c r="P78" i="5"/>
  <c r="M77" i="7"/>
  <c r="M181" i="1"/>
  <c r="O25" i="2"/>
  <c r="O207" i="7"/>
  <c r="O182" i="2"/>
  <c r="O181" i="4"/>
  <c r="Q25"/>
  <c r="P155" i="6"/>
  <c r="M156" i="2"/>
  <c r="O129" i="4"/>
  <c r="O182" i="6"/>
  <c r="N78" i="7"/>
  <c r="P181" i="8"/>
  <c r="N182" i="1"/>
  <c r="C77" i="2"/>
  <c r="D77" i="6"/>
  <c r="Q203" i="1"/>
  <c r="Q206" s="1"/>
  <c r="O206"/>
  <c r="W180" i="4"/>
  <c r="Q22" i="1"/>
  <c r="Q24" s="1"/>
  <c r="O24"/>
  <c r="Q229" i="2"/>
  <c r="Q232" s="1"/>
  <c r="O232"/>
  <c r="Q73" i="7"/>
  <c r="Q76" s="1"/>
  <c r="O76"/>
  <c r="Q73" i="2"/>
  <c r="Q76" s="1"/>
  <c r="O76"/>
  <c r="N154" i="8"/>
  <c r="N154" i="1"/>
  <c r="P154"/>
  <c r="P232"/>
  <c r="Q51" i="2"/>
  <c r="P129" i="8"/>
  <c r="N130" i="1"/>
  <c r="O51" i="4"/>
  <c r="P155"/>
  <c r="O26" i="5"/>
  <c r="W102" i="7"/>
  <c r="C78" i="4"/>
  <c r="C52" i="8"/>
  <c r="O51" i="7"/>
  <c r="P129" i="1"/>
  <c r="E52" i="6"/>
  <c r="D52" i="1"/>
  <c r="O180"/>
  <c r="Q26" i="2"/>
  <c r="Q151" i="4"/>
  <c r="Q154" s="1"/>
  <c r="O154"/>
  <c r="Q26"/>
  <c r="Q229" i="7"/>
  <c r="Q232" s="1"/>
  <c r="O232"/>
  <c r="Q25" i="2"/>
  <c r="M76" i="8"/>
  <c r="N76" i="1"/>
  <c r="D76"/>
  <c r="M103" i="8"/>
  <c r="N233" i="2"/>
  <c r="Q103"/>
  <c r="N233" i="4"/>
  <c r="P233" i="5"/>
  <c r="M156" i="6"/>
  <c r="O103" i="7"/>
  <c r="Q26"/>
  <c r="O103" i="4"/>
  <c r="Q51" i="6"/>
  <c r="O25"/>
  <c r="P78" i="7"/>
  <c r="D77" i="2"/>
  <c r="N155" i="6"/>
  <c r="Q51" i="7"/>
  <c r="M51" i="1"/>
  <c r="Q202" i="7"/>
  <c r="Q202" i="6"/>
  <c r="W202" s="1"/>
  <c r="Q176" i="4"/>
  <c r="Q182" s="1"/>
  <c r="W182" s="1"/>
  <c r="Q202" i="2"/>
  <c r="W202" s="1"/>
  <c r="Q176"/>
  <c r="Q194" i="6"/>
  <c r="Q227" i="2"/>
  <c r="Q167" i="1"/>
  <c r="Q175"/>
  <c r="Q201" i="8"/>
  <c r="Q167"/>
  <c r="Q219" i="2"/>
  <c r="Q219" i="5"/>
  <c r="Q227" i="6"/>
  <c r="Q219" i="7"/>
  <c r="Q220" s="1"/>
  <c r="Q219" i="4"/>
  <c r="Q227"/>
  <c r="Q193" i="1"/>
  <c r="Q175" i="8"/>
  <c r="Q176" i="6"/>
  <c r="Q201" i="1"/>
  <c r="Q227" i="7"/>
  <c r="Q219" i="6"/>
  <c r="Q227" i="5"/>
  <c r="Q194"/>
  <c r="Q202"/>
  <c r="E72" i="6"/>
  <c r="E77" s="1"/>
  <c r="C72" i="8"/>
  <c r="O228" i="6"/>
  <c r="O120" i="1"/>
  <c r="E20" i="8"/>
  <c r="O20" i="1"/>
  <c r="P228" i="8"/>
  <c r="E46"/>
  <c r="O228" i="4"/>
  <c r="P228" i="1"/>
  <c r="E46"/>
  <c r="O72" i="6"/>
  <c r="O77" s="1"/>
  <c r="O150" i="7"/>
  <c r="O150" i="2"/>
  <c r="O228" i="5"/>
  <c r="O124" i="8"/>
  <c r="M72" i="1"/>
  <c r="N228"/>
  <c r="O72" i="7"/>
  <c r="E72" i="2"/>
  <c r="E77" s="1"/>
  <c r="E72" i="4"/>
  <c r="E77" s="1"/>
  <c r="O176" i="8"/>
  <c r="N72" i="1"/>
  <c r="D72" i="8"/>
  <c r="O176" i="1"/>
  <c r="O146" i="5"/>
  <c r="O150"/>
  <c r="O150" i="6"/>
  <c r="Q202" i="4"/>
  <c r="O124" i="1"/>
  <c r="E72" i="7"/>
  <c r="E77" s="1"/>
  <c r="Q225" i="2"/>
  <c r="O228"/>
  <c r="O150" i="4"/>
  <c r="Q225" i="7"/>
  <c r="O228"/>
  <c r="Q124"/>
  <c r="O72" i="5"/>
  <c r="M228" i="8"/>
  <c r="E72" i="5"/>
  <c r="E77" s="1"/>
  <c r="N228" i="8"/>
  <c r="C72" i="1"/>
  <c r="O46" i="8"/>
  <c r="O72" i="2"/>
  <c r="O77" s="1"/>
  <c r="P72" i="8"/>
  <c r="P150"/>
  <c r="Q95"/>
  <c r="Q98" s="1"/>
  <c r="O98"/>
  <c r="M72"/>
  <c r="Q199"/>
  <c r="O202"/>
  <c r="Q95" i="1"/>
  <c r="Q98" s="1"/>
  <c r="O98"/>
  <c r="Q199"/>
  <c r="O202"/>
  <c r="M150" i="8"/>
  <c r="Q17"/>
  <c r="Q20" s="1"/>
  <c r="O20"/>
  <c r="O72" i="4"/>
  <c r="O77" s="1"/>
  <c r="D72" i="1"/>
  <c r="M150"/>
  <c r="P150"/>
  <c r="M228"/>
  <c r="Q43"/>
  <c r="Q46" s="1"/>
  <c r="O46"/>
  <c r="E20"/>
  <c r="N150" i="8"/>
  <c r="N150" i="1"/>
  <c r="N72" i="8"/>
  <c r="P72" i="1"/>
  <c r="Q168" i="6"/>
  <c r="Q198" i="7"/>
  <c r="Q207" s="1"/>
  <c r="O224" i="5"/>
  <c r="O233" s="1"/>
  <c r="Q147"/>
  <c r="Q150" s="1"/>
  <c r="Q90" i="6"/>
  <c r="Q104" s="1"/>
  <c r="Q147"/>
  <c r="Q150" s="1"/>
  <c r="O146" i="4"/>
  <c r="O155" s="1"/>
  <c r="Q120" i="7"/>
  <c r="Q147" i="4"/>
  <c r="Q150" s="1"/>
  <c r="Q69" i="7"/>
  <c r="Q72" s="1"/>
  <c r="P224" i="1"/>
  <c r="Q69" i="2"/>
  <c r="Q72" s="1"/>
  <c r="Q120" i="6"/>
  <c r="Q129" s="1"/>
  <c r="Q69" i="4"/>
  <c r="Q72" s="1"/>
  <c r="Q77" s="1"/>
  <c r="Q69" i="5"/>
  <c r="Q72" s="1"/>
  <c r="Q172" i="6"/>
  <c r="Q181" s="1"/>
  <c r="Q118" i="1"/>
  <c r="Q118" i="8"/>
  <c r="P68"/>
  <c r="P77" s="1"/>
  <c r="C68" i="1"/>
  <c r="C77" s="1"/>
  <c r="M146" i="8"/>
  <c r="O224" i="4"/>
  <c r="O219" i="1"/>
  <c r="P146"/>
  <c r="O219" i="8"/>
  <c r="O120"/>
  <c r="O129" s="1"/>
  <c r="M224"/>
  <c r="M68" i="1"/>
  <c r="N68" i="8"/>
  <c r="Q120" i="2"/>
  <c r="Q129" s="1"/>
  <c r="O146"/>
  <c r="O155" s="1"/>
  <c r="M224" i="1"/>
  <c r="O172" i="8"/>
  <c r="O42" i="1"/>
  <c r="O146" i="7"/>
  <c r="O155" s="1"/>
  <c r="Q172"/>
  <c r="Q181" s="1"/>
  <c r="W181" s="1"/>
  <c r="O226" i="1"/>
  <c r="Q226" s="1"/>
  <c r="Q198" i="6"/>
  <c r="Q207" s="1"/>
  <c r="O231" i="1"/>
  <c r="Q231" s="1"/>
  <c r="O147"/>
  <c r="Q120" i="5"/>
  <c r="Q129" s="1"/>
  <c r="Q198" i="2"/>
  <c r="Q198" i="5"/>
  <c r="Q207" s="1"/>
  <c r="O230" i="8"/>
  <c r="Q230" s="1"/>
  <c r="D68"/>
  <c r="D77" s="1"/>
  <c r="O172" i="1"/>
  <c r="E42" i="8"/>
  <c r="E51" s="1"/>
  <c r="N146"/>
  <c r="P224"/>
  <c r="O227"/>
  <c r="O224" i="6"/>
  <c r="O233" s="1"/>
  <c r="N146" i="1"/>
  <c r="Q172" i="2"/>
  <c r="E16" i="8"/>
  <c r="E42" i="1"/>
  <c r="Q198" i="4"/>
  <c r="Q120"/>
  <c r="Q129" s="1"/>
  <c r="O146" i="6"/>
  <c r="O155" s="1"/>
  <c r="O224" i="2"/>
  <c r="O224" i="7"/>
  <c r="W172" i="5"/>
  <c r="Q94" i="7"/>
  <c r="Q104" s="1"/>
  <c r="W104" s="1"/>
  <c r="W172" i="4"/>
  <c r="O73" i="8"/>
  <c r="W94" i="5"/>
  <c r="C68" i="8"/>
  <c r="C77" s="1"/>
  <c r="P146"/>
  <c r="O198"/>
  <c r="N224" i="1"/>
  <c r="P68"/>
  <c r="N224" i="8"/>
  <c r="N233" s="1"/>
  <c r="D68" i="1"/>
  <c r="O222"/>
  <c r="Q222" s="1"/>
  <c r="O94" i="8"/>
  <c r="N68" i="1"/>
  <c r="M68" i="8"/>
  <c r="O16" i="1"/>
  <c r="O16" i="8"/>
  <c r="O94" i="1"/>
  <c r="E16"/>
  <c r="E25" s="1"/>
  <c r="O198"/>
  <c r="M146"/>
  <c r="Q194" i="2"/>
  <c r="Q208" s="1"/>
  <c r="W208" s="1"/>
  <c r="N220" i="8"/>
  <c r="O231"/>
  <c r="Q231" s="1"/>
  <c r="Q168" i="2"/>
  <c r="Q38"/>
  <c r="Q52" s="1"/>
  <c r="Q218"/>
  <c r="Q194" i="4"/>
  <c r="Q116" i="7"/>
  <c r="Q218" i="6"/>
  <c r="Q218" i="4"/>
  <c r="Q194" i="7"/>
  <c r="Q218" i="5"/>
  <c r="O144" i="1"/>
  <c r="Q144" s="1"/>
  <c r="O139" i="8"/>
  <c r="Q139" s="1"/>
  <c r="O148"/>
  <c r="Q148" s="1"/>
  <c r="E75"/>
  <c r="Q192" i="1"/>
  <c r="Q116" i="5"/>
  <c r="Q130" s="1"/>
  <c r="Q192" i="8"/>
  <c r="O151" i="1"/>
  <c r="O139"/>
  <c r="Q139" s="1"/>
  <c r="O149"/>
  <c r="Q149" s="1"/>
  <c r="Q116" i="6"/>
  <c r="Q130" s="1"/>
  <c r="Q116" i="4"/>
  <c r="Q130" s="1"/>
  <c r="Q90"/>
  <c r="Q104" s="1"/>
  <c r="Q166" i="8"/>
  <c r="O144"/>
  <c r="Q144" s="1"/>
  <c r="N142" i="1"/>
  <c r="Q166"/>
  <c r="E61" i="8"/>
  <c r="P142" i="1"/>
  <c r="Q140" i="7"/>
  <c r="D64" i="8"/>
  <c r="O140" i="1"/>
  <c r="P142" i="8"/>
  <c r="Q140" i="6"/>
  <c r="Q222"/>
  <c r="Q116" i="2"/>
  <c r="Q130" s="1"/>
  <c r="Q38" i="5"/>
  <c r="Q52" s="1"/>
  <c r="Q140" i="2"/>
  <c r="Q222" i="7"/>
  <c r="Q140" i="5"/>
  <c r="Q222" i="2"/>
  <c r="E71" i="1"/>
  <c r="O149" i="8"/>
  <c r="Q149" s="1"/>
  <c r="O148" i="1"/>
  <c r="Q222" i="4"/>
  <c r="Q222" i="5"/>
  <c r="Q140" i="4"/>
  <c r="O141" i="1"/>
  <c r="Q141" s="1"/>
  <c r="O71"/>
  <c r="Q71" s="1"/>
  <c r="O71" i="8"/>
  <c r="Q71" s="1"/>
  <c r="E63"/>
  <c r="E75" i="1"/>
  <c r="E70"/>
  <c r="Q143" i="5"/>
  <c r="Q146" s="1"/>
  <c r="Q38" i="7"/>
  <c r="Q52" s="1"/>
  <c r="Q114" i="1"/>
  <c r="O63" i="8"/>
  <c r="Q63" s="1"/>
  <c r="O151"/>
  <c r="Q196"/>
  <c r="Q196" i="1"/>
  <c r="Q114" i="8"/>
  <c r="O140"/>
  <c r="N64" i="1"/>
  <c r="Q88" i="8"/>
  <c r="Q170"/>
  <c r="Q88" i="1"/>
  <c r="Q170"/>
  <c r="E71" i="8"/>
  <c r="N64"/>
  <c r="Q62" i="2"/>
  <c r="Q62" i="4"/>
  <c r="Q62" i="7"/>
  <c r="O75" i="1"/>
  <c r="Q75" s="1"/>
  <c r="E62" i="8"/>
  <c r="O74"/>
  <c r="Q74" s="1"/>
  <c r="Q62" i="5"/>
  <c r="D64" i="1"/>
  <c r="E62"/>
  <c r="Q38" i="4"/>
  <c r="Q52" s="1"/>
  <c r="O62" i="1"/>
  <c r="Q62" s="1"/>
  <c r="Q62" i="6"/>
  <c r="Q36" i="1"/>
  <c r="Q36" i="8"/>
  <c r="E66" i="1"/>
  <c r="O62" i="8"/>
  <c r="Q62" s="1"/>
  <c r="E61" i="1"/>
  <c r="N142" i="8"/>
  <c r="E63" i="1"/>
  <c r="O61" i="8"/>
  <c r="Q143" i="6"/>
  <c r="Q146" s="1"/>
  <c r="Q155" s="1"/>
  <c r="Q65" i="5"/>
  <c r="Q221" i="2"/>
  <c r="Q221" i="7"/>
  <c r="Q65"/>
  <c r="Q65" i="2"/>
  <c r="Q195" i="8"/>
  <c r="Q195" i="1"/>
  <c r="O143"/>
  <c r="O143" i="8"/>
  <c r="Q91"/>
  <c r="Q94" s="1"/>
  <c r="Q91" i="1"/>
  <c r="Q94" s="1"/>
  <c r="O65" i="8"/>
  <c r="Q39" i="1"/>
  <c r="Q42" s="1"/>
  <c r="Q13" i="8"/>
  <c r="Q16" s="1"/>
  <c r="E64" i="7"/>
  <c r="E78" s="1"/>
  <c r="E66" i="8"/>
  <c r="Q151" i="5"/>
  <c r="Q154" s="1"/>
  <c r="E64" i="2"/>
  <c r="E78" s="1"/>
  <c r="E64" i="4"/>
  <c r="Q143"/>
  <c r="Q146" s="1"/>
  <c r="Q155" s="1"/>
  <c r="O142" i="7"/>
  <c r="O220"/>
  <c r="O234" s="1"/>
  <c r="O142" i="4"/>
  <c r="E74" i="1"/>
  <c r="E64" i="5"/>
  <c r="O142" i="6"/>
  <c r="Q90" i="5"/>
  <c r="Q104" s="1"/>
  <c r="W104" s="1"/>
  <c r="O142"/>
  <c r="O63" i="1"/>
  <c r="Q63" s="1"/>
  <c r="Q47" i="8"/>
  <c r="Q50" s="1"/>
  <c r="O66"/>
  <c r="Q66" s="1"/>
  <c r="O152" i="1"/>
  <c r="Q152" s="1"/>
  <c r="M142" i="8"/>
  <c r="P64" i="1"/>
  <c r="O153" i="8"/>
  <c r="Q153" s="1"/>
  <c r="E38"/>
  <c r="E74"/>
  <c r="E12" i="1"/>
  <c r="E26" s="1"/>
  <c r="O168" i="8"/>
  <c r="O182" s="1"/>
  <c r="O218"/>
  <c r="N220" i="1"/>
  <c r="E70" i="8"/>
  <c r="P220" i="1"/>
  <c r="O70" i="8"/>
  <c r="Q70" s="1"/>
  <c r="O64" i="4"/>
  <c r="O70" i="1"/>
  <c r="Q70" s="1"/>
  <c r="O75" i="8"/>
  <c r="Q75" s="1"/>
  <c r="O64" i="2"/>
  <c r="O229" i="8"/>
  <c r="O147"/>
  <c r="O116"/>
  <c r="O130" s="1"/>
  <c r="O218" i="1"/>
  <c r="O153"/>
  <c r="Q153" s="1"/>
  <c r="M64" i="8"/>
  <c r="P64"/>
  <c r="O227" i="1"/>
  <c r="O230"/>
  <c r="Q230" s="1"/>
  <c r="O66"/>
  <c r="Q66" s="1"/>
  <c r="P220" i="8"/>
  <c r="P234" s="1"/>
  <c r="O152"/>
  <c r="Q152" s="1"/>
  <c r="O74" i="1"/>
  <c r="Q74" s="1"/>
  <c r="C64" i="8"/>
  <c r="C78" s="1"/>
  <c r="O38" i="1"/>
  <c r="Q121" i="8"/>
  <c r="Q124" s="1"/>
  <c r="O12"/>
  <c r="Q11"/>
  <c r="Q12" s="1"/>
  <c r="Q173" i="1"/>
  <c r="Q113"/>
  <c r="O116"/>
  <c r="O130" s="1"/>
  <c r="Q17"/>
  <c r="Q20" s="1"/>
  <c r="M220" i="8"/>
  <c r="O217"/>
  <c r="Q143" i="2"/>
  <c r="Q146" s="1"/>
  <c r="O220" i="4"/>
  <c r="Q217"/>
  <c r="Q217" i="6"/>
  <c r="O220"/>
  <c r="Q229" i="5"/>
  <c r="Q232" s="1"/>
  <c r="Q65" i="6"/>
  <c r="Q151" i="7"/>
  <c r="Q154" s="1"/>
  <c r="Q143"/>
  <c r="Q146" s="1"/>
  <c r="O141" i="8"/>
  <c r="Q141" s="1"/>
  <c r="M220" i="1"/>
  <c r="M234" s="1"/>
  <c r="O217"/>
  <c r="O226" i="8"/>
  <c r="Q226" s="1"/>
  <c r="Q39"/>
  <c r="Q42" s="1"/>
  <c r="Q125" i="1"/>
  <c r="Q128" s="1"/>
  <c r="O222" i="8"/>
  <c r="O38"/>
  <c r="O69"/>
  <c r="M142" i="1"/>
  <c r="O194"/>
  <c r="O142" i="2"/>
  <c r="Q139"/>
  <c r="Q229" i="4"/>
  <c r="Q232" s="1"/>
  <c r="Q221" i="6"/>
  <c r="Q225" i="5"/>
  <c r="Q225" i="6"/>
  <c r="Q69"/>
  <c r="Q72" s="1"/>
  <c r="O12" i="1"/>
  <c r="Q9"/>
  <c r="Q12" s="1"/>
  <c r="O221"/>
  <c r="Q147" i="2"/>
  <c r="Q150" s="1"/>
  <c r="Q221" i="4"/>
  <c r="O220" i="5"/>
  <c r="O234" s="1"/>
  <c r="Q217"/>
  <c r="O64"/>
  <c r="O78" s="1"/>
  <c r="Q61" i="6"/>
  <c r="O64"/>
  <c r="O78" s="1"/>
  <c r="Q177" i="8"/>
  <c r="Q180" s="1"/>
  <c r="Q125"/>
  <c r="Q128" s="1"/>
  <c r="Q117"/>
  <c r="O69" i="1"/>
  <c r="O64" i="7"/>
  <c r="O78" s="1"/>
  <c r="O221" i="8"/>
  <c r="Q173"/>
  <c r="Q177" i="1"/>
  <c r="Q180" s="1"/>
  <c r="Q169"/>
  <c r="Q121"/>
  <c r="Q124" s="1"/>
  <c r="Q13"/>
  <c r="Q16" s="1"/>
  <c r="Q169" i="8"/>
  <c r="O225" i="1"/>
  <c r="O73"/>
  <c r="O90"/>
  <c r="O229"/>
  <c r="O194" i="8"/>
  <c r="Q193"/>
  <c r="Q43"/>
  <c r="Q46" s="1"/>
  <c r="O168" i="1"/>
  <c r="Q165"/>
  <c r="Q151" i="2"/>
  <c r="Q154" s="1"/>
  <c r="O220"/>
  <c r="Q225" i="4"/>
  <c r="Q221" i="5"/>
  <c r="Q73" i="6"/>
  <c r="Q76" s="1"/>
  <c r="Q229"/>
  <c r="Q232" s="1"/>
  <c r="Q147" i="7"/>
  <c r="Q150" s="1"/>
  <c r="O225" i="8"/>
  <c r="O65" i="1"/>
  <c r="Q117"/>
  <c r="O90" i="8"/>
  <c r="Q89"/>
  <c r="M64" i="1"/>
  <c r="O61"/>
  <c r="E69" i="8"/>
  <c r="E73" i="1"/>
  <c r="E76" s="1"/>
  <c r="E65" i="8"/>
  <c r="E69" i="1"/>
  <c r="E73" i="8"/>
  <c r="E76" s="1"/>
  <c r="E38" i="1"/>
  <c r="E65"/>
  <c r="E64" i="6"/>
  <c r="C64" i="1"/>
  <c r="E12" i="8"/>
  <c r="P78" i="1" l="1"/>
  <c r="M233"/>
  <c r="Q25"/>
  <c r="P77"/>
  <c r="O52" i="8"/>
  <c r="O26"/>
  <c r="N156"/>
  <c r="D78"/>
  <c r="N77" i="1"/>
  <c r="P155" i="8"/>
  <c r="E51" i="1"/>
  <c r="M233" i="8"/>
  <c r="E78" i="6"/>
  <c r="E25" i="8"/>
  <c r="O233" i="4"/>
  <c r="O76" i="1"/>
  <c r="M156"/>
  <c r="M234" i="8"/>
  <c r="O52" i="1"/>
  <c r="P78" i="8"/>
  <c r="P234" i="1"/>
  <c r="E78" i="4"/>
  <c r="N78" i="8"/>
  <c r="M78" i="1"/>
  <c r="E26" i="8"/>
  <c r="O234" i="4"/>
  <c r="Q26" i="8"/>
  <c r="Q77" i="2"/>
  <c r="O208" i="8"/>
  <c r="O181" i="1"/>
  <c r="Q207" i="2"/>
  <c r="W207" s="1"/>
  <c r="O182" i="1"/>
  <c r="Q26"/>
  <c r="Q208" i="4"/>
  <c r="O207" i="1"/>
  <c r="O181" i="8"/>
  <c r="O208" i="1"/>
  <c r="Q103" i="8"/>
  <c r="M77"/>
  <c r="M77" i="1"/>
  <c r="P155"/>
  <c r="N77" i="8"/>
  <c r="O51"/>
  <c r="Q182" i="7"/>
  <c r="W182" s="1"/>
  <c r="O104" i="8"/>
  <c r="O232" i="1"/>
  <c r="O156" i="2"/>
  <c r="O234" i="6"/>
  <c r="Q155" i="2"/>
  <c r="Q229" i="8"/>
  <c r="Q232" s="1"/>
  <c r="O232"/>
  <c r="N234" i="1"/>
  <c r="M156" i="8"/>
  <c r="O156" i="5"/>
  <c r="E78"/>
  <c r="O156" i="7"/>
  <c r="P156" i="8"/>
  <c r="Q208" i="7"/>
  <c r="O25" i="1"/>
  <c r="N233"/>
  <c r="Q181" i="2"/>
  <c r="Q129" i="7"/>
  <c r="Q208" i="6"/>
  <c r="Q181" i="4"/>
  <c r="W181" s="1"/>
  <c r="O233" i="7"/>
  <c r="Q77"/>
  <c r="Q77" i="5"/>
  <c r="Q103" i="1"/>
  <c r="O51"/>
  <c r="Q25" i="8"/>
  <c r="Q77" i="6"/>
  <c r="Q151" i="8"/>
  <c r="Q154" s="1"/>
  <c r="O154"/>
  <c r="C78" i="1"/>
  <c r="O234" i="2"/>
  <c r="O104" i="1"/>
  <c r="Q155" i="7"/>
  <c r="O78" i="2"/>
  <c r="E52" i="8"/>
  <c r="Q155" i="5"/>
  <c r="N234" i="8"/>
  <c r="D77" i="1"/>
  <c r="O233" i="2"/>
  <c r="Q207" i="4"/>
  <c r="N155" i="1"/>
  <c r="M155" i="8"/>
  <c r="O129" i="1"/>
  <c r="Q208" i="5"/>
  <c r="D78" i="1"/>
  <c r="P156"/>
  <c r="O155" i="5"/>
  <c r="O207" i="8"/>
  <c r="Q51" i="1"/>
  <c r="M155"/>
  <c r="N78"/>
  <c r="O26"/>
  <c r="P233" i="8"/>
  <c r="E52" i="1"/>
  <c r="Q51" i="8"/>
  <c r="O156" i="6"/>
  <c r="N156" i="1"/>
  <c r="Q151"/>
  <c r="Q154" s="1"/>
  <c r="O154"/>
  <c r="Q130" i="7"/>
  <c r="Q182" i="2"/>
  <c r="Q73" i="8"/>
  <c r="Q76" s="1"/>
  <c r="O76"/>
  <c r="Q182" i="6"/>
  <c r="M78" i="8"/>
  <c r="O156" i="4"/>
  <c r="Q103" i="7"/>
  <c r="W103" s="1"/>
  <c r="P233" i="1"/>
  <c r="N155" i="8"/>
  <c r="O77" i="7"/>
  <c r="O78" i="4"/>
  <c r="O77" i="5"/>
  <c r="O103" i="1"/>
  <c r="O103" i="8"/>
  <c r="O25"/>
  <c r="Q228" i="6"/>
  <c r="Q228" i="2"/>
  <c r="Q202" i="8"/>
  <c r="Q176"/>
  <c r="Q202" i="1"/>
  <c r="Q228" i="7"/>
  <c r="Q228" i="4"/>
  <c r="Q194" i="1"/>
  <c r="Q228" i="5"/>
  <c r="Q176" i="1"/>
  <c r="Q227" i="8"/>
  <c r="Q219" i="1"/>
  <c r="Q219" i="8"/>
  <c r="Q227" i="1"/>
  <c r="E72" i="8"/>
  <c r="O150"/>
  <c r="O150" i="1"/>
  <c r="O72"/>
  <c r="O228" i="8"/>
  <c r="E72" i="1"/>
  <c r="O228"/>
  <c r="O72" i="8"/>
  <c r="Q120"/>
  <c r="Q129" s="1"/>
  <c r="Q147"/>
  <c r="Q150" s="1"/>
  <c r="W198" i="2"/>
  <c r="Q147" i="1"/>
  <c r="Q120"/>
  <c r="Q129" s="1"/>
  <c r="W94" i="7"/>
  <c r="Q224" i="6"/>
  <c r="Q233" s="1"/>
  <c r="W172" i="7"/>
  <c r="Q224" i="5"/>
  <c r="Q224" i="2"/>
  <c r="Q220" i="5"/>
  <c r="Q234" s="1"/>
  <c r="Q220" i="4"/>
  <c r="Q172" i="1"/>
  <c r="Q181" s="1"/>
  <c r="O146"/>
  <c r="O146" i="8"/>
  <c r="O155" s="1"/>
  <c r="O224" i="1"/>
  <c r="Q220" i="6"/>
  <c r="Q172" i="8"/>
  <c r="Q181" s="1"/>
  <c r="Q224" i="4"/>
  <c r="Q224" i="7"/>
  <c r="Q234" s="1"/>
  <c r="E68" i="8"/>
  <c r="E77" s="1"/>
  <c r="Q198" i="1"/>
  <c r="O68"/>
  <c r="E68"/>
  <c r="E77" s="1"/>
  <c r="O224" i="8"/>
  <c r="Q198"/>
  <c r="O68"/>
  <c r="Q218" i="1"/>
  <c r="Q220" i="2"/>
  <c r="Q142"/>
  <c r="Q156" s="1"/>
  <c r="Q218" i="8"/>
  <c r="Q168"/>
  <c r="Q182" s="1"/>
  <c r="Q142" i="4"/>
  <c r="Q156" s="1"/>
  <c r="Q194" i="8"/>
  <c r="Q168" i="1"/>
  <c r="Q142" i="6"/>
  <c r="Q156" s="1"/>
  <c r="Q142" i="7"/>
  <c r="Q156" s="1"/>
  <c r="E64" i="8"/>
  <c r="Q142" i="5"/>
  <c r="Q156" s="1"/>
  <c r="Q148" i="1"/>
  <c r="Q90" i="8"/>
  <c r="Q104" s="1"/>
  <c r="Q222"/>
  <c r="Q64" i="4"/>
  <c r="Q78" s="1"/>
  <c r="Q64" i="2"/>
  <c r="Q78" s="1"/>
  <c r="Q140" i="1"/>
  <c r="O142"/>
  <c r="Q140" i="8"/>
  <c r="Q116"/>
  <c r="Q90" i="1"/>
  <c r="Q104" s="1"/>
  <c r="Q64" i="6"/>
  <c r="Q78" s="1"/>
  <c r="Q116" i="1"/>
  <c r="Q38"/>
  <c r="Q52" s="1"/>
  <c r="Q64" i="7"/>
  <c r="Q78" s="1"/>
  <c r="Q64" i="5"/>
  <c r="Q78" s="1"/>
  <c r="E64" i="1"/>
  <c r="O64" i="8"/>
  <c r="Q38"/>
  <c r="Q52" s="1"/>
  <c r="Q61"/>
  <c r="Q64" s="1"/>
  <c r="Q143"/>
  <c r="Q146" s="1"/>
  <c r="Q155" s="1"/>
  <c r="Q65"/>
  <c r="Q143" i="1"/>
  <c r="Q146" s="1"/>
  <c r="Q69" i="8"/>
  <c r="Q72" s="1"/>
  <c r="Q65" i="1"/>
  <c r="Q73"/>
  <c r="Q76" s="1"/>
  <c r="O220"/>
  <c r="Q217"/>
  <c r="Q61"/>
  <c r="Q64" s="1"/>
  <c r="O64"/>
  <c r="Q69"/>
  <c r="Q72" s="1"/>
  <c r="O142" i="8"/>
  <c r="Q225"/>
  <c r="Q229" i="1"/>
  <c r="Q232" s="1"/>
  <c r="Q225"/>
  <c r="Q221" i="8"/>
  <c r="Q221" i="1"/>
  <c r="Q224" s="1"/>
  <c r="O220" i="8"/>
  <c r="Q217"/>
  <c r="U38" i="6"/>
  <c r="U52" s="1"/>
  <c r="S38"/>
  <c r="S52" s="1"/>
  <c r="R38"/>
  <c r="R52" s="1"/>
  <c r="U12"/>
  <c r="U26" s="1"/>
  <c r="S12"/>
  <c r="S26" s="1"/>
  <c r="R12"/>
  <c r="R26" s="1"/>
  <c r="G38"/>
  <c r="G52" s="1"/>
  <c r="F38"/>
  <c r="F52" s="1"/>
  <c r="G12"/>
  <c r="G26" s="1"/>
  <c r="F12"/>
  <c r="F26" s="1"/>
  <c r="O234" i="8" l="1"/>
  <c r="Q130"/>
  <c r="Q208"/>
  <c r="E78" i="1"/>
  <c r="Q130"/>
  <c r="O77"/>
  <c r="Q207"/>
  <c r="O234"/>
  <c r="Q233" i="5"/>
  <c r="Q233" i="2"/>
  <c r="Q234"/>
  <c r="Q234" i="6"/>
  <c r="Q234" i="4"/>
  <c r="E78" i="8"/>
  <c r="Q207"/>
  <c r="Q233" i="7"/>
  <c r="O156" i="8"/>
  <c r="O233"/>
  <c r="O233" i="1"/>
  <c r="O78"/>
  <c r="O156"/>
  <c r="Q182"/>
  <c r="O77" i="8"/>
  <c r="Q233" i="4"/>
  <c r="Q208" i="1"/>
  <c r="O78" i="8"/>
  <c r="O155" i="1"/>
  <c r="Q228"/>
  <c r="Q233" s="1"/>
  <c r="Q228" i="8"/>
  <c r="Q150" i="1"/>
  <c r="Q155" s="1"/>
  <c r="Q220" i="8"/>
  <c r="Q224"/>
  <c r="Q220" i="1"/>
  <c r="Q68" i="8"/>
  <c r="Q77" s="1"/>
  <c r="Q68" i="1"/>
  <c r="Q77" s="1"/>
  <c r="Q142" i="8"/>
  <c r="Q156" s="1"/>
  <c r="Q142" i="1"/>
  <c r="A16" i="6"/>
  <c r="Q234" i="1" l="1"/>
  <c r="Q156"/>
  <c r="Q233" i="8"/>
  <c r="Q234"/>
  <c r="Q78" i="1"/>
  <c r="Q78" i="8"/>
  <c r="T23" i="5"/>
  <c r="A50" i="7" l="1"/>
  <c r="A50" i="5"/>
  <c r="A50" i="2"/>
  <c r="A50" i="6"/>
  <c r="A50" i="4"/>
  <c r="R74" i="7"/>
  <c r="A52" i="6" l="1"/>
  <c r="U230" i="2"/>
  <c r="S230"/>
  <c r="R230"/>
  <c r="U230" i="4"/>
  <c r="S230"/>
  <c r="R230"/>
  <c r="U230" i="5"/>
  <c r="S230"/>
  <c r="R230"/>
  <c r="U230" i="6"/>
  <c r="S230"/>
  <c r="R230"/>
  <c r="U230" i="7"/>
  <c r="S230"/>
  <c r="R230"/>
  <c r="T204" i="2"/>
  <c r="V204" s="1"/>
  <c r="W204"/>
  <c r="T204" i="4"/>
  <c r="V204" s="1"/>
  <c r="T204" i="5"/>
  <c r="T204" i="6"/>
  <c r="T204" i="7"/>
  <c r="U204" i="8"/>
  <c r="S204"/>
  <c r="R204"/>
  <c r="U204" i="1"/>
  <c r="S204"/>
  <c r="R204"/>
  <c r="T178" i="2"/>
  <c r="T178" i="4"/>
  <c r="V178" s="1"/>
  <c r="W178" i="5"/>
  <c r="T178" i="6"/>
  <c r="V178" i="7"/>
  <c r="W178"/>
  <c r="U178" i="8"/>
  <c r="S178"/>
  <c r="R178"/>
  <c r="U178" i="1"/>
  <c r="S178"/>
  <c r="R178"/>
  <c r="U152" i="2"/>
  <c r="S152"/>
  <c r="R152"/>
  <c r="U152" i="4"/>
  <c r="S152"/>
  <c r="R152"/>
  <c r="U152" i="5"/>
  <c r="S152"/>
  <c r="R152"/>
  <c r="U152" i="6"/>
  <c r="S152"/>
  <c r="R152"/>
  <c r="U152" i="7"/>
  <c r="S152"/>
  <c r="R152"/>
  <c r="T126" i="2"/>
  <c r="T126" i="4"/>
  <c r="T126" i="5"/>
  <c r="T126" i="6"/>
  <c r="V126" s="1"/>
  <c r="T126" i="7"/>
  <c r="U126" i="8"/>
  <c r="S126"/>
  <c r="R126"/>
  <c r="U126" i="1"/>
  <c r="S126"/>
  <c r="R126"/>
  <c r="T100" i="2"/>
  <c r="T100" i="4"/>
  <c r="V100" s="1"/>
  <c r="T100" i="6"/>
  <c r="V100" s="1"/>
  <c r="W100" i="7"/>
  <c r="V100"/>
  <c r="U100" i="8"/>
  <c r="S100"/>
  <c r="R100"/>
  <c r="U100" i="1"/>
  <c r="S100"/>
  <c r="R100"/>
  <c r="U74" i="2"/>
  <c r="S74"/>
  <c r="R74"/>
  <c r="G74"/>
  <c r="F74"/>
  <c r="U74" i="4"/>
  <c r="S74"/>
  <c r="R74"/>
  <c r="G74"/>
  <c r="F74"/>
  <c r="U74" i="5"/>
  <c r="S74"/>
  <c r="R74"/>
  <c r="G74"/>
  <c r="F74"/>
  <c r="U74" i="6"/>
  <c r="S74"/>
  <c r="R74"/>
  <c r="G74"/>
  <c r="F74"/>
  <c r="U74" i="7"/>
  <c r="S74"/>
  <c r="G74"/>
  <c r="F74"/>
  <c r="T48" i="2"/>
  <c r="V48" s="1"/>
  <c r="H48"/>
  <c r="A48"/>
  <c r="T48" i="4"/>
  <c r="V48" s="1"/>
  <c r="H48"/>
  <c r="A48"/>
  <c r="T48" i="5"/>
  <c r="V48" s="1"/>
  <c r="H48"/>
  <c r="A48"/>
  <c r="T48" i="6"/>
  <c r="V48" s="1"/>
  <c r="H48"/>
  <c r="A48"/>
  <c r="T48" i="7"/>
  <c r="V48" s="1"/>
  <c r="H48"/>
  <c r="A48"/>
  <c r="U48" i="8"/>
  <c r="S48"/>
  <c r="R48"/>
  <c r="G48"/>
  <c r="F48"/>
  <c r="U48" i="1"/>
  <c r="S48"/>
  <c r="R48"/>
  <c r="G48"/>
  <c r="F48"/>
  <c r="T22" i="2"/>
  <c r="H22"/>
  <c r="A22"/>
  <c r="T22" i="4"/>
  <c r="H22"/>
  <c r="A22"/>
  <c r="T22" i="5"/>
  <c r="H22"/>
  <c r="A22"/>
  <c r="T22" i="6"/>
  <c r="H22"/>
  <c r="A22"/>
  <c r="T22" i="7"/>
  <c r="H22"/>
  <c r="A22"/>
  <c r="U22" i="8"/>
  <c r="S22"/>
  <c r="R22"/>
  <c r="G22"/>
  <c r="F22"/>
  <c r="U22" i="1"/>
  <c r="S22"/>
  <c r="R22"/>
  <c r="G22"/>
  <c r="F22"/>
  <c r="V22" i="6" l="1"/>
  <c r="V22" i="5"/>
  <c r="T24"/>
  <c r="V22" i="4"/>
  <c r="W22" s="1"/>
  <c r="V22" i="2"/>
  <c r="V22" i="7"/>
  <c r="V178" i="2"/>
  <c r="W178" s="1"/>
  <c r="V204" i="5"/>
  <c r="V204" i="6"/>
  <c r="W204" s="1"/>
  <c r="V178"/>
  <c r="V204" i="7"/>
  <c r="W204" s="1"/>
  <c r="U230" i="1"/>
  <c r="T230" i="2"/>
  <c r="U152" i="1"/>
  <c r="T152" i="2"/>
  <c r="U74" i="1"/>
  <c r="T48"/>
  <c r="V48" s="1"/>
  <c r="H22"/>
  <c r="T178" i="8"/>
  <c r="I48" i="5"/>
  <c r="T230" i="4"/>
  <c r="R152" i="8"/>
  <c r="S230"/>
  <c r="T204"/>
  <c r="W178" i="4"/>
  <c r="G74" i="8"/>
  <c r="R74"/>
  <c r="A74" i="7"/>
  <c r="A74" i="5"/>
  <c r="R152" i="1"/>
  <c r="U152" i="8"/>
  <c r="T22"/>
  <c r="A74" i="6"/>
  <c r="A74" i="4"/>
  <c r="A74" i="2"/>
  <c r="G74" i="1"/>
  <c r="R74"/>
  <c r="H48"/>
  <c r="I48" i="7"/>
  <c r="T74" i="2"/>
  <c r="V74" s="1"/>
  <c r="T126" i="8"/>
  <c r="T152" i="7"/>
  <c r="T152" i="5"/>
  <c r="T178" i="1"/>
  <c r="T230" i="5"/>
  <c r="S230" i="1"/>
  <c r="U74" i="8"/>
  <c r="H48"/>
  <c r="W48" i="4"/>
  <c r="T152" i="6"/>
  <c r="I22" i="7"/>
  <c r="T48" i="8"/>
  <c r="H74" i="2"/>
  <c r="S74" i="1"/>
  <c r="T22"/>
  <c r="H22" i="8"/>
  <c r="W22" i="5"/>
  <c r="T74" i="7"/>
  <c r="T74" i="5"/>
  <c r="T126" i="1"/>
  <c r="W22" i="6"/>
  <c r="I22" i="5"/>
  <c r="I48" i="2"/>
  <c r="T74" i="6"/>
  <c r="U230" i="8"/>
  <c r="H74" i="6"/>
  <c r="T100" i="8"/>
  <c r="T152" i="4"/>
  <c r="T204" i="1"/>
  <c r="W204" i="4"/>
  <c r="W48" i="6"/>
  <c r="I48" i="4"/>
  <c r="F74" i="1"/>
  <c r="S74" i="8"/>
  <c r="H74" i="5"/>
  <c r="T74" i="4"/>
  <c r="T100" i="1"/>
  <c r="W100" i="6"/>
  <c r="W100" i="4"/>
  <c r="V126"/>
  <c r="S152" i="8"/>
  <c r="I22" i="6"/>
  <c r="I22" i="4"/>
  <c r="I48" i="6"/>
  <c r="F74" i="8"/>
  <c r="H74" i="4"/>
  <c r="S152" i="1"/>
  <c r="W204" i="5"/>
  <c r="T230" i="7"/>
  <c r="T230" i="6"/>
  <c r="A22" i="1"/>
  <c r="I22" i="2"/>
  <c r="W48" i="7"/>
  <c r="W48" i="2"/>
  <c r="H74" i="7"/>
  <c r="R230" i="1"/>
  <c r="R230" i="8"/>
  <c r="V126" i="7"/>
  <c r="W126" i="6"/>
  <c r="V126" i="5"/>
  <c r="V126" i="2"/>
  <c r="V100"/>
  <c r="W48" i="5"/>
  <c r="A48" i="1"/>
  <c r="A48" i="8"/>
  <c r="W22" i="7"/>
  <c r="W22" i="2"/>
  <c r="A22" i="8"/>
  <c r="U231" i="7"/>
  <c r="S231"/>
  <c r="R231"/>
  <c r="U229"/>
  <c r="S229"/>
  <c r="R229"/>
  <c r="U227"/>
  <c r="S227"/>
  <c r="R227"/>
  <c r="U226"/>
  <c r="S226"/>
  <c r="R226"/>
  <c r="U225"/>
  <c r="S225"/>
  <c r="R225"/>
  <c r="S232" l="1"/>
  <c r="U232"/>
  <c r="R232"/>
  <c r="V152" i="2"/>
  <c r="W152" s="1"/>
  <c r="V204" i="1"/>
  <c r="W204" s="1"/>
  <c r="V230" i="5"/>
  <c r="W230" s="1"/>
  <c r="W178" i="6"/>
  <c r="V204" i="8"/>
  <c r="W204" s="1"/>
  <c r="R228" i="7"/>
  <c r="S228"/>
  <c r="U228"/>
  <c r="I22" i="1"/>
  <c r="V230" i="2"/>
  <c r="V178" i="8"/>
  <c r="V178" i="1"/>
  <c r="W100" i="2"/>
  <c r="W126"/>
  <c r="V126" i="1"/>
  <c r="W126" s="1"/>
  <c r="V22"/>
  <c r="V152" i="5"/>
  <c r="V74"/>
  <c r="V230" i="4"/>
  <c r="V74"/>
  <c r="V230" i="7"/>
  <c r="V74"/>
  <c r="I74"/>
  <c r="V230" i="6"/>
  <c r="T152" i="8"/>
  <c r="V152" i="6"/>
  <c r="V48" i="8"/>
  <c r="W48" s="1"/>
  <c r="V74" i="6"/>
  <c r="W74" s="1"/>
  <c r="V22" i="8"/>
  <c r="I48"/>
  <c r="I22"/>
  <c r="W126" i="5"/>
  <c r="T74" i="8"/>
  <c r="V126"/>
  <c r="W48" i="1"/>
  <c r="V152" i="4"/>
  <c r="W152" s="1"/>
  <c r="I74" i="2"/>
  <c r="T74" i="1"/>
  <c r="I48"/>
  <c r="T152"/>
  <c r="V152" s="1"/>
  <c r="V152" i="7"/>
  <c r="W74" i="2"/>
  <c r="I74" i="5"/>
  <c r="I74" i="6"/>
  <c r="T226" i="7"/>
  <c r="I74" i="4"/>
  <c r="V100" i="8"/>
  <c r="T229" i="7"/>
  <c r="V100" i="1"/>
  <c r="T227" i="7"/>
  <c r="W126"/>
  <c r="T225"/>
  <c r="V225" s="1"/>
  <c r="T231"/>
  <c r="W126" i="4"/>
  <c r="H74" i="1"/>
  <c r="A74"/>
  <c r="T230" i="8"/>
  <c r="H74"/>
  <c r="A74"/>
  <c r="T230" i="1"/>
  <c r="T125" i="2"/>
  <c r="T232" i="7" l="1"/>
  <c r="W22" i="8"/>
  <c r="W22" i="1"/>
  <c r="W230" i="2"/>
  <c r="W178" i="1"/>
  <c r="W230" i="7"/>
  <c r="W178" i="8"/>
  <c r="V229" i="7"/>
  <c r="V227"/>
  <c r="T228"/>
  <c r="V226"/>
  <c r="V231"/>
  <c r="W152" i="6"/>
  <c r="V230" i="1"/>
  <c r="W152"/>
  <c r="V74"/>
  <c r="W152" i="5"/>
  <c r="W74"/>
  <c r="W230" i="4"/>
  <c r="W74"/>
  <c r="W152" i="7"/>
  <c r="W74"/>
  <c r="W230" i="6"/>
  <c r="V230" i="8"/>
  <c r="W126"/>
  <c r="V152"/>
  <c r="V74"/>
  <c r="I74"/>
  <c r="I74" i="1"/>
  <c r="W100" i="8"/>
  <c r="W100" i="1"/>
  <c r="V232" i="7" l="1"/>
  <c r="V228"/>
  <c r="W228" s="1"/>
  <c r="W230" i="1"/>
  <c r="W74"/>
  <c r="W230" i="8"/>
  <c r="W152"/>
  <c r="W74"/>
  <c r="W232" i="7" l="1"/>
  <c r="T97" i="6" l="1"/>
  <c r="W98" i="7" l="1"/>
  <c r="W176" i="5" l="1"/>
  <c r="U222" i="7" l="1"/>
  <c r="S222"/>
  <c r="R222"/>
  <c r="U221"/>
  <c r="S221"/>
  <c r="R221"/>
  <c r="U219"/>
  <c r="S219"/>
  <c r="R219"/>
  <c r="U218"/>
  <c r="S218"/>
  <c r="R218"/>
  <c r="U217"/>
  <c r="S217"/>
  <c r="R217"/>
  <c r="T205"/>
  <c r="T203"/>
  <c r="T201"/>
  <c r="T200"/>
  <c r="T199"/>
  <c r="T196"/>
  <c r="T195"/>
  <c r="U194"/>
  <c r="U208" s="1"/>
  <c r="S194"/>
  <c r="S208" s="1"/>
  <c r="R194"/>
  <c r="R208" s="1"/>
  <c r="V193"/>
  <c r="V192"/>
  <c r="V191"/>
  <c r="V179"/>
  <c r="W179"/>
  <c r="V177"/>
  <c r="V175"/>
  <c r="W175"/>
  <c r="V174"/>
  <c r="W174"/>
  <c r="V173"/>
  <c r="T170"/>
  <c r="W170"/>
  <c r="T169"/>
  <c r="V167"/>
  <c r="W167"/>
  <c r="V166"/>
  <c r="W166"/>
  <c r="V165"/>
  <c r="U153"/>
  <c r="S153"/>
  <c r="R153"/>
  <c r="U151"/>
  <c r="S151"/>
  <c r="R151"/>
  <c r="U149"/>
  <c r="S149"/>
  <c r="R149"/>
  <c r="U148"/>
  <c r="S148"/>
  <c r="R148"/>
  <c r="U147"/>
  <c r="S147"/>
  <c r="R147"/>
  <c r="U144"/>
  <c r="S144"/>
  <c r="R144"/>
  <c r="U143"/>
  <c r="S143"/>
  <c r="R143"/>
  <c r="U141"/>
  <c r="S141"/>
  <c r="R141"/>
  <c r="U140"/>
  <c r="S140"/>
  <c r="R140"/>
  <c r="U139"/>
  <c r="R139"/>
  <c r="T127"/>
  <c r="T125"/>
  <c r="T123"/>
  <c r="T122"/>
  <c r="T121"/>
  <c r="T118"/>
  <c r="T117"/>
  <c r="U116"/>
  <c r="U130" s="1"/>
  <c r="S116"/>
  <c r="S130" s="1"/>
  <c r="R116"/>
  <c r="R130" s="1"/>
  <c r="V115"/>
  <c r="T101"/>
  <c r="T102" s="1"/>
  <c r="W99"/>
  <c r="V99"/>
  <c r="W97"/>
  <c r="V97"/>
  <c r="W96"/>
  <c r="V96"/>
  <c r="W95"/>
  <c r="V95"/>
  <c r="T92"/>
  <c r="W92"/>
  <c r="T91"/>
  <c r="W90"/>
  <c r="V88"/>
  <c r="V87"/>
  <c r="U75"/>
  <c r="S75"/>
  <c r="R75"/>
  <c r="G75"/>
  <c r="F75"/>
  <c r="U73"/>
  <c r="S73"/>
  <c r="R73"/>
  <c r="G73"/>
  <c r="F73"/>
  <c r="U71"/>
  <c r="S71"/>
  <c r="R71"/>
  <c r="G71"/>
  <c r="F71"/>
  <c r="U70"/>
  <c r="S70"/>
  <c r="R70"/>
  <c r="G70"/>
  <c r="F70"/>
  <c r="U69"/>
  <c r="S69"/>
  <c r="R69"/>
  <c r="G69"/>
  <c r="F69"/>
  <c r="U66"/>
  <c r="S66"/>
  <c r="R66"/>
  <c r="G66"/>
  <c r="F66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V49" s="1"/>
  <c r="H49"/>
  <c r="A49"/>
  <c r="T47"/>
  <c r="H47"/>
  <c r="A47"/>
  <c r="T45"/>
  <c r="H45"/>
  <c r="A45"/>
  <c r="T44"/>
  <c r="H44"/>
  <c r="A44"/>
  <c r="T43"/>
  <c r="H43"/>
  <c r="A43"/>
  <c r="T40"/>
  <c r="H40"/>
  <c r="A40"/>
  <c r="T39"/>
  <c r="T42" s="1"/>
  <c r="H39"/>
  <c r="A39"/>
  <c r="U38"/>
  <c r="U52" s="1"/>
  <c r="S38"/>
  <c r="S52" s="1"/>
  <c r="R38"/>
  <c r="R52" s="1"/>
  <c r="G38"/>
  <c r="G52" s="1"/>
  <c r="F38"/>
  <c r="F52" s="1"/>
  <c r="V37"/>
  <c r="H37"/>
  <c r="A37"/>
  <c r="V36"/>
  <c r="H36"/>
  <c r="A36"/>
  <c r="H35"/>
  <c r="A35"/>
  <c r="T23"/>
  <c r="H23"/>
  <c r="H24" s="1"/>
  <c r="I24" s="1"/>
  <c r="A23"/>
  <c r="T19"/>
  <c r="H19"/>
  <c r="A19"/>
  <c r="T18"/>
  <c r="H18"/>
  <c r="A18"/>
  <c r="T17"/>
  <c r="H17"/>
  <c r="A17"/>
  <c r="T14"/>
  <c r="H14"/>
  <c r="A14"/>
  <c r="T13"/>
  <c r="H13"/>
  <c r="A13"/>
  <c r="U12"/>
  <c r="U26" s="1"/>
  <c r="S12"/>
  <c r="S26" s="1"/>
  <c r="R12"/>
  <c r="R26" s="1"/>
  <c r="G12"/>
  <c r="G26" s="1"/>
  <c r="F12"/>
  <c r="F26" s="1"/>
  <c r="V11"/>
  <c r="H11"/>
  <c r="A11"/>
  <c r="V10"/>
  <c r="H10"/>
  <c r="A10"/>
  <c r="H9"/>
  <c r="A9"/>
  <c r="H50" l="1"/>
  <c r="F76"/>
  <c r="U76"/>
  <c r="T50"/>
  <c r="T128"/>
  <c r="S154"/>
  <c r="V180"/>
  <c r="R76"/>
  <c r="U154"/>
  <c r="V23"/>
  <c r="V24" s="1"/>
  <c r="W24" s="1"/>
  <c r="T24"/>
  <c r="S76"/>
  <c r="R154"/>
  <c r="I50"/>
  <c r="G76"/>
  <c r="T206"/>
  <c r="F72"/>
  <c r="F77" s="1"/>
  <c r="U72"/>
  <c r="U77" s="1"/>
  <c r="U150"/>
  <c r="V176"/>
  <c r="T16"/>
  <c r="H20"/>
  <c r="H46"/>
  <c r="R150"/>
  <c r="T124"/>
  <c r="V98"/>
  <c r="S150"/>
  <c r="G72"/>
  <c r="R72"/>
  <c r="S72"/>
  <c r="V201"/>
  <c r="T202"/>
  <c r="V45"/>
  <c r="T46"/>
  <c r="V19"/>
  <c r="T20"/>
  <c r="V200"/>
  <c r="W200" s="1"/>
  <c r="V122"/>
  <c r="W122" s="1"/>
  <c r="V44"/>
  <c r="V18"/>
  <c r="H16"/>
  <c r="H25" s="1"/>
  <c r="I25" s="1"/>
  <c r="T198"/>
  <c r="U146"/>
  <c r="S224"/>
  <c r="S233" s="1"/>
  <c r="H42"/>
  <c r="H51" s="1"/>
  <c r="I51" s="1"/>
  <c r="U224"/>
  <c r="U233" s="1"/>
  <c r="S146"/>
  <c r="S155" s="1"/>
  <c r="R224"/>
  <c r="R233" s="1"/>
  <c r="R146"/>
  <c r="T172"/>
  <c r="T120"/>
  <c r="T94"/>
  <c r="V196"/>
  <c r="W196" s="1"/>
  <c r="V40"/>
  <c r="W40" s="1"/>
  <c r="V14"/>
  <c r="W14" s="1"/>
  <c r="V169"/>
  <c r="V39"/>
  <c r="V205"/>
  <c r="W205" s="1"/>
  <c r="V127"/>
  <c r="W127" s="1"/>
  <c r="V47"/>
  <c r="V50" s="1"/>
  <c r="W176"/>
  <c r="V125"/>
  <c r="I37"/>
  <c r="G64"/>
  <c r="U220"/>
  <c r="U234" s="1"/>
  <c r="S220"/>
  <c r="S142"/>
  <c r="S156" s="1"/>
  <c r="R142"/>
  <c r="V199"/>
  <c r="H38"/>
  <c r="T153"/>
  <c r="T12"/>
  <c r="I19"/>
  <c r="A71"/>
  <c r="V168"/>
  <c r="U64"/>
  <c r="U78" s="1"/>
  <c r="A12"/>
  <c r="I49"/>
  <c r="T70"/>
  <c r="H12"/>
  <c r="H26" s="1"/>
  <c r="V9"/>
  <c r="V12" s="1"/>
  <c r="I11"/>
  <c r="W23"/>
  <c r="T217"/>
  <c r="V217" s="1"/>
  <c r="T219"/>
  <c r="T222"/>
  <c r="W10"/>
  <c r="V13"/>
  <c r="A20"/>
  <c r="A62"/>
  <c r="T65"/>
  <c r="W88"/>
  <c r="W173"/>
  <c r="V195"/>
  <c r="T221"/>
  <c r="I23"/>
  <c r="A75"/>
  <c r="W114"/>
  <c r="T143"/>
  <c r="T218"/>
  <c r="V218" s="1"/>
  <c r="W11"/>
  <c r="I18"/>
  <c r="I45"/>
  <c r="A66"/>
  <c r="T71"/>
  <c r="A24"/>
  <c r="T38"/>
  <c r="H61"/>
  <c r="A61"/>
  <c r="V101"/>
  <c r="V102" s="1"/>
  <c r="V194"/>
  <c r="V203"/>
  <c r="V206" s="1"/>
  <c r="I10"/>
  <c r="S64"/>
  <c r="I14"/>
  <c r="W37"/>
  <c r="I36"/>
  <c r="I39"/>
  <c r="W49"/>
  <c r="H63"/>
  <c r="A63"/>
  <c r="W191"/>
  <c r="T194"/>
  <c r="T66"/>
  <c r="A38"/>
  <c r="I40"/>
  <c r="I44"/>
  <c r="I47"/>
  <c r="H62"/>
  <c r="T69"/>
  <c r="A73"/>
  <c r="T75"/>
  <c r="V75" s="1"/>
  <c r="T140"/>
  <c r="W177"/>
  <c r="T61"/>
  <c r="V61" s="1"/>
  <c r="T62"/>
  <c r="T63"/>
  <c r="V63" s="1"/>
  <c r="A70"/>
  <c r="H75"/>
  <c r="T147"/>
  <c r="T148"/>
  <c r="T149"/>
  <c r="W165"/>
  <c r="H73"/>
  <c r="H76" s="1"/>
  <c r="W89"/>
  <c r="I9"/>
  <c r="I17"/>
  <c r="V17"/>
  <c r="I35"/>
  <c r="V35"/>
  <c r="I43"/>
  <c r="V43"/>
  <c r="H66"/>
  <c r="A69"/>
  <c r="H69"/>
  <c r="H71"/>
  <c r="V89"/>
  <c r="V92"/>
  <c r="V117"/>
  <c r="V170"/>
  <c r="V91"/>
  <c r="V121"/>
  <c r="T144"/>
  <c r="T151"/>
  <c r="T154" s="1"/>
  <c r="R64"/>
  <c r="I13"/>
  <c r="F64"/>
  <c r="A65"/>
  <c r="H65"/>
  <c r="T73"/>
  <c r="W115"/>
  <c r="T116"/>
  <c r="T130" s="1"/>
  <c r="T139"/>
  <c r="H70"/>
  <c r="W87"/>
  <c r="V113"/>
  <c r="V118"/>
  <c r="T141"/>
  <c r="U142"/>
  <c r="V123"/>
  <c r="W192"/>
  <c r="R220"/>
  <c r="W193"/>
  <c r="T76" l="1"/>
  <c r="S78"/>
  <c r="T207"/>
  <c r="T51"/>
  <c r="R155"/>
  <c r="R77"/>
  <c r="R78"/>
  <c r="T52"/>
  <c r="T26"/>
  <c r="R234"/>
  <c r="U156"/>
  <c r="F78"/>
  <c r="H52"/>
  <c r="T129"/>
  <c r="U155"/>
  <c r="S234"/>
  <c r="G78"/>
  <c r="I76"/>
  <c r="R156"/>
  <c r="S77"/>
  <c r="W50"/>
  <c r="T181"/>
  <c r="T182"/>
  <c r="T208"/>
  <c r="G77"/>
  <c r="I26"/>
  <c r="T25"/>
  <c r="W206"/>
  <c r="V128"/>
  <c r="T104"/>
  <c r="T103"/>
  <c r="V219"/>
  <c r="W201"/>
  <c r="A77"/>
  <c r="A72"/>
  <c r="T224"/>
  <c r="T233" s="1"/>
  <c r="I46"/>
  <c r="V124"/>
  <c r="W124" s="1"/>
  <c r="H72"/>
  <c r="H77" s="1"/>
  <c r="I77" s="1"/>
  <c r="T150"/>
  <c r="V46"/>
  <c r="W46" s="1"/>
  <c r="V202"/>
  <c r="W202" s="1"/>
  <c r="V20"/>
  <c r="W45"/>
  <c r="W19"/>
  <c r="V71"/>
  <c r="T72"/>
  <c r="T77" s="1"/>
  <c r="V148"/>
  <c r="W148" s="1"/>
  <c r="V70"/>
  <c r="W70" s="1"/>
  <c r="I42"/>
  <c r="V16"/>
  <c r="A52"/>
  <c r="V198"/>
  <c r="V172"/>
  <c r="V181" s="1"/>
  <c r="T146"/>
  <c r="W39"/>
  <c r="V42"/>
  <c r="V94"/>
  <c r="V104" s="1"/>
  <c r="V120"/>
  <c r="V222"/>
  <c r="W222" s="1"/>
  <c r="V62"/>
  <c r="V64" s="1"/>
  <c r="V221"/>
  <c r="V66"/>
  <c r="W66" s="1"/>
  <c r="A16"/>
  <c r="V143"/>
  <c r="I16"/>
  <c r="A76"/>
  <c r="W125"/>
  <c r="W47"/>
  <c r="W101"/>
  <c r="W199"/>
  <c r="W226"/>
  <c r="W195"/>
  <c r="V153"/>
  <c r="I71"/>
  <c r="W13"/>
  <c r="W168"/>
  <c r="V147"/>
  <c r="V69"/>
  <c r="I66"/>
  <c r="W118"/>
  <c r="W9"/>
  <c r="I38"/>
  <c r="I75"/>
  <c r="I63"/>
  <c r="I12"/>
  <c r="H64"/>
  <c r="H78" s="1"/>
  <c r="W203"/>
  <c r="W63"/>
  <c r="I20"/>
  <c r="I70"/>
  <c r="W227"/>
  <c r="I62"/>
  <c r="A26"/>
  <c r="V65"/>
  <c r="I69"/>
  <c r="T220"/>
  <c r="T64"/>
  <c r="W218"/>
  <c r="W75"/>
  <c r="V149"/>
  <c r="V140"/>
  <c r="W231"/>
  <c r="A64"/>
  <c r="V151"/>
  <c r="V144"/>
  <c r="W44"/>
  <c r="W35"/>
  <c r="V38"/>
  <c r="V52" s="1"/>
  <c r="I73"/>
  <c r="V73"/>
  <c r="V76" s="1"/>
  <c r="W123"/>
  <c r="W43"/>
  <c r="W18"/>
  <c r="V116"/>
  <c r="W113"/>
  <c r="V139"/>
  <c r="T142"/>
  <c r="W169"/>
  <c r="W91"/>
  <c r="W17"/>
  <c r="W12"/>
  <c r="W61"/>
  <c r="W121"/>
  <c r="I61"/>
  <c r="W217"/>
  <c r="V141"/>
  <c r="W141" s="1"/>
  <c r="I65"/>
  <c r="W117"/>
  <c r="W36"/>
  <c r="T155" l="1"/>
  <c r="T234"/>
  <c r="V208"/>
  <c r="W208" s="1"/>
  <c r="V25"/>
  <c r="W25" s="1"/>
  <c r="I52"/>
  <c r="V130"/>
  <c r="W130" s="1"/>
  <c r="T156"/>
  <c r="V154"/>
  <c r="W154" s="1"/>
  <c r="T78"/>
  <c r="V51"/>
  <c r="W51" s="1"/>
  <c r="W52"/>
  <c r="V129"/>
  <c r="W129" s="1"/>
  <c r="W128"/>
  <c r="V182"/>
  <c r="W76"/>
  <c r="V26"/>
  <c r="I78"/>
  <c r="V207"/>
  <c r="W207" s="1"/>
  <c r="V103"/>
  <c r="W219"/>
  <c r="V220"/>
  <c r="I72"/>
  <c r="V150"/>
  <c r="W150" s="1"/>
  <c r="V72"/>
  <c r="V77" s="1"/>
  <c r="W77" s="1"/>
  <c r="W71"/>
  <c r="V224"/>
  <c r="V233" s="1"/>
  <c r="W233" s="1"/>
  <c r="W198"/>
  <c r="A78"/>
  <c r="W221"/>
  <c r="W42"/>
  <c r="W120"/>
  <c r="V146"/>
  <c r="V155" s="1"/>
  <c r="W155" s="1"/>
  <c r="W140"/>
  <c r="W62"/>
  <c r="W16"/>
  <c r="W153"/>
  <c r="W229"/>
  <c r="W69"/>
  <c r="W225"/>
  <c r="W194"/>
  <c r="W65"/>
  <c r="W144"/>
  <c r="W64"/>
  <c r="W149"/>
  <c r="I64"/>
  <c r="W20"/>
  <c r="W143"/>
  <c r="W38"/>
  <c r="W73"/>
  <c r="V142"/>
  <c r="W116"/>
  <c r="W151"/>
  <c r="W139"/>
  <c r="W147"/>
  <c r="V156" l="1"/>
  <c r="W156" s="1"/>
  <c r="W26"/>
  <c r="V234"/>
  <c r="W234" s="1"/>
  <c r="V78"/>
  <c r="W220"/>
  <c r="W224"/>
  <c r="W72"/>
  <c r="W146"/>
  <c r="W142"/>
  <c r="W78" l="1"/>
  <c r="R144" i="4"/>
  <c r="S144"/>
  <c r="R222"/>
  <c r="S222"/>
  <c r="T118"/>
  <c r="T196"/>
  <c r="T92"/>
  <c r="T170"/>
  <c r="U222"/>
  <c r="U144"/>
  <c r="R66"/>
  <c r="S66"/>
  <c r="U66"/>
  <c r="F66"/>
  <c r="G66"/>
  <c r="T40"/>
  <c r="H40"/>
  <c r="T14"/>
  <c r="H14"/>
  <c r="L27" i="11"/>
  <c r="L26"/>
  <c r="J26"/>
  <c r="V193" i="6"/>
  <c r="V192"/>
  <c r="V191"/>
  <c r="W191" s="1"/>
  <c r="V167"/>
  <c r="V165"/>
  <c r="V115"/>
  <c r="V88"/>
  <c r="V87"/>
  <c r="V37"/>
  <c r="V35"/>
  <c r="V11"/>
  <c r="V10"/>
  <c r="V9"/>
  <c r="V193" i="5"/>
  <c r="V192"/>
  <c r="V114"/>
  <c r="V37"/>
  <c r="V36"/>
  <c r="V35"/>
  <c r="V11"/>
  <c r="V10"/>
  <c r="V9"/>
  <c r="V193" i="4"/>
  <c r="V192"/>
  <c r="T167"/>
  <c r="T166"/>
  <c r="T165"/>
  <c r="V115"/>
  <c r="V114"/>
  <c r="V113"/>
  <c r="V89"/>
  <c r="V37"/>
  <c r="V36"/>
  <c r="V35"/>
  <c r="V11"/>
  <c r="V10"/>
  <c r="V9"/>
  <c r="V193" i="2"/>
  <c r="V167"/>
  <c r="V166"/>
  <c r="V115"/>
  <c r="V113"/>
  <c r="V87"/>
  <c r="V37"/>
  <c r="V36"/>
  <c r="V11"/>
  <c r="V10"/>
  <c r="V9"/>
  <c r="V101" i="5"/>
  <c r="V99"/>
  <c r="W205" i="2"/>
  <c r="W201"/>
  <c r="W193"/>
  <c r="W192"/>
  <c r="W179" i="4"/>
  <c r="W175"/>
  <c r="W170" i="5"/>
  <c r="W167"/>
  <c r="W166"/>
  <c r="U231" i="2"/>
  <c r="S231"/>
  <c r="R231"/>
  <c r="U229"/>
  <c r="U232" s="1"/>
  <c r="S229"/>
  <c r="R229"/>
  <c r="U227"/>
  <c r="S227"/>
  <c r="R227"/>
  <c r="U226"/>
  <c r="S226"/>
  <c r="R226"/>
  <c r="U225"/>
  <c r="S225"/>
  <c r="R225"/>
  <c r="U222"/>
  <c r="S222"/>
  <c r="R222"/>
  <c r="U221"/>
  <c r="S221"/>
  <c r="R221"/>
  <c r="U219"/>
  <c r="S219"/>
  <c r="R219"/>
  <c r="U218"/>
  <c r="S218"/>
  <c r="R218"/>
  <c r="U217"/>
  <c r="S217"/>
  <c r="R217"/>
  <c r="T205"/>
  <c r="T203"/>
  <c r="T201"/>
  <c r="T200"/>
  <c r="T199"/>
  <c r="T196"/>
  <c r="T195"/>
  <c r="U194"/>
  <c r="U208" s="1"/>
  <c r="S194"/>
  <c r="S208" s="1"/>
  <c r="R194"/>
  <c r="R208" s="1"/>
  <c r="T179"/>
  <c r="T177"/>
  <c r="T180" s="1"/>
  <c r="T175"/>
  <c r="T174"/>
  <c r="T173"/>
  <c r="T170"/>
  <c r="T169"/>
  <c r="U168"/>
  <c r="U182" s="1"/>
  <c r="S168"/>
  <c r="S182" s="1"/>
  <c r="R168"/>
  <c r="R182" s="1"/>
  <c r="U153"/>
  <c r="S153"/>
  <c r="R153"/>
  <c r="U151"/>
  <c r="S151"/>
  <c r="R151"/>
  <c r="U149"/>
  <c r="S149"/>
  <c r="R149"/>
  <c r="U148"/>
  <c r="S148"/>
  <c r="R148"/>
  <c r="U147"/>
  <c r="S147"/>
  <c r="R147"/>
  <c r="U144"/>
  <c r="S144"/>
  <c r="R144"/>
  <c r="U143"/>
  <c r="S143"/>
  <c r="R143"/>
  <c r="U141"/>
  <c r="S141"/>
  <c r="R141"/>
  <c r="U140"/>
  <c r="S140"/>
  <c r="R140"/>
  <c r="U139"/>
  <c r="S139"/>
  <c r="R139"/>
  <c r="T127"/>
  <c r="T128" s="1"/>
  <c r="T123"/>
  <c r="T122"/>
  <c r="T121"/>
  <c r="T118"/>
  <c r="T117"/>
  <c r="U116"/>
  <c r="U130" s="1"/>
  <c r="S116"/>
  <c r="S130" s="1"/>
  <c r="R116"/>
  <c r="R130" s="1"/>
  <c r="T101"/>
  <c r="T99"/>
  <c r="T97"/>
  <c r="T96"/>
  <c r="T95"/>
  <c r="T92"/>
  <c r="T91"/>
  <c r="U90"/>
  <c r="U104" s="1"/>
  <c r="S90"/>
  <c r="S104" s="1"/>
  <c r="R90"/>
  <c r="R104" s="1"/>
  <c r="U75"/>
  <c r="S75"/>
  <c r="R75"/>
  <c r="G75"/>
  <c r="F75"/>
  <c r="U73"/>
  <c r="S73"/>
  <c r="R73"/>
  <c r="G73"/>
  <c r="F73"/>
  <c r="U71"/>
  <c r="S71"/>
  <c r="R71"/>
  <c r="G71"/>
  <c r="F71"/>
  <c r="U70"/>
  <c r="S70"/>
  <c r="R70"/>
  <c r="G70"/>
  <c r="F70"/>
  <c r="U69"/>
  <c r="S69"/>
  <c r="R69"/>
  <c r="G69"/>
  <c r="F69"/>
  <c r="U66"/>
  <c r="S66"/>
  <c r="R66"/>
  <c r="G66"/>
  <c r="F66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V49" s="1"/>
  <c r="H49"/>
  <c r="A49"/>
  <c r="T47"/>
  <c r="H47"/>
  <c r="H50" s="1"/>
  <c r="A47"/>
  <c r="T45"/>
  <c r="H45"/>
  <c r="A45"/>
  <c r="T44"/>
  <c r="H44"/>
  <c r="A44"/>
  <c r="T43"/>
  <c r="H43"/>
  <c r="A43"/>
  <c r="T40"/>
  <c r="H40"/>
  <c r="A40"/>
  <c r="T39"/>
  <c r="T42" s="1"/>
  <c r="H39"/>
  <c r="A39"/>
  <c r="U38"/>
  <c r="U52" s="1"/>
  <c r="S38"/>
  <c r="S52" s="1"/>
  <c r="R38"/>
  <c r="R52" s="1"/>
  <c r="G38"/>
  <c r="G52" s="1"/>
  <c r="F38"/>
  <c r="F52" s="1"/>
  <c r="H37"/>
  <c r="A37"/>
  <c r="H36"/>
  <c r="A36"/>
  <c r="H35"/>
  <c r="A35"/>
  <c r="T23"/>
  <c r="T24" s="1"/>
  <c r="H23"/>
  <c r="H24" s="1"/>
  <c r="I24" s="1"/>
  <c r="A23"/>
  <c r="T19"/>
  <c r="H19"/>
  <c r="A19"/>
  <c r="T18"/>
  <c r="H18"/>
  <c r="A18"/>
  <c r="T17"/>
  <c r="H17"/>
  <c r="A17"/>
  <c r="T14"/>
  <c r="H14"/>
  <c r="A14"/>
  <c r="T13"/>
  <c r="H13"/>
  <c r="A13"/>
  <c r="U12"/>
  <c r="U26" s="1"/>
  <c r="S12"/>
  <c r="S26" s="1"/>
  <c r="R12"/>
  <c r="R26" s="1"/>
  <c r="G12"/>
  <c r="G26" s="1"/>
  <c r="F12"/>
  <c r="F26" s="1"/>
  <c r="H11"/>
  <c r="A11"/>
  <c r="H10"/>
  <c r="A10"/>
  <c r="H9"/>
  <c r="A9"/>
  <c r="J16" i="11"/>
  <c r="L15"/>
  <c r="T95" i="5"/>
  <c r="U205" i="1"/>
  <c r="U203"/>
  <c r="U201"/>
  <c r="U200"/>
  <c r="U199"/>
  <c r="U196"/>
  <c r="U195"/>
  <c r="U193"/>
  <c r="U192"/>
  <c r="U191"/>
  <c r="S205"/>
  <c r="R205"/>
  <c r="S203"/>
  <c r="R203"/>
  <c r="S201"/>
  <c r="R201"/>
  <c r="S200"/>
  <c r="R200"/>
  <c r="S199"/>
  <c r="R199"/>
  <c r="S196"/>
  <c r="R196"/>
  <c r="S195"/>
  <c r="R195"/>
  <c r="S193"/>
  <c r="R193"/>
  <c r="S192"/>
  <c r="R192"/>
  <c r="S191"/>
  <c r="R191"/>
  <c r="U179"/>
  <c r="U177"/>
  <c r="U175"/>
  <c r="U174"/>
  <c r="U173"/>
  <c r="U170"/>
  <c r="U169"/>
  <c r="U167"/>
  <c r="U166"/>
  <c r="U165"/>
  <c r="S179"/>
  <c r="R179"/>
  <c r="S177"/>
  <c r="R177"/>
  <c r="S175"/>
  <c r="R175"/>
  <c r="S174"/>
  <c r="R174"/>
  <c r="S173"/>
  <c r="R173"/>
  <c r="S170"/>
  <c r="S169"/>
  <c r="R170"/>
  <c r="R169"/>
  <c r="S167"/>
  <c r="R167"/>
  <c r="S166"/>
  <c r="R166"/>
  <c r="S165"/>
  <c r="R165"/>
  <c r="U127"/>
  <c r="U125"/>
  <c r="U123"/>
  <c r="U122"/>
  <c r="U121"/>
  <c r="U118"/>
  <c r="U117"/>
  <c r="U115"/>
  <c r="U114"/>
  <c r="U113"/>
  <c r="S127"/>
  <c r="R127"/>
  <c r="S125"/>
  <c r="R125"/>
  <c r="S123"/>
  <c r="R123"/>
  <c r="S122"/>
  <c r="R122"/>
  <c r="S121"/>
  <c r="R121"/>
  <c r="S118"/>
  <c r="R118"/>
  <c r="S117"/>
  <c r="R117"/>
  <c r="S115"/>
  <c r="R115"/>
  <c r="S114"/>
  <c r="R114"/>
  <c r="S113"/>
  <c r="R113"/>
  <c r="U101"/>
  <c r="U99"/>
  <c r="U97"/>
  <c r="U96"/>
  <c r="U95"/>
  <c r="U92"/>
  <c r="U91"/>
  <c r="S101"/>
  <c r="R101"/>
  <c r="S99"/>
  <c r="R99"/>
  <c r="S97"/>
  <c r="R97"/>
  <c r="S96"/>
  <c r="R96"/>
  <c r="S95"/>
  <c r="R95"/>
  <c r="S92"/>
  <c r="R92"/>
  <c r="S91"/>
  <c r="R91"/>
  <c r="U89"/>
  <c r="U88"/>
  <c r="U87"/>
  <c r="S89"/>
  <c r="R89"/>
  <c r="S88"/>
  <c r="R88"/>
  <c r="S87"/>
  <c r="R87"/>
  <c r="U49"/>
  <c r="U47"/>
  <c r="U45"/>
  <c r="U44"/>
  <c r="U43"/>
  <c r="S49"/>
  <c r="R49"/>
  <c r="S47"/>
  <c r="R47"/>
  <c r="S45"/>
  <c r="R45"/>
  <c r="S44"/>
  <c r="R44"/>
  <c r="S43"/>
  <c r="R43"/>
  <c r="U40"/>
  <c r="U39"/>
  <c r="S40"/>
  <c r="R40"/>
  <c r="S39"/>
  <c r="R39"/>
  <c r="U37"/>
  <c r="U36"/>
  <c r="U35"/>
  <c r="S37"/>
  <c r="R37"/>
  <c r="S36"/>
  <c r="R36"/>
  <c r="S35"/>
  <c r="R35"/>
  <c r="U23"/>
  <c r="U24" s="1"/>
  <c r="S23"/>
  <c r="S24" s="1"/>
  <c r="R23"/>
  <c r="R24" s="1"/>
  <c r="U19"/>
  <c r="U18"/>
  <c r="U17"/>
  <c r="S19"/>
  <c r="R19"/>
  <c r="S18"/>
  <c r="R18"/>
  <c r="S17"/>
  <c r="R17"/>
  <c r="U14"/>
  <c r="U13"/>
  <c r="S14"/>
  <c r="R14"/>
  <c r="S13"/>
  <c r="R13"/>
  <c r="U11"/>
  <c r="U10"/>
  <c r="U9"/>
  <c r="S11"/>
  <c r="S10"/>
  <c r="S9"/>
  <c r="R11"/>
  <c r="R10"/>
  <c r="R9"/>
  <c r="G49"/>
  <c r="F49"/>
  <c r="G47"/>
  <c r="F47"/>
  <c r="F50" s="1"/>
  <c r="G45"/>
  <c r="F45"/>
  <c r="G44"/>
  <c r="F44"/>
  <c r="G43"/>
  <c r="F43"/>
  <c r="G40"/>
  <c r="F40"/>
  <c r="G39"/>
  <c r="F39"/>
  <c r="G37"/>
  <c r="G36"/>
  <c r="G35"/>
  <c r="F37"/>
  <c r="F36"/>
  <c r="F35"/>
  <c r="G23"/>
  <c r="G24" s="1"/>
  <c r="G19"/>
  <c r="G18"/>
  <c r="G17"/>
  <c r="G14"/>
  <c r="G13"/>
  <c r="G11"/>
  <c r="G10"/>
  <c r="G9"/>
  <c r="F23"/>
  <c r="F24" s="1"/>
  <c r="F19"/>
  <c r="F18"/>
  <c r="F17"/>
  <c r="F14"/>
  <c r="F13"/>
  <c r="F10"/>
  <c r="F11"/>
  <c r="F9"/>
  <c r="U12" i="5"/>
  <c r="U26" s="1"/>
  <c r="T175" i="6"/>
  <c r="N37" i="11"/>
  <c r="A49" i="4"/>
  <c r="A47"/>
  <c r="A45"/>
  <c r="A44"/>
  <c r="A43"/>
  <c r="A40"/>
  <c r="A39"/>
  <c r="A37"/>
  <c r="A36"/>
  <c r="A35"/>
  <c r="A23"/>
  <c r="A19"/>
  <c r="A18"/>
  <c r="A17"/>
  <c r="A14"/>
  <c r="A13"/>
  <c r="A11"/>
  <c r="A10"/>
  <c r="A9"/>
  <c r="A49" i="5"/>
  <c r="A47"/>
  <c r="A45"/>
  <c r="A44"/>
  <c r="A43"/>
  <c r="A40"/>
  <c r="A39"/>
  <c r="A37"/>
  <c r="A36"/>
  <c r="A35"/>
  <c r="A23"/>
  <c r="A19"/>
  <c r="A18"/>
  <c r="A17"/>
  <c r="A14"/>
  <c r="A13"/>
  <c r="A11"/>
  <c r="A10"/>
  <c r="A9"/>
  <c r="A49" i="6"/>
  <c r="A47"/>
  <c r="A45"/>
  <c r="A44"/>
  <c r="A43"/>
  <c r="A40"/>
  <c r="A39"/>
  <c r="A37"/>
  <c r="A36"/>
  <c r="A35"/>
  <c r="A23"/>
  <c r="A19"/>
  <c r="A18"/>
  <c r="A17"/>
  <c r="A14"/>
  <c r="A13"/>
  <c r="A11"/>
  <c r="A10"/>
  <c r="A9"/>
  <c r="S116" i="4"/>
  <c r="S130" s="1"/>
  <c r="S116" i="5"/>
  <c r="S130" s="1"/>
  <c r="S116" i="6"/>
  <c r="S130" s="1"/>
  <c r="R116" i="4"/>
  <c r="R130" s="1"/>
  <c r="R116" i="5"/>
  <c r="R130" s="1"/>
  <c r="R116" i="6"/>
  <c r="R130" s="1"/>
  <c r="U193" i="8"/>
  <c r="U192"/>
  <c r="U191"/>
  <c r="U196"/>
  <c r="U195"/>
  <c r="U201"/>
  <c r="U200"/>
  <c r="U199"/>
  <c r="U205"/>
  <c r="U203"/>
  <c r="S205"/>
  <c r="R205"/>
  <c r="S203"/>
  <c r="R203"/>
  <c r="S201"/>
  <c r="R201"/>
  <c r="S200"/>
  <c r="R200"/>
  <c r="S199"/>
  <c r="R199"/>
  <c r="S196"/>
  <c r="R196"/>
  <c r="S195"/>
  <c r="R195"/>
  <c r="S193"/>
  <c r="R193"/>
  <c r="S192"/>
  <c r="R192"/>
  <c r="S191"/>
  <c r="R191"/>
  <c r="U167"/>
  <c r="U166"/>
  <c r="U165"/>
  <c r="U170"/>
  <c r="U169"/>
  <c r="U175"/>
  <c r="U174"/>
  <c r="U173"/>
  <c r="U177"/>
  <c r="U179"/>
  <c r="S179"/>
  <c r="R179"/>
  <c r="S177"/>
  <c r="R177"/>
  <c r="R180" s="1"/>
  <c r="S175"/>
  <c r="R175"/>
  <c r="S174"/>
  <c r="R174"/>
  <c r="S173"/>
  <c r="R173"/>
  <c r="S170"/>
  <c r="R170"/>
  <c r="S169"/>
  <c r="R169"/>
  <c r="S167"/>
  <c r="R167"/>
  <c r="S166"/>
  <c r="R166"/>
  <c r="S165"/>
  <c r="R165"/>
  <c r="U115"/>
  <c r="U114"/>
  <c r="U113"/>
  <c r="U118"/>
  <c r="U117"/>
  <c r="U123"/>
  <c r="U122"/>
  <c r="U121"/>
  <c r="U127"/>
  <c r="U125"/>
  <c r="S127"/>
  <c r="R127"/>
  <c r="S125"/>
  <c r="R125"/>
  <c r="S123"/>
  <c r="R123"/>
  <c r="S122"/>
  <c r="R122"/>
  <c r="S121"/>
  <c r="R121"/>
  <c r="S118"/>
  <c r="R118"/>
  <c r="S117"/>
  <c r="R117"/>
  <c r="S115"/>
  <c r="R115"/>
  <c r="S114"/>
  <c r="R114"/>
  <c r="S113"/>
  <c r="R113"/>
  <c r="U101"/>
  <c r="U99"/>
  <c r="S101"/>
  <c r="R101"/>
  <c r="S99"/>
  <c r="R99"/>
  <c r="S92"/>
  <c r="R92"/>
  <c r="S91"/>
  <c r="R91"/>
  <c r="S97"/>
  <c r="R97"/>
  <c r="S96"/>
  <c r="R96"/>
  <c r="S95"/>
  <c r="R95"/>
  <c r="U97"/>
  <c r="U96"/>
  <c r="U95"/>
  <c r="U92"/>
  <c r="U91"/>
  <c r="U89"/>
  <c r="U88"/>
  <c r="U87"/>
  <c r="S89"/>
  <c r="R89"/>
  <c r="S88"/>
  <c r="R88"/>
  <c r="S87"/>
  <c r="R87"/>
  <c r="S37"/>
  <c r="R37"/>
  <c r="S36"/>
  <c r="R36"/>
  <c r="S35"/>
  <c r="R35"/>
  <c r="U37"/>
  <c r="U36"/>
  <c r="U35"/>
  <c r="U40"/>
  <c r="U39"/>
  <c r="S40"/>
  <c r="R40"/>
  <c r="S39"/>
  <c r="R39"/>
  <c r="S45"/>
  <c r="R45"/>
  <c r="S44"/>
  <c r="R44"/>
  <c r="S43"/>
  <c r="R43"/>
  <c r="U45"/>
  <c r="U44"/>
  <c r="U43"/>
  <c r="U49"/>
  <c r="U47"/>
  <c r="S49"/>
  <c r="R49"/>
  <c r="S47"/>
  <c r="R47"/>
  <c r="U11"/>
  <c r="U10"/>
  <c r="U9"/>
  <c r="U14"/>
  <c r="U13"/>
  <c r="U19"/>
  <c r="U18"/>
  <c r="U17"/>
  <c r="U23"/>
  <c r="U24" s="1"/>
  <c r="S23"/>
  <c r="S24" s="1"/>
  <c r="R23"/>
  <c r="R24" s="1"/>
  <c r="S19"/>
  <c r="R19"/>
  <c r="S18"/>
  <c r="R18"/>
  <c r="S17"/>
  <c r="R17"/>
  <c r="S14"/>
  <c r="R14"/>
  <c r="S13"/>
  <c r="R13"/>
  <c r="S11"/>
  <c r="R11"/>
  <c r="S10"/>
  <c r="R10"/>
  <c r="S9"/>
  <c r="R9"/>
  <c r="G49"/>
  <c r="F49"/>
  <c r="G47"/>
  <c r="F47"/>
  <c r="G45"/>
  <c r="F45"/>
  <c r="G44"/>
  <c r="F44"/>
  <c r="G43"/>
  <c r="F43"/>
  <c r="G40"/>
  <c r="F40"/>
  <c r="G39"/>
  <c r="F39"/>
  <c r="G37"/>
  <c r="F37"/>
  <c r="G36"/>
  <c r="F36"/>
  <c r="G35"/>
  <c r="F35"/>
  <c r="G23"/>
  <c r="G24" s="1"/>
  <c r="F23"/>
  <c r="F24" s="1"/>
  <c r="G19"/>
  <c r="F19"/>
  <c r="G18"/>
  <c r="F18"/>
  <c r="G17"/>
  <c r="F17"/>
  <c r="G14"/>
  <c r="F14"/>
  <c r="G13"/>
  <c r="F13"/>
  <c r="G11"/>
  <c r="F11"/>
  <c r="G10"/>
  <c r="F10"/>
  <c r="G9"/>
  <c r="F9"/>
  <c r="T96" i="5"/>
  <c r="U231" i="4"/>
  <c r="S231"/>
  <c r="R231"/>
  <c r="U229"/>
  <c r="S229"/>
  <c r="R229"/>
  <c r="U227"/>
  <c r="S227"/>
  <c r="R227"/>
  <c r="U226"/>
  <c r="S226"/>
  <c r="R226"/>
  <c r="U225"/>
  <c r="S225"/>
  <c r="R225"/>
  <c r="U221"/>
  <c r="U224" s="1"/>
  <c r="S221"/>
  <c r="R221"/>
  <c r="U219"/>
  <c r="S219"/>
  <c r="R219"/>
  <c r="U218"/>
  <c r="S218"/>
  <c r="R218"/>
  <c r="U217"/>
  <c r="S217"/>
  <c r="R217"/>
  <c r="U231" i="5"/>
  <c r="S231"/>
  <c r="R231"/>
  <c r="U229"/>
  <c r="S229"/>
  <c r="R229"/>
  <c r="U227"/>
  <c r="S227"/>
  <c r="R227"/>
  <c r="U226"/>
  <c r="S226"/>
  <c r="R226"/>
  <c r="U225"/>
  <c r="S225"/>
  <c r="R225"/>
  <c r="U222"/>
  <c r="S222"/>
  <c r="R222"/>
  <c r="U221"/>
  <c r="S221"/>
  <c r="R221"/>
  <c r="U219"/>
  <c r="S219"/>
  <c r="R219"/>
  <c r="U218"/>
  <c r="S218"/>
  <c r="R218"/>
  <c r="U217"/>
  <c r="S217"/>
  <c r="R217"/>
  <c r="U231" i="6"/>
  <c r="S231"/>
  <c r="R231"/>
  <c r="U229"/>
  <c r="S229"/>
  <c r="R229"/>
  <c r="U227"/>
  <c r="S227"/>
  <c r="R227"/>
  <c r="U226"/>
  <c r="S226"/>
  <c r="R226"/>
  <c r="U225"/>
  <c r="S225"/>
  <c r="R225"/>
  <c r="U222"/>
  <c r="S222"/>
  <c r="R222"/>
  <c r="U221"/>
  <c r="S221"/>
  <c r="R221"/>
  <c r="U219"/>
  <c r="S219"/>
  <c r="R219"/>
  <c r="U218"/>
  <c r="S218"/>
  <c r="R218"/>
  <c r="U217"/>
  <c r="S217"/>
  <c r="R217"/>
  <c r="U153" i="4"/>
  <c r="S153"/>
  <c r="R153"/>
  <c r="U151"/>
  <c r="S151"/>
  <c r="R151"/>
  <c r="U149"/>
  <c r="S149"/>
  <c r="R149"/>
  <c r="U148"/>
  <c r="S148"/>
  <c r="R148"/>
  <c r="U147"/>
  <c r="S147"/>
  <c r="R147"/>
  <c r="U143"/>
  <c r="S143"/>
  <c r="R143"/>
  <c r="U141"/>
  <c r="S141"/>
  <c r="R141"/>
  <c r="U140"/>
  <c r="S140"/>
  <c r="R140"/>
  <c r="U139"/>
  <c r="S139"/>
  <c r="R139"/>
  <c r="U153" i="5"/>
  <c r="S153"/>
  <c r="R153"/>
  <c r="U151"/>
  <c r="S151"/>
  <c r="R151"/>
  <c r="U149"/>
  <c r="S149"/>
  <c r="R149"/>
  <c r="U148"/>
  <c r="S148"/>
  <c r="R148"/>
  <c r="U147"/>
  <c r="S147"/>
  <c r="R147"/>
  <c r="U144"/>
  <c r="S144"/>
  <c r="R144"/>
  <c r="U143"/>
  <c r="S143"/>
  <c r="R143"/>
  <c r="U141"/>
  <c r="S141"/>
  <c r="R141"/>
  <c r="U140"/>
  <c r="S140"/>
  <c r="R140"/>
  <c r="U139"/>
  <c r="S139"/>
  <c r="R139"/>
  <c r="U153" i="6"/>
  <c r="S153"/>
  <c r="R153"/>
  <c r="U151"/>
  <c r="S151"/>
  <c r="R151"/>
  <c r="U149"/>
  <c r="S149"/>
  <c r="R149"/>
  <c r="U148"/>
  <c r="S148"/>
  <c r="R148"/>
  <c r="U147"/>
  <c r="S147"/>
  <c r="R147"/>
  <c r="U144"/>
  <c r="S144"/>
  <c r="R144"/>
  <c r="U143"/>
  <c r="S143"/>
  <c r="R143"/>
  <c r="U141"/>
  <c r="S141"/>
  <c r="R141"/>
  <c r="U140"/>
  <c r="S140"/>
  <c r="R140"/>
  <c r="U139"/>
  <c r="S139"/>
  <c r="R139"/>
  <c r="T205"/>
  <c r="T203"/>
  <c r="T201"/>
  <c r="T200"/>
  <c r="T199"/>
  <c r="T196"/>
  <c r="T195"/>
  <c r="U194"/>
  <c r="U208" s="1"/>
  <c r="S194"/>
  <c r="S208" s="1"/>
  <c r="R194"/>
  <c r="R208" s="1"/>
  <c r="T179"/>
  <c r="T177"/>
  <c r="T174"/>
  <c r="T173"/>
  <c r="T170"/>
  <c r="T169"/>
  <c r="U168"/>
  <c r="U182" s="1"/>
  <c r="S168"/>
  <c r="S182" s="1"/>
  <c r="R168"/>
  <c r="R182" s="1"/>
  <c r="T127"/>
  <c r="T125"/>
  <c r="T123"/>
  <c r="T122"/>
  <c r="T121"/>
  <c r="T118"/>
  <c r="T117"/>
  <c r="U116"/>
  <c r="U130" s="1"/>
  <c r="T101"/>
  <c r="T99"/>
  <c r="T96"/>
  <c r="T95"/>
  <c r="T92"/>
  <c r="T91"/>
  <c r="U90"/>
  <c r="U104" s="1"/>
  <c r="S90"/>
  <c r="S104" s="1"/>
  <c r="R90"/>
  <c r="R104" s="1"/>
  <c r="U75"/>
  <c r="S75"/>
  <c r="R75"/>
  <c r="G75"/>
  <c r="F75"/>
  <c r="U73"/>
  <c r="S73"/>
  <c r="R73"/>
  <c r="G73"/>
  <c r="F73"/>
  <c r="U71"/>
  <c r="S71"/>
  <c r="R71"/>
  <c r="G71"/>
  <c r="F71"/>
  <c r="U70"/>
  <c r="S70"/>
  <c r="R70"/>
  <c r="G70"/>
  <c r="F70"/>
  <c r="U69"/>
  <c r="S69"/>
  <c r="R69"/>
  <c r="G69"/>
  <c r="F69"/>
  <c r="U66"/>
  <c r="S66"/>
  <c r="R66"/>
  <c r="G66"/>
  <c r="F66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H49"/>
  <c r="C38" i="11" s="1"/>
  <c r="T47" i="6"/>
  <c r="H47"/>
  <c r="T45"/>
  <c r="H45"/>
  <c r="T44"/>
  <c r="H44"/>
  <c r="T43"/>
  <c r="H43"/>
  <c r="T40"/>
  <c r="H40"/>
  <c r="T39"/>
  <c r="H39"/>
  <c r="H37"/>
  <c r="H36"/>
  <c r="H35"/>
  <c r="T23"/>
  <c r="H23"/>
  <c r="T19"/>
  <c r="H19"/>
  <c r="T18"/>
  <c r="H18"/>
  <c r="T17"/>
  <c r="H17"/>
  <c r="T14"/>
  <c r="H14"/>
  <c r="T13"/>
  <c r="H13"/>
  <c r="H11"/>
  <c r="H10"/>
  <c r="H9"/>
  <c r="T205" i="5"/>
  <c r="T203"/>
  <c r="T201"/>
  <c r="T200"/>
  <c r="T199"/>
  <c r="T196"/>
  <c r="T195"/>
  <c r="U194"/>
  <c r="U208" s="1"/>
  <c r="S194"/>
  <c r="S208" s="1"/>
  <c r="R194"/>
  <c r="R208" s="1"/>
  <c r="V179"/>
  <c r="V180" s="1"/>
  <c r="W177"/>
  <c r="W175"/>
  <c r="W174"/>
  <c r="V170"/>
  <c r="T169"/>
  <c r="T172" s="1"/>
  <c r="T181" s="1"/>
  <c r="U168"/>
  <c r="U182" s="1"/>
  <c r="S168"/>
  <c r="S182" s="1"/>
  <c r="R168"/>
  <c r="R182" s="1"/>
  <c r="V167"/>
  <c r="V165"/>
  <c r="T127"/>
  <c r="T125"/>
  <c r="T123"/>
  <c r="T122"/>
  <c r="T121"/>
  <c r="T118"/>
  <c r="T117"/>
  <c r="U116"/>
  <c r="U130" s="1"/>
  <c r="T97"/>
  <c r="T92"/>
  <c r="T91"/>
  <c r="U90"/>
  <c r="U104" s="1"/>
  <c r="U75"/>
  <c r="S75"/>
  <c r="R75"/>
  <c r="G75"/>
  <c r="F75"/>
  <c r="U73"/>
  <c r="S73"/>
  <c r="R73"/>
  <c r="G73"/>
  <c r="F73"/>
  <c r="U71"/>
  <c r="S71"/>
  <c r="R71"/>
  <c r="U70"/>
  <c r="S70"/>
  <c r="R70"/>
  <c r="U69"/>
  <c r="S69"/>
  <c r="R69"/>
  <c r="U66"/>
  <c r="S66"/>
  <c r="R66"/>
  <c r="F66"/>
  <c r="U65"/>
  <c r="S65"/>
  <c r="R65"/>
  <c r="U63"/>
  <c r="S63"/>
  <c r="R63"/>
  <c r="G63"/>
  <c r="F63"/>
  <c r="U62"/>
  <c r="S62"/>
  <c r="R62"/>
  <c r="G62"/>
  <c r="F62"/>
  <c r="U61"/>
  <c r="S61"/>
  <c r="R61"/>
  <c r="G61"/>
  <c r="F61"/>
  <c r="T49"/>
  <c r="V49" s="1"/>
  <c r="L38" i="11" s="1"/>
  <c r="H49" i="5"/>
  <c r="J38" i="11" s="1"/>
  <c r="T47" i="5"/>
  <c r="H47"/>
  <c r="T45"/>
  <c r="F71"/>
  <c r="T44"/>
  <c r="G70"/>
  <c r="F70"/>
  <c r="T43"/>
  <c r="H43"/>
  <c r="T40"/>
  <c r="H40"/>
  <c r="T39"/>
  <c r="H39"/>
  <c r="U38"/>
  <c r="U52" s="1"/>
  <c r="S38"/>
  <c r="S52" s="1"/>
  <c r="R38"/>
  <c r="R52" s="1"/>
  <c r="G38"/>
  <c r="G52" s="1"/>
  <c r="F38"/>
  <c r="F52" s="1"/>
  <c r="H37"/>
  <c r="H36"/>
  <c r="H35"/>
  <c r="H23"/>
  <c r="H24" s="1"/>
  <c r="I24" s="1"/>
  <c r="T19"/>
  <c r="H19"/>
  <c r="T18"/>
  <c r="H18"/>
  <c r="T17"/>
  <c r="H17"/>
  <c r="T14"/>
  <c r="H14"/>
  <c r="T13"/>
  <c r="G65"/>
  <c r="F65"/>
  <c r="S12"/>
  <c r="S26" s="1"/>
  <c r="R12"/>
  <c r="R26" s="1"/>
  <c r="G12"/>
  <c r="G26" s="1"/>
  <c r="F12"/>
  <c r="F26" s="1"/>
  <c r="H11"/>
  <c r="H10"/>
  <c r="H9"/>
  <c r="T205" i="4"/>
  <c r="T203"/>
  <c r="T201"/>
  <c r="T200"/>
  <c r="T199"/>
  <c r="T195"/>
  <c r="U194"/>
  <c r="U208" s="1"/>
  <c r="S194"/>
  <c r="S208" s="1"/>
  <c r="R194"/>
  <c r="R208" s="1"/>
  <c r="T179"/>
  <c r="T177"/>
  <c r="T175"/>
  <c r="T174"/>
  <c r="T173"/>
  <c r="T169"/>
  <c r="T172" s="1"/>
  <c r="V168"/>
  <c r="U168"/>
  <c r="U182" s="1"/>
  <c r="S168"/>
  <c r="S182" s="1"/>
  <c r="R168"/>
  <c r="R182" s="1"/>
  <c r="W167"/>
  <c r="W165"/>
  <c r="T127"/>
  <c r="T125"/>
  <c r="T123"/>
  <c r="T122"/>
  <c r="T121"/>
  <c r="T117"/>
  <c r="U116"/>
  <c r="U130" s="1"/>
  <c r="T101"/>
  <c r="T99"/>
  <c r="T97"/>
  <c r="T96"/>
  <c r="T95"/>
  <c r="T91"/>
  <c r="U90"/>
  <c r="U104" s="1"/>
  <c r="S90"/>
  <c r="S104" s="1"/>
  <c r="R90"/>
  <c r="R104" s="1"/>
  <c r="U75"/>
  <c r="S75"/>
  <c r="R75"/>
  <c r="G75"/>
  <c r="F75"/>
  <c r="U73"/>
  <c r="S73"/>
  <c r="R73"/>
  <c r="G73"/>
  <c r="U71"/>
  <c r="S71"/>
  <c r="R71"/>
  <c r="G71"/>
  <c r="F71"/>
  <c r="U70"/>
  <c r="S70"/>
  <c r="R70"/>
  <c r="G70"/>
  <c r="F70"/>
  <c r="U69"/>
  <c r="S69"/>
  <c r="R69"/>
  <c r="G69"/>
  <c r="F69"/>
  <c r="U65"/>
  <c r="S65"/>
  <c r="R65"/>
  <c r="G65"/>
  <c r="F65"/>
  <c r="U63"/>
  <c r="S63"/>
  <c r="R63"/>
  <c r="G63"/>
  <c r="F63"/>
  <c r="U62"/>
  <c r="S62"/>
  <c r="R62"/>
  <c r="G62"/>
  <c r="F62"/>
  <c r="U61"/>
  <c r="S61"/>
  <c r="R61"/>
  <c r="G61"/>
  <c r="F61"/>
  <c r="T49"/>
  <c r="V49" s="1"/>
  <c r="H49"/>
  <c r="T47"/>
  <c r="H47"/>
  <c r="F73"/>
  <c r="F76" s="1"/>
  <c r="T45"/>
  <c r="H45"/>
  <c r="T44"/>
  <c r="H44"/>
  <c r="T43"/>
  <c r="H43"/>
  <c r="T39"/>
  <c r="H39"/>
  <c r="U38"/>
  <c r="U52" s="1"/>
  <c r="S38"/>
  <c r="S52" s="1"/>
  <c r="R38"/>
  <c r="R52" s="1"/>
  <c r="G38"/>
  <c r="G52" s="1"/>
  <c r="F38"/>
  <c r="F52" s="1"/>
  <c r="H37"/>
  <c r="H36"/>
  <c r="H35"/>
  <c r="T23"/>
  <c r="H23"/>
  <c r="T19"/>
  <c r="H19"/>
  <c r="T18"/>
  <c r="H18"/>
  <c r="T17"/>
  <c r="H17"/>
  <c r="T13"/>
  <c r="H13"/>
  <c r="U12"/>
  <c r="U26" s="1"/>
  <c r="S12"/>
  <c r="S26" s="1"/>
  <c r="R12"/>
  <c r="R26" s="1"/>
  <c r="G12"/>
  <c r="G26" s="1"/>
  <c r="F12"/>
  <c r="F26" s="1"/>
  <c r="H11"/>
  <c r="H10"/>
  <c r="H9"/>
  <c r="W173" i="5"/>
  <c r="V89"/>
  <c r="V88"/>
  <c r="T168"/>
  <c r="T182" s="1"/>
  <c r="H44"/>
  <c r="H45"/>
  <c r="F69"/>
  <c r="G71"/>
  <c r="H13"/>
  <c r="G66"/>
  <c r="V87"/>
  <c r="G69"/>
  <c r="V166"/>
  <c r="W166" i="4"/>
  <c r="G19" i="11"/>
  <c r="G20"/>
  <c r="C31"/>
  <c r="C42"/>
  <c r="J30"/>
  <c r="J19"/>
  <c r="G8"/>
  <c r="G9"/>
  <c r="C20"/>
  <c r="E20"/>
  <c r="G21"/>
  <c r="C19"/>
  <c r="G30"/>
  <c r="E31"/>
  <c r="L42"/>
  <c r="J41"/>
  <c r="N19"/>
  <c r="N32"/>
  <c r="G43"/>
  <c r="N21"/>
  <c r="N43"/>
  <c r="N41"/>
  <c r="G32"/>
  <c r="J20"/>
  <c r="K31"/>
  <c r="C30"/>
  <c r="D42"/>
  <c r="K20"/>
  <c r="C41"/>
  <c r="K30"/>
  <c r="K19"/>
  <c r="F19"/>
  <c r="C21"/>
  <c r="D19"/>
  <c r="E19"/>
  <c r="D20"/>
  <c r="C8"/>
  <c r="D9"/>
  <c r="E43"/>
  <c r="N42"/>
  <c r="N30"/>
  <c r="O32"/>
  <c r="N20"/>
  <c r="N31"/>
  <c r="H43"/>
  <c r="G42"/>
  <c r="G31"/>
  <c r="O41"/>
  <c r="D41"/>
  <c r="G10"/>
  <c r="G41"/>
  <c r="H42"/>
  <c r="O42"/>
  <c r="M19"/>
  <c r="D30"/>
  <c r="C9"/>
  <c r="L31"/>
  <c r="K41"/>
  <c r="J31"/>
  <c r="O20"/>
  <c r="E42"/>
  <c r="D31"/>
  <c r="F31"/>
  <c r="O30"/>
  <c r="L30"/>
  <c r="E9"/>
  <c r="E30"/>
  <c r="F41"/>
  <c r="L41"/>
  <c r="M31"/>
  <c r="L19"/>
  <c r="E41"/>
  <c r="J21"/>
  <c r="C32"/>
  <c r="M20"/>
  <c r="L20"/>
  <c r="M30"/>
  <c r="C43"/>
  <c r="D43"/>
  <c r="J42"/>
  <c r="E21"/>
  <c r="F20"/>
  <c r="D21"/>
  <c r="F42"/>
  <c r="H21"/>
  <c r="H9"/>
  <c r="H20"/>
  <c r="H31"/>
  <c r="H19"/>
  <c r="H8"/>
  <c r="H41"/>
  <c r="D8"/>
  <c r="E10"/>
  <c r="C10"/>
  <c r="H32"/>
  <c r="O19"/>
  <c r="H30"/>
  <c r="M42"/>
  <c r="M41"/>
  <c r="O31"/>
  <c r="O43"/>
  <c r="J43"/>
  <c r="O21"/>
  <c r="L43"/>
  <c r="K21"/>
  <c r="F30"/>
  <c r="F9"/>
  <c r="L32"/>
  <c r="K43"/>
  <c r="E32"/>
  <c r="J32"/>
  <c r="K32"/>
  <c r="F32"/>
  <c r="D32"/>
  <c r="M43"/>
  <c r="K42"/>
  <c r="M21"/>
  <c r="L21"/>
  <c r="F21"/>
  <c r="D10"/>
  <c r="E8"/>
  <c r="M32"/>
  <c r="H10"/>
  <c r="F43"/>
  <c r="F10"/>
  <c r="F8"/>
  <c r="T50" i="2" l="1"/>
  <c r="F76"/>
  <c r="H50" i="5"/>
  <c r="R76" i="2"/>
  <c r="S154"/>
  <c r="S154" i="5"/>
  <c r="R232" i="6"/>
  <c r="U232" i="5"/>
  <c r="S128" i="1"/>
  <c r="S206"/>
  <c r="S232" i="2"/>
  <c r="U154" i="4"/>
  <c r="V102" i="5"/>
  <c r="G50" i="8"/>
  <c r="R50" i="1"/>
  <c r="U76" i="2"/>
  <c r="U154" i="6"/>
  <c r="R154" i="5"/>
  <c r="S154" i="4"/>
  <c r="S232" i="5"/>
  <c r="U232" i="4"/>
  <c r="S50" i="8"/>
  <c r="S206"/>
  <c r="R206" i="1"/>
  <c r="R232" i="2"/>
  <c r="T50" i="6"/>
  <c r="G76" i="4"/>
  <c r="T102"/>
  <c r="T206"/>
  <c r="G76" i="5"/>
  <c r="T206"/>
  <c r="R76" i="6"/>
  <c r="T180"/>
  <c r="R154"/>
  <c r="U154" i="5"/>
  <c r="S232" i="6"/>
  <c r="R232" i="4"/>
  <c r="U102" i="8"/>
  <c r="T206" i="2"/>
  <c r="S128" i="8"/>
  <c r="R128" i="1"/>
  <c r="R102" i="8"/>
  <c r="R102" i="1"/>
  <c r="F50" i="8"/>
  <c r="H50" i="4"/>
  <c r="I50" s="1"/>
  <c r="R76"/>
  <c r="T50" i="5"/>
  <c r="R76"/>
  <c r="S76" i="6"/>
  <c r="S154"/>
  <c r="R154" i="4"/>
  <c r="U232" i="6"/>
  <c r="R232" i="5"/>
  <c r="S232" i="4"/>
  <c r="S102" i="8"/>
  <c r="S180"/>
  <c r="U180"/>
  <c r="G50" i="1"/>
  <c r="S50"/>
  <c r="S102"/>
  <c r="U102"/>
  <c r="R180"/>
  <c r="U180"/>
  <c r="C26" i="11"/>
  <c r="H24" i="4"/>
  <c r="I24" s="1"/>
  <c r="T50"/>
  <c r="S76"/>
  <c r="S76" i="5"/>
  <c r="H50" i="6"/>
  <c r="F76"/>
  <c r="U76"/>
  <c r="T206"/>
  <c r="R50" i="8"/>
  <c r="U50"/>
  <c r="R128"/>
  <c r="U128"/>
  <c r="R206"/>
  <c r="U206"/>
  <c r="S180" i="1"/>
  <c r="S76" i="2"/>
  <c r="T102"/>
  <c r="U154"/>
  <c r="V23" i="4"/>
  <c r="T24"/>
  <c r="U76"/>
  <c r="T128"/>
  <c r="T180"/>
  <c r="F76" i="5"/>
  <c r="U76"/>
  <c r="T128"/>
  <c r="C37" i="11"/>
  <c r="H24" i="6"/>
  <c r="I24" s="1"/>
  <c r="G76"/>
  <c r="T102"/>
  <c r="T128"/>
  <c r="U50" i="1"/>
  <c r="U128"/>
  <c r="U206"/>
  <c r="I50" i="5"/>
  <c r="V23" i="6"/>
  <c r="T24"/>
  <c r="I50" i="2"/>
  <c r="G76"/>
  <c r="R154"/>
  <c r="H16" i="5"/>
  <c r="H16" i="2"/>
  <c r="T42" i="4"/>
  <c r="S224"/>
  <c r="R146"/>
  <c r="T120"/>
  <c r="H42"/>
  <c r="T16" i="2"/>
  <c r="S146" i="4"/>
  <c r="S228"/>
  <c r="H42" i="2"/>
  <c r="T202" i="6"/>
  <c r="U146" i="4"/>
  <c r="T198"/>
  <c r="U98" i="1"/>
  <c r="U176"/>
  <c r="H46" i="5"/>
  <c r="I46" s="1"/>
  <c r="S72"/>
  <c r="H20" i="6"/>
  <c r="T46"/>
  <c r="T98"/>
  <c r="R150"/>
  <c r="U150" i="5"/>
  <c r="S228" i="6"/>
  <c r="R228" i="4"/>
  <c r="F16" i="1"/>
  <c r="F20"/>
  <c r="R72" i="2"/>
  <c r="R77" s="1"/>
  <c r="T98"/>
  <c r="T124"/>
  <c r="T176"/>
  <c r="R228"/>
  <c r="H46" i="4"/>
  <c r="I46" s="1"/>
  <c r="T124"/>
  <c r="T176"/>
  <c r="H20" i="5"/>
  <c r="F72"/>
  <c r="U72"/>
  <c r="T124"/>
  <c r="T20" i="6"/>
  <c r="T124"/>
  <c r="S150"/>
  <c r="R150" i="4"/>
  <c r="U228" i="6"/>
  <c r="R228" i="5"/>
  <c r="G46" i="8"/>
  <c r="S20"/>
  <c r="U46"/>
  <c r="U124"/>
  <c r="U202"/>
  <c r="H46" i="2"/>
  <c r="I46" s="1"/>
  <c r="R150"/>
  <c r="S228"/>
  <c r="T20" i="4"/>
  <c r="T20" i="2"/>
  <c r="T46" i="4"/>
  <c r="T98"/>
  <c r="T202"/>
  <c r="T20" i="5"/>
  <c r="T46"/>
  <c r="T202"/>
  <c r="U150" i="6"/>
  <c r="R150" i="5"/>
  <c r="S150" i="4"/>
  <c r="S228" i="5"/>
  <c r="U228" i="4"/>
  <c r="G46" i="1"/>
  <c r="R20"/>
  <c r="U20"/>
  <c r="H20" i="2"/>
  <c r="T46"/>
  <c r="T51" s="1"/>
  <c r="S150"/>
  <c r="T202"/>
  <c r="U228"/>
  <c r="H20" i="4"/>
  <c r="G72"/>
  <c r="G77" s="1"/>
  <c r="R72" i="5"/>
  <c r="T98"/>
  <c r="H46" i="6"/>
  <c r="I46" s="1"/>
  <c r="S72"/>
  <c r="S77" s="1"/>
  <c r="S150" i="5"/>
  <c r="U150" i="4"/>
  <c r="R228" i="6"/>
  <c r="U228" i="5"/>
  <c r="G20" i="8"/>
  <c r="T176" i="6"/>
  <c r="U150" i="2"/>
  <c r="S176" i="8"/>
  <c r="G72" i="5"/>
  <c r="G77" s="1"/>
  <c r="R72" i="4"/>
  <c r="F72" i="6"/>
  <c r="U72"/>
  <c r="U77" s="1"/>
  <c r="U20" i="8"/>
  <c r="S46"/>
  <c r="R124"/>
  <c r="U176"/>
  <c r="R202"/>
  <c r="S20" i="1"/>
  <c r="R124"/>
  <c r="R202"/>
  <c r="S72" i="2"/>
  <c r="S98" i="8"/>
  <c r="S72" i="4"/>
  <c r="S77" s="1"/>
  <c r="G72" i="6"/>
  <c r="U98" i="8"/>
  <c r="S124"/>
  <c r="S202"/>
  <c r="G20" i="1"/>
  <c r="R46"/>
  <c r="U46"/>
  <c r="R98"/>
  <c r="S124"/>
  <c r="U124"/>
  <c r="S202"/>
  <c r="U202"/>
  <c r="F72" i="2"/>
  <c r="F77" s="1"/>
  <c r="U72"/>
  <c r="R46" i="8"/>
  <c r="S176" i="1"/>
  <c r="F72" i="4"/>
  <c r="F77" s="1"/>
  <c r="U72"/>
  <c r="R72" i="6"/>
  <c r="F20" i="8"/>
  <c r="F46"/>
  <c r="R20"/>
  <c r="R98"/>
  <c r="R176"/>
  <c r="F46" i="1"/>
  <c r="S46"/>
  <c r="S98"/>
  <c r="R176"/>
  <c r="G72" i="2"/>
  <c r="T198" i="5"/>
  <c r="T198" i="6"/>
  <c r="R146"/>
  <c r="R155" s="1"/>
  <c r="U146" i="5"/>
  <c r="S224" i="6"/>
  <c r="U42" i="1"/>
  <c r="U94"/>
  <c r="U172"/>
  <c r="T42" i="6"/>
  <c r="R94" i="8"/>
  <c r="R120"/>
  <c r="R198"/>
  <c r="G42" i="1"/>
  <c r="R42"/>
  <c r="T94" i="2"/>
  <c r="T120"/>
  <c r="T129" s="1"/>
  <c r="R224"/>
  <c r="T42" i="5"/>
  <c r="G16" i="8"/>
  <c r="G25" s="1"/>
  <c r="G42"/>
  <c r="T16" i="6"/>
  <c r="S16" i="8"/>
  <c r="S146" i="5"/>
  <c r="S155" s="1"/>
  <c r="R224" i="6"/>
  <c r="U146" i="2"/>
  <c r="U155" s="1"/>
  <c r="U146" i="6"/>
  <c r="U155" s="1"/>
  <c r="R146" i="5"/>
  <c r="U224"/>
  <c r="H42" i="6"/>
  <c r="S172" i="8"/>
  <c r="F42" i="1"/>
  <c r="S16"/>
  <c r="S94"/>
  <c r="S224" i="5"/>
  <c r="T120" i="6"/>
  <c r="T129" s="1"/>
  <c r="S146"/>
  <c r="S155" s="1"/>
  <c r="U224"/>
  <c r="R224" i="5"/>
  <c r="U16" i="8"/>
  <c r="U25" s="1"/>
  <c r="U42"/>
  <c r="U94"/>
  <c r="U172"/>
  <c r="R146" i="2"/>
  <c r="T172"/>
  <c r="S224"/>
  <c r="S233" s="1"/>
  <c r="T16" i="5"/>
  <c r="H42"/>
  <c r="H16" i="6"/>
  <c r="T94"/>
  <c r="S198" i="1"/>
  <c r="S207" s="1"/>
  <c r="S146" i="2"/>
  <c r="T198"/>
  <c r="U224"/>
  <c r="U233" s="1"/>
  <c r="V13" i="4"/>
  <c r="T16"/>
  <c r="H16"/>
  <c r="T94"/>
  <c r="T94" i="5"/>
  <c r="T120"/>
  <c r="T172" i="6"/>
  <c r="R224" i="4"/>
  <c r="U120" i="8"/>
  <c r="U198"/>
  <c r="R172" i="1"/>
  <c r="R42" i="8"/>
  <c r="S94"/>
  <c r="S120"/>
  <c r="S198"/>
  <c r="S42" i="1"/>
  <c r="R120"/>
  <c r="S172"/>
  <c r="R198"/>
  <c r="F16" i="8"/>
  <c r="F25" s="1"/>
  <c r="F42"/>
  <c r="R16"/>
  <c r="R25" s="1"/>
  <c r="S42"/>
  <c r="R172"/>
  <c r="R181" s="1"/>
  <c r="G16" i="1"/>
  <c r="R16"/>
  <c r="U16"/>
  <c r="R94"/>
  <c r="R103" s="1"/>
  <c r="S120"/>
  <c r="U120"/>
  <c r="U198"/>
  <c r="V40" i="6"/>
  <c r="W40" s="1"/>
  <c r="V14"/>
  <c r="W14" s="1"/>
  <c r="V196" i="4"/>
  <c r="W196" s="1"/>
  <c r="V118"/>
  <c r="V92"/>
  <c r="W92" s="1"/>
  <c r="V40"/>
  <c r="W40" s="1"/>
  <c r="V14"/>
  <c r="W14" s="1"/>
  <c r="V196" i="2"/>
  <c r="V118"/>
  <c r="V40"/>
  <c r="W40" s="1"/>
  <c r="V14"/>
  <c r="W14" s="1"/>
  <c r="V40" i="5"/>
  <c r="W40" s="1"/>
  <c r="V14"/>
  <c r="W14" s="1"/>
  <c r="V195" i="6"/>
  <c r="V169"/>
  <c r="V195" i="2"/>
  <c r="V169"/>
  <c r="V91"/>
  <c r="V13" i="6"/>
  <c r="F69" i="8"/>
  <c r="V179" i="2"/>
  <c r="V205" i="6"/>
  <c r="V127"/>
  <c r="W127" s="1"/>
  <c r="V179" i="4"/>
  <c r="V101"/>
  <c r="F75" i="8"/>
  <c r="F62"/>
  <c r="V127" i="2"/>
  <c r="U153" i="1"/>
  <c r="W36" i="4"/>
  <c r="V203" i="2"/>
  <c r="G61" i="8"/>
  <c r="S66"/>
  <c r="F61" i="1"/>
  <c r="F66"/>
  <c r="S140" i="8"/>
  <c r="S219"/>
  <c r="R140"/>
  <c r="R225" i="1"/>
  <c r="U231"/>
  <c r="I40" i="4"/>
  <c r="U218" i="8"/>
  <c r="U217" i="1"/>
  <c r="U222"/>
  <c r="U217" i="8"/>
  <c r="R231"/>
  <c r="U219" i="1"/>
  <c r="V177" i="2"/>
  <c r="V99"/>
  <c r="V203" i="5"/>
  <c r="V125"/>
  <c r="V203" i="6"/>
  <c r="V206" s="1"/>
  <c r="V177"/>
  <c r="V47"/>
  <c r="R229" i="8"/>
  <c r="R229" i="1"/>
  <c r="F73" i="8"/>
  <c r="V201" i="4"/>
  <c r="V175"/>
  <c r="V45"/>
  <c r="V19"/>
  <c r="V201" i="2"/>
  <c r="V97"/>
  <c r="V45"/>
  <c r="V19"/>
  <c r="V123" i="5"/>
  <c r="V19"/>
  <c r="F71" i="1"/>
  <c r="V175" i="6"/>
  <c r="V123"/>
  <c r="V45"/>
  <c r="G71" i="8"/>
  <c r="S227"/>
  <c r="S71"/>
  <c r="U226" i="1"/>
  <c r="V174" i="2"/>
  <c r="V44"/>
  <c r="V18"/>
  <c r="V174" i="6"/>
  <c r="V122"/>
  <c r="V44"/>
  <c r="V18"/>
  <c r="V200" i="4"/>
  <c r="V174"/>
  <c r="V96"/>
  <c r="V44"/>
  <c r="V18"/>
  <c r="U225" i="1"/>
  <c r="V200" i="5"/>
  <c r="R226" i="8"/>
  <c r="V96" i="5"/>
  <c r="V44"/>
  <c r="R70" i="8"/>
  <c r="V18" i="5"/>
  <c r="F70" i="8"/>
  <c r="V92" i="5"/>
  <c r="W168" i="4"/>
  <c r="S70" i="8"/>
  <c r="S222"/>
  <c r="V199" i="2"/>
  <c r="V173"/>
  <c r="V121"/>
  <c r="V95"/>
  <c r="V17"/>
  <c r="V199" i="6"/>
  <c r="V173"/>
  <c r="V95"/>
  <c r="V43"/>
  <c r="V17"/>
  <c r="V199" i="4"/>
  <c r="V95"/>
  <c r="S69" i="8"/>
  <c r="V43" i="5"/>
  <c r="I9"/>
  <c r="I39"/>
  <c r="I40" i="2"/>
  <c r="I36" i="5"/>
  <c r="I45" i="6"/>
  <c r="W205"/>
  <c r="R90" i="8"/>
  <c r="U229"/>
  <c r="A65" i="4"/>
  <c r="T153"/>
  <c r="T61" i="2"/>
  <c r="V61" s="1"/>
  <c r="F65" i="8"/>
  <c r="R65"/>
  <c r="R221"/>
  <c r="S225"/>
  <c r="V101" i="2"/>
  <c r="U143" i="8"/>
  <c r="G69" i="1"/>
  <c r="T149" i="4"/>
  <c r="T217" i="6"/>
  <c r="V217" s="1"/>
  <c r="T222" i="5"/>
  <c r="H45" i="1"/>
  <c r="H66" i="6"/>
  <c r="U140" i="8"/>
  <c r="I44" i="6"/>
  <c r="U65" i="8"/>
  <c r="F69" i="1"/>
  <c r="G15" i="11"/>
  <c r="T141" i="6"/>
  <c r="V141" s="1"/>
  <c r="T147" i="5"/>
  <c r="T231" i="6"/>
  <c r="T221" i="4"/>
  <c r="T227"/>
  <c r="F63" i="1"/>
  <c r="F73"/>
  <c r="G63"/>
  <c r="A62" i="6"/>
  <c r="F12" i="8"/>
  <c r="F26" s="1"/>
  <c r="F38"/>
  <c r="R144"/>
  <c r="R194"/>
  <c r="T222" i="2"/>
  <c r="G38" i="11"/>
  <c r="R64" i="2"/>
  <c r="A65"/>
  <c r="R38" i="8"/>
  <c r="R62"/>
  <c r="V91" i="4"/>
  <c r="R69" i="8"/>
  <c r="R168"/>
  <c r="T217" i="5"/>
  <c r="V217" s="1"/>
  <c r="U220"/>
  <c r="T217" i="4"/>
  <c r="V217" s="1"/>
  <c r="T229"/>
  <c r="A43" i="8"/>
  <c r="F38" i="1"/>
  <c r="V117" i="2"/>
  <c r="W35" i="4"/>
  <c r="W10" i="6"/>
  <c r="A61"/>
  <c r="T69"/>
  <c r="V117"/>
  <c r="V122" i="2"/>
  <c r="T99" i="1"/>
  <c r="W37" i="5"/>
  <c r="T65" i="6"/>
  <c r="V65" s="1"/>
  <c r="H73"/>
  <c r="T226" i="4"/>
  <c r="T231"/>
  <c r="A39" i="8"/>
  <c r="H44"/>
  <c r="H47"/>
  <c r="A49"/>
  <c r="T10"/>
  <c r="V10" s="1"/>
  <c r="T13"/>
  <c r="T44"/>
  <c r="T35"/>
  <c r="V35" s="1"/>
  <c r="T95"/>
  <c r="R149"/>
  <c r="T92"/>
  <c r="R151"/>
  <c r="U153"/>
  <c r="T114"/>
  <c r="T122"/>
  <c r="S151"/>
  <c r="T127"/>
  <c r="I9" i="4"/>
  <c r="V19" i="6"/>
  <c r="V96"/>
  <c r="T148"/>
  <c r="G71" i="1"/>
  <c r="A45"/>
  <c r="T101"/>
  <c r="V87" i="4"/>
  <c r="T90"/>
  <c r="V195" i="5"/>
  <c r="W200" i="2"/>
  <c r="W10" i="4"/>
  <c r="T141" i="5"/>
  <c r="V141" s="1"/>
  <c r="T221"/>
  <c r="I11" i="2"/>
  <c r="I14"/>
  <c r="I18"/>
  <c r="T194" i="6"/>
  <c r="U63" i="8"/>
  <c r="I9" i="6"/>
  <c r="I47" i="2"/>
  <c r="W193" i="5"/>
  <c r="W36" i="2"/>
  <c r="W11" i="5"/>
  <c r="H61" i="4"/>
  <c r="I11" i="6"/>
  <c r="H38"/>
  <c r="H62"/>
  <c r="A73"/>
  <c r="R116" i="8"/>
  <c r="O37" i="11"/>
  <c r="A69" i="2"/>
  <c r="T73"/>
  <c r="W88" i="6"/>
  <c r="V89" i="2"/>
  <c r="R153" i="8"/>
  <c r="T116" i="5"/>
  <c r="G64" i="6"/>
  <c r="V113" i="5"/>
  <c r="W49"/>
  <c r="M38" i="11" s="1"/>
  <c r="A12" i="4"/>
  <c r="A38" i="6"/>
  <c r="T38" i="4"/>
  <c r="V114" i="6"/>
  <c r="T177" i="8"/>
  <c r="T12" i="5"/>
  <c r="T70" i="6"/>
  <c r="V99"/>
  <c r="W87" i="2"/>
  <c r="V35"/>
  <c r="V38" s="1"/>
  <c r="T38"/>
  <c r="I10" i="4"/>
  <c r="I19" i="5"/>
  <c r="I35"/>
  <c r="T147" i="6"/>
  <c r="T153"/>
  <c r="T141" i="4"/>
  <c r="V141" s="1"/>
  <c r="T148"/>
  <c r="U220" i="6"/>
  <c r="T221"/>
  <c r="T226"/>
  <c r="T226" i="5"/>
  <c r="T227"/>
  <c r="H11" i="8"/>
  <c r="I44" i="2"/>
  <c r="W196"/>
  <c r="T229"/>
  <c r="W9" i="4"/>
  <c r="W192"/>
  <c r="V12" i="5"/>
  <c r="V12" i="6"/>
  <c r="H14" i="8"/>
  <c r="T9"/>
  <c r="V9" s="1"/>
  <c r="T17"/>
  <c r="J17" i="11"/>
  <c r="A61" i="2"/>
  <c r="U64"/>
  <c r="T63"/>
  <c r="V63" s="1"/>
  <c r="H66"/>
  <c r="T139"/>
  <c r="S220"/>
  <c r="T12"/>
  <c r="T116"/>
  <c r="V38" i="5"/>
  <c r="T38" i="6"/>
  <c r="T90"/>
  <c r="U147" i="8"/>
  <c r="F65" i="1"/>
  <c r="F70"/>
  <c r="S143"/>
  <c r="S148"/>
  <c r="S151"/>
  <c r="S153"/>
  <c r="T177"/>
  <c r="T192"/>
  <c r="I14" i="5"/>
  <c r="N26" i="11"/>
  <c r="U144" i="8"/>
  <c r="T166"/>
  <c r="T88"/>
  <c r="S148"/>
  <c r="T169"/>
  <c r="T179"/>
  <c r="A44"/>
  <c r="S65"/>
  <c r="W89" i="4"/>
  <c r="V125" i="2"/>
  <c r="T168" i="6"/>
  <c r="V36"/>
  <c r="V115" i="5"/>
  <c r="I35" i="2"/>
  <c r="T38" i="5"/>
  <c r="H61" i="2"/>
  <c r="V205" i="5"/>
  <c r="N38" i="11"/>
  <c r="V91" i="6"/>
  <c r="V89"/>
  <c r="W89" s="1"/>
  <c r="T218" i="4"/>
  <c r="T116"/>
  <c r="T130" s="1"/>
  <c r="T90" i="2"/>
  <c r="T104" s="1"/>
  <c r="V114"/>
  <c r="T12" i="6"/>
  <c r="H61"/>
  <c r="A66"/>
  <c r="A71"/>
  <c r="W37"/>
  <c r="U38" i="8"/>
  <c r="U231"/>
  <c r="A11" i="1"/>
  <c r="F62"/>
  <c r="A37"/>
  <c r="T49"/>
  <c r="V49" s="1"/>
  <c r="T87"/>
  <c r="T91"/>
  <c r="S116"/>
  <c r="T167"/>
  <c r="H63" i="2"/>
  <c r="T66"/>
  <c r="H69"/>
  <c r="T71" i="6"/>
  <c r="T75"/>
  <c r="V75" s="1"/>
  <c r="E39" i="11" s="1"/>
  <c r="A14" i="8"/>
  <c r="T231" i="5"/>
  <c r="T96" i="1"/>
  <c r="S64" i="4"/>
  <c r="S64" i="2"/>
  <c r="T144"/>
  <c r="I23" i="4"/>
  <c r="D26" i="11" s="1"/>
  <c r="I47" i="6"/>
  <c r="V88" i="2"/>
  <c r="V191"/>
  <c r="V191" i="4"/>
  <c r="V194" s="1"/>
  <c r="T194"/>
  <c r="V191" i="5"/>
  <c r="T194"/>
  <c r="T208" s="1"/>
  <c r="V113" i="6"/>
  <c r="T116"/>
  <c r="T130" s="1"/>
  <c r="V166"/>
  <c r="I36" i="4"/>
  <c r="I47"/>
  <c r="R64"/>
  <c r="R78" s="1"/>
  <c r="A71" i="5"/>
  <c r="T218" i="2"/>
  <c r="I18" i="6"/>
  <c r="S62" i="8"/>
  <c r="S73"/>
  <c r="S75"/>
  <c r="U66"/>
  <c r="U71"/>
  <c r="U61"/>
  <c r="S38"/>
  <c r="U116"/>
  <c r="S168" i="1"/>
  <c r="S182" s="1"/>
  <c r="V12" i="2"/>
  <c r="A70"/>
  <c r="S142"/>
  <c r="T148" i="5"/>
  <c r="T153"/>
  <c r="U220" i="4"/>
  <c r="U234" s="1"/>
  <c r="A9" i="8"/>
  <c r="A11"/>
  <c r="T47"/>
  <c r="T43"/>
  <c r="T40"/>
  <c r="T167"/>
  <c r="T191"/>
  <c r="V191" s="1"/>
  <c r="T193"/>
  <c r="T196"/>
  <c r="T199"/>
  <c r="V199" s="1"/>
  <c r="T201"/>
  <c r="A24" i="6"/>
  <c r="A24" i="4"/>
  <c r="G66" i="1"/>
  <c r="S147"/>
  <c r="S149"/>
  <c r="M15" i="11"/>
  <c r="W11" i="4"/>
  <c r="V12"/>
  <c r="V205"/>
  <c r="V47"/>
  <c r="V50" s="1"/>
  <c r="V201" i="5"/>
  <c r="T97" i="8"/>
  <c r="A12" i="2"/>
  <c r="V13"/>
  <c r="V39"/>
  <c r="V43"/>
  <c r="H65"/>
  <c r="T71"/>
  <c r="H75"/>
  <c r="C17" i="11" s="1"/>
  <c r="A75" i="2"/>
  <c r="V99" i="4"/>
  <c r="V102" s="1"/>
  <c r="V123"/>
  <c r="V173"/>
  <c r="T63" i="6"/>
  <c r="V63" s="1"/>
  <c r="V92"/>
  <c r="H39" i="8"/>
  <c r="H49"/>
  <c r="C5" i="11" s="1"/>
  <c r="T174" i="8"/>
  <c r="T125"/>
  <c r="T128" s="1"/>
  <c r="T37"/>
  <c r="V37" s="1"/>
  <c r="T23"/>
  <c r="T18"/>
  <c r="T205"/>
  <c r="T117"/>
  <c r="A47"/>
  <c r="V39" i="4"/>
  <c r="G26" i="11"/>
  <c r="H71" i="6"/>
  <c r="A12" i="5"/>
  <c r="U69" i="8"/>
  <c r="H70" i="2"/>
  <c r="I43" i="4"/>
  <c r="F64" i="6"/>
  <c r="H65" i="5"/>
  <c r="A65"/>
  <c r="A12" i="6"/>
  <c r="V121"/>
  <c r="S143" i="8"/>
  <c r="T39"/>
  <c r="R220" i="4"/>
  <c r="T229" i="5"/>
  <c r="T232" s="1"/>
  <c r="V121"/>
  <c r="H65" i="6"/>
  <c r="H75"/>
  <c r="C39" i="11" s="1"/>
  <c r="W23" i="4"/>
  <c r="F26" i="11" s="1"/>
  <c r="A66" i="4"/>
  <c r="W165" i="6"/>
  <c r="W113" i="4"/>
  <c r="T143" i="5"/>
  <c r="T143" i="4"/>
  <c r="R71" i="8"/>
  <c r="T19"/>
  <c r="R75"/>
  <c r="T49"/>
  <c r="V49" s="1"/>
  <c r="E5" i="11" s="1"/>
  <c r="T36" i="8"/>
  <c r="T175"/>
  <c r="H9" i="1"/>
  <c r="F12"/>
  <c r="A9"/>
  <c r="H36"/>
  <c r="A36"/>
  <c r="G62"/>
  <c r="A40"/>
  <c r="H40"/>
  <c r="H43"/>
  <c r="A43"/>
  <c r="T35"/>
  <c r="V35" s="1"/>
  <c r="T37"/>
  <c r="V37" s="1"/>
  <c r="R63"/>
  <c r="T222" i="6"/>
  <c r="H9" i="8"/>
  <c r="T143" i="6"/>
  <c r="T45" i="8"/>
  <c r="V88" i="4"/>
  <c r="I45"/>
  <c r="T44" i="1"/>
  <c r="T47"/>
  <c r="T148" i="2"/>
  <c r="I19" i="4"/>
  <c r="S168" i="8"/>
  <c r="R75" i="1"/>
  <c r="U148"/>
  <c r="U141"/>
  <c r="T200"/>
  <c r="T203"/>
  <c r="J28" i="11"/>
  <c r="W36" i="5"/>
  <c r="W88"/>
  <c r="W179"/>
  <c r="W11" i="2"/>
  <c r="T225" i="5"/>
  <c r="T219" i="4"/>
  <c r="T225"/>
  <c r="R231" i="1"/>
  <c r="T179"/>
  <c r="R194"/>
  <c r="T205"/>
  <c r="W192" i="6"/>
  <c r="I11" i="5"/>
  <c r="I37" i="6"/>
  <c r="I40"/>
  <c r="T195" i="1"/>
  <c r="H66" i="4"/>
  <c r="T151" i="2"/>
  <c r="I43"/>
  <c r="I9"/>
  <c r="T66" i="4"/>
  <c r="V17"/>
  <c r="U227" i="1"/>
  <c r="R222"/>
  <c r="M16" i="11"/>
  <c r="L16"/>
  <c r="L17"/>
  <c r="N15"/>
  <c r="N16"/>
  <c r="I17" i="2"/>
  <c r="I36" i="6"/>
  <c r="W166"/>
  <c r="W114" i="5"/>
  <c r="S144" i="1"/>
  <c r="W113" i="2"/>
  <c r="V47"/>
  <c r="V50" s="1"/>
  <c r="V123"/>
  <c r="J37" i="11"/>
  <c r="I23" i="5"/>
  <c r="K37" i="11" s="1"/>
  <c r="I43" i="5"/>
  <c r="V194" i="6"/>
  <c r="I40" i="5"/>
  <c r="T140" i="6"/>
  <c r="U142" i="5"/>
  <c r="S142" i="4"/>
  <c r="U142"/>
  <c r="R220" i="5"/>
  <c r="R234" s="1"/>
  <c r="H36" i="8"/>
  <c r="U168"/>
  <c r="U194"/>
  <c r="T43" i="1"/>
  <c r="U168"/>
  <c r="T196"/>
  <c r="N27" i="11"/>
  <c r="A61" i="4"/>
  <c r="T62"/>
  <c r="T63"/>
  <c r="V63" s="1"/>
  <c r="T69"/>
  <c r="A71"/>
  <c r="H70" i="5"/>
  <c r="T62"/>
  <c r="T99" i="8"/>
  <c r="R147"/>
  <c r="T123"/>
  <c r="U220" i="2"/>
  <c r="I44" i="4"/>
  <c r="S139" i="1"/>
  <c r="R219"/>
  <c r="I45" i="2"/>
  <c r="W11" i="6"/>
  <c r="R142"/>
  <c r="T139"/>
  <c r="T149"/>
  <c r="T139" i="4"/>
  <c r="R142"/>
  <c r="T151"/>
  <c r="R220" i="6"/>
  <c r="T218"/>
  <c r="T229"/>
  <c r="G73" i="8"/>
  <c r="U222"/>
  <c r="S38" i="1"/>
  <c r="S62"/>
  <c r="T40"/>
  <c r="S71"/>
  <c r="T45"/>
  <c r="S140"/>
  <c r="S90"/>
  <c r="U140"/>
  <c r="U90"/>
  <c r="T92"/>
  <c r="T95"/>
  <c r="R140"/>
  <c r="T114"/>
  <c r="T125"/>
  <c r="A36" i="8"/>
  <c r="T144" i="6"/>
  <c r="U219" i="8"/>
  <c r="U194" i="1"/>
  <c r="T151" i="6"/>
  <c r="T154" s="1"/>
  <c r="T139" i="5"/>
  <c r="T144"/>
  <c r="S220"/>
  <c r="T219"/>
  <c r="G65" i="8"/>
  <c r="G70"/>
  <c r="A18"/>
  <c r="S221"/>
  <c r="T195"/>
  <c r="T200"/>
  <c r="S226"/>
  <c r="U65" i="1"/>
  <c r="R73"/>
  <c r="U143"/>
  <c r="R143"/>
  <c r="T117"/>
  <c r="R148"/>
  <c r="T122"/>
  <c r="T127"/>
  <c r="R153"/>
  <c r="T166"/>
  <c r="R218"/>
  <c r="R221"/>
  <c r="T169"/>
  <c r="T170"/>
  <c r="T173"/>
  <c r="V173" s="1"/>
  <c r="U229"/>
  <c r="H18" i="8"/>
  <c r="T140" i="4"/>
  <c r="T149" i="5"/>
  <c r="S142" i="6"/>
  <c r="S156" s="1"/>
  <c r="R142" i="5"/>
  <c r="U142" i="6"/>
  <c r="S142" i="5"/>
  <c r="S156" s="1"/>
  <c r="T140"/>
  <c r="T151"/>
  <c r="T154" s="1"/>
  <c r="T147" i="4"/>
  <c r="S220" i="6"/>
  <c r="T225"/>
  <c r="G12" i="8"/>
  <c r="H10"/>
  <c r="A10"/>
  <c r="G62"/>
  <c r="G75"/>
  <c r="H23"/>
  <c r="T192"/>
  <c r="S194"/>
  <c r="S208" s="1"/>
  <c r="S229"/>
  <c r="T203"/>
  <c r="A23"/>
  <c r="T75" i="4"/>
  <c r="V75" s="1"/>
  <c r="E28" i="11" s="1"/>
  <c r="V199" i="5"/>
  <c r="I17" i="6"/>
  <c r="V179"/>
  <c r="V200"/>
  <c r="J15" i="11"/>
  <c r="K15"/>
  <c r="T140" i="2"/>
  <c r="V200"/>
  <c r="T227"/>
  <c r="A20" i="6"/>
  <c r="I13" i="4"/>
  <c r="V121"/>
  <c r="V203"/>
  <c r="V206" s="1"/>
  <c r="W206" s="1"/>
  <c r="H12" i="5"/>
  <c r="I10"/>
  <c r="V13"/>
  <c r="V17"/>
  <c r="H69"/>
  <c r="A69"/>
  <c r="V117" i="4"/>
  <c r="W35" i="6"/>
  <c r="V38" i="4"/>
  <c r="H73"/>
  <c r="A70" i="5"/>
  <c r="H71" i="4"/>
  <c r="V168" i="5"/>
  <c r="U64" i="6"/>
  <c r="A69"/>
  <c r="S61" i="8"/>
  <c r="S217"/>
  <c r="U227"/>
  <c r="R227"/>
  <c r="H11" i="1"/>
  <c r="U69"/>
  <c r="T23"/>
  <c r="I19" i="2"/>
  <c r="S220" i="4"/>
  <c r="U73" i="8"/>
  <c r="R151" i="1"/>
  <c r="S231" i="8"/>
  <c r="U225"/>
  <c r="A24" i="5"/>
  <c r="A44" i="1"/>
  <c r="U12"/>
  <c r="U26" s="1"/>
  <c r="T17"/>
  <c r="T12" i="4"/>
  <c r="M27" i="11"/>
  <c r="T144" i="4"/>
  <c r="T65" i="5"/>
  <c r="V97" i="6"/>
  <c r="U71" i="1"/>
  <c r="T36"/>
  <c r="R38"/>
  <c r="V170" i="2"/>
  <c r="K27" i="11"/>
  <c r="J27"/>
  <c r="L28"/>
  <c r="T222" i="4"/>
  <c r="S64" i="5"/>
  <c r="W115" i="4"/>
  <c r="H71" i="5"/>
  <c r="W9"/>
  <c r="V43" i="4"/>
  <c r="H61" i="5"/>
  <c r="A61"/>
  <c r="V118"/>
  <c r="A13" i="1"/>
  <c r="H13"/>
  <c r="G65"/>
  <c r="A39"/>
  <c r="G73"/>
  <c r="T9"/>
  <c r="V9" s="1"/>
  <c r="S61"/>
  <c r="U38"/>
  <c r="U61"/>
  <c r="V196" i="6"/>
  <c r="A47" i="1"/>
  <c r="F75"/>
  <c r="V45" i="5"/>
  <c r="T63"/>
  <c r="V63" s="1"/>
  <c r="T66"/>
  <c r="T70"/>
  <c r="T73"/>
  <c r="H75"/>
  <c r="J39" i="11" s="1"/>
  <c r="A75" i="5"/>
  <c r="V201" i="6"/>
  <c r="A18" i="1"/>
  <c r="H35"/>
  <c r="G38"/>
  <c r="G61"/>
  <c r="A49"/>
  <c r="H49"/>
  <c r="R66"/>
  <c r="R71"/>
  <c r="T19"/>
  <c r="T39"/>
  <c r="V170" i="4"/>
  <c r="A35" i="1"/>
  <c r="V116" i="4"/>
  <c r="I35"/>
  <c r="H38"/>
  <c r="T70"/>
  <c r="A38" i="5"/>
  <c r="T62" i="2"/>
  <c r="I45" i="5"/>
  <c r="C27" i="11"/>
  <c r="I49" i="4"/>
  <c r="D27" i="11" s="1"/>
  <c r="V118" i="6"/>
  <c r="V23" i="2"/>
  <c r="W10" i="5"/>
  <c r="W92"/>
  <c r="V125" i="4"/>
  <c r="T69" i="5"/>
  <c r="H65" i="4"/>
  <c r="W166" i="2"/>
  <c r="A73" i="4"/>
  <c r="U64"/>
  <c r="A75" i="6"/>
  <c r="T227"/>
  <c r="S218" i="8"/>
  <c r="R61" i="1"/>
  <c r="U75"/>
  <c r="A66" i="2"/>
  <c r="T75"/>
  <c r="V75" s="1"/>
  <c r="I36"/>
  <c r="F64" i="5"/>
  <c r="U64"/>
  <c r="R219" i="8"/>
  <c r="R218"/>
  <c r="H12" i="4"/>
  <c r="S65" i="1"/>
  <c r="U73"/>
  <c r="A20" i="5"/>
  <c r="I19" i="6"/>
  <c r="W9" i="2"/>
  <c r="T168" i="4"/>
  <c r="W193"/>
  <c r="K26" i="11"/>
  <c r="M26"/>
  <c r="I44" i="5"/>
  <c r="I47"/>
  <c r="I11" i="4"/>
  <c r="I14"/>
  <c r="I37"/>
  <c r="W10" i="2"/>
  <c r="W35" i="5"/>
  <c r="V195" i="4"/>
  <c r="T61" i="5"/>
  <c r="R64"/>
  <c r="G64"/>
  <c r="G78" s="1"/>
  <c r="A62"/>
  <c r="H62"/>
  <c r="A66"/>
  <c r="H66"/>
  <c r="H73"/>
  <c r="A73"/>
  <c r="T75"/>
  <c r="V75" s="1"/>
  <c r="L39" i="11" s="1"/>
  <c r="V125" i="6"/>
  <c r="V128" s="1"/>
  <c r="V170"/>
  <c r="F71" i="8"/>
  <c r="A19"/>
  <c r="H19"/>
  <c r="F66"/>
  <c r="H40"/>
  <c r="R12"/>
  <c r="R26" s="1"/>
  <c r="R66"/>
  <c r="R139"/>
  <c r="T87"/>
  <c r="R141"/>
  <c r="T89"/>
  <c r="U141"/>
  <c r="U90"/>
  <c r="S153"/>
  <c r="T101"/>
  <c r="R217"/>
  <c r="T165"/>
  <c r="V165" s="1"/>
  <c r="R222"/>
  <c r="T170"/>
  <c r="R225"/>
  <c r="T173"/>
  <c r="A17" i="1"/>
  <c r="H17"/>
  <c r="S63"/>
  <c r="T11"/>
  <c r="V11" s="1"/>
  <c r="S12"/>
  <c r="T13"/>
  <c r="U66"/>
  <c r="R70"/>
  <c r="T191"/>
  <c r="S194"/>
  <c r="T193"/>
  <c r="S222"/>
  <c r="S225"/>
  <c r="T199"/>
  <c r="T201"/>
  <c r="G64" i="2"/>
  <c r="H62"/>
  <c r="F64"/>
  <c r="A63"/>
  <c r="T65"/>
  <c r="W114" i="4"/>
  <c r="V196" i="5"/>
  <c r="V122"/>
  <c r="V127"/>
  <c r="W89"/>
  <c r="V97" i="4"/>
  <c r="I18" i="5"/>
  <c r="V39" i="6"/>
  <c r="G75" i="1"/>
  <c r="H23"/>
  <c r="H24" s="1"/>
  <c r="I24" s="1"/>
  <c r="V39" i="5"/>
  <c r="V169"/>
  <c r="V172" s="1"/>
  <c r="V181" s="1"/>
  <c r="A19" i="1"/>
  <c r="H19"/>
  <c r="A62" i="2"/>
  <c r="A20"/>
  <c r="I17" i="4"/>
  <c r="T71" i="5"/>
  <c r="F61" i="8"/>
  <c r="R63"/>
  <c r="U151"/>
  <c r="U139"/>
  <c r="U226"/>
  <c r="U70" i="1"/>
  <c r="U147"/>
  <c r="S217"/>
  <c r="H12" i="2"/>
  <c r="H26" s="1"/>
  <c r="I49" i="6"/>
  <c r="D38" i="11" s="1"/>
  <c r="F63" i="8"/>
  <c r="U62" i="1"/>
  <c r="R69"/>
  <c r="I13" i="2"/>
  <c r="I35" i="6"/>
  <c r="T219"/>
  <c r="T218" i="5"/>
  <c r="A23" i="1"/>
  <c r="H37"/>
  <c r="H44"/>
  <c r="H47"/>
  <c r="U63"/>
  <c r="S69"/>
  <c r="S141"/>
  <c r="S218"/>
  <c r="S227"/>
  <c r="U218"/>
  <c r="V165" i="2"/>
  <c r="V168" s="1"/>
  <c r="T168"/>
  <c r="V192"/>
  <c r="T194"/>
  <c r="I18" i="4"/>
  <c r="A38"/>
  <c r="I39"/>
  <c r="W49"/>
  <c r="F27" i="11" s="1"/>
  <c r="E27"/>
  <c r="T61" i="4"/>
  <c r="A62"/>
  <c r="G64"/>
  <c r="H62"/>
  <c r="H63"/>
  <c r="F64"/>
  <c r="A63"/>
  <c r="T65"/>
  <c r="H69"/>
  <c r="A69"/>
  <c r="A70"/>
  <c r="H70"/>
  <c r="T71"/>
  <c r="T73"/>
  <c r="A75"/>
  <c r="H75"/>
  <c r="V122"/>
  <c r="V127"/>
  <c r="V177"/>
  <c r="V23" i="5"/>
  <c r="V24" s="1"/>
  <c r="W24" s="1"/>
  <c r="H38"/>
  <c r="I37"/>
  <c r="V47"/>
  <c r="V50" s="1"/>
  <c r="W50" s="1"/>
  <c r="V91"/>
  <c r="V97"/>
  <c r="H12" i="6"/>
  <c r="H26" s="1"/>
  <c r="I10"/>
  <c r="R90" i="1"/>
  <c r="T88"/>
  <c r="U151"/>
  <c r="U154" s="1"/>
  <c r="T113"/>
  <c r="R116"/>
  <c r="T115"/>
  <c r="V115" s="1"/>
  <c r="T118"/>
  <c r="T121"/>
  <c r="R147"/>
  <c r="T123"/>
  <c r="R149"/>
  <c r="U116"/>
  <c r="U139"/>
  <c r="U144"/>
  <c r="T165"/>
  <c r="R217"/>
  <c r="R168"/>
  <c r="T174"/>
  <c r="R226"/>
  <c r="C15" i="11"/>
  <c r="I23" i="2"/>
  <c r="D15" i="11" s="1"/>
  <c r="A24" i="2"/>
  <c r="H38"/>
  <c r="H52" s="1"/>
  <c r="I37"/>
  <c r="A38"/>
  <c r="I39"/>
  <c r="T69"/>
  <c r="T70"/>
  <c r="H71"/>
  <c r="A71"/>
  <c r="A73"/>
  <c r="H73"/>
  <c r="V92"/>
  <c r="U142"/>
  <c r="T141"/>
  <c r="R142"/>
  <c r="T143"/>
  <c r="T147"/>
  <c r="T149"/>
  <c r="T153"/>
  <c r="V175"/>
  <c r="T219"/>
  <c r="R220"/>
  <c r="T221"/>
  <c r="T225"/>
  <c r="T231"/>
  <c r="T226"/>
  <c r="A13" i="8"/>
  <c r="H13"/>
  <c r="H17"/>
  <c r="A17"/>
  <c r="G69"/>
  <c r="A35"/>
  <c r="H35"/>
  <c r="A37"/>
  <c r="H37"/>
  <c r="G38"/>
  <c r="G66"/>
  <c r="A40"/>
  <c r="H43"/>
  <c r="H45"/>
  <c r="A45"/>
  <c r="T11"/>
  <c r="S12"/>
  <c r="S63"/>
  <c r="T14"/>
  <c r="R73"/>
  <c r="U75"/>
  <c r="U62"/>
  <c r="U12"/>
  <c r="U26" s="1"/>
  <c r="U70"/>
  <c r="R61"/>
  <c r="S139"/>
  <c r="S141"/>
  <c r="S90"/>
  <c r="U148"/>
  <c r="T96"/>
  <c r="R148"/>
  <c r="R143"/>
  <c r="T91"/>
  <c r="T113"/>
  <c r="V113" s="1"/>
  <c r="S116"/>
  <c r="T115"/>
  <c r="S144"/>
  <c r="T118"/>
  <c r="S147"/>
  <c r="T121"/>
  <c r="S149"/>
  <c r="U149"/>
  <c r="H10" i="1"/>
  <c r="A10"/>
  <c r="G12"/>
  <c r="S70"/>
  <c r="T18"/>
  <c r="I10" i="2"/>
  <c r="I43" i="6"/>
  <c r="V49"/>
  <c r="T61"/>
  <c r="S64"/>
  <c r="R64"/>
  <c r="T62"/>
  <c r="H63"/>
  <c r="A63"/>
  <c r="A65"/>
  <c r="T66"/>
  <c r="H69"/>
  <c r="A70"/>
  <c r="H70"/>
  <c r="T73"/>
  <c r="V101"/>
  <c r="I49" i="5"/>
  <c r="K38" i="11" s="1"/>
  <c r="A63" i="5"/>
  <c r="H63"/>
  <c r="R144" i="1"/>
  <c r="T97"/>
  <c r="S219"/>
  <c r="S221"/>
  <c r="S226"/>
  <c r="S229"/>
  <c r="C16" i="11"/>
  <c r="I49" i="2"/>
  <c r="D16" i="11" s="1"/>
  <c r="V205" i="2"/>
  <c r="T217"/>
  <c r="I13" i="6"/>
  <c r="I23"/>
  <c r="D37" i="11" s="1"/>
  <c r="I39" i="6"/>
  <c r="I17" i="5"/>
  <c r="G63" i="8"/>
  <c r="U221"/>
  <c r="G70" i="1"/>
  <c r="H18"/>
  <c r="H39"/>
  <c r="R62"/>
  <c r="R12"/>
  <c r="T10"/>
  <c r="S66"/>
  <c r="T14"/>
  <c r="R139"/>
  <c r="R141"/>
  <c r="T89"/>
  <c r="R227"/>
  <c r="T175"/>
  <c r="S231"/>
  <c r="V96" i="2"/>
  <c r="A20" i="4"/>
  <c r="V169"/>
  <c r="V117" i="5"/>
  <c r="I14" i="6"/>
  <c r="A14" i="1"/>
  <c r="H14"/>
  <c r="R65"/>
  <c r="S73"/>
  <c r="S75"/>
  <c r="U149"/>
  <c r="U221"/>
  <c r="V95" i="5"/>
  <c r="E16" i="11"/>
  <c r="W49" i="2"/>
  <c r="F16" i="11" s="1"/>
  <c r="I13" i="5"/>
  <c r="K16" i="11"/>
  <c r="G52" i="1" l="1"/>
  <c r="U103" i="8"/>
  <c r="U207"/>
  <c r="U208" i="1"/>
  <c r="R104" i="8"/>
  <c r="S25" i="1"/>
  <c r="G51" i="8"/>
  <c r="T52" i="5"/>
  <c r="T76" i="6"/>
  <c r="G52" i="8"/>
  <c r="R234" i="6"/>
  <c r="S52" i="8"/>
  <c r="S130" i="1"/>
  <c r="T130" i="2"/>
  <c r="S129" i="1"/>
  <c r="G25"/>
  <c r="U181" i="8"/>
  <c r="R78" i="6"/>
  <c r="G26" i="1"/>
  <c r="H76" i="2"/>
  <c r="V180" i="4"/>
  <c r="G78"/>
  <c r="T208" i="2"/>
  <c r="S104" i="1"/>
  <c r="T26" i="2"/>
  <c r="F52" i="1"/>
  <c r="U234" i="5"/>
  <c r="R78" i="2"/>
  <c r="T103" i="4"/>
  <c r="F78"/>
  <c r="U154" i="8"/>
  <c r="F78" i="2"/>
  <c r="S208" i="1"/>
  <c r="H52" i="4"/>
  <c r="R156"/>
  <c r="T26" i="5"/>
  <c r="H52" i="6"/>
  <c r="R233" i="4"/>
  <c r="U130" i="1"/>
  <c r="H52" i="5"/>
  <c r="H76"/>
  <c r="I76" s="1"/>
  <c r="U156" i="4"/>
  <c r="S156" i="2"/>
  <c r="T182" i="6"/>
  <c r="G78"/>
  <c r="T181"/>
  <c r="U51" i="8"/>
  <c r="U233" i="5"/>
  <c r="U233" i="4"/>
  <c r="G78" i="2"/>
  <c r="U78" i="5"/>
  <c r="H26"/>
  <c r="T206" i="8"/>
  <c r="U156" i="6"/>
  <c r="U104" i="1"/>
  <c r="T208" i="4"/>
  <c r="U52" i="8"/>
  <c r="S155" i="2"/>
  <c r="H51" i="5"/>
  <c r="I51" s="1"/>
  <c r="U77" i="4"/>
  <c r="F25" i="1"/>
  <c r="S156" i="4"/>
  <c r="U156" i="5"/>
  <c r="U155"/>
  <c r="R234" i="2"/>
  <c r="R208" i="8"/>
  <c r="R233" i="2"/>
  <c r="T50" i="1"/>
  <c r="R25"/>
  <c r="T52" i="4"/>
  <c r="T76"/>
  <c r="R52" i="1"/>
  <c r="R26"/>
  <c r="G26" i="8"/>
  <c r="F26" i="1"/>
  <c r="T52" i="6"/>
  <c r="T51"/>
  <c r="T25"/>
  <c r="S51" i="8"/>
  <c r="U78" i="2"/>
  <c r="U77"/>
  <c r="R130" i="1"/>
  <c r="R104"/>
  <c r="T182" i="4"/>
  <c r="S78" i="5"/>
  <c r="R154" i="1"/>
  <c r="R76"/>
  <c r="S52"/>
  <c r="U234" i="2"/>
  <c r="F78" i="6"/>
  <c r="T26"/>
  <c r="S234" i="2"/>
  <c r="U234" i="6"/>
  <c r="T52" i="2"/>
  <c r="R130" i="8"/>
  <c r="U25" i="1"/>
  <c r="R207"/>
  <c r="S207" i="8"/>
  <c r="R181" i="1"/>
  <c r="H25" i="4"/>
  <c r="I25" s="1"/>
  <c r="T207" i="2"/>
  <c r="H25" i="6"/>
  <c r="I25" s="1"/>
  <c r="T181" i="2"/>
  <c r="R233" i="6"/>
  <c r="R207" i="8"/>
  <c r="T207" i="5"/>
  <c r="R77" i="6"/>
  <c r="V182" i="5"/>
  <c r="R156" i="2"/>
  <c r="T182"/>
  <c r="U104" i="8"/>
  <c r="H26" i="4"/>
  <c r="I26" s="1"/>
  <c r="S234" i="6"/>
  <c r="U232" i="1"/>
  <c r="S234" i="5"/>
  <c r="T232" i="6"/>
  <c r="T154" i="4"/>
  <c r="U182" i="1"/>
  <c r="R208"/>
  <c r="R234" i="4"/>
  <c r="S78" i="2"/>
  <c r="V128"/>
  <c r="T130" i="5"/>
  <c r="R182" i="8"/>
  <c r="S181" i="1"/>
  <c r="S129" i="8"/>
  <c r="T25" i="4"/>
  <c r="R155" i="5"/>
  <c r="S233" i="6"/>
  <c r="S77" i="2"/>
  <c r="R77" i="5"/>
  <c r="T207" i="4"/>
  <c r="S26" i="8"/>
  <c r="S130"/>
  <c r="F78" i="5"/>
  <c r="U52" i="1"/>
  <c r="S234" i="4"/>
  <c r="R156" i="5"/>
  <c r="R156" i="6"/>
  <c r="T206" i="1"/>
  <c r="S182" i="8"/>
  <c r="T104" i="6"/>
  <c r="T208"/>
  <c r="T104" i="4"/>
  <c r="R52" i="8"/>
  <c r="F52"/>
  <c r="F51"/>
  <c r="A51" s="1"/>
  <c r="R129" i="1"/>
  <c r="U129" i="8"/>
  <c r="T25" i="5"/>
  <c r="R233"/>
  <c r="S233"/>
  <c r="S25" i="8"/>
  <c r="R51" i="1"/>
  <c r="T207" i="6"/>
  <c r="R129" i="8"/>
  <c r="T128" i="1"/>
  <c r="R103" i="8"/>
  <c r="S154" i="1"/>
  <c r="S104" i="8"/>
  <c r="S26" i="1"/>
  <c r="S76" i="8"/>
  <c r="S76" i="1"/>
  <c r="R76" i="8"/>
  <c r="F51" i="1"/>
  <c r="H50"/>
  <c r="I50" s="1"/>
  <c r="F76" i="8"/>
  <c r="G76"/>
  <c r="I52" i="5"/>
  <c r="I76" i="2"/>
  <c r="I26"/>
  <c r="E15" i="11"/>
  <c r="V24" i="2"/>
  <c r="W24" s="1"/>
  <c r="T76" i="5"/>
  <c r="H76" i="4"/>
  <c r="V23" i="8"/>
  <c r="V24" s="1"/>
  <c r="W24" s="1"/>
  <c r="T24"/>
  <c r="W50" i="4"/>
  <c r="T180" i="1"/>
  <c r="T76" i="2"/>
  <c r="R154" i="8"/>
  <c r="T232" i="4"/>
  <c r="R232" i="8"/>
  <c r="V128" i="5"/>
  <c r="V206" i="2"/>
  <c r="I42" i="4"/>
  <c r="H51"/>
  <c r="I51" s="1"/>
  <c r="G77" i="2"/>
  <c r="T129" i="5"/>
  <c r="T129" i="4"/>
  <c r="U156" i="2"/>
  <c r="U78" i="6"/>
  <c r="R182" i="1"/>
  <c r="S103" i="8"/>
  <c r="U233" i="6"/>
  <c r="R78" i="5"/>
  <c r="V128" i="4"/>
  <c r="W128" s="1"/>
  <c r="U76" i="8"/>
  <c r="I26" i="5"/>
  <c r="T102" i="8"/>
  <c r="W128" i="2"/>
  <c r="T232"/>
  <c r="V102" i="6"/>
  <c r="U232" i="8"/>
  <c r="V50" i="6"/>
  <c r="V206" i="5"/>
  <c r="H25" i="2"/>
  <c r="I25" s="1"/>
  <c r="E37" i="11"/>
  <c r="V24" i="6"/>
  <c r="W24" s="1"/>
  <c r="U207" i="1"/>
  <c r="U51"/>
  <c r="U77" i="5"/>
  <c r="U78" i="4"/>
  <c r="T103" i="2"/>
  <c r="U208" i="8"/>
  <c r="F77" i="6"/>
  <c r="S78" i="4"/>
  <c r="U103" i="1"/>
  <c r="G51"/>
  <c r="A51" s="1"/>
  <c r="R155" i="4"/>
  <c r="T51" i="5"/>
  <c r="G76" i="1"/>
  <c r="V23"/>
  <c r="V24" s="1"/>
  <c r="W24" s="1"/>
  <c r="T24"/>
  <c r="S232" i="8"/>
  <c r="C4" i="11"/>
  <c r="H24" i="8"/>
  <c r="I24" s="1"/>
  <c r="T154" i="2"/>
  <c r="W102" i="4"/>
  <c r="T50" i="8"/>
  <c r="T180"/>
  <c r="S154"/>
  <c r="H50"/>
  <c r="I50" s="1"/>
  <c r="H76" i="6"/>
  <c r="V180"/>
  <c r="V102" i="2"/>
  <c r="T103" i="5"/>
  <c r="T104"/>
  <c r="A77" i="2"/>
  <c r="U155" i="4"/>
  <c r="S155"/>
  <c r="H25" i="5"/>
  <c r="I25" s="1"/>
  <c r="H51" i="2"/>
  <c r="I51" s="1"/>
  <c r="T103" i="6"/>
  <c r="F77" i="5"/>
  <c r="A77" s="1"/>
  <c r="T26" i="4"/>
  <c r="R51" i="8"/>
  <c r="H51" i="6"/>
  <c r="I51" s="1"/>
  <c r="I50"/>
  <c r="T51" i="4"/>
  <c r="S103" i="1"/>
  <c r="U182" i="8"/>
  <c r="S233" i="4"/>
  <c r="R77"/>
  <c r="S232" i="1"/>
  <c r="I52" i="2"/>
  <c r="I26" i="6"/>
  <c r="W128"/>
  <c r="U76" i="1"/>
  <c r="I52" i="4"/>
  <c r="W50" i="2"/>
  <c r="T102" i="1"/>
  <c r="F76"/>
  <c r="R232"/>
  <c r="W206" i="6"/>
  <c r="V180" i="2"/>
  <c r="T25"/>
  <c r="R155"/>
  <c r="U129" i="1"/>
  <c r="G77" i="6"/>
  <c r="T181" i="4"/>
  <c r="E26" i="11"/>
  <c r="V24" i="4"/>
  <c r="W24" s="1"/>
  <c r="U130" i="8"/>
  <c r="S77" i="5"/>
  <c r="U181" i="1"/>
  <c r="S51"/>
  <c r="S181" i="8"/>
  <c r="S78" i="6"/>
  <c r="V193" i="1"/>
  <c r="W193" s="1"/>
  <c r="V167"/>
  <c r="W167" s="1"/>
  <c r="V219" i="2"/>
  <c r="W219" s="1"/>
  <c r="V219" i="5"/>
  <c r="W219" s="1"/>
  <c r="V167" i="8"/>
  <c r="A25"/>
  <c r="A77" i="4"/>
  <c r="I42" i="2"/>
  <c r="A46" i="8"/>
  <c r="A72" i="2"/>
  <c r="A46" i="1"/>
  <c r="A72" i="5"/>
  <c r="T150" i="6"/>
  <c r="V124" i="2"/>
  <c r="W124" s="1"/>
  <c r="T98" i="1"/>
  <c r="T176"/>
  <c r="R228"/>
  <c r="T228" i="6"/>
  <c r="T124" i="1"/>
  <c r="T150" i="5"/>
  <c r="V98" i="6"/>
  <c r="U228" i="1"/>
  <c r="V98" i="5"/>
  <c r="S228" i="8"/>
  <c r="V176" i="6"/>
  <c r="V98" i="2"/>
  <c r="V176" i="4"/>
  <c r="A72"/>
  <c r="V176" i="2"/>
  <c r="V98" i="4"/>
  <c r="V202" i="6"/>
  <c r="H72" i="5"/>
  <c r="U228" i="8"/>
  <c r="T228" i="2"/>
  <c r="T228" i="5"/>
  <c r="T228" i="4"/>
  <c r="V202" i="2"/>
  <c r="V202" i="4"/>
  <c r="W202" s="1"/>
  <c r="H46" i="8"/>
  <c r="I46" s="1"/>
  <c r="T150" i="2"/>
  <c r="T72" i="5"/>
  <c r="T77" s="1"/>
  <c r="T202" i="1"/>
  <c r="V46" i="5"/>
  <c r="W46" s="1"/>
  <c r="T20" i="8"/>
  <c r="H72" i="6"/>
  <c r="S150" i="1"/>
  <c r="R150" i="8"/>
  <c r="T150" i="4"/>
  <c r="V46" i="6"/>
  <c r="W46" s="1"/>
  <c r="V20" i="4"/>
  <c r="U150" i="1"/>
  <c r="U150" i="8"/>
  <c r="V124" i="4"/>
  <c r="W124" s="1"/>
  <c r="V202" i="5"/>
  <c r="W202" s="1"/>
  <c r="T72" i="6"/>
  <c r="T77" s="1"/>
  <c r="V20"/>
  <c r="V124"/>
  <c r="W124" s="1"/>
  <c r="V124" i="5"/>
  <c r="W124" s="1"/>
  <c r="V46" i="2"/>
  <c r="W46" s="1"/>
  <c r="A72" i="6"/>
  <c r="S228" i="1"/>
  <c r="R150"/>
  <c r="H20"/>
  <c r="H20" i="8"/>
  <c r="T46" i="1"/>
  <c r="T46" i="8"/>
  <c r="T176"/>
  <c r="R72"/>
  <c r="T72" i="2"/>
  <c r="U72" i="8"/>
  <c r="G72" i="1"/>
  <c r="H46"/>
  <c r="I46" s="1"/>
  <c r="G72" i="8"/>
  <c r="F72" i="1"/>
  <c r="R72"/>
  <c r="S72"/>
  <c r="T124" i="8"/>
  <c r="S150"/>
  <c r="H72" i="2"/>
  <c r="H77" s="1"/>
  <c r="I77" s="1"/>
  <c r="T72" i="4"/>
  <c r="F72" i="8"/>
  <c r="U72" i="1"/>
  <c r="R228" i="8"/>
  <c r="H72" i="4"/>
  <c r="T98" i="8"/>
  <c r="T202"/>
  <c r="S72"/>
  <c r="W19" i="2"/>
  <c r="V20"/>
  <c r="W19" i="5"/>
  <c r="V20"/>
  <c r="V19" i="1"/>
  <c r="W19" s="1"/>
  <c r="T20"/>
  <c r="W45" i="4"/>
  <c r="V46"/>
  <c r="W44" i="6"/>
  <c r="W18"/>
  <c r="V43" i="8"/>
  <c r="V43" i="1"/>
  <c r="V17" i="8"/>
  <c r="W200" i="5"/>
  <c r="W44"/>
  <c r="W18"/>
  <c r="W200" i="4"/>
  <c r="W96"/>
  <c r="W44"/>
  <c r="W18"/>
  <c r="R224" i="1"/>
  <c r="T224" i="5"/>
  <c r="I42" i="6"/>
  <c r="V42"/>
  <c r="S68" i="8"/>
  <c r="G68"/>
  <c r="A42" i="1"/>
  <c r="H42"/>
  <c r="F68"/>
  <c r="S68"/>
  <c r="V16" i="5"/>
  <c r="V172" i="4"/>
  <c r="S224" i="1"/>
  <c r="V94" i="4"/>
  <c r="V120" i="2"/>
  <c r="V129" s="1"/>
  <c r="W129" s="1"/>
  <c r="V42" i="5"/>
  <c r="V51" s="1"/>
  <c r="W51" s="1"/>
  <c r="V42" i="4"/>
  <c r="R146" i="8"/>
  <c r="V198" i="4"/>
  <c r="V16" i="2"/>
  <c r="U68" i="8"/>
  <c r="U224"/>
  <c r="U233" s="1"/>
  <c r="T16" i="1"/>
  <c r="V198" i="2"/>
  <c r="T94" i="8"/>
  <c r="T224" i="2"/>
  <c r="T42" i="1"/>
  <c r="T51" s="1"/>
  <c r="S224" i="8"/>
  <c r="S146"/>
  <c r="V198" i="5"/>
  <c r="V221" i="6"/>
  <c r="T224"/>
  <c r="V120"/>
  <c r="V129" s="1"/>
  <c r="W129" s="1"/>
  <c r="V16" i="4"/>
  <c r="A52"/>
  <c r="A52" i="2"/>
  <c r="T146" i="5"/>
  <c r="V94" i="6"/>
  <c r="V120" i="5"/>
  <c r="V129" s="1"/>
  <c r="W129" s="1"/>
  <c r="T146" i="2"/>
  <c r="V94" i="5"/>
  <c r="V120" i="4"/>
  <c r="V16" i="6"/>
  <c r="V172" i="2"/>
  <c r="V172" i="6"/>
  <c r="A52" i="5"/>
  <c r="V221" i="4"/>
  <c r="W221" s="1"/>
  <c r="T224"/>
  <c r="T146" i="6"/>
  <c r="T155" s="1"/>
  <c r="T146" i="4"/>
  <c r="V42" i="2"/>
  <c r="W91"/>
  <c r="V94"/>
  <c r="V198" i="6"/>
  <c r="I42" i="5"/>
  <c r="U68" i="1"/>
  <c r="H16"/>
  <c r="S146"/>
  <c r="R68"/>
  <c r="R68" i="8"/>
  <c r="U224" i="1"/>
  <c r="H16" i="8"/>
  <c r="T120" i="1"/>
  <c r="T198"/>
  <c r="T120" i="8"/>
  <c r="T129" s="1"/>
  <c r="H42"/>
  <c r="R224"/>
  <c r="G68" i="1"/>
  <c r="A42" i="8"/>
  <c r="U146" i="1"/>
  <c r="T94"/>
  <c r="T16" i="8"/>
  <c r="T172" i="1"/>
  <c r="R146"/>
  <c r="T198" i="8"/>
  <c r="T207" s="1"/>
  <c r="T42"/>
  <c r="T172"/>
  <c r="U146"/>
  <c r="F68"/>
  <c r="V218" i="4"/>
  <c r="W218" s="1"/>
  <c r="V218" i="6"/>
  <c r="V218" i="2"/>
  <c r="V192" i="1"/>
  <c r="V192" i="8"/>
  <c r="W192" s="1"/>
  <c r="V166" i="1"/>
  <c r="W166" s="1"/>
  <c r="V166" i="8"/>
  <c r="V168" i="6"/>
  <c r="V140" i="5"/>
  <c r="V222"/>
  <c r="W222" s="1"/>
  <c r="V116" i="2"/>
  <c r="V130" s="1"/>
  <c r="W130" s="1"/>
  <c r="V114" i="1"/>
  <c r="V196" i="8"/>
  <c r="W196" s="1"/>
  <c r="V114"/>
  <c r="V88"/>
  <c r="W88" s="1"/>
  <c r="V62" i="2"/>
  <c r="V62" i="6"/>
  <c r="V62" i="4"/>
  <c r="V62" i="5"/>
  <c r="V38" i="6"/>
  <c r="W170"/>
  <c r="W92"/>
  <c r="W170" i="4"/>
  <c r="V66"/>
  <c r="V222" i="2"/>
  <c r="V170" i="1"/>
  <c r="W170" s="1"/>
  <c r="V40"/>
  <c r="W40" s="1"/>
  <c r="V66" i="2"/>
  <c r="V221" i="5"/>
  <c r="W118"/>
  <c r="V92" i="8"/>
  <c r="W92" s="1"/>
  <c r="V40"/>
  <c r="W40" s="1"/>
  <c r="V66" i="5"/>
  <c r="W66" s="1"/>
  <c r="V195" i="1"/>
  <c r="V91"/>
  <c r="A16" i="4"/>
  <c r="A16" i="5"/>
  <c r="A76" i="2"/>
  <c r="A16"/>
  <c r="A50" i="1"/>
  <c r="I16" i="6"/>
  <c r="I16" i="5"/>
  <c r="I16" i="4"/>
  <c r="A16" i="8"/>
  <c r="I16" i="2"/>
  <c r="A16" i="1"/>
  <c r="A76" i="5"/>
  <c r="A76" i="4"/>
  <c r="A50" i="8"/>
  <c r="V231" i="2"/>
  <c r="W231" s="1"/>
  <c r="W127"/>
  <c r="W101"/>
  <c r="W179" i="6"/>
  <c r="V231"/>
  <c r="W231" s="1"/>
  <c r="V153"/>
  <c r="W153" s="1"/>
  <c r="H75" i="8"/>
  <c r="C6" i="11" s="1"/>
  <c r="W205" i="5"/>
  <c r="V231"/>
  <c r="W231" s="1"/>
  <c r="W127"/>
  <c r="V231" i="4"/>
  <c r="W231" s="1"/>
  <c r="V153"/>
  <c r="W153" s="1"/>
  <c r="V205" i="1"/>
  <c r="W205" s="1"/>
  <c r="V205" i="8"/>
  <c r="W205" s="1"/>
  <c r="V179"/>
  <c r="W179" s="1"/>
  <c r="V127"/>
  <c r="W127" s="1"/>
  <c r="V101" i="1"/>
  <c r="W101" s="1"/>
  <c r="A76" i="6"/>
  <c r="H66" i="1"/>
  <c r="U220"/>
  <c r="U234" s="1"/>
  <c r="T66" i="8"/>
  <c r="U220"/>
  <c r="U234" s="1"/>
  <c r="W47" i="6"/>
  <c r="W203" i="2"/>
  <c r="W125" i="5"/>
  <c r="W177" i="4"/>
  <c r="V47" i="8"/>
  <c r="V50" s="1"/>
  <c r="W203" i="6"/>
  <c r="T219" i="8"/>
  <c r="W99" i="2"/>
  <c r="T140" i="8"/>
  <c r="T225" i="1"/>
  <c r="V225" s="1"/>
  <c r="W177" i="2"/>
  <c r="V229"/>
  <c r="V73"/>
  <c r="V76" s="1"/>
  <c r="V229" i="5"/>
  <c r="V73"/>
  <c r="V76" s="1"/>
  <c r="W203" i="4"/>
  <c r="V229"/>
  <c r="V232" s="1"/>
  <c r="W125"/>
  <c r="W99"/>
  <c r="V229" i="6"/>
  <c r="W99"/>
  <c r="V203" i="1"/>
  <c r="V206" s="1"/>
  <c r="V177" i="8"/>
  <c r="V180" s="1"/>
  <c r="W180" s="1"/>
  <c r="V177" i="1"/>
  <c r="V99"/>
  <c r="V102" s="1"/>
  <c r="W102" s="1"/>
  <c r="V47"/>
  <c r="V50" s="1"/>
  <c r="W50" s="1"/>
  <c r="W45" i="6"/>
  <c r="W43"/>
  <c r="W95"/>
  <c r="W17"/>
  <c r="W201" i="4"/>
  <c r="W19"/>
  <c r="W199" i="6"/>
  <c r="W173"/>
  <c r="W98" i="5"/>
  <c r="W173" i="4"/>
  <c r="W176"/>
  <c r="W43" i="5"/>
  <c r="W121" i="2"/>
  <c r="W173"/>
  <c r="W17"/>
  <c r="W45"/>
  <c r="A71" i="1"/>
  <c r="W173"/>
  <c r="W123" i="6"/>
  <c r="V227" i="4"/>
  <c r="W123"/>
  <c r="V149"/>
  <c r="W175" i="2"/>
  <c r="V227"/>
  <c r="V71"/>
  <c r="W201" i="5"/>
  <c r="V227"/>
  <c r="V201" i="1"/>
  <c r="V175"/>
  <c r="V45"/>
  <c r="V201" i="8"/>
  <c r="V175"/>
  <c r="W97" i="6"/>
  <c r="V97" i="8"/>
  <c r="V19"/>
  <c r="V71" i="6"/>
  <c r="A69" i="1"/>
  <c r="V17"/>
  <c r="W174" i="6"/>
  <c r="I66"/>
  <c r="W122"/>
  <c r="W96" i="2"/>
  <c r="V70"/>
  <c r="W200" i="6"/>
  <c r="V226"/>
  <c r="V148"/>
  <c r="V70"/>
  <c r="V226" i="4"/>
  <c r="V148"/>
  <c r="V70"/>
  <c r="V200" i="1"/>
  <c r="V122"/>
  <c r="V96"/>
  <c r="V44"/>
  <c r="W44" s="1"/>
  <c r="V174" i="8"/>
  <c r="V122"/>
  <c r="V148" i="5"/>
  <c r="V44" i="8"/>
  <c r="V18"/>
  <c r="V70" i="5"/>
  <c r="H70" i="8"/>
  <c r="W95" i="2"/>
  <c r="T70" i="8"/>
  <c r="I45" i="1"/>
  <c r="I11"/>
  <c r="I62" i="6"/>
  <c r="V147"/>
  <c r="V69"/>
  <c r="T69" i="8"/>
  <c r="V225" i="4"/>
  <c r="W121"/>
  <c r="V69"/>
  <c r="W121" i="5"/>
  <c r="V147"/>
  <c r="V69"/>
  <c r="V95" i="8"/>
  <c r="I9"/>
  <c r="W36" i="6"/>
  <c r="I49" i="1"/>
  <c r="I45" i="8"/>
  <c r="H69" i="1"/>
  <c r="H15" i="11"/>
  <c r="W122" i="2"/>
  <c r="I66"/>
  <c r="I19" i="8"/>
  <c r="W113"/>
  <c r="I17" i="1"/>
  <c r="W35" i="2"/>
  <c r="T151" i="1"/>
  <c r="W35" i="8"/>
  <c r="I61" i="4"/>
  <c r="T75" i="8"/>
  <c r="V75" s="1"/>
  <c r="W12" i="4"/>
  <c r="I69" i="2"/>
  <c r="A63" i="1"/>
  <c r="W169" i="6"/>
  <c r="W88" i="4"/>
  <c r="H38" i="11"/>
  <c r="V39" i="8"/>
  <c r="V13"/>
  <c r="V169"/>
  <c r="A65"/>
  <c r="G28" i="11"/>
  <c r="A20" i="8"/>
  <c r="W89" i="2"/>
  <c r="I69" i="4"/>
  <c r="H63" i="1"/>
  <c r="W165" i="2"/>
  <c r="A24" i="8"/>
  <c r="I65" i="2"/>
  <c r="W195"/>
  <c r="T64" i="5"/>
  <c r="T151" i="8"/>
  <c r="W9"/>
  <c r="W37" i="1"/>
  <c r="H71"/>
  <c r="I70" i="2"/>
  <c r="W165" i="8"/>
  <c r="T153" i="1"/>
  <c r="I44" i="8"/>
  <c r="I63" i="4"/>
  <c r="I61" i="2"/>
  <c r="W37" i="8"/>
  <c r="V144" i="2"/>
  <c r="W117"/>
  <c r="H64" i="6"/>
  <c r="A62" i="1"/>
  <c r="G39" i="11"/>
  <c r="W191" i="8"/>
  <c r="K17" i="11"/>
  <c r="I47" i="8"/>
  <c r="W125" i="2"/>
  <c r="T143" i="1"/>
  <c r="V143" i="4"/>
  <c r="V87" i="1"/>
  <c r="W87" s="1"/>
  <c r="I11" i="8"/>
  <c r="W10"/>
  <c r="I18" i="1"/>
  <c r="I36" i="8"/>
  <c r="W114" i="6"/>
  <c r="I9" i="1"/>
  <c r="V116" i="6"/>
  <c r="V130" s="1"/>
  <c r="W130" s="1"/>
  <c r="I14" i="8"/>
  <c r="W49"/>
  <c r="F5" i="11" s="1"/>
  <c r="I36" i="1"/>
  <c r="A64" i="6"/>
  <c r="H62" i="1"/>
  <c r="A70"/>
  <c r="W101" i="6"/>
  <c r="T65" i="8"/>
  <c r="I20" i="6"/>
  <c r="H26" i="11"/>
  <c r="V226" i="5"/>
  <c r="V116"/>
  <c r="W169"/>
  <c r="W177" i="6"/>
  <c r="V194" i="2"/>
  <c r="O26" i="11"/>
  <c r="I18" i="8"/>
  <c r="W218" i="6"/>
  <c r="F64" i="1"/>
  <c r="W97" i="4"/>
  <c r="T63" i="1"/>
  <c r="V63" s="1"/>
  <c r="V153" i="5"/>
  <c r="W195"/>
  <c r="W121" i="6"/>
  <c r="W63" i="2"/>
  <c r="T61" i="1"/>
  <c r="V61" s="1"/>
  <c r="W101" i="4"/>
  <c r="V90" i="2"/>
  <c r="V104" s="1"/>
  <c r="W104" s="1"/>
  <c r="I63"/>
  <c r="W115" i="1"/>
  <c r="W115" i="5"/>
  <c r="W196" i="6"/>
  <c r="O38" i="11"/>
  <c r="N39"/>
  <c r="V139" i="2"/>
  <c r="W139" s="1"/>
  <c r="N17" i="11"/>
  <c r="W114" i="2"/>
  <c r="W95" i="4"/>
  <c r="I61" i="6"/>
  <c r="I66" i="4"/>
  <c r="I75" i="6"/>
  <c r="D39" i="11" s="1"/>
  <c r="W63" i="5"/>
  <c r="S142" i="1"/>
  <c r="I19"/>
  <c r="G5" i="11"/>
  <c r="I23" i="8"/>
  <c r="D4" i="11" s="1"/>
  <c r="W49" i="1"/>
  <c r="W91" i="4"/>
  <c r="W63" i="6"/>
  <c r="W123" i="5"/>
  <c r="I71" i="4"/>
  <c r="V90" i="6"/>
  <c r="W96"/>
  <c r="W11" i="1"/>
  <c r="I49" i="8"/>
  <c r="D5" i="11" s="1"/>
  <c r="I61" i="5"/>
  <c r="W117" i="4"/>
  <c r="W91" i="6"/>
  <c r="W39" i="4"/>
  <c r="W113" i="6"/>
  <c r="W167" i="2"/>
  <c r="V117" i="8"/>
  <c r="V125"/>
  <c r="V99"/>
  <c r="V193"/>
  <c r="T194"/>
  <c r="T62"/>
  <c r="V219" i="4"/>
  <c r="T220"/>
  <c r="V148" i="2"/>
  <c r="V222" i="6"/>
  <c r="V36" i="8"/>
  <c r="T38"/>
  <c r="W43" i="2"/>
  <c r="V144" i="4"/>
  <c r="T227" i="8"/>
  <c r="O27" i="11"/>
  <c r="A26" i="6"/>
  <c r="A66" i="1"/>
  <c r="I12" i="5"/>
  <c r="A26" i="4"/>
  <c r="W170" i="2"/>
  <c r="W191" i="5"/>
  <c r="V194"/>
  <c r="I37" i="8"/>
  <c r="I65" i="6"/>
  <c r="H65" i="8"/>
  <c r="I75" i="2"/>
  <c r="D17" i="11" s="1"/>
  <c r="I71" i="6"/>
  <c r="W39" i="2"/>
  <c r="W17" i="4"/>
  <c r="I65" i="5"/>
  <c r="W43" i="4"/>
  <c r="W123" i="2"/>
  <c r="V45" i="8"/>
  <c r="V65" i="5"/>
  <c r="A70" i="8"/>
  <c r="I39"/>
  <c r="W174" i="4"/>
  <c r="W117" i="5"/>
  <c r="H38" i="1"/>
  <c r="V143" i="5"/>
  <c r="O16" i="11"/>
  <c r="W44" i="2"/>
  <c r="T71" i="8"/>
  <c r="W141" i="4"/>
  <c r="K28" i="11"/>
  <c r="W118" i="2"/>
  <c r="V90" i="4"/>
  <c r="V143" i="6"/>
  <c r="V151" i="2"/>
  <c r="I70" i="4"/>
  <c r="W75"/>
  <c r="F28" i="11" s="1"/>
  <c r="W117" i="6"/>
  <c r="W88" i="2"/>
  <c r="T140" i="1"/>
  <c r="W115" i="6"/>
  <c r="W45" i="5"/>
  <c r="V196" i="1"/>
  <c r="W47" i="2"/>
  <c r="I20"/>
  <c r="V179" i="1"/>
  <c r="V225" i="5"/>
  <c r="W37" i="4"/>
  <c r="W47"/>
  <c r="W125" i="6"/>
  <c r="V140"/>
  <c r="T142"/>
  <c r="T156" s="1"/>
  <c r="W217"/>
  <c r="I70"/>
  <c r="T168" i="8"/>
  <c r="R220"/>
  <c r="V123"/>
  <c r="W118" i="4"/>
  <c r="W165" i="5"/>
  <c r="I38" i="6"/>
  <c r="W17" i="5"/>
  <c r="V149" i="6"/>
  <c r="S220" i="8"/>
  <c r="W18" i="2"/>
  <c r="W203" i="5"/>
  <c r="U142" i="1"/>
  <c r="U156" s="1"/>
  <c r="O15" i="11"/>
  <c r="V169" i="1"/>
  <c r="A12" i="8"/>
  <c r="I75" i="5"/>
  <c r="K39" i="11" s="1"/>
  <c r="I69" i="5"/>
  <c r="W87" i="4"/>
  <c r="W191"/>
  <c r="U64" i="1"/>
  <c r="I13"/>
  <c r="H62" i="8"/>
  <c r="A62"/>
  <c r="V151" i="5"/>
  <c r="A75" i="8"/>
  <c r="V127" i="1"/>
  <c r="V195" i="8"/>
  <c r="V151" i="6"/>
  <c r="V151" i="4"/>
  <c r="W191" i="2"/>
  <c r="V203" i="8"/>
  <c r="V149" i="5"/>
  <c r="V117" i="1"/>
  <c r="T221" i="8"/>
  <c r="V144" i="5"/>
  <c r="V144" i="6"/>
  <c r="V95" i="1"/>
  <c r="U142" i="8"/>
  <c r="W97" i="2"/>
  <c r="A24" i="1"/>
  <c r="W13" i="6"/>
  <c r="W199" i="2"/>
  <c r="N28" i="11"/>
  <c r="T229" i="8"/>
  <c r="H12"/>
  <c r="I10"/>
  <c r="V225" i="6"/>
  <c r="V140" i="4"/>
  <c r="V200" i="8"/>
  <c r="V139" i="5"/>
  <c r="W139" s="1"/>
  <c r="T142"/>
  <c r="T231" i="8"/>
  <c r="T226"/>
  <c r="V125" i="1"/>
  <c r="H73" i="8"/>
  <c r="A73"/>
  <c r="V139" i="4"/>
  <c r="T142"/>
  <c r="V13" i="1"/>
  <c r="W175" i="6"/>
  <c r="W13" i="5"/>
  <c r="W87" i="6"/>
  <c r="V140" i="2"/>
  <c r="V147" i="4"/>
  <c r="T148" i="1"/>
  <c r="V92"/>
  <c r="V139" i="6"/>
  <c r="A26" i="5"/>
  <c r="A26" i="2"/>
  <c r="V227" i="6"/>
  <c r="V39" i="1"/>
  <c r="A61"/>
  <c r="H61"/>
  <c r="G64"/>
  <c r="I20" i="5"/>
  <c r="V61"/>
  <c r="W61" s="1"/>
  <c r="T71" i="1"/>
  <c r="A38"/>
  <c r="W201" i="6"/>
  <c r="V222" i="4"/>
  <c r="V36" i="1"/>
  <c r="T38"/>
  <c r="T64" i="2"/>
  <c r="T78" s="1"/>
  <c r="S220" i="1"/>
  <c r="S234" s="1"/>
  <c r="A75"/>
  <c r="T218" i="8"/>
  <c r="W23" i="6"/>
  <c r="F37" i="11" s="1"/>
  <c r="W75" i="2"/>
  <c r="F17" i="11" s="1"/>
  <c r="E17"/>
  <c r="W115" i="2"/>
  <c r="W167" i="6"/>
  <c r="W118"/>
  <c r="W23" i="2"/>
  <c r="F15" i="11" s="1"/>
  <c r="H65" i="1"/>
  <c r="A65"/>
  <c r="H75"/>
  <c r="T217" i="8"/>
  <c r="V217" s="1"/>
  <c r="F64"/>
  <c r="W192" i="5"/>
  <c r="A73" i="1"/>
  <c r="H73"/>
  <c r="I71" i="5"/>
  <c r="W9" i="1"/>
  <c r="I23"/>
  <c r="I44"/>
  <c r="H61" i="8"/>
  <c r="A61"/>
  <c r="V90" i="5"/>
  <c r="W174" i="2"/>
  <c r="W37"/>
  <c r="W122" i="5"/>
  <c r="V199" i="1"/>
  <c r="A20"/>
  <c r="V170" i="8"/>
  <c r="T153"/>
  <c r="V89"/>
  <c r="T90"/>
  <c r="A64" i="5"/>
  <c r="I38" i="4"/>
  <c r="I73" i="6"/>
  <c r="V219"/>
  <c r="T220"/>
  <c r="W169" i="2"/>
  <c r="T222" i="8"/>
  <c r="I12" i="4"/>
  <c r="I70" i="5"/>
  <c r="I40" i="1"/>
  <c r="T218"/>
  <c r="W39" i="6"/>
  <c r="A64" i="2"/>
  <c r="V191" i="1"/>
  <c r="T194"/>
  <c r="S64"/>
  <c r="V173" i="8"/>
  <c r="V87"/>
  <c r="W87" s="1"/>
  <c r="I37" i="1"/>
  <c r="I35"/>
  <c r="U64" i="8"/>
  <c r="I73" i="4"/>
  <c r="I47" i="1"/>
  <c r="T220" i="5"/>
  <c r="V218"/>
  <c r="T69" i="1"/>
  <c r="V71" i="5"/>
  <c r="W196"/>
  <c r="V65" i="2"/>
  <c r="I62"/>
  <c r="H64"/>
  <c r="H78" s="1"/>
  <c r="T222" i="1"/>
  <c r="T225" i="8"/>
  <c r="V101"/>
  <c r="R142"/>
  <c r="I40"/>
  <c r="A71"/>
  <c r="H71"/>
  <c r="I66" i="5"/>
  <c r="W195" i="4"/>
  <c r="I73" i="5"/>
  <c r="I62"/>
  <c r="I43" i="1"/>
  <c r="T75"/>
  <c r="V75" s="1"/>
  <c r="W195" i="6"/>
  <c r="I43" i="8"/>
  <c r="A38"/>
  <c r="I13"/>
  <c r="V149" i="2"/>
  <c r="L37" i="11"/>
  <c r="G27"/>
  <c r="H27"/>
  <c r="V65" i="4"/>
  <c r="T65" i="1"/>
  <c r="T227"/>
  <c r="T139"/>
  <c r="R142"/>
  <c r="T66"/>
  <c r="T62"/>
  <c r="R64"/>
  <c r="H70"/>
  <c r="I69" i="6"/>
  <c r="V97" i="1"/>
  <c r="E38" i="11"/>
  <c r="A12" i="1"/>
  <c r="T147" i="8"/>
  <c r="V96"/>
  <c r="T141"/>
  <c r="T73"/>
  <c r="V11"/>
  <c r="T12"/>
  <c r="A69"/>
  <c r="H69"/>
  <c r="W63" i="4"/>
  <c r="V141" i="2"/>
  <c r="W141" s="1"/>
  <c r="T142"/>
  <c r="W92"/>
  <c r="I73"/>
  <c r="T226" i="1"/>
  <c r="T147"/>
  <c r="V113"/>
  <c r="T116"/>
  <c r="W127" i="4"/>
  <c r="W168" i="2"/>
  <c r="W91" i="5"/>
  <c r="W13" i="2"/>
  <c r="T141" i="1"/>
  <c r="V14"/>
  <c r="I63" i="5"/>
  <c r="H64"/>
  <c r="H37" i="11"/>
  <c r="G37"/>
  <c r="V73" i="6"/>
  <c r="V76" s="1"/>
  <c r="W49"/>
  <c r="F38" i="11" s="1"/>
  <c r="I12" i="2"/>
  <c r="T144" i="8"/>
  <c r="T148"/>
  <c r="T61"/>
  <c r="R64"/>
  <c r="V14"/>
  <c r="I38" i="2"/>
  <c r="A64" i="4"/>
  <c r="M28" i="11"/>
  <c r="W169" i="4"/>
  <c r="I65"/>
  <c r="T73" i="1"/>
  <c r="T76" s="1"/>
  <c r="I14"/>
  <c r="W199" i="4"/>
  <c r="W199" i="5"/>
  <c r="T12" i="1"/>
  <c r="V10"/>
  <c r="I39"/>
  <c r="I63" i="6"/>
  <c r="T229" i="1"/>
  <c r="W19" i="6"/>
  <c r="V18" i="1"/>
  <c r="T149" i="8"/>
  <c r="S64"/>
  <c r="T63"/>
  <c r="V63" s="1"/>
  <c r="H66"/>
  <c r="A66"/>
  <c r="V226" i="2"/>
  <c r="I71"/>
  <c r="T217" i="1"/>
  <c r="R220"/>
  <c r="T149"/>
  <c r="V118"/>
  <c r="W47" i="5"/>
  <c r="I38"/>
  <c r="V73" i="4"/>
  <c r="V76" s="1"/>
  <c r="W76" s="1"/>
  <c r="I62"/>
  <c r="H64"/>
  <c r="V61"/>
  <c r="T64"/>
  <c r="T231" i="1"/>
  <c r="W113" i="5"/>
  <c r="W39"/>
  <c r="W179" i="2"/>
  <c r="G16" i="11"/>
  <c r="H16"/>
  <c r="T221" i="1"/>
  <c r="V66" i="6"/>
  <c r="W9"/>
  <c r="T70" i="1"/>
  <c r="T143" i="8"/>
  <c r="V221" i="2"/>
  <c r="V153"/>
  <c r="V147"/>
  <c r="V174" i="1"/>
  <c r="W122" i="4"/>
  <c r="C28" i="11"/>
  <c r="I75" i="4"/>
  <c r="D28" i="11" s="1"/>
  <c r="I20" i="4"/>
  <c r="W13"/>
  <c r="W205"/>
  <c r="V89" i="1"/>
  <c r="W89" s="1"/>
  <c r="A63" i="8"/>
  <c r="H63"/>
  <c r="G64"/>
  <c r="V217" i="2"/>
  <c r="T220"/>
  <c r="T144" i="1"/>
  <c r="V61" i="6"/>
  <c r="T64"/>
  <c r="W193"/>
  <c r="H12" i="1"/>
  <c r="I10"/>
  <c r="V121" i="8"/>
  <c r="V118"/>
  <c r="V115"/>
  <c r="T116"/>
  <c r="T130" s="1"/>
  <c r="V91"/>
  <c r="S142"/>
  <c r="T139"/>
  <c r="I35"/>
  <c r="H38"/>
  <c r="I17"/>
  <c r="V225" i="2"/>
  <c r="V143"/>
  <c r="V69"/>
  <c r="T219" i="1"/>
  <c r="V165"/>
  <c r="T168"/>
  <c r="V123"/>
  <c r="V121"/>
  <c r="V88"/>
  <c r="T90"/>
  <c r="I12" i="6"/>
  <c r="V71" i="4"/>
  <c r="W23" i="5"/>
  <c r="M37" i="11" s="1"/>
  <c r="U233" i="1" l="1"/>
  <c r="T78" i="4"/>
  <c r="T129" i="1"/>
  <c r="V52" i="2"/>
  <c r="V25" i="5"/>
  <c r="W25" s="1"/>
  <c r="U155" i="1"/>
  <c r="H51" i="8"/>
  <c r="I51" s="1"/>
  <c r="V208" i="6"/>
  <c r="W208" s="1"/>
  <c r="T233" i="5"/>
  <c r="H78" i="4"/>
  <c r="T156" i="2"/>
  <c r="T234" i="5"/>
  <c r="V154" i="4"/>
  <c r="W154" s="1"/>
  <c r="V52"/>
  <c r="S77" i="8"/>
  <c r="T77" i="4"/>
  <c r="G78" i="8"/>
  <c r="H78" i="5"/>
  <c r="T234" i="6"/>
  <c r="T208" i="8"/>
  <c r="U155"/>
  <c r="R155" i="1"/>
  <c r="V182" i="2"/>
  <c r="W182" s="1"/>
  <c r="V103" i="5"/>
  <c r="T155"/>
  <c r="V25" i="4"/>
  <c r="W25" s="1"/>
  <c r="I52" i="6"/>
  <c r="T182" i="8"/>
  <c r="V104" i="6"/>
  <c r="W104" s="1"/>
  <c r="V182"/>
  <c r="W182" s="1"/>
  <c r="H77" i="5"/>
  <c r="I77" s="1"/>
  <c r="T234" i="4"/>
  <c r="A77" i="6"/>
  <c r="T182" i="1"/>
  <c r="S234" i="8"/>
  <c r="V52" i="6"/>
  <c r="T78"/>
  <c r="H52" i="8"/>
  <c r="I52" s="1"/>
  <c r="S78" i="1"/>
  <c r="H26"/>
  <c r="F78"/>
  <c r="S78" i="8"/>
  <c r="U77" i="1"/>
  <c r="S77"/>
  <c r="T52"/>
  <c r="T156" i="4"/>
  <c r="V104"/>
  <c r="W104" s="1"/>
  <c r="V208" i="2"/>
  <c r="V232" i="5"/>
  <c r="W232" s="1"/>
  <c r="T155" i="4"/>
  <c r="V25" i="6"/>
  <c r="W25" s="1"/>
  <c r="V207" i="5"/>
  <c r="W207" s="1"/>
  <c r="V103" i="4"/>
  <c r="W103" s="1"/>
  <c r="R233" i="1"/>
  <c r="T234" i="2"/>
  <c r="T104" i="8"/>
  <c r="V206"/>
  <c r="W206" s="1"/>
  <c r="T25"/>
  <c r="V25" i="2"/>
  <c r="W25" s="1"/>
  <c r="T208" i="1"/>
  <c r="F78" i="8"/>
  <c r="U156"/>
  <c r="R234" i="1"/>
  <c r="R78" i="8"/>
  <c r="T76"/>
  <c r="V104" i="5"/>
  <c r="T156"/>
  <c r="V154" i="6"/>
  <c r="V154" i="5"/>
  <c r="W154" s="1"/>
  <c r="R234" i="8"/>
  <c r="H52" i="1"/>
  <c r="I52" s="1"/>
  <c r="T52" i="8"/>
  <c r="V128"/>
  <c r="W128" s="1"/>
  <c r="H78" i="6"/>
  <c r="I78" s="1"/>
  <c r="V232"/>
  <c r="W232" s="1"/>
  <c r="V232" i="2"/>
  <c r="F77" i="8"/>
  <c r="T207" i="1"/>
  <c r="R77" i="8"/>
  <c r="V129" i="4"/>
  <c r="W129" s="1"/>
  <c r="T233" i="6"/>
  <c r="V207" i="4"/>
  <c r="W207" s="1"/>
  <c r="T130" i="1"/>
  <c r="R156" i="8"/>
  <c r="R156" i="1"/>
  <c r="S156"/>
  <c r="S155"/>
  <c r="S155" i="8"/>
  <c r="T104" i="1"/>
  <c r="E4" i="11"/>
  <c r="W23" i="8"/>
  <c r="F4" i="11" s="1"/>
  <c r="U77" i="8"/>
  <c r="R77" i="1"/>
  <c r="R78"/>
  <c r="W23"/>
  <c r="T26"/>
  <c r="H51"/>
  <c r="I51" s="1"/>
  <c r="G78"/>
  <c r="H25" i="8"/>
  <c r="I25" s="1"/>
  <c r="H76" i="1"/>
  <c r="I76" s="1"/>
  <c r="H76" i="8"/>
  <c r="I76" s="1"/>
  <c r="H25" i="1"/>
  <c r="I25" s="1"/>
  <c r="G77" i="8"/>
  <c r="H26"/>
  <c r="I78" i="5"/>
  <c r="W52" i="4"/>
  <c r="W52" i="2"/>
  <c r="V154"/>
  <c r="W76" i="5"/>
  <c r="T103" i="1"/>
  <c r="U78"/>
  <c r="S233"/>
  <c r="H77" i="6"/>
  <c r="I77" s="1"/>
  <c r="I76"/>
  <c r="T51" i="8"/>
  <c r="G77" i="1"/>
  <c r="V103" i="6"/>
  <c r="W103" s="1"/>
  <c r="W102"/>
  <c r="T103" i="8"/>
  <c r="U78"/>
  <c r="V130" i="5"/>
  <c r="W130" s="1"/>
  <c r="W128"/>
  <c r="T77" i="2"/>
  <c r="V51" i="4"/>
  <c r="W51" s="1"/>
  <c r="I26" i="1"/>
  <c r="I78" i="2"/>
  <c r="V128" i="1"/>
  <c r="V102" i="8"/>
  <c r="W206" i="1"/>
  <c r="W52" i="6"/>
  <c r="V207"/>
  <c r="W207" s="1"/>
  <c r="V51" i="2"/>
  <c r="W51" s="1"/>
  <c r="V103"/>
  <c r="W103" s="1"/>
  <c r="W102"/>
  <c r="V208" i="4"/>
  <c r="W208" s="1"/>
  <c r="V26"/>
  <c r="S233" i="8"/>
  <c r="V208" i="5"/>
  <c r="W208" s="1"/>
  <c r="W206"/>
  <c r="V130" i="4"/>
  <c r="W130" s="1"/>
  <c r="R233" i="8"/>
  <c r="V26" i="5"/>
  <c r="T26" i="8"/>
  <c r="H77" i="4"/>
  <c r="I77" s="1"/>
  <c r="I76"/>
  <c r="T232" i="1"/>
  <c r="W76" i="6"/>
  <c r="W154"/>
  <c r="T154" i="8"/>
  <c r="T154" i="1"/>
  <c r="W232" i="4"/>
  <c r="W76" i="2"/>
  <c r="V181" i="6"/>
  <c r="W181" s="1"/>
  <c r="W180"/>
  <c r="S156" i="8"/>
  <c r="T155" i="2"/>
  <c r="T25" i="1"/>
  <c r="V51" i="6"/>
  <c r="W51" s="1"/>
  <c r="W50"/>
  <c r="T233" i="2"/>
  <c r="T233" i="4"/>
  <c r="T181" i="1"/>
  <c r="T78" i="5"/>
  <c r="I78" i="4"/>
  <c r="T232" i="8"/>
  <c r="V180" i="1"/>
  <c r="W232" i="2"/>
  <c r="W50" i="8"/>
  <c r="V181" i="4"/>
  <c r="V182"/>
  <c r="V181" i="2"/>
  <c r="W181" s="1"/>
  <c r="W180"/>
  <c r="F77" i="1"/>
  <c r="V26" i="6"/>
  <c r="T181" i="8"/>
  <c r="V26" i="2"/>
  <c r="V52" i="5"/>
  <c r="V207" i="2"/>
  <c r="R155" i="8"/>
  <c r="A25" i="1"/>
  <c r="V219"/>
  <c r="W193" i="8"/>
  <c r="W167"/>
  <c r="V219"/>
  <c r="V150" i="5"/>
  <c r="W150" s="1"/>
  <c r="V98" i="1"/>
  <c r="V72" i="5"/>
  <c r="I72" i="6"/>
  <c r="I72" i="2"/>
  <c r="I72" i="5"/>
  <c r="V150" i="6"/>
  <c r="W150" s="1"/>
  <c r="V72" i="4"/>
  <c r="V77" s="1"/>
  <c r="W77" s="1"/>
  <c r="A72" i="8"/>
  <c r="V20"/>
  <c r="V228" i="5"/>
  <c r="W228" s="1"/>
  <c r="V228" i="6"/>
  <c r="W228" s="1"/>
  <c r="V150" i="4"/>
  <c r="W150" s="1"/>
  <c r="I72"/>
  <c r="A72" i="1"/>
  <c r="V150" i="2"/>
  <c r="W150" s="1"/>
  <c r="V228"/>
  <c r="W228" s="1"/>
  <c r="T150" i="1"/>
  <c r="V46" i="8"/>
  <c r="W46" s="1"/>
  <c r="V98"/>
  <c r="W98" s="1"/>
  <c r="H72"/>
  <c r="I72" s="1"/>
  <c r="H72" i="1"/>
  <c r="I72" s="1"/>
  <c r="V72" i="2"/>
  <c r="V77" s="1"/>
  <c r="W77" s="1"/>
  <c r="V20" i="1"/>
  <c r="W20" s="1"/>
  <c r="V124"/>
  <c r="W124" s="1"/>
  <c r="T150" i="8"/>
  <c r="T228" i="1"/>
  <c r="V124" i="8"/>
  <c r="W124" s="1"/>
  <c r="T72"/>
  <c r="T228"/>
  <c r="V72" i="6"/>
  <c r="V77" s="1"/>
  <c r="W77" s="1"/>
  <c r="V176" i="8"/>
  <c r="W176" s="1"/>
  <c r="V202" i="1"/>
  <c r="W202" s="1"/>
  <c r="W175"/>
  <c r="V176"/>
  <c r="W45"/>
  <c r="V46"/>
  <c r="V71"/>
  <c r="T72"/>
  <c r="W201" i="8"/>
  <c r="V202"/>
  <c r="W227" i="4"/>
  <c r="V228"/>
  <c r="W46"/>
  <c r="V146" i="2"/>
  <c r="W226" i="6"/>
  <c r="W148"/>
  <c r="W70"/>
  <c r="W70" i="2"/>
  <c r="V69" i="8"/>
  <c r="W69" s="1"/>
  <c r="W148" i="5"/>
  <c r="W226" i="4"/>
  <c r="W122" i="8"/>
  <c r="W44"/>
  <c r="V70"/>
  <c r="W70" i="4"/>
  <c r="I42" i="1"/>
  <c r="W42" i="6"/>
  <c r="V220" i="4"/>
  <c r="W120" i="2"/>
  <c r="W198" i="5"/>
  <c r="W198" i="4"/>
  <c r="W172" i="6"/>
  <c r="W16" i="5"/>
  <c r="W16" i="4"/>
  <c r="W42"/>
  <c r="W42" i="5"/>
  <c r="W94" i="2"/>
  <c r="W94" i="6"/>
  <c r="W94" i="4"/>
  <c r="H68" i="1"/>
  <c r="V224" i="2"/>
  <c r="V42" i="8"/>
  <c r="A78" i="6"/>
  <c r="V42" i="1"/>
  <c r="V220" i="6"/>
  <c r="A78" i="2"/>
  <c r="A78" i="5"/>
  <c r="A78" i="4"/>
  <c r="V94" i="8"/>
  <c r="T224" i="1"/>
  <c r="V198" i="8"/>
  <c r="V172" i="1"/>
  <c r="V146" i="6"/>
  <c r="V146" i="4"/>
  <c r="V198" i="1"/>
  <c r="V224" i="4"/>
  <c r="W172" i="2"/>
  <c r="W120" i="5"/>
  <c r="T146" i="8"/>
  <c r="V16" i="1"/>
  <c r="V146" i="5"/>
  <c r="V224"/>
  <c r="A52" i="8"/>
  <c r="W198" i="6"/>
  <c r="W42" i="2"/>
  <c r="W120" i="4"/>
  <c r="W120" i="6"/>
  <c r="V224"/>
  <c r="T68" i="8"/>
  <c r="T224"/>
  <c r="T146" i="1"/>
  <c r="V172" i="8"/>
  <c r="V181" s="1"/>
  <c r="W181" s="1"/>
  <c r="V120"/>
  <c r="V16"/>
  <c r="V25" s="1"/>
  <c r="W25" s="1"/>
  <c r="V94" i="1"/>
  <c r="I42" i="8"/>
  <c r="V120" i="1"/>
  <c r="H68" i="8"/>
  <c r="A68"/>
  <c r="A68" i="1"/>
  <c r="A52"/>
  <c r="T68"/>
  <c r="V168"/>
  <c r="V218"/>
  <c r="W218" s="1"/>
  <c r="V168" i="8"/>
  <c r="W38" i="6"/>
  <c r="W140" i="5"/>
  <c r="W62"/>
  <c r="W62" i="4"/>
  <c r="V140" i="8"/>
  <c r="W140" s="1"/>
  <c r="W140" i="2"/>
  <c r="V140" i="1"/>
  <c r="W140" s="1"/>
  <c r="W114"/>
  <c r="W114" i="8"/>
  <c r="V64" i="2"/>
  <c r="W62"/>
  <c r="V64" i="6"/>
  <c r="W62"/>
  <c r="V62" i="8"/>
  <c r="I62" i="1"/>
  <c r="W36" i="8"/>
  <c r="W66" i="6"/>
  <c r="V222" i="1"/>
  <c r="W222" s="1"/>
  <c r="W144" i="2"/>
  <c r="V66" i="1"/>
  <c r="W66" s="1"/>
  <c r="V66" i="8"/>
  <c r="W66" s="1"/>
  <c r="W195" i="1"/>
  <c r="W16" i="2"/>
  <c r="W16" i="6"/>
  <c r="I16" i="8"/>
  <c r="I16" i="1"/>
  <c r="I71"/>
  <c r="W153" i="2"/>
  <c r="I75" i="8"/>
  <c r="D6" i="11" s="1"/>
  <c r="A76" i="8"/>
  <c r="W153" i="5"/>
  <c r="V231" i="8"/>
  <c r="V153" i="1"/>
  <c r="W153" s="1"/>
  <c r="I61" i="8"/>
  <c r="W63" i="1"/>
  <c r="A76"/>
  <c r="I75"/>
  <c r="W73" i="5"/>
  <c r="W47" i="8"/>
  <c r="W63"/>
  <c r="W61" i="1"/>
  <c r="W73" i="2"/>
  <c r="W47" i="1"/>
  <c r="W203"/>
  <c r="W229" i="6"/>
  <c r="W69" i="5"/>
  <c r="W98" i="4"/>
  <c r="W229"/>
  <c r="W99" i="1"/>
  <c r="W177" i="8"/>
  <c r="W151" i="4"/>
  <c r="W125" i="8"/>
  <c r="V151" i="1"/>
  <c r="W99" i="8"/>
  <c r="I73" i="1"/>
  <c r="W98" i="2"/>
  <c r="W176" i="6"/>
  <c r="I73" i="8"/>
  <c r="W69" i="4"/>
  <c r="W20" i="2"/>
  <c r="W95" i="8"/>
  <c r="W17"/>
  <c r="W43"/>
  <c r="W95" i="1"/>
  <c r="W225"/>
  <c r="W149" i="4"/>
  <c r="W71"/>
  <c r="W176" i="2"/>
  <c r="W149"/>
  <c r="W71"/>
  <c r="W97" i="8"/>
  <c r="W20" i="5"/>
  <c r="W201" i="1"/>
  <c r="W175" i="8"/>
  <c r="V227" i="1"/>
  <c r="W123"/>
  <c r="V227" i="8"/>
  <c r="W123"/>
  <c r="W98" i="6"/>
  <c r="W71"/>
  <c r="W19" i="8"/>
  <c r="V71"/>
  <c r="V69" i="1"/>
  <c r="W17"/>
  <c r="W20" i="6"/>
  <c r="W96" i="1"/>
  <c r="I71" i="8"/>
  <c r="W20" i="4"/>
  <c r="W200" i="1"/>
  <c r="W226" i="2"/>
  <c r="W122" i="1"/>
  <c r="W148" i="2"/>
  <c r="W18" i="8"/>
  <c r="W174"/>
  <c r="W226" i="5"/>
  <c r="V226" i="8"/>
  <c r="W96"/>
  <c r="W70" i="5"/>
  <c r="I70" i="8"/>
  <c r="W90" i="5"/>
  <c r="O17" i="11"/>
  <c r="W12" i="2"/>
  <c r="W225" i="6"/>
  <c r="W147"/>
  <c r="W69"/>
  <c r="V194" i="8"/>
  <c r="W39"/>
  <c r="H28" i="11"/>
  <c r="W169" i="8"/>
  <c r="H39" i="11"/>
  <c r="O39"/>
  <c r="W127" i="1"/>
  <c r="W38" i="5"/>
  <c r="W143"/>
  <c r="I12" i="8"/>
  <c r="I62"/>
  <c r="V65"/>
  <c r="V221"/>
  <c r="W13"/>
  <c r="V151"/>
  <c r="W219" i="4"/>
  <c r="W222"/>
  <c r="H64" i="1"/>
  <c r="W144" i="4"/>
  <c r="I20" i="1"/>
  <c r="W75"/>
  <c r="I20" i="8"/>
  <c r="W200"/>
  <c r="W35" i="1"/>
  <c r="W116" i="4"/>
  <c r="W218" i="2"/>
  <c r="W117" i="8"/>
  <c r="W117" i="1"/>
  <c r="V143"/>
  <c r="W91"/>
  <c r="A26" i="8"/>
  <c r="W140" i="4"/>
  <c r="W144" i="6"/>
  <c r="H5" i="11"/>
  <c r="W71" i="5"/>
  <c r="V38" i="8"/>
  <c r="W140" i="6"/>
  <c r="W38" i="4"/>
  <c r="W169" i="1"/>
  <c r="W141" i="6"/>
  <c r="W116"/>
  <c r="W222"/>
  <c r="W148" i="4"/>
  <c r="I65" i="8"/>
  <c r="W45"/>
  <c r="W65" i="6"/>
  <c r="W90" i="4"/>
  <c r="W222" i="2"/>
  <c r="O28" i="11"/>
  <c r="W219" i="6"/>
  <c r="W151" i="2"/>
  <c r="T220" i="8"/>
  <c r="V64" i="5"/>
  <c r="W227" i="2"/>
  <c r="W61"/>
  <c r="W90"/>
  <c r="W179" i="1"/>
  <c r="W225" i="5"/>
  <c r="W196" i="1"/>
  <c r="V142" i="2"/>
  <c r="W151" i="5"/>
  <c r="W194" i="4"/>
  <c r="W168" i="5"/>
  <c r="I66" i="1"/>
  <c r="W199" i="8"/>
  <c r="W139" i="6"/>
  <c r="V142"/>
  <c r="W92" i="1"/>
  <c r="V142" i="4"/>
  <c r="W125" i="1"/>
  <c r="V229" i="8"/>
  <c r="W149" i="5"/>
  <c r="V148" i="1"/>
  <c r="W147" i="4"/>
  <c r="W227" i="5"/>
  <c r="W151" i="6"/>
  <c r="W43" i="1"/>
  <c r="V142" i="5"/>
  <c r="W194" i="2"/>
  <c r="W192" i="1"/>
  <c r="W195" i="8"/>
  <c r="W90" i="6"/>
  <c r="W13" i="1"/>
  <c r="W144" i="5"/>
  <c r="W203" i="8"/>
  <c r="A26" i="1"/>
  <c r="W12" i="5"/>
  <c r="I65" i="1"/>
  <c r="W168" i="6"/>
  <c r="W221" i="5"/>
  <c r="W36" i="1"/>
  <c r="V38"/>
  <c r="W39"/>
  <c r="W149" i="6"/>
  <c r="V218" i="8"/>
  <c r="W217" i="5"/>
  <c r="I61" i="1"/>
  <c r="A64"/>
  <c r="W194" i="5"/>
  <c r="W225" i="4"/>
  <c r="W66" i="2"/>
  <c r="W227" i="6"/>
  <c r="W116" i="2"/>
  <c r="W147" i="5"/>
  <c r="W66" i="4"/>
  <c r="W229" i="2"/>
  <c r="G4" i="11"/>
  <c r="H4"/>
  <c r="W65" i="2"/>
  <c r="W101" i="8"/>
  <c r="W173"/>
  <c r="W191" i="1"/>
  <c r="V194"/>
  <c r="I69"/>
  <c r="V90" i="8"/>
  <c r="W89"/>
  <c r="W199" i="1"/>
  <c r="V225" i="8"/>
  <c r="W218" i="5"/>
  <c r="V220"/>
  <c r="I38" i="1"/>
  <c r="W141" i="5"/>
  <c r="W139" i="4"/>
  <c r="W170" i="8"/>
  <c r="I64" i="2"/>
  <c r="W229" i="5"/>
  <c r="V222" i="8"/>
  <c r="V153"/>
  <c r="W38" i="2"/>
  <c r="V143" i="8"/>
  <c r="W12" i="6"/>
  <c r="T220" i="1"/>
  <c r="V217"/>
  <c r="V141" i="8"/>
  <c r="W141" s="1"/>
  <c r="W194" i="6"/>
  <c r="I63" i="1"/>
  <c r="W147" i="2"/>
  <c r="W116" i="5"/>
  <c r="V64" i="4"/>
  <c r="V78" s="1"/>
  <c r="W61"/>
  <c r="W73"/>
  <c r="V149" i="8"/>
  <c r="W18" i="1"/>
  <c r="V73"/>
  <c r="V76" s="1"/>
  <c r="V61" i="8"/>
  <c r="T64"/>
  <c r="M17" i="11"/>
  <c r="V226" i="1"/>
  <c r="I69" i="8"/>
  <c r="W97" i="1"/>
  <c r="V62"/>
  <c r="T64"/>
  <c r="V65"/>
  <c r="W75" i="5"/>
  <c r="M39" i="11" s="1"/>
  <c r="W69" i="2"/>
  <c r="W217"/>
  <c r="V220"/>
  <c r="V149" i="1"/>
  <c r="W14"/>
  <c r="V12" i="8"/>
  <c r="W11"/>
  <c r="W121" i="1"/>
  <c r="W143" i="2"/>
  <c r="V90" i="1"/>
  <c r="W88"/>
  <c r="V139" i="8"/>
  <c r="T142"/>
  <c r="W91"/>
  <c r="I12" i="1"/>
  <c r="W75" i="6"/>
  <c r="F39" i="11" s="1"/>
  <c r="A64" i="8"/>
  <c r="W143" i="4"/>
  <c r="W174" i="1"/>
  <c r="V221"/>
  <c r="W121" i="8"/>
  <c r="I64" i="4"/>
  <c r="W165" i="1"/>
  <c r="W61" i="6"/>
  <c r="W143"/>
  <c r="W221"/>
  <c r="W14" i="8"/>
  <c r="V148"/>
  <c r="W73" i="6"/>
  <c r="I64" i="5"/>
  <c r="V141" i="1"/>
  <c r="W141" s="1"/>
  <c r="V147"/>
  <c r="W147" s="1"/>
  <c r="V147" i="8"/>
  <c r="I70" i="1"/>
  <c r="W65" i="4"/>
  <c r="W217"/>
  <c r="E6" i="11"/>
  <c r="W75" i="8"/>
  <c r="F6" i="11" s="1"/>
  <c r="W10" i="1"/>
  <c r="V12"/>
  <c r="W225" i="2"/>
  <c r="I38" i="8"/>
  <c r="W115"/>
  <c r="V116"/>
  <c r="W118"/>
  <c r="V144" i="1"/>
  <c r="H64" i="8"/>
  <c r="I63"/>
  <c r="G17" i="11"/>
  <c r="H17"/>
  <c r="V70" i="1"/>
  <c r="V231"/>
  <c r="W118"/>
  <c r="I66" i="8"/>
  <c r="W217"/>
  <c r="W166"/>
  <c r="V229" i="1"/>
  <c r="I64" i="6"/>
  <c r="W65" i="5"/>
  <c r="V144" i="8"/>
  <c r="V116" i="1"/>
  <c r="W113"/>
  <c r="V73" i="8"/>
  <c r="V76" s="1"/>
  <c r="W177" i="1"/>
  <c r="W221" i="2"/>
  <c r="V139" i="1"/>
  <c r="T142"/>
  <c r="V129" l="1"/>
  <c r="W129" s="1"/>
  <c r="H78" i="8"/>
  <c r="T77" i="1"/>
  <c r="H77" i="8"/>
  <c r="I77" s="1"/>
  <c r="V155" i="5"/>
  <c r="W155" s="1"/>
  <c r="V234" i="2"/>
  <c r="W234" s="1"/>
  <c r="V156" i="4"/>
  <c r="W156" s="1"/>
  <c r="V156" i="2"/>
  <c r="W156" s="1"/>
  <c r="V78"/>
  <c r="W78" s="1"/>
  <c r="V233" i="4"/>
  <c r="W233" s="1"/>
  <c r="V155" i="6"/>
  <c r="W155" s="1"/>
  <c r="V234" i="5"/>
  <c r="W234" s="1"/>
  <c r="V103" i="1"/>
  <c r="W103" s="1"/>
  <c r="V104"/>
  <c r="W104" s="1"/>
  <c r="T78" i="8"/>
  <c r="V78" i="6"/>
  <c r="V52" i="8"/>
  <c r="W52" s="1"/>
  <c r="V51"/>
  <c r="W51" s="1"/>
  <c r="V52" i="1"/>
  <c r="V26"/>
  <c r="V25"/>
  <c r="W25" s="1"/>
  <c r="V26" i="8"/>
  <c r="V78" i="5"/>
  <c r="V233" i="6"/>
  <c r="W233" s="1"/>
  <c r="V156" i="5"/>
  <c r="W156" s="1"/>
  <c r="T156" i="8"/>
  <c r="V156" i="6"/>
  <c r="W156" s="1"/>
  <c r="V182" i="8"/>
  <c r="W182" s="1"/>
  <c r="V207" i="1"/>
  <c r="W207" s="1"/>
  <c r="V51"/>
  <c r="W51" s="1"/>
  <c r="V233" i="2"/>
  <c r="W233" s="1"/>
  <c r="T234" i="1"/>
  <c r="V104" i="8"/>
  <c r="W104" s="1"/>
  <c r="V232"/>
  <c r="V232" i="1"/>
  <c r="W232" s="1"/>
  <c r="V208"/>
  <c r="W208" s="1"/>
  <c r="T234" i="8"/>
  <c r="H78" i="1"/>
  <c r="V208" i="8"/>
  <c r="W208" s="1"/>
  <c r="V129"/>
  <c r="W129" s="1"/>
  <c r="T77"/>
  <c r="V233" i="5"/>
  <c r="W233" s="1"/>
  <c r="V155" i="4"/>
  <c r="W155" s="1"/>
  <c r="V207" i="8"/>
  <c r="W207" s="1"/>
  <c r="H77" i="1"/>
  <c r="I77" s="1"/>
  <c r="V130" i="8"/>
  <c r="W130" s="1"/>
  <c r="T155" i="1"/>
  <c r="V154"/>
  <c r="W154" s="1"/>
  <c r="T78"/>
  <c r="I26" i="8"/>
  <c r="W78" i="5"/>
  <c r="W76" i="8"/>
  <c r="I78"/>
  <c r="V77" i="5"/>
  <c r="W77" s="1"/>
  <c r="W26" i="2"/>
  <c r="T156" i="1"/>
  <c r="W26" i="4"/>
  <c r="V130" i="1"/>
  <c r="W130" s="1"/>
  <c r="W128"/>
  <c r="W76"/>
  <c r="V154" i="8"/>
  <c r="W154" s="1"/>
  <c r="V234" i="6"/>
  <c r="W234" s="1"/>
  <c r="T233" i="8"/>
  <c r="T155"/>
  <c r="W78" i="4"/>
  <c r="W232" i="8"/>
  <c r="V181" i="1"/>
  <c r="W181" s="1"/>
  <c r="W26" i="6"/>
  <c r="V182" i="1"/>
  <c r="W182" s="1"/>
  <c r="W180"/>
  <c r="T233"/>
  <c r="W26" i="5"/>
  <c r="V155" i="2"/>
  <c r="W155" s="1"/>
  <c r="W154"/>
  <c r="V234" i="4"/>
  <c r="W234" s="1"/>
  <c r="W52" i="5"/>
  <c r="V103" i="8"/>
  <c r="W103" s="1"/>
  <c r="W102"/>
  <c r="A77"/>
  <c r="W219" i="1"/>
  <c r="W72" i="5"/>
  <c r="A77" i="1"/>
  <c r="W72" i="2"/>
  <c r="W72" i="4"/>
  <c r="W20" i="8"/>
  <c r="W146" i="2"/>
  <c r="W72" i="6"/>
  <c r="V72" i="8"/>
  <c r="V150" i="1"/>
  <c r="W150" s="1"/>
  <c r="V150" i="8"/>
  <c r="W150" s="1"/>
  <c r="V228" i="1"/>
  <c r="W228" s="1"/>
  <c r="V228" i="8"/>
  <c r="W228" s="1"/>
  <c r="V72" i="1"/>
  <c r="W72" s="1"/>
  <c r="W46"/>
  <c r="W71"/>
  <c r="W202" i="8"/>
  <c r="W228" i="4"/>
  <c r="W70" i="8"/>
  <c r="I68" i="1"/>
  <c r="W224" i="6"/>
  <c r="W224" i="2"/>
  <c r="W224" i="5"/>
  <c r="W224" i="4"/>
  <c r="W198" i="1"/>
  <c r="W198" i="8"/>
  <c r="W172" i="1"/>
  <c r="W172" i="8"/>
  <c r="W94" i="1"/>
  <c r="W94" i="8"/>
  <c r="W42"/>
  <c r="W42" i="1"/>
  <c r="A78"/>
  <c r="V220"/>
  <c r="A78" i="8"/>
  <c r="V146" i="1"/>
  <c r="W146" i="5"/>
  <c r="W146" i="6"/>
  <c r="W146" i="4"/>
  <c r="I68" i="8"/>
  <c r="W120"/>
  <c r="V224" i="1"/>
  <c r="V146" i="8"/>
  <c r="V224"/>
  <c r="V68"/>
  <c r="V68" i="1"/>
  <c r="W120"/>
  <c r="W218" i="8"/>
  <c r="W64" i="2"/>
  <c r="V64" i="8"/>
  <c r="W62"/>
  <c r="W144" i="1"/>
  <c r="W144" i="8"/>
  <c r="W16" i="1"/>
  <c r="W16" i="8"/>
  <c r="W231"/>
  <c r="W231" i="1"/>
  <c r="W176"/>
  <c r="W151"/>
  <c r="W151" i="8"/>
  <c r="W98" i="1"/>
  <c r="W227"/>
  <c r="W149"/>
  <c r="W227" i="8"/>
  <c r="W71"/>
  <c r="W69" i="1"/>
  <c r="W226" i="8"/>
  <c r="W148" i="1"/>
  <c r="W148" i="8"/>
  <c r="W64" i="4"/>
  <c r="W64" i="5"/>
  <c r="W194" i="8"/>
  <c r="W90"/>
  <c r="W38"/>
  <c r="W149"/>
  <c r="W221"/>
  <c r="W220" i="6"/>
  <c r="W142" i="2"/>
  <c r="W143" i="1"/>
  <c r="W142" i="4"/>
  <c r="V220" i="8"/>
  <c r="V142" i="1"/>
  <c r="W142" i="6"/>
  <c r="W38" i="1"/>
  <c r="W225" i="8"/>
  <c r="W222"/>
  <c r="W153"/>
  <c r="G6" i="11"/>
  <c r="H6"/>
  <c r="W142" i="5"/>
  <c r="W220"/>
  <c r="W194" i="1"/>
  <c r="W219" i="8"/>
  <c r="W229"/>
  <c r="W229" i="1"/>
  <c r="W116" i="8"/>
  <c r="W168" i="1"/>
  <c r="W90"/>
  <c r="W65"/>
  <c r="W143" i="8"/>
  <c r="V64" i="1"/>
  <c r="W62"/>
  <c r="W73"/>
  <c r="I64"/>
  <c r="V142" i="8"/>
  <c r="W139"/>
  <c r="W73"/>
  <c r="W116" i="1"/>
  <c r="W221"/>
  <c r="W12" i="8"/>
  <c r="W217" i="1"/>
  <c r="W61" i="8"/>
  <c r="W168"/>
  <c r="W70" i="1"/>
  <c r="W139"/>
  <c r="W226"/>
  <c r="I64" i="8"/>
  <c r="W65"/>
  <c r="W12" i="1"/>
  <c r="W220" i="4"/>
  <c r="W147" i="8"/>
  <c r="W64" i="6"/>
  <c r="W220" i="2"/>
  <c r="V233" i="8" l="1"/>
  <c r="W233" s="1"/>
  <c r="V234"/>
  <c r="W234" s="1"/>
  <c r="V233" i="1"/>
  <c r="W233" s="1"/>
  <c r="V155" i="8"/>
  <c r="W155" s="1"/>
  <c r="W26" i="1"/>
  <c r="W78" i="6"/>
  <c r="W52" i="1"/>
  <c r="W26" i="8"/>
  <c r="I78" i="1"/>
  <c r="V78" i="8"/>
  <c r="W78" s="1"/>
  <c r="V156"/>
  <c r="W156" s="1"/>
  <c r="V156" i="1"/>
  <c r="W156" s="1"/>
  <c r="V155"/>
  <c r="W155" s="1"/>
  <c r="V78"/>
  <c r="V77"/>
  <c r="W77" s="1"/>
  <c r="V77" i="8"/>
  <c r="W77" s="1"/>
  <c r="V234" i="1"/>
  <c r="W234" s="1"/>
  <c r="W72" i="8"/>
  <c r="W224"/>
  <c r="W224" i="1"/>
  <c r="W146"/>
  <c r="W68"/>
  <c r="W68" i="8"/>
  <c r="W146"/>
  <c r="W64"/>
  <c r="W142" i="1"/>
  <c r="W220" i="8"/>
  <c r="W220" i="1"/>
  <c r="W142" i="8"/>
  <c r="W64" i="1"/>
  <c r="W78" l="1"/>
</calcChain>
</file>

<file path=xl/sharedStrings.xml><?xml version="1.0" encoding="utf-8"?>
<sst xmlns="http://schemas.openxmlformats.org/spreadsheetml/2006/main" count="3513" uniqueCount="93">
  <si>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</si>
  <si>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</si>
  <si>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</si>
  <si>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</si>
  <si>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</si>
  <si>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</si>
  <si>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</si>
  <si>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</si>
  <si>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</si>
  <si>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</si>
  <si>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</si>
  <si>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</si>
  <si>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</si>
  <si>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</si>
  <si>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</si>
  <si>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</si>
  <si>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</si>
  <si>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</si>
  <si>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</si>
  <si>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</si>
  <si>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</si>
  <si>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</si>
  <si>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</si>
  <si>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</si>
  <si>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</si>
  <si>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</si>
  <si>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</si>
  <si>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</si>
  <si>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</si>
  <si>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</si>
  <si>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</si>
  <si>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</si>
  <si>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</si>
  <si>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</si>
  <si>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</si>
  <si>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</si>
  <si>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</si>
  <si>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</si>
  <si>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</si>
  <si>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</si>
  <si>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</si>
  <si>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</si>
  <si>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</si>
  <si>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</si>
  <si>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</si>
  <si>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</si>
  <si>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</si>
  <si>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</si>
  <si>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</si>
  <si>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</si>
  <si>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</si>
  <si>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</si>
  <si>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</si>
  <si>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</si>
  <si>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</si>
  <si>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</si>
  <si>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TOTAL FREIGHT</t>
  </si>
  <si>
    <t>TOTAL MAIL</t>
  </si>
  <si>
    <t>JUL.- SEP.</t>
  </si>
  <si>
    <t>Source : Air Transport Information Division, AOT.</t>
  </si>
  <si>
    <t>APR. - JUN.</t>
  </si>
  <si>
    <t xml:space="preserve">Aircraft </t>
  </si>
  <si>
    <t xml:space="preserve">Passengers </t>
  </si>
  <si>
    <t xml:space="preserve">Cargo </t>
  </si>
  <si>
    <t xml:space="preserve">Movement </t>
  </si>
  <si>
    <t xml:space="preserve">% </t>
  </si>
  <si>
    <t xml:space="preserve">Passenger </t>
  </si>
  <si>
    <t xml:space="preserve">Tonnes </t>
  </si>
  <si>
    <r>
      <t>•</t>
    </r>
    <r>
      <rPr>
        <sz val="16"/>
        <color indexed="8"/>
        <rFont val="Arial Narrow"/>
        <family val="2"/>
      </rPr>
      <t xml:space="preserve"> Inter </t>
    </r>
  </si>
  <si>
    <r>
      <t>•</t>
    </r>
    <r>
      <rPr>
        <sz val="16"/>
        <color indexed="8"/>
        <rFont val="Arial Narrow"/>
        <family val="2"/>
      </rPr>
      <t xml:space="preserve"> Dom </t>
    </r>
  </si>
  <si>
    <r>
      <t>•</t>
    </r>
    <r>
      <rPr>
        <b/>
        <sz val="16"/>
        <color indexed="8"/>
        <rFont val="Arial Narrow"/>
        <family val="2"/>
      </rPr>
      <t xml:space="preserve"> Total </t>
    </r>
  </si>
  <si>
    <t>AOT</t>
  </si>
  <si>
    <t xml:space="preserve">Move. </t>
  </si>
  <si>
    <t xml:space="preserve">PAX </t>
  </si>
  <si>
    <r>
      <t>•</t>
    </r>
    <r>
      <rPr>
        <sz val="10.5"/>
        <color indexed="8"/>
        <rFont val="Arial Narrow"/>
        <family val="2"/>
      </rPr>
      <t xml:space="preserve"> Inter </t>
    </r>
  </si>
  <si>
    <r>
      <t>•</t>
    </r>
    <r>
      <rPr>
        <sz val="10.5"/>
        <color indexed="8"/>
        <rFont val="Arial Narrow"/>
        <family val="2"/>
      </rPr>
      <t xml:space="preserve"> Dom </t>
    </r>
  </si>
  <si>
    <r>
      <t>•</t>
    </r>
    <r>
      <rPr>
        <b/>
        <sz val="10.5"/>
        <color indexed="8"/>
        <rFont val="Arial Narrow"/>
        <family val="2"/>
      </rPr>
      <t xml:space="preserve"> Total </t>
    </r>
  </si>
  <si>
    <r>
      <t>Move.</t>
    </r>
    <r>
      <rPr>
        <sz val="10.5"/>
        <color indexed="9"/>
        <rFont val="Arial Narrow"/>
        <family val="2"/>
      </rPr>
      <t xml:space="preserve"> </t>
    </r>
  </si>
  <si>
    <t>BKK</t>
  </si>
  <si>
    <t>DMK</t>
  </si>
  <si>
    <t>CNX</t>
  </si>
  <si>
    <t>CEI</t>
  </si>
  <si>
    <t>HKT</t>
  </si>
  <si>
    <t>HDY</t>
  </si>
  <si>
    <t xml:space="preserve">12 Months FY2012 </t>
  </si>
  <si>
    <r>
      <t>12 Months FY2012</t>
    </r>
    <r>
      <rPr>
        <sz val="10.5"/>
        <color indexed="8"/>
        <rFont val="Arial Narrow"/>
        <family val="2"/>
      </rPr>
      <t xml:space="preserve"> </t>
    </r>
  </si>
  <si>
    <r>
      <t>12 Months FY2012</t>
    </r>
    <r>
      <rPr>
        <sz val="10"/>
        <color indexed="8"/>
        <rFont val="Arial Narrow"/>
        <family val="2"/>
      </rPr>
      <t xml:space="preserve"> </t>
    </r>
  </si>
  <si>
    <t>JAN. - MAR.</t>
  </si>
  <si>
    <t>MAY</t>
  </si>
  <si>
    <t>TOTAL</t>
  </si>
  <si>
    <t>FY 2017</t>
  </si>
  <si>
    <t>FY 2018</t>
  </si>
  <si>
    <t>JAN. - SEP.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</si>
</sst>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</numFmts>
  <fonts count="152">
    <font>
      <sz val="16"/>
      <name val="AngsanaUPC"/>
      <charset val="222"/>
    </font>
    <font>
      <sz val="16"/>
      <name val="AngsanaUPC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color indexed="9"/>
      <name val="Arial Narrow"/>
      <family val="2"/>
    </font>
    <font>
      <b/>
      <sz val="16"/>
      <color indexed="8"/>
      <name val="Arial Narrow"/>
      <family val="2"/>
    </font>
    <font>
      <b/>
      <sz val="16"/>
      <color indexed="9"/>
      <name val="Arial Narrow"/>
      <family val="2"/>
    </font>
    <font>
      <sz val="16"/>
      <color indexed="8"/>
      <name val="Arial Narrow"/>
      <family val="2"/>
    </font>
    <font>
      <sz val="16"/>
      <name val="Arial"/>
      <family val="2"/>
    </font>
    <font>
      <sz val="1"/>
      <color indexed="8"/>
      <name val="Arial Narrow"/>
      <family val="2"/>
    </font>
    <font>
      <b/>
      <sz val="1"/>
      <color indexed="8"/>
      <name val="Arial Narrow"/>
      <family val="2"/>
    </font>
    <font>
      <b/>
      <sz val="16"/>
      <name val="AngsanaUPC"/>
      <family val="1"/>
    </font>
    <font>
      <sz val="10.5"/>
      <color indexed="9"/>
      <name val="Arial Narrow"/>
      <family val="2"/>
    </font>
    <font>
      <b/>
      <sz val="10.5"/>
      <color indexed="9"/>
      <name val="Arial Narrow"/>
      <family val="2"/>
    </font>
    <font>
      <b/>
      <sz val="10.5"/>
      <color indexed="8"/>
      <name val="Arial Narrow"/>
      <family val="2"/>
    </font>
    <font>
      <sz val="10.5"/>
      <color indexed="8"/>
      <name val="Arial Narrow"/>
      <family val="2"/>
    </font>
    <font>
      <sz val="10.5"/>
      <name val="Arial"/>
      <family val="2"/>
    </font>
    <font>
      <sz val="10.5"/>
      <color indexed="10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color indexed="8"/>
      <name val="Arial Narrow"/>
      <family val="2"/>
    </font>
    <font>
      <sz val="10.5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ngsanaUPC"/>
      <family val="1"/>
    </font>
    <font>
      <sz val="8"/>
      <name val="AngsanaUPC"/>
      <family val="1"/>
    </font>
    <font>
      <b/>
      <sz val="10.5"/>
      <name val="Arial Narrow"/>
      <family val="2"/>
    </font>
    <font>
      <sz val="1"/>
      <name val="Arial Narrow"/>
      <family val="2"/>
    </font>
    <font>
      <b/>
      <sz val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0.5"/>
      <name val="Arial"/>
      <family val="2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0"/>
      <name val="Times New Roman"/>
      <family val="1"/>
      <charset val="22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2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222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name val="AngsanaUPC"/>
      <family val="1"/>
      <charset val="222"/>
    </font>
  </fonts>
  <fills count="3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double">
        <color indexed="8"/>
      </top>
      <bottom style="double">
        <color indexed="8"/>
      </bottom>
      <diagonal/>
    </border>
    <border>
      <left/>
      <right style="thin">
        <color auto="1"/>
      </right>
      <top style="double">
        <color indexed="8"/>
      </top>
      <bottom style="double">
        <color indexed="8"/>
      </bottom>
      <diagonal/>
    </border>
  </borders>
  <cellStyleXfs count="51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40" applyNumberFormat="0" applyAlignment="0" applyProtection="0"/>
    <xf numFmtId="0" fontId="36" fillId="34" borderId="41" applyNumberFormat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40" applyNumberFormat="0" applyAlignment="0" applyProtection="0"/>
    <xf numFmtId="0" fontId="43" fillId="0" borderId="45" applyNumberFormat="0" applyFill="0" applyAlignment="0" applyProtection="0"/>
    <xf numFmtId="0" fontId="44" fillId="37" borderId="0" applyNumberFormat="0" applyBorder="0" applyAlignment="0" applyProtection="0"/>
    <xf numFmtId="0" fontId="2" fillId="0" borderId="0"/>
    <xf numFmtId="0" fontId="3" fillId="38" borderId="46" applyNumberFormat="0" applyFont="0" applyAlignment="0" applyProtection="0"/>
    <xf numFmtId="0" fontId="45" fillId="33" borderId="47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8" applyNumberFormat="0" applyFill="0" applyAlignment="0" applyProtection="0"/>
    <xf numFmtId="0" fontId="4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627">
    <xf numFmtId="0" fontId="0" fillId="0" borderId="0" xfId="0"/>
    <xf numFmtId="0" fontId="4" fillId="3" borderId="28" xfId="0" applyFont="1" applyFill="1" applyBorder="1" applyAlignment="1">
      <alignment horizontal="center" vertical="center" wrapText="1" readingOrder="1"/>
    </xf>
    <xf numFmtId="0" fontId="8" fillId="4" borderId="28" xfId="0" applyFont="1" applyFill="1" applyBorder="1" applyAlignment="1">
      <alignment horizontal="left" vertical="center" wrapText="1" indent="1" readingOrder="1"/>
    </xf>
    <xf numFmtId="0" fontId="9" fillId="4" borderId="28" xfId="0" applyFont="1" applyFill="1" applyBorder="1" applyAlignment="1">
      <alignment horizontal="right" vertical="center" wrapText="1" indent="1"/>
    </xf>
    <xf numFmtId="0" fontId="10" fillId="4" borderId="28" xfId="0" applyFont="1" applyFill="1" applyBorder="1" applyAlignment="1">
      <alignment horizontal="right" vertical="center" wrapText="1" indent="1"/>
    </xf>
    <xf numFmtId="0" fontId="8" fillId="5" borderId="28" xfId="0" applyFont="1" applyFill="1" applyBorder="1" applyAlignment="1">
      <alignment horizontal="left" vertical="center" wrapText="1" indent="1" readingOrder="1"/>
    </xf>
    <xf numFmtId="0" fontId="0" fillId="0" borderId="0" xfId="0" applyAlignment="1">
      <alignment horizontal="center"/>
    </xf>
    <xf numFmtId="0" fontId="12" fillId="3" borderId="28" xfId="0" applyFont="1" applyFill="1" applyBorder="1" applyAlignment="1">
      <alignment horizontal="center" vertical="top" wrapText="1" readingOrder="1"/>
    </xf>
    <xf numFmtId="0" fontId="16" fillId="4" borderId="28" xfId="0" applyFont="1" applyFill="1" applyBorder="1" applyAlignment="1">
      <alignment horizontal="left" vertical="center" wrapText="1" indent="1" readingOrder="1"/>
    </xf>
    <xf numFmtId="3" fontId="15" fillId="4" borderId="28" xfId="0" applyNumberFormat="1" applyFont="1" applyFill="1" applyBorder="1" applyAlignment="1">
      <alignment horizontal="center" vertical="center" wrapText="1" readingOrder="1"/>
    </xf>
    <xf numFmtId="3" fontId="14" fillId="4" borderId="28" xfId="0" applyNumberFormat="1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left" vertical="center" wrapText="1" indent="1" readingOrder="1"/>
    </xf>
    <xf numFmtId="3" fontId="15" fillId="5" borderId="28" xfId="0" applyNumberFormat="1" applyFont="1" applyFill="1" applyBorder="1" applyAlignment="1">
      <alignment horizontal="center" vertical="center" wrapText="1" readingOrder="1"/>
    </xf>
    <xf numFmtId="3" fontId="14" fillId="5" borderId="28" xfId="0" applyNumberFormat="1" applyFont="1" applyFill="1" applyBorder="1" applyAlignment="1">
      <alignment horizontal="center" vertical="center" wrapText="1" readingOrder="1"/>
    </xf>
    <xf numFmtId="0" fontId="11" fillId="0" borderId="0" xfId="0" applyFont="1"/>
    <xf numFmtId="0" fontId="11" fillId="0" borderId="29" xfId="0" applyFont="1" applyBorder="1" applyAlignment="1"/>
    <xf numFmtId="0" fontId="19" fillId="0" borderId="28" xfId="0" applyFont="1" applyBorder="1" applyAlignment="1">
      <alignment horizontal="center" vertical="top" wrapText="1"/>
    </xf>
    <xf numFmtId="0" fontId="18" fillId="3" borderId="28" xfId="0" applyFont="1" applyFill="1" applyBorder="1" applyAlignment="1">
      <alignment horizontal="center" vertical="top" wrapText="1" readingOrder="1"/>
    </xf>
    <xf numFmtId="0" fontId="18" fillId="0" borderId="28" xfId="0" applyFont="1" applyBorder="1" applyAlignment="1">
      <alignment horizontal="center" vertical="top" wrapText="1"/>
    </xf>
    <xf numFmtId="0" fontId="24" fillId="0" borderId="0" xfId="0" applyFont="1"/>
    <xf numFmtId="0" fontId="27" fillId="4" borderId="28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 wrapText="1" readingOrder="1"/>
    </xf>
    <xf numFmtId="3" fontId="22" fillId="4" borderId="28" xfId="0" applyNumberFormat="1" applyFont="1" applyFill="1" applyBorder="1" applyAlignment="1">
      <alignment horizontal="center" vertical="center" wrapText="1" readingOrder="1"/>
    </xf>
    <xf numFmtId="0" fontId="22" fillId="4" borderId="28" xfId="0" applyFont="1" applyFill="1" applyBorder="1" applyAlignment="1">
      <alignment horizontal="center" vertical="center" wrapText="1"/>
    </xf>
    <xf numFmtId="3" fontId="23" fillId="4" borderId="28" xfId="0" applyNumberFormat="1" applyFont="1" applyFill="1" applyBorder="1" applyAlignment="1">
      <alignment horizontal="center" vertical="center" wrapText="1" readingOrder="1"/>
    </xf>
    <xf numFmtId="0" fontId="23" fillId="4" borderId="28" xfId="0" applyFont="1" applyFill="1" applyBorder="1" applyAlignment="1">
      <alignment horizontal="center" vertical="center" wrapText="1"/>
    </xf>
    <xf numFmtId="3" fontId="22" fillId="5" borderId="28" xfId="0" applyNumberFormat="1" applyFont="1" applyFill="1" applyBorder="1" applyAlignment="1">
      <alignment horizontal="center" vertical="center" wrapText="1" readingOrder="1"/>
    </xf>
    <xf numFmtId="0" fontId="22" fillId="5" borderId="28" xfId="0" applyFont="1" applyFill="1" applyBorder="1" applyAlignment="1">
      <alignment horizontal="center" vertical="center" wrapText="1" readingOrder="1"/>
    </xf>
    <xf numFmtId="3" fontId="23" fillId="5" borderId="28" xfId="0" applyNumberFormat="1" applyFont="1" applyFill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center" vertical="top" wrapText="1"/>
    </xf>
    <xf numFmtId="0" fontId="22" fillId="3" borderId="28" xfId="0" applyFont="1" applyFill="1" applyBorder="1" applyAlignment="1">
      <alignment horizontal="center" vertical="top" wrapText="1" readingOrder="1"/>
    </xf>
    <xf numFmtId="0" fontId="22" fillId="0" borderId="28" xfId="0" applyFont="1" applyBorder="1" applyAlignment="1">
      <alignment horizontal="center" vertical="top" wrapText="1"/>
    </xf>
    <xf numFmtId="3" fontId="29" fillId="4" borderId="28" xfId="0" applyNumberFormat="1" applyFont="1" applyFill="1" applyBorder="1" applyAlignment="1">
      <alignment horizontal="center" vertical="center" wrapText="1" readingOrder="1"/>
    </xf>
    <xf numFmtId="3" fontId="30" fillId="4" borderId="28" xfId="0" applyNumberFormat="1" applyFont="1" applyFill="1" applyBorder="1" applyAlignment="1">
      <alignment horizontal="center" vertical="center" wrapText="1" readingOrder="1"/>
    </xf>
    <xf numFmtId="3" fontId="29" fillId="5" borderId="28" xfId="0" applyNumberFormat="1" applyFont="1" applyFill="1" applyBorder="1" applyAlignment="1">
      <alignment horizontal="center" vertical="center" wrapText="1" readingOrder="1"/>
    </xf>
    <xf numFmtId="3" fontId="30" fillId="5" borderId="28" xfId="0" applyNumberFormat="1" applyFont="1" applyFill="1" applyBorder="1" applyAlignment="1">
      <alignment horizontal="center" vertical="center" wrapText="1" readingOrder="1"/>
    </xf>
    <xf numFmtId="0" fontId="31" fillId="4" borderId="28" xfId="0" applyFont="1" applyFill="1" applyBorder="1" applyAlignment="1">
      <alignment horizontal="left" vertical="center" wrapText="1" indent="1" readingOrder="1"/>
    </xf>
    <xf numFmtId="10" fontId="22" fillId="4" borderId="28" xfId="42" applyNumberFormat="1" applyFont="1" applyFill="1" applyBorder="1" applyAlignment="1">
      <alignment horizontal="center" vertical="center" wrapText="1" readingOrder="1"/>
    </xf>
    <xf numFmtId="10" fontId="23" fillId="4" borderId="28" xfId="42" applyNumberFormat="1" applyFont="1" applyFill="1" applyBorder="1" applyAlignment="1">
      <alignment horizontal="center" vertical="center" wrapText="1" readingOrder="1"/>
    </xf>
    <xf numFmtId="10" fontId="11" fillId="0" borderId="29" xfId="42" applyNumberFormat="1" applyFont="1" applyBorder="1" applyAlignment="1"/>
    <xf numFmtId="10" fontId="4" fillId="3" borderId="28" xfId="42" applyNumberFormat="1" applyFont="1" applyFill="1" applyBorder="1" applyAlignment="1">
      <alignment horizontal="center" vertical="center" wrapText="1" readingOrder="1"/>
    </xf>
    <xf numFmtId="10" fontId="28" fillId="4" borderId="28" xfId="42" applyNumberFormat="1" applyFont="1" applyFill="1" applyBorder="1" applyAlignment="1">
      <alignment horizontal="center" vertical="center" wrapText="1"/>
    </xf>
    <xf numFmtId="10" fontId="29" fillId="5" borderId="28" xfId="42" applyNumberFormat="1" applyFont="1" applyFill="1" applyBorder="1" applyAlignment="1">
      <alignment horizontal="center" vertical="center" wrapText="1" readingOrder="1"/>
    </xf>
    <xf numFmtId="10" fontId="30" fillId="5" borderId="28" xfId="42" applyNumberFormat="1" applyFont="1" applyFill="1" applyBorder="1" applyAlignment="1">
      <alignment horizontal="center" vertical="center" wrapText="1" readingOrder="1"/>
    </xf>
    <xf numFmtId="10" fontId="0" fillId="0" borderId="0" xfId="42" applyNumberFormat="1" applyFont="1"/>
    <xf numFmtId="10" fontId="12" fillId="3" borderId="28" xfId="42" applyNumberFormat="1" applyFont="1" applyFill="1" applyBorder="1" applyAlignment="1">
      <alignment horizontal="center" vertical="top" wrapText="1" readingOrder="1"/>
    </xf>
    <xf numFmtId="10" fontId="9" fillId="4" borderId="28" xfId="42" applyNumberFormat="1" applyFont="1" applyFill="1" applyBorder="1" applyAlignment="1">
      <alignment horizontal="center" vertical="center" wrapText="1"/>
    </xf>
    <xf numFmtId="10" fontId="15" fillId="5" borderId="28" xfId="42" applyNumberFormat="1" applyFont="1" applyFill="1" applyBorder="1" applyAlignment="1">
      <alignment horizontal="center" vertical="center" wrapText="1" readingOrder="1"/>
    </xf>
    <xf numFmtId="10" fontId="14" fillId="5" borderId="28" xfId="42" applyNumberFormat="1" applyFont="1" applyFill="1" applyBorder="1" applyAlignment="1">
      <alignment horizontal="center" vertical="center" wrapText="1" readingOrder="1"/>
    </xf>
    <xf numFmtId="10" fontId="18" fillId="3" borderId="28" xfId="42" applyNumberFormat="1" applyFont="1" applyFill="1" applyBorder="1" applyAlignment="1">
      <alignment horizontal="center" vertical="top" wrapText="1" readingOrder="1"/>
    </xf>
    <xf numFmtId="10" fontId="22" fillId="5" borderId="28" xfId="42" applyNumberFormat="1" applyFont="1" applyFill="1" applyBorder="1" applyAlignment="1">
      <alignment horizontal="center" vertical="center" wrapText="1" readingOrder="1"/>
    </xf>
    <xf numFmtId="10" fontId="23" fillId="5" borderId="28" xfId="42" applyNumberFormat="1" applyFont="1" applyFill="1" applyBorder="1" applyAlignment="1">
      <alignment horizontal="center" vertical="center" wrapText="1" readingOrder="1"/>
    </xf>
    <xf numFmtId="10" fontId="24" fillId="0" borderId="0" xfId="42" applyNumberFormat="1" applyFont="1"/>
    <xf numFmtId="10" fontId="22" fillId="3" borderId="28" xfId="42" applyNumberFormat="1" applyFont="1" applyFill="1" applyBorder="1" applyAlignment="1">
      <alignment horizontal="center" vertical="top" wrapText="1" readingOrder="1"/>
    </xf>
    <xf numFmtId="10" fontId="12" fillId="6" borderId="28" xfId="42" applyNumberFormat="1" applyFont="1" applyFill="1" applyBorder="1" applyAlignment="1">
      <alignment horizontal="center" vertical="top" wrapText="1" readingOrder="1"/>
    </xf>
    <xf numFmtId="10" fontId="21" fillId="5" borderId="28" xfId="42" applyNumberFormat="1" applyFont="1" applyFill="1" applyBorder="1" applyAlignment="1">
      <alignment horizontal="center" vertical="center" wrapText="1" readingOrder="1"/>
    </xf>
    <xf numFmtId="10" fontId="18" fillId="6" borderId="28" xfId="42" applyNumberFormat="1" applyFont="1" applyFill="1" applyBorder="1" applyAlignment="1">
      <alignment horizontal="center" vertical="top" wrapText="1" readingOrder="1"/>
    </xf>
    <xf numFmtId="10" fontId="22" fillId="6" borderId="28" xfId="42" applyNumberFormat="1" applyFont="1" applyFill="1" applyBorder="1" applyAlignment="1">
      <alignment horizontal="center" vertical="top" wrapText="1" readingOrder="1"/>
    </xf>
    <xf numFmtId="187" fontId="21" fillId="4" borderId="28" xfId="28" applyNumberFormat="1" applyFont="1" applyFill="1" applyBorder="1" applyAlignment="1">
      <alignment horizontal="center" vertical="center" wrapText="1" readingOrder="1"/>
    </xf>
    <xf numFmtId="187" fontId="26" fillId="4" borderId="28" xfId="28" applyNumberFormat="1" applyFont="1" applyFill="1" applyBorder="1" applyAlignment="1">
      <alignment horizontal="center" vertical="center" wrapText="1" readingOrder="1"/>
    </xf>
    <xf numFmtId="187" fontId="0" fillId="0" borderId="0" xfId="28" applyNumberFormat="1" applyFont="1"/>
    <xf numFmtId="187" fontId="12" fillId="6" borderId="28" xfId="28" applyNumberFormat="1" applyFont="1" applyFill="1" applyBorder="1" applyAlignment="1">
      <alignment horizontal="center" vertical="top" wrapText="1" readingOrder="1"/>
    </xf>
    <xf numFmtId="187" fontId="28" fillId="4" borderId="28" xfId="28" applyNumberFormat="1" applyFont="1" applyFill="1" applyBorder="1" applyAlignment="1">
      <alignment horizontal="center" vertical="center" wrapText="1"/>
    </xf>
    <xf numFmtId="187" fontId="21" fillId="5" borderId="28" xfId="28" applyNumberFormat="1" applyFont="1" applyFill="1" applyBorder="1" applyAlignment="1">
      <alignment horizontal="center" vertical="center" wrapText="1" readingOrder="1"/>
    </xf>
    <xf numFmtId="187" fontId="26" fillId="5" borderId="28" xfId="28" applyNumberFormat="1" applyFont="1" applyFill="1" applyBorder="1" applyAlignment="1">
      <alignment horizontal="center" vertical="center" wrapText="1" readingOrder="1"/>
    </xf>
    <xf numFmtId="187" fontId="18" fillId="6" borderId="28" xfId="28" applyNumberFormat="1" applyFont="1" applyFill="1" applyBorder="1" applyAlignment="1">
      <alignment horizontal="center" vertical="top" wrapText="1" readingOrder="1"/>
    </xf>
    <xf numFmtId="187" fontId="22" fillId="4" borderId="28" xfId="28" applyNumberFormat="1" applyFont="1" applyFill="1" applyBorder="1" applyAlignment="1">
      <alignment horizontal="center" vertical="center" wrapText="1" readingOrder="1"/>
    </xf>
    <xf numFmtId="187" fontId="23" fillId="4" borderId="28" xfId="28" applyNumberFormat="1" applyFont="1" applyFill="1" applyBorder="1" applyAlignment="1">
      <alignment horizontal="center" vertical="center" wrapText="1" readingOrder="1"/>
    </xf>
    <xf numFmtId="187" fontId="22" fillId="5" borderId="28" xfId="28" applyNumberFormat="1" applyFont="1" applyFill="1" applyBorder="1" applyAlignment="1">
      <alignment horizontal="center" vertical="center" wrapText="1" readingOrder="1"/>
    </xf>
    <xf numFmtId="187" fontId="23" fillId="5" borderId="28" xfId="28" applyNumberFormat="1" applyFont="1" applyFill="1" applyBorder="1" applyAlignment="1">
      <alignment horizontal="center" vertical="center" wrapText="1" readingOrder="1"/>
    </xf>
    <xf numFmtId="187" fontId="24" fillId="0" borderId="0" xfId="28" applyNumberFormat="1" applyFont="1"/>
    <xf numFmtId="187" fontId="22" fillId="6" borderId="28" xfId="28" applyNumberFormat="1" applyFont="1" applyFill="1" applyBorder="1" applyAlignment="1">
      <alignment horizontal="center" vertical="top" wrapText="1" readingOrder="1"/>
    </xf>
    <xf numFmtId="187" fontId="27" fillId="4" borderId="28" xfId="28" applyNumberFormat="1" applyFont="1" applyFill="1" applyBorder="1" applyAlignment="1">
      <alignment horizontal="center" vertical="center" wrapText="1"/>
    </xf>
    <xf numFmtId="187" fontId="11" fillId="0" borderId="0" xfId="28" applyNumberFormat="1" applyFont="1"/>
    <xf numFmtId="187" fontId="13" fillId="6" borderId="28" xfId="28" applyNumberFormat="1" applyFont="1" applyFill="1" applyBorder="1" applyAlignment="1">
      <alignment horizontal="center" vertical="top" wrapText="1" readingOrder="1"/>
    </xf>
    <xf numFmtId="10" fontId="27" fillId="4" borderId="28" xfId="42" applyNumberFormat="1" applyFont="1" applyFill="1" applyBorder="1" applyAlignment="1">
      <alignment horizontal="center" vertical="center" wrapText="1"/>
    </xf>
    <xf numFmtId="10" fontId="29" fillId="4" borderId="28" xfId="42" applyNumberFormat="1" applyFont="1" applyFill="1" applyBorder="1" applyAlignment="1">
      <alignment horizontal="center" vertical="center" wrapText="1" readingOrder="1"/>
    </xf>
    <xf numFmtId="10" fontId="30" fillId="4" borderId="28" xfId="42" applyNumberFormat="1" applyFont="1" applyFill="1" applyBorder="1" applyAlignment="1">
      <alignment horizontal="center" vertical="center" wrapText="1" readingOrder="1"/>
    </xf>
    <xf numFmtId="10" fontId="15" fillId="4" borderId="28" xfId="42" applyNumberFormat="1" applyFont="1" applyFill="1" applyBorder="1" applyAlignment="1">
      <alignment horizontal="center" vertical="center" wrapText="1" readingOrder="1"/>
    </xf>
    <xf numFmtId="10" fontId="14" fillId="4" borderId="28" xfId="42" applyNumberFormat="1" applyFont="1" applyFill="1" applyBorder="1" applyAlignment="1">
      <alignment horizontal="center" vertical="center" wrapText="1" readingOrder="1"/>
    </xf>
    <xf numFmtId="10" fontId="21" fillId="4" borderId="28" xfId="42" applyNumberFormat="1" applyFont="1" applyFill="1" applyBorder="1" applyAlignment="1">
      <alignment horizontal="center" vertical="center" wrapText="1" readingOrder="1"/>
    </xf>
    <xf numFmtId="0" fontId="51" fillId="0" borderId="0" xfId="0" applyFont="1"/>
    <xf numFmtId="43" fontId="51" fillId="0" borderId="0" xfId="28" applyFont="1"/>
    <xf numFmtId="0" fontId="51" fillId="0" borderId="0" xfId="0" applyFont="1" applyBorder="1"/>
    <xf numFmtId="0" fontId="52" fillId="18" borderId="6" xfId="11" applyFont="1" applyBorder="1" applyAlignment="1">
      <alignment horizontal="center"/>
    </xf>
    <xf numFmtId="188" fontId="52" fillId="18" borderId="0" xfId="11" applyNumberFormat="1" applyFont="1" applyBorder="1"/>
    <xf numFmtId="188" fontId="51" fillId="0" borderId="0" xfId="0" applyNumberFormat="1" applyFont="1"/>
    <xf numFmtId="187" fontId="51" fillId="0" borderId="2" xfId="28" applyNumberFormat="1" applyFont="1" applyBorder="1"/>
    <xf numFmtId="188" fontId="56" fillId="30" borderId="15" xfId="23" applyNumberFormat="1" applyFont="1" applyBorder="1"/>
    <xf numFmtId="188" fontId="56" fillId="30" borderId="16" xfId="23" applyNumberFormat="1" applyFont="1" applyBorder="1"/>
    <xf numFmtId="188" fontId="56" fillId="30" borderId="17" xfId="23" applyNumberFormat="1" applyFont="1" applyBorder="1"/>
    <xf numFmtId="189" fontId="56" fillId="30" borderId="14" xfId="23" applyNumberFormat="1" applyFont="1" applyBorder="1"/>
    <xf numFmtId="187" fontId="52" fillId="18" borderId="0" xfId="11" applyNumberFormat="1" applyFont="1" applyBorder="1"/>
    <xf numFmtId="10" fontId="51" fillId="0" borderId="0" xfId="42" applyNumberFormat="1" applyFont="1"/>
    <xf numFmtId="187" fontId="56" fillId="30" borderId="15" xfId="23" applyNumberFormat="1" applyFont="1" applyBorder="1"/>
    <xf numFmtId="187" fontId="56" fillId="30" borderId="22" xfId="23" applyNumberFormat="1" applyFont="1" applyBorder="1"/>
    <xf numFmtId="37" fontId="51" fillId="0" borderId="0" xfId="0" applyNumberFormat="1" applyFont="1" applyAlignment="1" applyProtection="1">
      <alignment vertical="center"/>
    </xf>
    <xf numFmtId="0" fontId="57" fillId="0" borderId="0" xfId="0" applyFont="1" applyAlignment="1" applyProtection="1">
      <alignment vertical="center"/>
    </xf>
    <xf numFmtId="187" fontId="52" fillId="18" borderId="24" xfId="11" applyNumberFormat="1" applyFont="1" applyBorder="1"/>
    <xf numFmtId="187" fontId="52" fillId="18" borderId="2" xfId="11" applyNumberFormat="1" applyFont="1" applyBorder="1"/>
    <xf numFmtId="187" fontId="52" fillId="18" borderId="7" xfId="11" applyNumberFormat="1" applyFont="1" applyBorder="1"/>
    <xf numFmtId="187" fontId="56" fillId="30" borderId="16" xfId="23" applyNumberFormat="1" applyFont="1" applyBorder="1"/>
    <xf numFmtId="43" fontId="51" fillId="0" borderId="0" xfId="28" applyFont="1" applyAlignment="1">
      <alignment horizontal="right"/>
    </xf>
    <xf numFmtId="0" fontId="51" fillId="0" borderId="0" xfId="0" applyFont="1" applyFill="1" applyBorder="1"/>
    <xf numFmtId="43" fontId="51" fillId="0" borderId="0" xfId="28" applyFont="1" applyFill="1" applyBorder="1"/>
    <xf numFmtId="0" fontId="53" fillId="0" borderId="0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0" fontId="51" fillId="0" borderId="0" xfId="0" applyFont="1" applyFill="1" applyBorder="1" applyAlignment="1">
      <alignment vertical="center"/>
    </xf>
    <xf numFmtId="43" fontId="51" fillId="0" borderId="0" xfId="28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43" fontId="8" fillId="0" borderId="0" xfId="28" applyFont="1" applyFill="1" applyBorder="1" applyAlignment="1">
      <alignment vertical="center"/>
    </xf>
    <xf numFmtId="43" fontId="51" fillId="2" borderId="0" xfId="28" applyFont="1" applyFill="1"/>
    <xf numFmtId="187" fontId="51" fillId="0" borderId="0" xfId="28" applyNumberFormat="1" applyFont="1" applyFill="1" applyBorder="1"/>
    <xf numFmtId="187" fontId="53" fillId="0" borderId="0" xfId="28" applyNumberFormat="1" applyFont="1" applyFill="1" applyBorder="1"/>
    <xf numFmtId="189" fontId="51" fillId="0" borderId="0" xfId="28" applyNumberFormat="1" applyFont="1" applyFill="1" applyBorder="1"/>
    <xf numFmtId="0" fontId="32" fillId="16" borderId="2" xfId="9" applyBorder="1" applyAlignment="1">
      <alignment horizontal="center"/>
    </xf>
    <xf numFmtId="187" fontId="32" fillId="16" borderId="2" xfId="9" applyNumberFormat="1" applyBorder="1"/>
    <xf numFmtId="187" fontId="32" fillId="16" borderId="21" xfId="9" applyNumberFormat="1" applyBorder="1"/>
    <xf numFmtId="0" fontId="32" fillId="16" borderId="0" xfId="9" applyBorder="1" applyAlignment="1">
      <alignment horizontal="center"/>
    </xf>
    <xf numFmtId="187" fontId="32" fillId="16" borderId="0" xfId="9" applyNumberFormat="1" applyBorder="1"/>
    <xf numFmtId="187" fontId="33" fillId="28" borderId="15" xfId="21" applyNumberFormat="1" applyBorder="1"/>
    <xf numFmtId="187" fontId="33" fillId="28" borderId="16" xfId="21" applyNumberFormat="1" applyBorder="1"/>
    <xf numFmtId="187" fontId="33" fillId="28" borderId="17" xfId="21" applyNumberFormat="1" applyBorder="1"/>
    <xf numFmtId="189" fontId="33" fillId="28" borderId="14" xfId="21" applyNumberFormat="1" applyBorder="1"/>
    <xf numFmtId="187" fontId="33" fillId="28" borderId="19" xfId="21" applyNumberFormat="1" applyBorder="1" applyAlignment="1" applyProtection="1">
      <alignment vertical="center"/>
    </xf>
    <xf numFmtId="187" fontId="33" fillId="28" borderId="18" xfId="21" applyNumberFormat="1" applyBorder="1" applyAlignment="1" applyProtection="1">
      <alignment vertical="center"/>
    </xf>
    <xf numFmtId="189" fontId="33" fillId="28" borderId="20" xfId="21" applyNumberFormat="1" applyBorder="1" applyAlignment="1" applyProtection="1">
      <alignment vertical="center"/>
    </xf>
    <xf numFmtId="0" fontId="49" fillId="16" borderId="1" xfId="9" applyFont="1" applyBorder="1"/>
    <xf numFmtId="0" fontId="49" fillId="16" borderId="7" xfId="9" applyFont="1" applyBorder="1" applyAlignment="1">
      <alignment horizontal="center"/>
    </xf>
    <xf numFmtId="0" fontId="49" fillId="18" borderId="5" xfId="11" applyFont="1" applyBorder="1"/>
    <xf numFmtId="0" fontId="32" fillId="15" borderId="2" xfId="8" applyBorder="1" applyAlignment="1">
      <alignment horizontal="center"/>
    </xf>
    <xf numFmtId="187" fontId="32" fillId="15" borderId="2" xfId="8" applyNumberFormat="1" applyBorder="1"/>
    <xf numFmtId="187" fontId="32" fillId="15" borderId="21" xfId="8" applyNumberFormat="1" applyBorder="1"/>
    <xf numFmtId="0" fontId="32" fillId="15" borderId="0" xfId="8" applyBorder="1" applyAlignment="1">
      <alignment horizontal="center"/>
    </xf>
    <xf numFmtId="187" fontId="32" fillId="15" borderId="0" xfId="8" applyNumberFormat="1" applyBorder="1"/>
    <xf numFmtId="187" fontId="33" fillId="27" borderId="15" xfId="20" applyNumberFormat="1" applyBorder="1"/>
    <xf numFmtId="187" fontId="33" fillId="27" borderId="16" xfId="20" applyNumberFormat="1" applyBorder="1"/>
    <xf numFmtId="187" fontId="33" fillId="27" borderId="17" xfId="20" applyNumberFormat="1" applyBorder="1"/>
    <xf numFmtId="189" fontId="33" fillId="27" borderId="14" xfId="20" applyNumberFormat="1" applyBorder="1"/>
    <xf numFmtId="187" fontId="33" fillId="27" borderId="19" xfId="20" applyNumberFormat="1" applyBorder="1" applyAlignment="1" applyProtection="1">
      <alignment vertical="center"/>
    </xf>
    <xf numFmtId="187" fontId="33" fillId="27" borderId="18" xfId="20" applyNumberFormat="1" applyBorder="1" applyAlignment="1" applyProtection="1">
      <alignment vertical="center"/>
    </xf>
    <xf numFmtId="189" fontId="33" fillId="27" borderId="20" xfId="20" applyNumberFormat="1" applyBorder="1" applyAlignment="1" applyProtection="1">
      <alignment vertical="center"/>
    </xf>
    <xf numFmtId="0" fontId="49" fillId="15" borderId="1" xfId="8" applyFont="1" applyBorder="1"/>
    <xf numFmtId="0" fontId="49" fillId="15" borderId="6" xfId="8" applyFont="1" applyBorder="1"/>
    <xf numFmtId="0" fontId="49" fillId="15" borderId="7" xfId="8" applyFont="1" applyBorder="1" applyAlignment="1">
      <alignment horizontal="center"/>
    </xf>
    <xf numFmtId="0" fontId="32" fillId="14" borderId="2" xfId="7" applyBorder="1" applyAlignment="1">
      <alignment horizontal="center"/>
    </xf>
    <xf numFmtId="187" fontId="32" fillId="14" borderId="2" xfId="7" applyNumberFormat="1" applyBorder="1"/>
    <xf numFmtId="187" fontId="32" fillId="14" borderId="2" xfId="7" applyNumberFormat="1" applyBorder="1" applyAlignment="1">
      <alignment horizontal="center"/>
    </xf>
    <xf numFmtId="187" fontId="32" fillId="14" borderId="21" xfId="7" applyNumberFormat="1" applyBorder="1"/>
    <xf numFmtId="187" fontId="32" fillId="14" borderId="21" xfId="7" applyNumberFormat="1" applyBorder="1" applyAlignment="1">
      <alignment vertical="center"/>
    </xf>
    <xf numFmtId="0" fontId="32" fillId="14" borderId="0" xfId="7" applyBorder="1" applyAlignment="1">
      <alignment horizontal="center"/>
    </xf>
    <xf numFmtId="187" fontId="32" fillId="14" borderId="0" xfId="7" applyNumberFormat="1" applyBorder="1"/>
    <xf numFmtId="187" fontId="32" fillId="14" borderId="0" xfId="7" applyNumberFormat="1" applyBorder="1" applyAlignment="1">
      <alignment vertical="center"/>
    </xf>
    <xf numFmtId="187" fontId="33" fillId="26" borderId="15" xfId="19" applyNumberFormat="1" applyBorder="1"/>
    <xf numFmtId="187" fontId="33" fillId="26" borderId="16" xfId="19" applyNumberFormat="1" applyBorder="1"/>
    <xf numFmtId="187" fontId="33" fillId="26" borderId="17" xfId="19" applyNumberFormat="1" applyBorder="1"/>
    <xf numFmtId="189" fontId="33" fillId="26" borderId="14" xfId="19" applyNumberFormat="1" applyBorder="1"/>
    <xf numFmtId="187" fontId="33" fillId="26" borderId="19" xfId="19" applyNumberFormat="1" applyBorder="1" applyAlignment="1" applyProtection="1">
      <alignment vertical="center"/>
    </xf>
    <xf numFmtId="187" fontId="33" fillId="26" borderId="14" xfId="19" applyNumberFormat="1" applyBorder="1"/>
    <xf numFmtId="187" fontId="33" fillId="26" borderId="18" xfId="19" applyNumberFormat="1" applyBorder="1" applyAlignment="1" applyProtection="1">
      <alignment vertical="center"/>
    </xf>
    <xf numFmtId="189" fontId="33" fillId="26" borderId="20" xfId="19" applyNumberFormat="1" applyBorder="1" applyAlignment="1" applyProtection="1">
      <alignment vertical="center"/>
    </xf>
    <xf numFmtId="0" fontId="49" fillId="14" borderId="1" xfId="7" applyFont="1" applyBorder="1"/>
    <xf numFmtId="0" fontId="49" fillId="14" borderId="6" xfId="7" applyFont="1" applyBorder="1"/>
    <xf numFmtId="0" fontId="49" fillId="14" borderId="7" xfId="7" applyFont="1" applyBorder="1" applyAlignment="1">
      <alignment horizontal="center"/>
    </xf>
    <xf numFmtId="0" fontId="53" fillId="0" borderId="0" xfId="0" applyFont="1"/>
    <xf numFmtId="0" fontId="58" fillId="28" borderId="14" xfId="21" applyFont="1" applyBorder="1" applyAlignment="1">
      <alignment horizontal="center"/>
    </xf>
    <xf numFmtId="37" fontId="58" fillId="28" borderId="18" xfId="21" applyNumberFormat="1" applyFont="1" applyBorder="1" applyAlignment="1" applyProtection="1">
      <alignment horizontal="center" vertical="center"/>
    </xf>
    <xf numFmtId="0" fontId="53" fillId="0" borderId="0" xfId="0" applyFont="1" applyAlignment="1">
      <alignment horizontal="left"/>
    </xf>
    <xf numFmtId="0" fontId="58" fillId="27" borderId="14" xfId="20" applyFont="1" applyBorder="1" applyAlignment="1">
      <alignment horizontal="center"/>
    </xf>
    <xf numFmtId="37" fontId="58" fillId="27" borderId="18" xfId="20" applyNumberFormat="1" applyFont="1" applyBorder="1" applyAlignment="1" applyProtection="1">
      <alignment horizontal="center" vertical="center"/>
    </xf>
    <xf numFmtId="0" fontId="58" fillId="26" borderId="14" xfId="19" applyFont="1" applyBorder="1" applyAlignment="1">
      <alignment horizontal="center"/>
    </xf>
    <xf numFmtId="37" fontId="58" fillId="26" borderId="18" xfId="19" applyNumberFormat="1" applyFont="1" applyBorder="1" applyAlignment="1" applyProtection="1">
      <alignment horizontal="center" vertical="center"/>
    </xf>
    <xf numFmtId="0" fontId="58" fillId="30" borderId="14" xfId="23" applyFont="1" applyBorder="1" applyAlignment="1">
      <alignment horizontal="center"/>
    </xf>
    <xf numFmtId="37" fontId="58" fillId="30" borderId="18" xfId="23" applyNumberFormat="1" applyFont="1" applyBorder="1" applyAlignment="1" applyProtection="1">
      <alignment horizontal="center" vertical="center"/>
    </xf>
    <xf numFmtId="0" fontId="53" fillId="0" borderId="0" xfId="0" applyFont="1" applyFill="1" applyBorder="1"/>
    <xf numFmtId="0" fontId="53" fillId="0" borderId="0" xfId="0" applyFont="1" applyFill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43" fontId="21" fillId="4" borderId="28" xfId="42" applyNumberFormat="1" applyFont="1" applyFill="1" applyBorder="1" applyAlignment="1">
      <alignment horizontal="center" vertical="center" wrapText="1" readingOrder="1"/>
    </xf>
    <xf numFmtId="43" fontId="26" fillId="4" borderId="28" xfId="42" applyNumberFormat="1" applyFont="1" applyFill="1" applyBorder="1" applyAlignment="1">
      <alignment horizontal="center" vertical="center" wrapText="1" readingOrder="1"/>
    </xf>
    <xf numFmtId="43" fontId="22" fillId="4" borderId="28" xfId="42" applyNumberFormat="1" applyFont="1" applyFill="1" applyBorder="1" applyAlignment="1">
      <alignment horizontal="center" vertical="center" wrapText="1" readingOrder="1"/>
    </xf>
    <xf numFmtId="0" fontId="49" fillId="18" borderId="9" xfId="11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189" fontId="51" fillId="0" borderId="2" xfId="28" applyNumberFormat="1" applyFont="1" applyBorder="1"/>
    <xf numFmtId="189" fontId="51" fillId="0" borderId="7" xfId="28" applyNumberFormat="1" applyFont="1" applyBorder="1"/>
    <xf numFmtId="0" fontId="53" fillId="0" borderId="1" xfId="0" applyFont="1" applyBorder="1" applyAlignment="1">
      <alignment horizontal="center"/>
    </xf>
    <xf numFmtId="43" fontId="53" fillId="0" borderId="5" xfId="28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3" fillId="0" borderId="3" xfId="0" applyFont="1" applyBorder="1"/>
    <xf numFmtId="0" fontId="53" fillId="0" borderId="4" xfId="0" applyFont="1" applyBorder="1"/>
    <xf numFmtId="43" fontId="53" fillId="0" borderId="6" xfId="28" applyFont="1" applyBorder="1" applyAlignment="1">
      <alignment horizontal="center"/>
    </xf>
    <xf numFmtId="0" fontId="53" fillId="0" borderId="0" xfId="0" applyFont="1" applyBorder="1"/>
    <xf numFmtId="0" fontId="53" fillId="0" borderId="1" xfId="0" applyFont="1" applyBorder="1"/>
    <xf numFmtId="0" fontId="53" fillId="0" borderId="7" xfId="0" applyFont="1" applyBorder="1" applyAlignment="1">
      <alignment horizontal="center"/>
    </xf>
    <xf numFmtId="0" fontId="53" fillId="0" borderId="8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43" fontId="53" fillId="0" borderId="9" xfId="28" applyFont="1" applyBorder="1"/>
    <xf numFmtId="0" fontId="55" fillId="0" borderId="8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43" fontId="51" fillId="0" borderId="6" xfId="28" applyFont="1" applyBorder="1"/>
    <xf numFmtId="0" fontId="54" fillId="0" borderId="11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43" fontId="51" fillId="0" borderId="1" xfId="28" applyFont="1" applyBorder="1"/>
    <xf numFmtId="188" fontId="51" fillId="0" borderId="11" xfId="0" applyNumberFormat="1" applyFont="1" applyBorder="1"/>
    <xf numFmtId="188" fontId="51" fillId="0" borderId="12" xfId="0" applyNumberFormat="1" applyFont="1" applyBorder="1"/>
    <xf numFmtId="187" fontId="51" fillId="0" borderId="11" xfId="28" applyNumberFormat="1" applyFont="1" applyBorder="1"/>
    <xf numFmtId="187" fontId="51" fillId="0" borderId="0" xfId="28" applyNumberFormat="1" applyFont="1" applyBorder="1"/>
    <xf numFmtId="188" fontId="51" fillId="0" borderId="8" xfId="0" applyNumberFormat="1" applyFont="1" applyBorder="1"/>
    <xf numFmtId="188" fontId="51" fillId="0" borderId="13" xfId="0" applyNumberFormat="1" applyFont="1" applyBorder="1"/>
    <xf numFmtId="187" fontId="51" fillId="0" borderId="12" xfId="28" applyNumberFormat="1" applyFont="1" applyBorder="1"/>
    <xf numFmtId="187" fontId="51" fillId="0" borderId="11" xfId="28" applyNumberFormat="1" applyFont="1" applyFill="1" applyBorder="1"/>
    <xf numFmtId="187" fontId="51" fillId="0" borderId="12" xfId="28" applyNumberFormat="1" applyFont="1" applyFill="1" applyBorder="1"/>
    <xf numFmtId="187" fontId="51" fillId="0" borderId="7" xfId="28" applyNumberFormat="1" applyFont="1" applyBorder="1"/>
    <xf numFmtId="187" fontId="51" fillId="0" borderId="1" xfId="28" applyNumberFormat="1" applyFont="1" applyBorder="1"/>
    <xf numFmtId="187" fontId="51" fillId="0" borderId="6" xfId="28" applyNumberFormat="1" applyFont="1" applyBorder="1"/>
    <xf numFmtId="187" fontId="51" fillId="0" borderId="11" xfId="28" applyNumberFormat="1" applyFont="1" applyBorder="1" applyAlignment="1">
      <alignment horizontal="center"/>
    </xf>
    <xf numFmtId="187" fontId="51" fillId="0" borderId="0" xfId="28" applyNumberFormat="1" applyFont="1" applyBorder="1" applyAlignment="1">
      <alignment horizontal="center"/>
    </xf>
    <xf numFmtId="0" fontId="53" fillId="0" borderId="2" xfId="0" applyFont="1" applyBorder="1" applyAlignment="1">
      <alignment horizontal="center" vertical="center"/>
    </xf>
    <xf numFmtId="187" fontId="51" fillId="0" borderId="11" xfId="28" applyNumberFormat="1" applyFont="1" applyBorder="1" applyAlignment="1">
      <alignment vertical="center"/>
    </xf>
    <xf numFmtId="187" fontId="51" fillId="0" borderId="0" xfId="28" applyNumberFormat="1" applyFont="1" applyBorder="1" applyAlignment="1">
      <alignment vertical="center"/>
    </xf>
    <xf numFmtId="187" fontId="51" fillId="0" borderId="1" xfId="28" applyNumberFormat="1" applyFont="1" applyBorder="1" applyAlignment="1">
      <alignment vertical="center"/>
    </xf>
    <xf numFmtId="189" fontId="51" fillId="0" borderId="2" xfId="28" applyNumberFormat="1" applyFont="1" applyBorder="1" applyAlignment="1">
      <alignment vertical="center"/>
    </xf>
    <xf numFmtId="187" fontId="51" fillId="0" borderId="2" xfId="28" applyNumberFormat="1" applyFont="1" applyBorder="1" applyAlignment="1">
      <alignment vertical="center"/>
    </xf>
    <xf numFmtId="187" fontId="51" fillId="0" borderId="7" xfId="28" applyNumberFormat="1" applyFont="1" applyBorder="1" applyAlignment="1">
      <alignment vertical="center"/>
    </xf>
    <xf numFmtId="10" fontId="26" fillId="5" borderId="28" xfId="42" applyNumberFormat="1" applyFont="1" applyFill="1" applyBorder="1" applyAlignment="1">
      <alignment horizontal="center" vertical="center" wrapText="1" readingOrder="1"/>
    </xf>
    <xf numFmtId="10" fontId="17" fillId="4" borderId="28" xfId="42" applyNumberFormat="1" applyFont="1" applyFill="1" applyBorder="1" applyAlignment="1">
      <alignment horizontal="center" vertical="center" wrapText="1" readingOrder="1"/>
    </xf>
    <xf numFmtId="10" fontId="26" fillId="4" borderId="28" xfId="42" applyNumberFormat="1" applyFont="1" applyFill="1" applyBorder="1" applyAlignment="1">
      <alignment horizontal="center" vertical="center" wrapText="1" readingOrder="1"/>
    </xf>
    <xf numFmtId="0" fontId="51" fillId="0" borderId="0" xfId="0" applyFont="1" applyProtection="1"/>
    <xf numFmtId="10" fontId="51" fillId="0" borderId="0" xfId="42" applyNumberFormat="1" applyFont="1" applyProtection="1"/>
    <xf numFmtId="0" fontId="60" fillId="0" borderId="0" xfId="0" applyFont="1"/>
    <xf numFmtId="0" fontId="61" fillId="0" borderId="0" xfId="0" applyFont="1"/>
    <xf numFmtId="43" fontId="61" fillId="0" borderId="0" xfId="28" applyFont="1"/>
    <xf numFmtId="0" fontId="64" fillId="0" borderId="0" xfId="0" applyFont="1"/>
    <xf numFmtId="43" fontId="60" fillId="0" borderId="0" xfId="28" applyFont="1"/>
    <xf numFmtId="0" fontId="64" fillId="0" borderId="1" xfId="0" applyFont="1" applyBorder="1" applyAlignment="1">
      <alignment horizontal="center"/>
    </xf>
    <xf numFmtId="43" fontId="64" fillId="0" borderId="5" xfId="28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3" xfId="0" applyFont="1" applyBorder="1"/>
    <xf numFmtId="0" fontId="64" fillId="0" borderId="4" xfId="0" applyFont="1" applyBorder="1"/>
    <xf numFmtId="0" fontId="63" fillId="18" borderId="5" xfId="11" applyFont="1" applyBorder="1"/>
    <xf numFmtId="43" fontId="64" fillId="0" borderId="6" xfId="28" applyFont="1" applyBorder="1" applyAlignment="1">
      <alignment horizontal="center"/>
    </xf>
    <xf numFmtId="0" fontId="64" fillId="0" borderId="0" xfId="0" applyFont="1" applyBorder="1"/>
    <xf numFmtId="0" fontId="63" fillId="16" borderId="1" xfId="9" applyFont="1" applyBorder="1"/>
    <xf numFmtId="0" fontId="64" fillId="0" borderId="1" xfId="0" applyFont="1" applyBorder="1"/>
    <xf numFmtId="0" fontId="64" fillId="0" borderId="7" xfId="0" applyFont="1" applyBorder="1" applyAlignment="1">
      <alignment horizontal="center"/>
    </xf>
    <xf numFmtId="0" fontId="64" fillId="0" borderId="8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63" fillId="18" borderId="9" xfId="11" applyFont="1" applyBorder="1" applyAlignment="1">
      <alignment horizontal="center"/>
    </xf>
    <xf numFmtId="43" fontId="64" fillId="0" borderId="9" xfId="28" applyFont="1" applyBorder="1"/>
    <xf numFmtId="0" fontId="65" fillId="0" borderId="8" xfId="0" applyFont="1" applyBorder="1" applyAlignment="1">
      <alignment horizontal="center"/>
    </xf>
    <xf numFmtId="0" fontId="65" fillId="0" borderId="10" xfId="0" applyFont="1" applyBorder="1" applyAlignment="1">
      <alignment horizontal="center"/>
    </xf>
    <xf numFmtId="0" fontId="63" fillId="16" borderId="7" xfId="9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0" fontId="67" fillId="18" borderId="6" xfId="11" applyFont="1" applyBorder="1" applyAlignment="1">
      <alignment horizontal="center"/>
    </xf>
    <xf numFmtId="43" fontId="60" fillId="0" borderId="6" xfId="28" applyFont="1" applyBorder="1"/>
    <xf numFmtId="0" fontId="66" fillId="0" borderId="11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8" fillId="16" borderId="2" xfId="9" applyFont="1" applyBorder="1" applyAlignment="1">
      <alignment horizontal="center"/>
    </xf>
    <xf numFmtId="0" fontId="66" fillId="0" borderId="2" xfId="0" applyFont="1" applyBorder="1" applyAlignment="1">
      <alignment horizontal="center"/>
    </xf>
    <xf numFmtId="0" fontId="68" fillId="16" borderId="0" xfId="9" applyFont="1" applyBorder="1" applyAlignment="1">
      <alignment horizontal="center"/>
    </xf>
    <xf numFmtId="43" fontId="60" fillId="0" borderId="1" xfId="28" applyFont="1" applyBorder="1"/>
    <xf numFmtId="0" fontId="60" fillId="0" borderId="0" xfId="0" applyFont="1" applyProtection="1"/>
    <xf numFmtId="188" fontId="60" fillId="0" borderId="11" xfId="0" applyNumberFormat="1" applyFont="1" applyBorder="1"/>
    <xf numFmtId="188" fontId="60" fillId="0" borderId="12" xfId="0" applyNumberFormat="1" applyFont="1" applyBorder="1"/>
    <xf numFmtId="188" fontId="67" fillId="18" borderId="0" xfId="11" applyNumberFormat="1" applyFont="1" applyBorder="1"/>
    <xf numFmtId="189" fontId="60" fillId="0" borderId="2" xfId="28" applyNumberFormat="1" applyFont="1" applyBorder="1"/>
    <xf numFmtId="187" fontId="60" fillId="0" borderId="11" xfId="28" applyNumberFormat="1" applyFont="1" applyBorder="1"/>
    <xf numFmtId="187" fontId="60" fillId="0" borderId="0" xfId="28" applyNumberFormat="1" applyFont="1" applyBorder="1"/>
    <xf numFmtId="187" fontId="68" fillId="16" borderId="2" xfId="9" applyNumberFormat="1" applyFont="1" applyBorder="1"/>
    <xf numFmtId="187" fontId="60" fillId="0" borderId="2" xfId="28" applyNumberFormat="1" applyFont="1" applyBorder="1"/>
    <xf numFmtId="187" fontId="68" fillId="16" borderId="0" xfId="9" applyNumberFormat="1" applyFont="1" applyBorder="1"/>
    <xf numFmtId="188" fontId="60" fillId="0" borderId="0" xfId="0" applyNumberFormat="1" applyFont="1"/>
    <xf numFmtId="188" fontId="60" fillId="0" borderId="8" xfId="0" applyNumberFormat="1" applyFont="1" applyBorder="1"/>
    <xf numFmtId="188" fontId="60" fillId="0" borderId="13" xfId="0" applyNumberFormat="1" applyFont="1" applyBorder="1"/>
    <xf numFmtId="0" fontId="69" fillId="30" borderId="14" xfId="23" applyFont="1" applyBorder="1" applyAlignment="1">
      <alignment horizontal="center"/>
    </xf>
    <xf numFmtId="188" fontId="70" fillId="30" borderId="15" xfId="23" applyNumberFormat="1" applyFont="1" applyBorder="1"/>
    <xf numFmtId="188" fontId="70" fillId="30" borderId="16" xfId="23" applyNumberFormat="1" applyFont="1" applyBorder="1"/>
    <xf numFmtId="188" fontId="70" fillId="30" borderId="17" xfId="23" applyNumberFormat="1" applyFont="1" applyBorder="1"/>
    <xf numFmtId="189" fontId="70" fillId="30" borderId="14" xfId="23" applyNumberFormat="1" applyFont="1" applyBorder="1"/>
    <xf numFmtId="0" fontId="69" fillId="28" borderId="14" xfId="21" applyFont="1" applyBorder="1" applyAlignment="1">
      <alignment horizontal="center"/>
    </xf>
    <xf numFmtId="187" fontId="71" fillId="28" borderId="15" xfId="21" applyNumberFormat="1" applyFont="1" applyBorder="1"/>
    <xf numFmtId="187" fontId="71" fillId="28" borderId="16" xfId="21" applyNumberFormat="1" applyFont="1" applyBorder="1"/>
    <xf numFmtId="187" fontId="71" fillId="28" borderId="17" xfId="21" applyNumberFormat="1" applyFont="1" applyBorder="1"/>
    <xf numFmtId="189" fontId="71" fillId="28" borderId="14" xfId="21" applyNumberFormat="1" applyFont="1" applyBorder="1"/>
    <xf numFmtId="187" fontId="60" fillId="0" borderId="12" xfId="28" applyNumberFormat="1" applyFont="1" applyBorder="1"/>
    <xf numFmtId="187" fontId="67" fillId="18" borderId="0" xfId="11" applyNumberFormat="1" applyFont="1" applyBorder="1"/>
    <xf numFmtId="187" fontId="60" fillId="0" borderId="0" xfId="0" applyNumberFormat="1" applyFont="1" applyProtection="1"/>
    <xf numFmtId="187" fontId="60" fillId="0" borderId="0" xfId="0" applyNumberFormat="1" applyFont="1"/>
    <xf numFmtId="187" fontId="60" fillId="0" borderId="11" xfId="28" applyNumberFormat="1" applyFont="1" applyFill="1" applyBorder="1"/>
    <xf numFmtId="187" fontId="60" fillId="0" borderId="12" xfId="28" applyNumberFormat="1" applyFont="1" applyFill="1" applyBorder="1"/>
    <xf numFmtId="10" fontId="60" fillId="0" borderId="0" xfId="42" applyNumberFormat="1" applyFont="1" applyProtection="1"/>
    <xf numFmtId="10" fontId="60" fillId="0" borderId="0" xfId="42" applyNumberFormat="1" applyFont="1"/>
    <xf numFmtId="187" fontId="68" fillId="16" borderId="21" xfId="9" applyNumberFormat="1" applyFont="1" applyBorder="1"/>
    <xf numFmtId="187" fontId="60" fillId="0" borderId="7" xfId="28" applyNumberFormat="1" applyFont="1" applyBorder="1"/>
    <xf numFmtId="37" fontId="60" fillId="0" borderId="0" xfId="0" applyNumberFormat="1" applyFont="1" applyAlignment="1" applyProtection="1">
      <alignment vertical="center"/>
    </xf>
    <xf numFmtId="37" fontId="69" fillId="30" borderId="18" xfId="23" applyNumberFormat="1" applyFont="1" applyBorder="1" applyAlignment="1" applyProtection="1">
      <alignment horizontal="center" vertical="center"/>
    </xf>
    <xf numFmtId="187" fontId="70" fillId="30" borderId="15" xfId="23" applyNumberFormat="1" applyFont="1" applyBorder="1"/>
    <xf numFmtId="187" fontId="70" fillId="30" borderId="22" xfId="23" applyNumberFormat="1" applyFont="1" applyBorder="1"/>
    <xf numFmtId="0" fontId="72" fillId="0" borderId="0" xfId="0" applyFont="1" applyAlignment="1" applyProtection="1">
      <alignment vertical="center"/>
    </xf>
    <xf numFmtId="37" fontId="69" fillId="28" borderId="18" xfId="21" applyNumberFormat="1" applyFont="1" applyBorder="1" applyAlignment="1" applyProtection="1">
      <alignment horizontal="center" vertical="center"/>
    </xf>
    <xf numFmtId="187" fontId="71" fillId="28" borderId="19" xfId="21" applyNumberFormat="1" applyFont="1" applyBorder="1" applyAlignment="1" applyProtection="1">
      <alignment vertical="center"/>
    </xf>
    <xf numFmtId="187" fontId="71" fillId="28" borderId="18" xfId="21" applyNumberFormat="1" applyFont="1" applyBorder="1" applyAlignment="1" applyProtection="1">
      <alignment vertical="center"/>
    </xf>
    <xf numFmtId="189" fontId="71" fillId="28" borderId="20" xfId="21" applyNumberFormat="1" applyFont="1" applyBorder="1" applyAlignment="1" applyProtection="1">
      <alignment vertical="center"/>
    </xf>
    <xf numFmtId="187" fontId="67" fillId="18" borderId="24" xfId="11" applyNumberFormat="1" applyFont="1" applyBorder="1"/>
    <xf numFmtId="187" fontId="60" fillId="0" borderId="1" xfId="28" applyNumberFormat="1" applyFont="1" applyBorder="1"/>
    <xf numFmtId="187" fontId="67" fillId="18" borderId="2" xfId="11" applyNumberFormat="1" applyFont="1" applyBorder="1"/>
    <xf numFmtId="187" fontId="60" fillId="0" borderId="6" xfId="28" applyNumberFormat="1" applyFont="1" applyBorder="1"/>
    <xf numFmtId="187" fontId="67" fillId="18" borderId="7" xfId="11" applyNumberFormat="1" applyFont="1" applyBorder="1"/>
    <xf numFmtId="189" fontId="60" fillId="0" borderId="7" xfId="28" applyNumberFormat="1" applyFont="1" applyBorder="1"/>
    <xf numFmtId="187" fontId="70" fillId="30" borderId="16" xfId="23" applyNumberFormat="1" applyFont="1" applyBorder="1"/>
    <xf numFmtId="0" fontId="64" fillId="0" borderId="0" xfId="0" applyFont="1" applyAlignment="1">
      <alignment horizontal="left"/>
    </xf>
    <xf numFmtId="187" fontId="67" fillId="18" borderId="23" xfId="11" applyNumberFormat="1" applyFont="1" applyBorder="1"/>
    <xf numFmtId="43" fontId="60" fillId="0" borderId="0" xfId="28" applyFont="1" applyAlignment="1">
      <alignment horizontal="right"/>
    </xf>
    <xf numFmtId="0" fontId="63" fillId="15" borderId="1" xfId="8" applyFont="1" applyBorder="1"/>
    <xf numFmtId="0" fontId="63" fillId="15" borderId="6" xfId="8" applyFont="1" applyBorder="1"/>
    <xf numFmtId="0" fontId="63" fillId="15" borderId="7" xfId="8" applyFont="1" applyBorder="1" applyAlignment="1">
      <alignment horizontal="center"/>
    </xf>
    <xf numFmtId="0" fontId="63" fillId="15" borderId="9" xfId="8" applyFont="1" applyBorder="1" applyAlignment="1">
      <alignment horizontal="center"/>
    </xf>
    <xf numFmtId="0" fontId="68" fillId="15" borderId="2" xfId="8" applyFont="1" applyBorder="1" applyAlignment="1">
      <alignment horizontal="center"/>
    </xf>
    <xf numFmtId="0" fontId="68" fillId="15" borderId="0" xfId="8" applyFont="1" applyBorder="1" applyAlignment="1">
      <alignment horizontal="center"/>
    </xf>
    <xf numFmtId="0" fontId="60" fillId="0" borderId="0" xfId="0" applyFont="1" applyFill="1" applyBorder="1"/>
    <xf numFmtId="0" fontId="64" fillId="0" borderId="0" xfId="0" applyFont="1" applyFill="1" applyBorder="1"/>
    <xf numFmtId="43" fontId="60" fillId="0" borderId="0" xfId="28" applyFont="1" applyFill="1" applyBorder="1"/>
    <xf numFmtId="187" fontId="68" fillId="15" borderId="2" xfId="8" applyNumberFormat="1" applyFont="1" applyBorder="1"/>
    <xf numFmtId="187" fontId="68" fillId="15" borderId="0" xfId="8" applyNumberFormat="1" applyFont="1" applyBorder="1"/>
    <xf numFmtId="0" fontId="69" fillId="27" borderId="14" xfId="20" applyFont="1" applyBorder="1" applyAlignment="1">
      <alignment horizontal="center"/>
    </xf>
    <xf numFmtId="187" fontId="71" fillId="27" borderId="15" xfId="20" applyNumberFormat="1" applyFont="1" applyBorder="1"/>
    <xf numFmtId="187" fontId="71" fillId="27" borderId="16" xfId="20" applyNumberFormat="1" applyFont="1" applyBorder="1"/>
    <xf numFmtId="187" fontId="71" fillId="27" borderId="17" xfId="20" applyNumberFormat="1" applyFont="1" applyBorder="1"/>
    <xf numFmtId="189" fontId="71" fillId="27" borderId="14" xfId="20" applyNumberFormat="1" applyFont="1" applyBorder="1"/>
    <xf numFmtId="187" fontId="68" fillId="15" borderId="21" xfId="8" applyNumberFormat="1" applyFont="1" applyBorder="1"/>
    <xf numFmtId="37" fontId="69" fillId="27" borderId="18" xfId="20" applyNumberFormat="1" applyFont="1" applyBorder="1" applyAlignment="1" applyProtection="1">
      <alignment horizontal="center" vertical="center"/>
    </xf>
    <xf numFmtId="187" fontId="71" fillId="27" borderId="19" xfId="20" applyNumberFormat="1" applyFont="1" applyBorder="1" applyAlignment="1" applyProtection="1">
      <alignment vertical="center"/>
    </xf>
    <xf numFmtId="187" fontId="71" fillId="27" borderId="18" xfId="20" applyNumberFormat="1" applyFont="1" applyBorder="1" applyAlignment="1" applyProtection="1">
      <alignment vertical="center"/>
    </xf>
    <xf numFmtId="189" fontId="71" fillId="27" borderId="20" xfId="20" applyNumberFormat="1" applyFont="1" applyBorder="1" applyAlignment="1" applyProtection="1">
      <alignment vertical="center"/>
    </xf>
    <xf numFmtId="0" fontId="60" fillId="0" borderId="0" xfId="0" applyFont="1" applyBorder="1"/>
    <xf numFmtId="43" fontId="60" fillId="0" borderId="0" xfId="0" applyNumberFormat="1" applyFont="1" applyFill="1" applyBorder="1"/>
    <xf numFmtId="0" fontId="60" fillId="0" borderId="0" xfId="0" applyFont="1" applyAlignment="1">
      <alignment vertical="center"/>
    </xf>
    <xf numFmtId="0" fontId="64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3" fontId="60" fillId="0" borderId="0" xfId="28" applyFont="1" applyFill="1" applyBorder="1" applyAlignment="1">
      <alignment vertical="center"/>
    </xf>
    <xf numFmtId="0" fontId="73" fillId="0" borderId="0" xfId="0" applyFont="1" applyFill="1" applyBorder="1" applyAlignment="1">
      <alignment vertical="center"/>
    </xf>
    <xf numFmtId="0" fontId="74" fillId="0" borderId="0" xfId="0" applyFont="1" applyFill="1" applyBorder="1" applyAlignment="1">
      <alignment vertical="center"/>
    </xf>
    <xf numFmtId="43" fontId="74" fillId="0" borderId="0" xfId="28" applyFont="1" applyFill="1" applyBorder="1" applyAlignment="1">
      <alignment vertical="center"/>
    </xf>
    <xf numFmtId="43" fontId="60" fillId="2" borderId="0" xfId="28" applyFont="1" applyFill="1"/>
    <xf numFmtId="0" fontId="64" fillId="0" borderId="0" xfId="0" applyFont="1" applyFill="1" applyBorder="1" applyAlignment="1">
      <alignment horizontal="center"/>
    </xf>
    <xf numFmtId="187" fontId="60" fillId="0" borderId="0" xfId="28" applyNumberFormat="1" applyFont="1" applyFill="1" applyBorder="1"/>
    <xf numFmtId="187" fontId="64" fillId="0" borderId="0" xfId="28" applyNumberFormat="1" applyFont="1" applyFill="1" applyBorder="1"/>
    <xf numFmtId="189" fontId="60" fillId="0" borderId="0" xfId="28" applyNumberFormat="1" applyFont="1" applyFill="1" applyBorder="1"/>
    <xf numFmtId="0" fontId="63" fillId="14" borderId="1" xfId="7" applyFont="1" applyBorder="1"/>
    <xf numFmtId="0" fontId="63" fillId="14" borderId="6" xfId="7" applyFont="1" applyBorder="1"/>
    <xf numFmtId="0" fontId="63" fillId="14" borderId="7" xfId="7" applyFont="1" applyBorder="1" applyAlignment="1">
      <alignment horizontal="center"/>
    </xf>
    <xf numFmtId="0" fontId="63" fillId="14" borderId="9" xfId="7" applyFont="1" applyBorder="1" applyAlignment="1">
      <alignment horizontal="center"/>
    </xf>
    <xf numFmtId="0" fontId="68" fillId="14" borderId="2" xfId="7" applyFont="1" applyBorder="1" applyAlignment="1">
      <alignment horizontal="center"/>
    </xf>
    <xf numFmtId="0" fontId="68" fillId="14" borderId="0" xfId="7" applyFont="1" applyBorder="1" applyAlignment="1">
      <alignment horizontal="center"/>
    </xf>
    <xf numFmtId="187" fontId="68" fillId="14" borderId="2" xfId="7" applyNumberFormat="1" applyFont="1" applyBorder="1"/>
    <xf numFmtId="187" fontId="68" fillId="14" borderId="0" xfId="7" applyNumberFormat="1" applyFont="1" applyBorder="1"/>
    <xf numFmtId="0" fontId="69" fillId="26" borderId="14" xfId="19" applyFont="1" applyBorder="1" applyAlignment="1">
      <alignment horizontal="center"/>
    </xf>
    <xf numFmtId="187" fontId="71" fillId="26" borderId="15" xfId="19" applyNumberFormat="1" applyFont="1" applyBorder="1"/>
    <xf numFmtId="187" fontId="71" fillId="26" borderId="16" xfId="19" applyNumberFormat="1" applyFont="1" applyBorder="1"/>
    <xf numFmtId="187" fontId="71" fillId="26" borderId="17" xfId="19" applyNumberFormat="1" applyFont="1" applyBorder="1"/>
    <xf numFmtId="189" fontId="71" fillId="26" borderId="14" xfId="19" applyNumberFormat="1" applyFont="1" applyBorder="1"/>
    <xf numFmtId="187" fontId="60" fillId="0" borderId="11" xfId="28" applyNumberFormat="1" applyFont="1" applyBorder="1" applyAlignment="1">
      <alignment horizontal="center"/>
    </xf>
    <xf numFmtId="187" fontId="60" fillId="0" borderId="0" xfId="28" applyNumberFormat="1" applyFont="1" applyBorder="1" applyAlignment="1">
      <alignment horizontal="center"/>
    </xf>
    <xf numFmtId="187" fontId="68" fillId="14" borderId="2" xfId="7" applyNumberFormat="1" applyFont="1" applyBorder="1" applyAlignment="1">
      <alignment horizontal="center"/>
    </xf>
    <xf numFmtId="187" fontId="68" fillId="14" borderId="21" xfId="7" applyNumberFormat="1" applyFont="1" applyBorder="1"/>
    <xf numFmtId="37" fontId="69" fillId="26" borderId="18" xfId="19" applyNumberFormat="1" applyFont="1" applyBorder="1" applyAlignment="1" applyProtection="1">
      <alignment horizontal="center" vertical="center"/>
    </xf>
    <xf numFmtId="187" fontId="71" fillId="26" borderId="19" xfId="19" applyNumberFormat="1" applyFont="1" applyBorder="1" applyAlignment="1" applyProtection="1">
      <alignment vertical="center"/>
    </xf>
    <xf numFmtId="187" fontId="71" fillId="26" borderId="18" xfId="19" applyNumberFormat="1" applyFont="1" applyBorder="1" applyAlignment="1" applyProtection="1">
      <alignment vertical="center"/>
    </xf>
    <xf numFmtId="0" fontId="64" fillId="0" borderId="2" xfId="0" applyFont="1" applyBorder="1" applyAlignment="1">
      <alignment horizontal="center" vertical="center"/>
    </xf>
    <xf numFmtId="187" fontId="60" fillId="0" borderId="11" xfId="28" applyNumberFormat="1" applyFont="1" applyBorder="1" applyAlignment="1">
      <alignment vertical="center"/>
    </xf>
    <xf numFmtId="187" fontId="60" fillId="0" borderId="0" xfId="28" applyNumberFormat="1" applyFont="1" applyBorder="1" applyAlignment="1">
      <alignment vertical="center"/>
    </xf>
    <xf numFmtId="187" fontId="68" fillId="14" borderId="21" xfId="7" applyNumberFormat="1" applyFont="1" applyBorder="1" applyAlignment="1">
      <alignment vertical="center"/>
    </xf>
    <xf numFmtId="187" fontId="60" fillId="0" borderId="1" xfId="28" applyNumberFormat="1" applyFont="1" applyBorder="1" applyAlignment="1">
      <alignment vertical="center"/>
    </xf>
    <xf numFmtId="187" fontId="68" fillId="14" borderId="0" xfId="7" applyNumberFormat="1" applyFont="1" applyBorder="1" applyAlignment="1">
      <alignment vertical="center"/>
    </xf>
    <xf numFmtId="189" fontId="60" fillId="0" borderId="2" xfId="28" applyNumberFormat="1" applyFont="1" applyBorder="1" applyAlignment="1">
      <alignment vertical="center"/>
    </xf>
    <xf numFmtId="187" fontId="60" fillId="0" borderId="2" xfId="28" applyNumberFormat="1" applyFont="1" applyBorder="1" applyAlignment="1">
      <alignment vertical="center"/>
    </xf>
    <xf numFmtId="187" fontId="60" fillId="0" borderId="7" xfId="28" applyNumberFormat="1" applyFont="1" applyBorder="1" applyAlignment="1">
      <alignment vertical="center"/>
    </xf>
    <xf numFmtId="187" fontId="71" fillId="26" borderId="14" xfId="19" applyNumberFormat="1" applyFont="1" applyBorder="1"/>
    <xf numFmtId="0" fontId="75" fillId="0" borderId="0" xfId="0" applyFont="1"/>
    <xf numFmtId="0" fontId="76" fillId="0" borderId="0" xfId="0" applyFont="1"/>
    <xf numFmtId="43" fontId="76" fillId="0" borderId="0" xfId="28" applyFont="1"/>
    <xf numFmtId="0" fontId="79" fillId="0" borderId="0" xfId="0" applyFont="1"/>
    <xf numFmtId="43" fontId="75" fillId="0" borderId="0" xfId="28" applyFont="1"/>
    <xf numFmtId="0" fontId="79" fillId="0" borderId="1" xfId="0" applyFont="1" applyBorder="1" applyAlignment="1">
      <alignment horizontal="center"/>
    </xf>
    <xf numFmtId="43" fontId="79" fillId="0" borderId="5" xfId="28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79" fillId="0" borderId="3" xfId="0" applyFont="1" applyBorder="1"/>
    <xf numFmtId="0" fontId="79" fillId="0" borderId="4" xfId="0" applyFont="1" applyBorder="1"/>
    <xf numFmtId="0" fontId="78" fillId="18" borderId="5" xfId="11" applyFont="1" applyBorder="1"/>
    <xf numFmtId="43" fontId="79" fillId="0" borderId="6" xfId="28" applyFont="1" applyBorder="1" applyAlignment="1">
      <alignment horizontal="center"/>
    </xf>
    <xf numFmtId="0" fontId="79" fillId="0" borderId="0" xfId="0" applyFont="1" applyBorder="1"/>
    <xf numFmtId="0" fontId="78" fillId="16" borderId="1" xfId="9" applyFont="1" applyBorder="1"/>
    <xf numFmtId="0" fontId="79" fillId="0" borderId="1" xfId="0" applyFont="1" applyBorder="1"/>
    <xf numFmtId="0" fontId="79" fillId="0" borderId="7" xfId="0" applyFont="1" applyBorder="1" applyAlignment="1">
      <alignment horizontal="center"/>
    </xf>
    <xf numFmtId="0" fontId="79" fillId="0" borderId="8" xfId="0" applyFont="1" applyBorder="1" applyAlignment="1">
      <alignment horizontal="center"/>
    </xf>
    <xf numFmtId="0" fontId="79" fillId="0" borderId="13" xfId="0" applyFont="1" applyBorder="1" applyAlignment="1">
      <alignment horizontal="center"/>
    </xf>
    <xf numFmtId="0" fontId="78" fillId="18" borderId="9" xfId="11" applyFont="1" applyBorder="1" applyAlignment="1">
      <alignment horizontal="center"/>
    </xf>
    <xf numFmtId="43" fontId="79" fillId="0" borderId="9" xfId="28" applyFont="1" applyBorder="1"/>
    <xf numFmtId="0" fontId="80" fillId="0" borderId="8" xfId="0" applyFont="1" applyBorder="1" applyAlignment="1">
      <alignment horizontal="center"/>
    </xf>
    <xf numFmtId="0" fontId="80" fillId="0" borderId="10" xfId="0" applyFont="1" applyBorder="1" applyAlignment="1">
      <alignment horizontal="center"/>
    </xf>
    <xf numFmtId="0" fontId="78" fillId="16" borderId="7" xfId="9" applyFon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75" fillId="0" borderId="11" xfId="0" applyFont="1" applyBorder="1" applyAlignment="1">
      <alignment horizontal="center"/>
    </xf>
    <xf numFmtId="0" fontId="81" fillId="0" borderId="12" xfId="0" applyFont="1" applyBorder="1" applyAlignment="1">
      <alignment horizontal="center"/>
    </xf>
    <xf numFmtId="0" fontId="82" fillId="18" borderId="6" xfId="11" applyFont="1" applyBorder="1" applyAlignment="1">
      <alignment horizontal="center"/>
    </xf>
    <xf numFmtId="43" fontId="75" fillId="0" borderId="6" xfId="28" applyFont="1" applyBorder="1"/>
    <xf numFmtId="0" fontId="81" fillId="0" borderId="11" xfId="0" applyFont="1" applyBorder="1" applyAlignment="1">
      <alignment horizontal="center"/>
    </xf>
    <xf numFmtId="0" fontId="81" fillId="0" borderId="0" xfId="0" applyFont="1" applyBorder="1" applyAlignment="1">
      <alignment horizontal="center"/>
    </xf>
    <xf numFmtId="0" fontId="83" fillId="16" borderId="2" xfId="9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3" fillId="16" borderId="0" xfId="9" applyFont="1" applyBorder="1" applyAlignment="1">
      <alignment horizontal="center"/>
    </xf>
    <xf numFmtId="43" fontId="75" fillId="0" borderId="1" xfId="28" applyFont="1" applyBorder="1"/>
    <xf numFmtId="0" fontId="75" fillId="0" borderId="0" xfId="0" applyFont="1" applyProtection="1"/>
    <xf numFmtId="187" fontId="75" fillId="0" borderId="11" xfId="28" applyNumberFormat="1" applyFont="1" applyBorder="1"/>
    <xf numFmtId="187" fontId="75" fillId="0" borderId="12" xfId="28" applyNumberFormat="1" applyFont="1" applyBorder="1"/>
    <xf numFmtId="188" fontId="82" fillId="18" borderId="0" xfId="11" applyNumberFormat="1" applyFont="1" applyBorder="1"/>
    <xf numFmtId="189" fontId="75" fillId="0" borderId="2" xfId="28" applyNumberFormat="1" applyFont="1" applyBorder="1"/>
    <xf numFmtId="187" fontId="75" fillId="0" borderId="0" xfId="28" applyNumberFormat="1" applyFont="1" applyBorder="1"/>
    <xf numFmtId="187" fontId="83" fillId="16" borderId="2" xfId="9" applyNumberFormat="1" applyFont="1" applyBorder="1"/>
    <xf numFmtId="187" fontId="75" fillId="0" borderId="2" xfId="28" applyNumberFormat="1" applyFont="1" applyBorder="1"/>
    <xf numFmtId="187" fontId="83" fillId="16" borderId="0" xfId="9" applyNumberFormat="1" applyFont="1" applyBorder="1"/>
    <xf numFmtId="187" fontId="83" fillId="16" borderId="21" xfId="9" applyNumberFormat="1" applyFont="1" applyBorder="1"/>
    <xf numFmtId="188" fontId="75" fillId="0" borderId="0" xfId="0" applyNumberFormat="1" applyFont="1"/>
    <xf numFmtId="187" fontId="75" fillId="0" borderId="6" xfId="28" applyNumberFormat="1" applyFont="1" applyBorder="1"/>
    <xf numFmtId="187" fontId="75" fillId="0" borderId="7" xfId="28" applyNumberFormat="1" applyFont="1" applyBorder="1"/>
    <xf numFmtId="0" fontId="84" fillId="30" borderId="14" xfId="23" applyFont="1" applyBorder="1" applyAlignment="1">
      <alignment horizontal="center"/>
    </xf>
    <xf numFmtId="188" fontId="85" fillId="30" borderId="15" xfId="23" applyNumberFormat="1" applyFont="1" applyBorder="1"/>
    <xf numFmtId="188" fontId="85" fillId="30" borderId="16" xfId="23" applyNumberFormat="1" applyFont="1" applyBorder="1"/>
    <xf numFmtId="188" fontId="85" fillId="30" borderId="17" xfId="23" applyNumberFormat="1" applyFont="1" applyBorder="1"/>
    <xf numFmtId="189" fontId="85" fillId="30" borderId="14" xfId="23" applyNumberFormat="1" applyFont="1" applyBorder="1"/>
    <xf numFmtId="0" fontId="84" fillId="28" borderId="14" xfId="21" applyFont="1" applyBorder="1" applyAlignment="1">
      <alignment horizontal="center"/>
    </xf>
    <xf numFmtId="187" fontId="86" fillId="28" borderId="15" xfId="21" applyNumberFormat="1" applyFont="1" applyBorder="1"/>
    <xf numFmtId="187" fontId="86" fillId="28" borderId="16" xfId="21" applyNumberFormat="1" applyFont="1" applyBorder="1"/>
    <xf numFmtId="187" fontId="86" fillId="28" borderId="17" xfId="21" applyNumberFormat="1" applyFont="1" applyBorder="1"/>
    <xf numFmtId="189" fontId="86" fillId="28" borderId="14" xfId="21" applyNumberFormat="1" applyFont="1" applyBorder="1"/>
    <xf numFmtId="188" fontId="75" fillId="0" borderId="11" xfId="0" applyNumberFormat="1" applyFont="1" applyBorder="1"/>
    <xf numFmtId="188" fontId="75" fillId="0" borderId="12" xfId="0" applyNumberFormat="1" applyFont="1" applyBorder="1"/>
    <xf numFmtId="187" fontId="82" fillId="18" borderId="0" xfId="11" applyNumberFormat="1" applyFont="1" applyBorder="1"/>
    <xf numFmtId="187" fontId="75" fillId="0" borderId="0" xfId="0" applyNumberFormat="1" applyFont="1" applyProtection="1"/>
    <xf numFmtId="187" fontId="75" fillId="0" borderId="0" xfId="0" applyNumberFormat="1" applyFont="1"/>
    <xf numFmtId="187" fontId="75" fillId="0" borderId="11" xfId="28" applyNumberFormat="1" applyFont="1" applyFill="1" applyBorder="1"/>
    <xf numFmtId="187" fontId="75" fillId="0" borderId="12" xfId="28" applyNumberFormat="1" applyFont="1" applyFill="1" applyBorder="1"/>
    <xf numFmtId="10" fontId="75" fillId="0" borderId="0" xfId="42" applyNumberFormat="1" applyFont="1" applyProtection="1"/>
    <xf numFmtId="10" fontId="75" fillId="0" borderId="0" xfId="42" applyNumberFormat="1" applyFont="1"/>
    <xf numFmtId="37" fontId="75" fillId="0" borderId="0" xfId="0" applyNumberFormat="1" applyFont="1" applyAlignment="1" applyProtection="1">
      <alignment vertical="center"/>
    </xf>
    <xf numFmtId="37" fontId="84" fillId="30" borderId="18" xfId="23" applyNumberFormat="1" applyFont="1" applyBorder="1" applyAlignment="1" applyProtection="1">
      <alignment horizontal="center" vertical="center"/>
    </xf>
    <xf numFmtId="187" fontId="85" fillId="30" borderId="15" xfId="23" applyNumberFormat="1" applyFont="1" applyBorder="1"/>
    <xf numFmtId="187" fontId="85" fillId="30" borderId="22" xfId="23" applyNumberFormat="1" applyFont="1" applyBorder="1"/>
    <xf numFmtId="0" fontId="87" fillId="0" borderId="0" xfId="0" applyFont="1" applyAlignment="1" applyProtection="1">
      <alignment vertical="center"/>
    </xf>
    <xf numFmtId="37" fontId="84" fillId="28" borderId="18" xfId="21" applyNumberFormat="1" applyFont="1" applyBorder="1" applyAlignment="1" applyProtection="1">
      <alignment horizontal="center" vertical="center"/>
    </xf>
    <xf numFmtId="187" fontId="86" fillId="28" borderId="19" xfId="21" applyNumberFormat="1" applyFont="1" applyBorder="1" applyAlignment="1" applyProtection="1">
      <alignment vertical="center"/>
    </xf>
    <xf numFmtId="187" fontId="86" fillId="28" borderId="18" xfId="21" applyNumberFormat="1" applyFont="1" applyBorder="1" applyAlignment="1" applyProtection="1">
      <alignment vertical="center"/>
    </xf>
    <xf numFmtId="189" fontId="86" fillId="28" borderId="20" xfId="21" applyNumberFormat="1" applyFont="1" applyBorder="1" applyAlignment="1" applyProtection="1">
      <alignment vertical="center"/>
    </xf>
    <xf numFmtId="187" fontId="82" fillId="18" borderId="24" xfId="11" applyNumberFormat="1" applyFont="1" applyBorder="1"/>
    <xf numFmtId="187" fontId="75" fillId="0" borderId="1" xfId="28" applyNumberFormat="1" applyFont="1" applyBorder="1"/>
    <xf numFmtId="187" fontId="82" fillId="18" borderId="2" xfId="11" applyNumberFormat="1" applyFont="1" applyBorder="1"/>
    <xf numFmtId="187" fontId="82" fillId="18" borderId="7" xfId="11" applyNumberFormat="1" applyFont="1" applyBorder="1"/>
    <xf numFmtId="189" fontId="75" fillId="0" borderId="7" xfId="28" applyNumberFormat="1" applyFont="1" applyBorder="1"/>
    <xf numFmtId="187" fontId="85" fillId="30" borderId="16" xfId="23" applyNumberFormat="1" applyFont="1" applyBorder="1"/>
    <xf numFmtId="0" fontId="79" fillId="0" borderId="0" xfId="0" applyFont="1" applyAlignment="1">
      <alignment horizontal="left"/>
    </xf>
    <xf numFmtId="188" fontId="75" fillId="0" borderId="8" xfId="0" applyNumberFormat="1" applyFont="1" applyBorder="1"/>
    <xf numFmtId="188" fontId="75" fillId="0" borderId="13" xfId="0" applyNumberFormat="1" applyFont="1" applyBorder="1"/>
    <xf numFmtId="43" fontId="75" fillId="0" borderId="0" xfId="28" applyFont="1" applyAlignment="1">
      <alignment horizontal="right"/>
    </xf>
    <xf numFmtId="0" fontId="78" fillId="15" borderId="1" xfId="8" applyFont="1" applyBorder="1"/>
    <xf numFmtId="0" fontId="78" fillId="15" borderId="6" xfId="8" applyFont="1" applyBorder="1"/>
    <xf numFmtId="0" fontId="78" fillId="15" borderId="7" xfId="8" applyFont="1" applyBorder="1" applyAlignment="1">
      <alignment horizontal="center"/>
    </xf>
    <xf numFmtId="0" fontId="78" fillId="15" borderId="9" xfId="8" applyFont="1" applyBorder="1" applyAlignment="1">
      <alignment horizontal="center"/>
    </xf>
    <xf numFmtId="0" fontId="83" fillId="15" borderId="2" xfId="8" applyFont="1" applyBorder="1" applyAlignment="1">
      <alignment horizontal="center"/>
    </xf>
    <xf numFmtId="0" fontId="83" fillId="15" borderId="0" xfId="8" applyFont="1" applyBorder="1" applyAlignment="1">
      <alignment horizontal="center"/>
    </xf>
    <xf numFmtId="0" fontId="75" fillId="0" borderId="0" xfId="0" applyFont="1" applyFill="1" applyBorder="1"/>
    <xf numFmtId="0" fontId="79" fillId="0" borderId="0" xfId="0" applyFont="1" applyFill="1" applyBorder="1"/>
    <xf numFmtId="43" fontId="75" fillId="0" borderId="0" xfId="28" applyFont="1" applyFill="1" applyBorder="1"/>
    <xf numFmtId="187" fontId="83" fillId="15" borderId="2" xfId="8" applyNumberFormat="1" applyFont="1" applyBorder="1"/>
    <xf numFmtId="187" fontId="83" fillId="15" borderId="0" xfId="8" applyNumberFormat="1" applyFont="1" applyBorder="1"/>
    <xf numFmtId="187" fontId="83" fillId="15" borderId="21" xfId="8" applyNumberFormat="1" applyFont="1" applyBorder="1"/>
    <xf numFmtId="0" fontId="84" fillId="27" borderId="14" xfId="20" applyFont="1" applyBorder="1" applyAlignment="1">
      <alignment horizontal="center"/>
    </xf>
    <xf numFmtId="187" fontId="86" fillId="27" borderId="15" xfId="20" applyNumberFormat="1" applyFont="1" applyBorder="1"/>
    <xf numFmtId="187" fontId="86" fillId="27" borderId="16" xfId="20" applyNumberFormat="1" applyFont="1" applyBorder="1"/>
    <xf numFmtId="187" fontId="86" fillId="27" borderId="17" xfId="20" applyNumberFormat="1" applyFont="1" applyBorder="1"/>
    <xf numFmtId="189" fontId="86" fillId="27" borderId="14" xfId="20" applyNumberFormat="1" applyFont="1" applyBorder="1"/>
    <xf numFmtId="37" fontId="84" fillId="27" borderId="18" xfId="20" applyNumberFormat="1" applyFont="1" applyBorder="1" applyAlignment="1" applyProtection="1">
      <alignment horizontal="center" vertical="center"/>
    </xf>
    <xf numFmtId="187" fontId="86" fillId="27" borderId="19" xfId="20" applyNumberFormat="1" applyFont="1" applyBorder="1" applyAlignment="1" applyProtection="1">
      <alignment vertical="center"/>
    </xf>
    <xf numFmtId="187" fontId="86" fillId="27" borderId="18" xfId="20" applyNumberFormat="1" applyFont="1" applyBorder="1" applyAlignment="1" applyProtection="1">
      <alignment vertical="center"/>
    </xf>
    <xf numFmtId="189" fontId="86" fillId="27" borderId="20" xfId="20" applyNumberFormat="1" applyFont="1" applyBorder="1" applyAlignment="1" applyProtection="1">
      <alignment vertical="center"/>
    </xf>
    <xf numFmtId="0" fontId="75" fillId="0" borderId="0" xfId="0" applyFont="1" applyBorder="1"/>
    <xf numFmtId="0" fontId="75" fillId="0" borderId="0" xfId="0" applyFont="1" applyAlignment="1">
      <alignment vertical="center"/>
    </xf>
    <xf numFmtId="0" fontId="79" fillId="0" borderId="0" xfId="0" applyFont="1" applyFill="1" applyBorder="1" applyAlignment="1">
      <alignment vertical="center"/>
    </xf>
    <xf numFmtId="0" fontId="75" fillId="0" borderId="0" xfId="0" applyFont="1" applyFill="1" applyBorder="1" applyAlignment="1">
      <alignment vertical="center"/>
    </xf>
    <xf numFmtId="0" fontId="88" fillId="0" borderId="0" xfId="0" applyFont="1" applyFill="1" applyBorder="1" applyAlignment="1">
      <alignment vertical="center"/>
    </xf>
    <xf numFmtId="0" fontId="89" fillId="0" borderId="0" xfId="0" applyFont="1" applyFill="1" applyBorder="1" applyAlignment="1">
      <alignment vertical="center"/>
    </xf>
    <xf numFmtId="43" fontId="75" fillId="2" borderId="0" xfId="28" applyFont="1" applyFill="1"/>
    <xf numFmtId="0" fontId="79" fillId="0" borderId="0" xfId="0" applyFont="1" applyFill="1" applyBorder="1" applyAlignment="1">
      <alignment horizontal="center"/>
    </xf>
    <xf numFmtId="187" fontId="75" fillId="0" borderId="0" xfId="28" applyNumberFormat="1" applyFont="1" applyFill="1" applyBorder="1"/>
    <xf numFmtId="187" fontId="79" fillId="0" borderId="0" xfId="28" applyNumberFormat="1" applyFont="1" applyFill="1" applyBorder="1"/>
    <xf numFmtId="189" fontId="75" fillId="0" borderId="0" xfId="28" applyNumberFormat="1" applyFont="1" applyFill="1" applyBorder="1"/>
    <xf numFmtId="43" fontId="89" fillId="0" borderId="0" xfId="28" applyFont="1" applyFill="1" applyBorder="1" applyAlignment="1">
      <alignment vertical="center"/>
    </xf>
    <xf numFmtId="0" fontId="78" fillId="14" borderId="1" xfId="7" applyFont="1" applyBorder="1"/>
    <xf numFmtId="0" fontId="78" fillId="14" borderId="6" xfId="7" applyFont="1" applyBorder="1"/>
    <xf numFmtId="0" fontId="78" fillId="14" borderId="7" xfId="7" applyFont="1" applyBorder="1" applyAlignment="1">
      <alignment horizontal="center"/>
    </xf>
    <xf numFmtId="0" fontId="78" fillId="14" borderId="9" xfId="7" applyFont="1" applyBorder="1" applyAlignment="1">
      <alignment horizontal="center"/>
    </xf>
    <xf numFmtId="0" fontId="83" fillId="14" borderId="2" xfId="7" applyFont="1" applyBorder="1" applyAlignment="1">
      <alignment horizontal="center"/>
    </xf>
    <xf numFmtId="0" fontId="83" fillId="14" borderId="0" xfId="7" applyFont="1" applyBorder="1" applyAlignment="1">
      <alignment horizontal="center"/>
    </xf>
    <xf numFmtId="187" fontId="75" fillId="0" borderId="11" xfId="28" applyNumberFormat="1" applyFont="1" applyBorder="1" applyAlignment="1">
      <alignment horizontal="center"/>
    </xf>
    <xf numFmtId="187" fontId="75" fillId="0" borderId="0" xfId="28" applyNumberFormat="1" applyFont="1" applyBorder="1" applyAlignment="1">
      <alignment horizontal="center"/>
    </xf>
    <xf numFmtId="187" fontId="83" fillId="14" borderId="2" xfId="7" applyNumberFormat="1" applyFont="1" applyBorder="1"/>
    <xf numFmtId="187" fontId="83" fillId="14" borderId="0" xfId="7" applyNumberFormat="1" applyFont="1" applyBorder="1"/>
    <xf numFmtId="187" fontId="83" fillId="14" borderId="21" xfId="7" applyNumberFormat="1" applyFont="1" applyBorder="1" applyAlignment="1">
      <alignment vertical="center"/>
    </xf>
    <xf numFmtId="0" fontId="84" fillId="26" borderId="14" xfId="19" applyFont="1" applyBorder="1" applyAlignment="1">
      <alignment horizontal="center"/>
    </xf>
    <xf numFmtId="187" fontId="86" fillId="26" borderId="15" xfId="19" applyNumberFormat="1" applyFont="1" applyBorder="1"/>
    <xf numFmtId="187" fontId="86" fillId="26" borderId="16" xfId="19" applyNumberFormat="1" applyFont="1" applyBorder="1"/>
    <xf numFmtId="187" fontId="86" fillId="26" borderId="17" xfId="19" applyNumberFormat="1" applyFont="1" applyBorder="1"/>
    <xf numFmtId="189" fontId="86" fillId="26" borderId="14" xfId="19" applyNumberFormat="1" applyFont="1" applyBorder="1"/>
    <xf numFmtId="187" fontId="83" fillId="14" borderId="2" xfId="7" applyNumberFormat="1" applyFont="1" applyBorder="1" applyAlignment="1">
      <alignment horizontal="center"/>
    </xf>
    <xf numFmtId="187" fontId="83" fillId="14" borderId="21" xfId="7" applyNumberFormat="1" applyFont="1" applyBorder="1"/>
    <xf numFmtId="37" fontId="84" fillId="26" borderId="18" xfId="19" applyNumberFormat="1" applyFont="1" applyBorder="1" applyAlignment="1" applyProtection="1">
      <alignment horizontal="center" vertical="center"/>
    </xf>
    <xf numFmtId="187" fontId="86" fillId="26" borderId="19" xfId="19" applyNumberFormat="1" applyFont="1" applyBorder="1" applyAlignment="1" applyProtection="1">
      <alignment vertical="center"/>
    </xf>
    <xf numFmtId="187" fontId="86" fillId="26" borderId="18" xfId="19" applyNumberFormat="1" applyFont="1" applyBorder="1" applyAlignment="1" applyProtection="1">
      <alignment vertical="center"/>
    </xf>
    <xf numFmtId="189" fontId="86" fillId="26" borderId="20" xfId="19" applyNumberFormat="1" applyFont="1" applyBorder="1" applyAlignment="1" applyProtection="1">
      <alignment vertical="center"/>
    </xf>
    <xf numFmtId="43" fontId="75" fillId="0" borderId="0" xfId="28" applyFont="1" applyFill="1" applyBorder="1" applyAlignment="1">
      <alignment vertical="center"/>
    </xf>
    <xf numFmtId="0" fontId="79" fillId="0" borderId="2" xfId="0" applyFont="1" applyBorder="1" applyAlignment="1">
      <alignment horizontal="center" vertical="center"/>
    </xf>
    <xf numFmtId="187" fontId="75" fillId="0" borderId="11" xfId="28" applyNumberFormat="1" applyFont="1" applyBorder="1" applyAlignment="1">
      <alignment vertical="center"/>
    </xf>
    <xf numFmtId="187" fontId="75" fillId="0" borderId="0" xfId="28" applyNumberFormat="1" applyFont="1" applyBorder="1" applyAlignment="1">
      <alignment vertical="center"/>
    </xf>
    <xf numFmtId="187" fontId="75" fillId="0" borderId="1" xfId="28" applyNumberFormat="1" applyFont="1" applyBorder="1" applyAlignment="1">
      <alignment vertical="center"/>
    </xf>
    <xf numFmtId="187" fontId="83" fillId="14" borderId="0" xfId="7" applyNumberFormat="1" applyFont="1" applyBorder="1" applyAlignment="1">
      <alignment vertical="center"/>
    </xf>
    <xf numFmtId="189" fontId="75" fillId="0" borderId="2" xfId="28" applyNumberFormat="1" applyFont="1" applyBorder="1" applyAlignment="1">
      <alignment vertical="center"/>
    </xf>
    <xf numFmtId="187" fontId="75" fillId="0" borderId="2" xfId="28" applyNumberFormat="1" applyFont="1" applyBorder="1" applyAlignment="1">
      <alignment vertical="center"/>
    </xf>
    <xf numFmtId="187" fontId="75" fillId="0" borderId="7" xfId="28" applyNumberFormat="1" applyFont="1" applyBorder="1" applyAlignment="1">
      <alignment vertical="center"/>
    </xf>
    <xf numFmtId="187" fontId="86" fillId="26" borderId="14" xfId="19" applyNumberFormat="1" applyFont="1" applyBorder="1"/>
    <xf numFmtId="0" fontId="90" fillId="0" borderId="0" xfId="0" applyFont="1"/>
    <xf numFmtId="0" fontId="91" fillId="0" borderId="0" xfId="0" applyFont="1"/>
    <xf numFmtId="189" fontId="91" fillId="0" borderId="0" xfId="28" applyNumberFormat="1" applyFont="1"/>
    <xf numFmtId="0" fontId="94" fillId="0" borderId="0" xfId="0" applyFont="1"/>
    <xf numFmtId="43" fontId="90" fillId="0" borderId="0" xfId="28" applyFont="1"/>
    <xf numFmtId="0" fontId="94" fillId="0" borderId="1" xfId="0" applyFont="1" applyBorder="1" applyAlignment="1">
      <alignment horizontal="center"/>
    </xf>
    <xf numFmtId="43" fontId="94" fillId="0" borderId="5" xfId="28" applyFont="1" applyBorder="1" applyAlignment="1">
      <alignment horizontal="center"/>
    </xf>
    <xf numFmtId="0" fontId="94" fillId="0" borderId="2" xfId="0" applyFont="1" applyBorder="1" applyAlignment="1">
      <alignment horizontal="center"/>
    </xf>
    <xf numFmtId="0" fontId="94" fillId="0" borderId="3" xfId="0" applyFont="1" applyBorder="1"/>
    <xf numFmtId="0" fontId="94" fillId="0" borderId="4" xfId="0" applyFont="1" applyBorder="1"/>
    <xf numFmtId="0" fontId="93" fillId="18" borderId="5" xfId="11" applyFont="1" applyBorder="1"/>
    <xf numFmtId="43" fontId="94" fillId="0" borderId="6" xfId="28" applyFont="1" applyBorder="1" applyAlignment="1">
      <alignment horizontal="center"/>
    </xf>
    <xf numFmtId="0" fontId="94" fillId="0" borderId="0" xfId="0" applyFont="1" applyBorder="1"/>
    <xf numFmtId="0" fontId="93" fillId="16" borderId="1" xfId="9" applyFont="1" applyBorder="1"/>
    <xf numFmtId="0" fontId="94" fillId="0" borderId="1" xfId="0" applyFont="1" applyBorder="1"/>
    <xf numFmtId="0" fontId="94" fillId="0" borderId="7" xfId="0" applyFont="1" applyBorder="1" applyAlignment="1">
      <alignment horizontal="center"/>
    </xf>
    <xf numFmtId="0" fontId="94" fillId="0" borderId="8" xfId="0" applyFont="1" applyBorder="1" applyAlignment="1">
      <alignment horizontal="center"/>
    </xf>
    <xf numFmtId="0" fontId="94" fillId="0" borderId="13" xfId="0" applyFont="1" applyBorder="1" applyAlignment="1">
      <alignment horizontal="center"/>
    </xf>
    <xf numFmtId="0" fontId="93" fillId="18" borderId="9" xfId="11" applyFont="1" applyBorder="1" applyAlignment="1">
      <alignment horizontal="center"/>
    </xf>
    <xf numFmtId="43" fontId="94" fillId="0" borderId="9" xfId="28" applyFont="1" applyBorder="1"/>
    <xf numFmtId="0" fontId="95" fillId="0" borderId="8" xfId="0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0" fontId="93" fillId="16" borderId="7" xfId="9" applyFont="1" applyBorder="1" applyAlignment="1">
      <alignment horizontal="center"/>
    </xf>
    <xf numFmtId="0" fontId="95" fillId="0" borderId="7" xfId="0" applyFont="1" applyBorder="1" applyAlignment="1">
      <alignment horizontal="center"/>
    </xf>
    <xf numFmtId="0" fontId="90" fillId="0" borderId="11" xfId="0" applyFont="1" applyBorder="1" applyAlignment="1">
      <alignment horizontal="center"/>
    </xf>
    <xf numFmtId="0" fontId="96" fillId="0" borderId="12" xfId="0" applyFont="1" applyBorder="1" applyAlignment="1">
      <alignment horizontal="center"/>
    </xf>
    <xf numFmtId="0" fontId="97" fillId="18" borderId="6" xfId="11" applyFont="1" applyBorder="1" applyAlignment="1">
      <alignment horizontal="center"/>
    </xf>
    <xf numFmtId="43" fontId="90" fillId="0" borderId="6" xfId="28" applyFont="1" applyBorder="1"/>
    <xf numFmtId="0" fontId="96" fillId="0" borderId="11" xfId="0" applyFont="1" applyBorder="1" applyAlignment="1">
      <alignment horizontal="center"/>
    </xf>
    <xf numFmtId="0" fontId="96" fillId="0" borderId="0" xfId="0" applyFont="1" applyBorder="1" applyAlignment="1">
      <alignment horizontal="center"/>
    </xf>
    <xf numFmtId="0" fontId="98" fillId="16" borderId="2" xfId="9" applyFont="1" applyBorder="1" applyAlignment="1">
      <alignment horizontal="center"/>
    </xf>
    <xf numFmtId="0" fontId="96" fillId="0" borderId="2" xfId="0" applyFont="1" applyBorder="1" applyAlignment="1">
      <alignment horizontal="center"/>
    </xf>
    <xf numFmtId="0" fontId="98" fillId="16" borderId="0" xfId="9" applyFont="1" applyBorder="1" applyAlignment="1">
      <alignment horizontal="center"/>
    </xf>
    <xf numFmtId="43" fontId="90" fillId="0" borderId="1" xfId="28" applyFont="1" applyBorder="1"/>
    <xf numFmtId="0" fontId="90" fillId="0" borderId="0" xfId="0" applyFont="1" applyProtection="1"/>
    <xf numFmtId="187" fontId="90" fillId="0" borderId="11" xfId="28" applyNumberFormat="1" applyFont="1" applyBorder="1"/>
    <xf numFmtId="187" fontId="90" fillId="0" borderId="12" xfId="28" applyNumberFormat="1" applyFont="1" applyBorder="1"/>
    <xf numFmtId="188" fontId="97" fillId="18" borderId="0" xfId="11" applyNumberFormat="1" applyFont="1" applyBorder="1"/>
    <xf numFmtId="189" fontId="90" fillId="0" borderId="2" xfId="28" applyNumberFormat="1" applyFont="1" applyBorder="1"/>
    <xf numFmtId="187" fontId="90" fillId="0" borderId="0" xfId="28" applyNumberFormat="1" applyFont="1" applyBorder="1"/>
    <xf numFmtId="187" fontId="98" fillId="16" borderId="2" xfId="9" applyNumberFormat="1" applyFont="1" applyBorder="1"/>
    <xf numFmtId="187" fontId="90" fillId="0" borderId="2" xfId="28" applyNumberFormat="1" applyFont="1" applyBorder="1"/>
    <xf numFmtId="187" fontId="98" fillId="16" borderId="0" xfId="9" applyNumberFormat="1" applyFont="1" applyBorder="1"/>
    <xf numFmtId="187" fontId="98" fillId="16" borderId="21" xfId="9" applyNumberFormat="1" applyFont="1" applyBorder="1"/>
    <xf numFmtId="188" fontId="90" fillId="0" borderId="0" xfId="0" applyNumberFormat="1" applyFont="1"/>
    <xf numFmtId="187" fontId="90" fillId="0" borderId="6" xfId="28" applyNumberFormat="1" applyFont="1" applyBorder="1"/>
    <xf numFmtId="187" fontId="90" fillId="0" borderId="7" xfId="28" applyNumberFormat="1" applyFont="1" applyBorder="1"/>
    <xf numFmtId="0" fontId="99" fillId="30" borderId="14" xfId="23" applyFont="1" applyBorder="1" applyAlignment="1">
      <alignment horizontal="center"/>
    </xf>
    <xf numFmtId="188" fontId="100" fillId="30" borderId="15" xfId="23" applyNumberFormat="1" applyFont="1" applyBorder="1"/>
    <xf numFmtId="188" fontId="100" fillId="30" borderId="16" xfId="23" applyNumberFormat="1" applyFont="1" applyBorder="1"/>
    <xf numFmtId="188" fontId="100" fillId="30" borderId="17" xfId="23" applyNumberFormat="1" applyFont="1" applyBorder="1"/>
    <xf numFmtId="189" fontId="100" fillId="30" borderId="14" xfId="23" applyNumberFormat="1" applyFont="1" applyBorder="1"/>
    <xf numFmtId="0" fontId="99" fillId="28" borderId="14" xfId="21" applyFont="1" applyBorder="1" applyAlignment="1">
      <alignment horizontal="center"/>
    </xf>
    <xf numFmtId="187" fontId="101" fillId="28" borderId="15" xfId="21" applyNumberFormat="1" applyFont="1" applyBorder="1"/>
    <xf numFmtId="187" fontId="101" fillId="28" borderId="16" xfId="21" applyNumberFormat="1" applyFont="1" applyBorder="1"/>
    <xf numFmtId="187" fontId="101" fillId="28" borderId="17" xfId="21" applyNumberFormat="1" applyFont="1" applyBorder="1"/>
    <xf numFmtId="189" fontId="101" fillId="28" borderId="14" xfId="21" applyNumberFormat="1" applyFont="1" applyBorder="1"/>
    <xf numFmtId="188" fontId="90" fillId="0" borderId="11" xfId="0" applyNumberFormat="1" applyFont="1" applyBorder="1"/>
    <xf numFmtId="188" fontId="90" fillId="0" borderId="12" xfId="0" applyNumberFormat="1" applyFont="1" applyBorder="1"/>
    <xf numFmtId="187" fontId="97" fillId="18" borderId="0" xfId="11" applyNumberFormat="1" applyFont="1" applyBorder="1"/>
    <xf numFmtId="187" fontId="90" fillId="0" borderId="0" xfId="0" applyNumberFormat="1" applyFont="1" applyProtection="1"/>
    <xf numFmtId="187" fontId="90" fillId="0" borderId="0" xfId="0" applyNumberFormat="1" applyFont="1"/>
    <xf numFmtId="187" fontId="90" fillId="0" borderId="11" xfId="28" applyNumberFormat="1" applyFont="1" applyFill="1" applyBorder="1"/>
    <xf numFmtId="187" fontId="90" fillId="0" borderId="12" xfId="28" applyNumberFormat="1" applyFont="1" applyFill="1" applyBorder="1"/>
    <xf numFmtId="10" fontId="90" fillId="0" borderId="0" xfId="42" applyNumberFormat="1" applyFont="1" applyProtection="1"/>
    <xf numFmtId="10" fontId="90" fillId="0" borderId="0" xfId="42" applyNumberFormat="1" applyFont="1"/>
    <xf numFmtId="37" fontId="90" fillId="0" borderId="0" xfId="0" applyNumberFormat="1" applyFont="1" applyAlignment="1" applyProtection="1">
      <alignment vertical="center"/>
    </xf>
    <xf numFmtId="37" fontId="99" fillId="30" borderId="18" xfId="23" applyNumberFormat="1" applyFont="1" applyBorder="1" applyAlignment="1" applyProtection="1">
      <alignment horizontal="center" vertical="center"/>
    </xf>
    <xf numFmtId="187" fontId="100" fillId="30" borderId="15" xfId="23" applyNumberFormat="1" applyFont="1" applyBorder="1"/>
    <xf numFmtId="187" fontId="100" fillId="30" borderId="22" xfId="23" applyNumberFormat="1" applyFont="1" applyBorder="1"/>
    <xf numFmtId="0" fontId="102" fillId="0" borderId="0" xfId="0" applyFont="1" applyAlignment="1" applyProtection="1">
      <alignment vertical="center"/>
    </xf>
    <xf numFmtId="37" fontId="99" fillId="28" borderId="18" xfId="21" applyNumberFormat="1" applyFont="1" applyBorder="1" applyAlignment="1" applyProtection="1">
      <alignment horizontal="center" vertical="center"/>
    </xf>
    <xf numFmtId="187" fontId="101" fillId="28" borderId="18" xfId="21" applyNumberFormat="1" applyFont="1" applyBorder="1" applyAlignment="1" applyProtection="1">
      <alignment vertical="center"/>
    </xf>
    <xf numFmtId="189" fontId="101" fillId="28" borderId="20" xfId="21" applyNumberFormat="1" applyFont="1" applyBorder="1" applyAlignment="1" applyProtection="1">
      <alignment vertical="center"/>
    </xf>
    <xf numFmtId="187" fontId="97" fillId="18" borderId="24" xfId="11" applyNumberFormat="1" applyFont="1" applyBorder="1"/>
    <xf numFmtId="187" fontId="90" fillId="0" borderId="1" xfId="28" applyNumberFormat="1" applyFont="1" applyBorder="1"/>
    <xf numFmtId="187" fontId="97" fillId="18" borderId="2" xfId="11" applyNumberFormat="1" applyFont="1" applyBorder="1"/>
    <xf numFmtId="187" fontId="97" fillId="18" borderId="7" xfId="11" applyNumberFormat="1" applyFont="1" applyBorder="1"/>
    <xf numFmtId="189" fontId="90" fillId="0" borderId="7" xfId="28" applyNumberFormat="1" applyFont="1" applyBorder="1"/>
    <xf numFmtId="187" fontId="100" fillId="30" borderId="16" xfId="23" applyNumberFormat="1" applyFont="1" applyBorder="1"/>
    <xf numFmtId="0" fontId="94" fillId="0" borderId="0" xfId="0" applyFont="1" applyAlignment="1">
      <alignment horizontal="left"/>
    </xf>
    <xf numFmtId="188" fontId="90" fillId="0" borderId="8" xfId="0" applyNumberFormat="1" applyFont="1" applyBorder="1"/>
    <xf numFmtId="188" fontId="90" fillId="0" borderId="13" xfId="0" applyNumberFormat="1" applyFont="1" applyBorder="1"/>
    <xf numFmtId="43" fontId="90" fillId="0" borderId="0" xfId="28" applyFont="1" applyAlignment="1">
      <alignment horizontal="right"/>
    </xf>
    <xf numFmtId="0" fontId="93" fillId="15" borderId="1" xfId="8" applyFont="1" applyBorder="1"/>
    <xf numFmtId="0" fontId="93" fillId="15" borderId="6" xfId="8" applyFont="1" applyBorder="1"/>
    <xf numFmtId="0" fontId="93" fillId="15" borderId="7" xfId="8" applyFont="1" applyBorder="1" applyAlignment="1">
      <alignment horizontal="center"/>
    </xf>
    <xf numFmtId="0" fontId="93" fillId="15" borderId="9" xfId="8" applyFont="1" applyBorder="1" applyAlignment="1">
      <alignment horizontal="center"/>
    </xf>
    <xf numFmtId="0" fontId="98" fillId="15" borderId="2" xfId="8" applyFont="1" applyBorder="1" applyAlignment="1">
      <alignment horizontal="center"/>
    </xf>
    <xf numFmtId="0" fontId="98" fillId="15" borderId="0" xfId="8" applyFont="1" applyBorder="1" applyAlignment="1">
      <alignment horizontal="center"/>
    </xf>
    <xf numFmtId="0" fontId="90" fillId="0" borderId="0" xfId="0" applyFont="1" applyFill="1" applyBorder="1"/>
    <xf numFmtId="0" fontId="94" fillId="0" borderId="0" xfId="0" applyFont="1" applyFill="1" applyBorder="1"/>
    <xf numFmtId="43" fontId="90" fillId="0" borderId="0" xfId="28" applyFont="1" applyFill="1" applyBorder="1"/>
    <xf numFmtId="187" fontId="98" fillId="15" borderId="2" xfId="8" applyNumberFormat="1" applyFont="1" applyBorder="1"/>
    <xf numFmtId="187" fontId="98" fillId="15" borderId="0" xfId="8" applyNumberFormat="1" applyFont="1" applyBorder="1"/>
    <xf numFmtId="187" fontId="98" fillId="15" borderId="21" xfId="8" applyNumberFormat="1" applyFont="1" applyBorder="1"/>
    <xf numFmtId="0" fontId="99" fillId="27" borderId="14" xfId="20" applyFont="1" applyBorder="1" applyAlignment="1">
      <alignment horizontal="center"/>
    </xf>
    <xf numFmtId="187" fontId="101" fillId="27" borderId="15" xfId="20" applyNumberFormat="1" applyFont="1" applyBorder="1"/>
    <xf numFmtId="187" fontId="101" fillId="27" borderId="16" xfId="20" applyNumberFormat="1" applyFont="1" applyBorder="1"/>
    <xf numFmtId="187" fontId="101" fillId="27" borderId="17" xfId="20" applyNumberFormat="1" applyFont="1" applyBorder="1"/>
    <xf numFmtId="189" fontId="101" fillId="27" borderId="14" xfId="20" applyNumberFormat="1" applyFont="1" applyBorder="1"/>
    <xf numFmtId="37" fontId="99" fillId="27" borderId="18" xfId="20" applyNumberFormat="1" applyFont="1" applyBorder="1" applyAlignment="1" applyProtection="1">
      <alignment horizontal="center" vertical="center"/>
    </xf>
    <xf numFmtId="187" fontId="101" fillId="27" borderId="19" xfId="20" applyNumberFormat="1" applyFont="1" applyBorder="1" applyAlignment="1" applyProtection="1">
      <alignment vertical="center"/>
    </xf>
    <xf numFmtId="187" fontId="101" fillId="27" borderId="18" xfId="20" applyNumberFormat="1" applyFont="1" applyBorder="1" applyAlignment="1" applyProtection="1">
      <alignment vertical="center"/>
    </xf>
    <xf numFmtId="189" fontId="101" fillId="27" borderId="20" xfId="20" applyNumberFormat="1" applyFont="1" applyBorder="1" applyAlignment="1" applyProtection="1">
      <alignment vertical="center"/>
    </xf>
    <xf numFmtId="0" fontId="90" fillId="0" borderId="0" xfId="0" applyFont="1" applyBorder="1"/>
    <xf numFmtId="0" fontId="90" fillId="0" borderId="0" xfId="0" applyFont="1" applyAlignment="1">
      <alignment vertical="center"/>
    </xf>
    <xf numFmtId="0" fontId="94" fillId="0" borderId="0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103" fillId="0" borderId="0" xfId="0" applyFont="1" applyFill="1" applyBorder="1" applyAlignment="1">
      <alignment vertical="center"/>
    </xf>
    <xf numFmtId="0" fontId="104" fillId="0" borderId="0" xfId="0" applyFont="1" applyFill="1" applyBorder="1" applyAlignment="1">
      <alignment vertical="center"/>
    </xf>
    <xf numFmtId="43" fontId="90" fillId="2" borderId="0" xfId="28" applyFont="1" applyFill="1"/>
    <xf numFmtId="0" fontId="94" fillId="0" borderId="0" xfId="0" applyFont="1" applyFill="1" applyBorder="1" applyAlignment="1">
      <alignment horizontal="center"/>
    </xf>
    <xf numFmtId="187" fontId="90" fillId="0" borderId="0" xfId="28" applyNumberFormat="1" applyFont="1" applyFill="1" applyBorder="1"/>
    <xf numFmtId="187" fontId="94" fillId="0" borderId="0" xfId="28" applyNumberFormat="1" applyFont="1" applyFill="1" applyBorder="1"/>
    <xf numFmtId="189" fontId="90" fillId="0" borderId="0" xfId="28" applyNumberFormat="1" applyFont="1" applyFill="1" applyBorder="1"/>
    <xf numFmtId="43" fontId="104" fillId="0" borderId="0" xfId="28" applyFont="1" applyFill="1" applyBorder="1" applyAlignment="1">
      <alignment vertical="center"/>
    </xf>
    <xf numFmtId="0" fontId="93" fillId="14" borderId="1" xfId="7" applyFont="1" applyBorder="1"/>
    <xf numFmtId="0" fontId="93" fillId="14" borderId="6" xfId="7" applyFont="1" applyBorder="1"/>
    <xf numFmtId="0" fontId="93" fillId="14" borderId="7" xfId="7" applyFont="1" applyBorder="1" applyAlignment="1">
      <alignment horizontal="center"/>
    </xf>
    <xf numFmtId="0" fontId="93" fillId="14" borderId="9" xfId="7" applyFont="1" applyBorder="1" applyAlignment="1">
      <alignment horizontal="center"/>
    </xf>
    <xf numFmtId="0" fontId="98" fillId="14" borderId="2" xfId="7" applyFont="1" applyBorder="1" applyAlignment="1">
      <alignment horizontal="center"/>
    </xf>
    <xf numFmtId="0" fontId="98" fillId="14" borderId="0" xfId="7" applyFont="1" applyBorder="1" applyAlignment="1">
      <alignment horizontal="center"/>
    </xf>
    <xf numFmtId="187" fontId="90" fillId="0" borderId="11" xfId="28" applyNumberFormat="1" applyFont="1" applyBorder="1" applyAlignment="1">
      <alignment vertical="center"/>
    </xf>
    <xf numFmtId="187" fontId="90" fillId="0" borderId="0" xfId="28" applyNumberFormat="1" applyFont="1" applyBorder="1" applyAlignment="1">
      <alignment vertical="center"/>
    </xf>
    <xf numFmtId="187" fontId="98" fillId="14" borderId="2" xfId="7" applyNumberFormat="1" applyFont="1" applyBorder="1"/>
    <xf numFmtId="187" fontId="90" fillId="0" borderId="2" xfId="28" applyNumberFormat="1" applyFont="1" applyBorder="1" applyAlignment="1">
      <alignment vertical="center"/>
    </xf>
    <xf numFmtId="187" fontId="98" fillId="14" borderId="0" xfId="7" applyNumberFormat="1" applyFont="1" applyBorder="1"/>
    <xf numFmtId="187" fontId="98" fillId="14" borderId="21" xfId="7" applyNumberFormat="1" applyFont="1" applyBorder="1" applyAlignment="1">
      <alignment vertical="center"/>
    </xf>
    <xf numFmtId="187" fontId="90" fillId="0" borderId="7" xfId="28" applyNumberFormat="1" applyFont="1" applyBorder="1" applyAlignment="1">
      <alignment vertical="center"/>
    </xf>
    <xf numFmtId="0" fontId="99" fillId="26" borderId="14" xfId="19" applyFont="1" applyBorder="1" applyAlignment="1">
      <alignment horizontal="center"/>
    </xf>
    <xf numFmtId="187" fontId="101" fillId="26" borderId="15" xfId="19" applyNumberFormat="1" applyFont="1" applyBorder="1"/>
    <xf numFmtId="187" fontId="101" fillId="26" borderId="16" xfId="19" applyNumberFormat="1" applyFont="1" applyBorder="1"/>
    <xf numFmtId="187" fontId="101" fillId="26" borderId="17" xfId="19" applyNumberFormat="1" applyFont="1" applyBorder="1"/>
    <xf numFmtId="189" fontId="101" fillId="26" borderId="14" xfId="19" applyNumberFormat="1" applyFont="1" applyBorder="1"/>
    <xf numFmtId="187" fontId="90" fillId="0" borderId="11" xfId="28" applyNumberFormat="1" applyFont="1" applyBorder="1" applyAlignment="1">
      <alignment horizontal="center"/>
    </xf>
    <xf numFmtId="187" fontId="90" fillId="0" borderId="0" xfId="28" applyNumberFormat="1" applyFont="1" applyBorder="1" applyAlignment="1">
      <alignment horizontal="center"/>
    </xf>
    <xf numFmtId="187" fontId="98" fillId="14" borderId="2" xfId="7" applyNumberFormat="1" applyFont="1" applyBorder="1" applyAlignment="1">
      <alignment horizontal="center"/>
    </xf>
    <xf numFmtId="187" fontId="98" fillId="14" borderId="21" xfId="7" applyNumberFormat="1" applyFont="1" applyBorder="1"/>
    <xf numFmtId="37" fontId="99" fillId="26" borderId="18" xfId="19" applyNumberFormat="1" applyFont="1" applyBorder="1" applyAlignment="1" applyProtection="1">
      <alignment horizontal="center" vertical="center"/>
    </xf>
    <xf numFmtId="187" fontId="101" fillId="26" borderId="19" xfId="19" applyNumberFormat="1" applyFont="1" applyBorder="1" applyAlignment="1" applyProtection="1">
      <alignment vertical="center"/>
    </xf>
    <xf numFmtId="187" fontId="101" fillId="26" borderId="18" xfId="19" applyNumberFormat="1" applyFont="1" applyBorder="1" applyAlignment="1" applyProtection="1">
      <alignment vertical="center"/>
    </xf>
    <xf numFmtId="43" fontId="90" fillId="0" borderId="0" xfId="28" applyFont="1" applyFill="1" applyBorder="1" applyAlignment="1">
      <alignment vertical="center"/>
    </xf>
    <xf numFmtId="0" fontId="94" fillId="0" borderId="2" xfId="0" applyFont="1" applyBorder="1" applyAlignment="1">
      <alignment horizontal="center" vertical="center"/>
    </xf>
    <xf numFmtId="187" fontId="90" fillId="0" borderId="1" xfId="28" applyNumberFormat="1" applyFont="1" applyBorder="1" applyAlignment="1">
      <alignment vertical="center"/>
    </xf>
    <xf numFmtId="187" fontId="98" fillId="14" borderId="0" xfId="7" applyNumberFormat="1" applyFont="1" applyBorder="1" applyAlignment="1">
      <alignment vertical="center"/>
    </xf>
    <xf numFmtId="189" fontId="90" fillId="0" borderId="2" xfId="28" applyNumberFormat="1" applyFont="1" applyBorder="1" applyAlignment="1">
      <alignment vertical="center"/>
    </xf>
    <xf numFmtId="187" fontId="101" fillId="26" borderId="14" xfId="19" applyNumberFormat="1" applyFont="1" applyBorder="1"/>
    <xf numFmtId="0" fontId="105" fillId="0" borderId="0" xfId="0" applyFont="1"/>
    <xf numFmtId="0" fontId="106" fillId="0" borderId="0" xfId="0" applyFont="1"/>
    <xf numFmtId="43" fontId="106" fillId="0" borderId="0" xfId="28" applyFont="1"/>
    <xf numFmtId="0" fontId="109" fillId="0" borderId="0" xfId="0" applyFont="1"/>
    <xf numFmtId="43" fontId="105" fillId="0" borderId="0" xfId="28" applyFont="1"/>
    <xf numFmtId="0" fontId="109" fillId="0" borderId="1" xfId="0" applyFont="1" applyBorder="1" applyAlignment="1">
      <alignment horizontal="center"/>
    </xf>
    <xf numFmtId="43" fontId="109" fillId="0" borderId="5" xfId="28" applyFont="1" applyBorder="1" applyAlignment="1">
      <alignment horizontal="center"/>
    </xf>
    <xf numFmtId="0" fontId="109" fillId="0" borderId="2" xfId="0" applyFont="1" applyBorder="1" applyAlignment="1">
      <alignment horizontal="center"/>
    </xf>
    <xf numFmtId="0" fontId="109" fillId="0" borderId="3" xfId="0" applyFont="1" applyBorder="1"/>
    <xf numFmtId="0" fontId="109" fillId="0" borderId="4" xfId="0" applyFont="1" applyBorder="1"/>
    <xf numFmtId="0" fontId="108" fillId="18" borderId="5" xfId="11" applyFont="1" applyBorder="1"/>
    <xf numFmtId="43" fontId="109" fillId="0" borderId="6" xfId="28" applyFont="1" applyBorder="1" applyAlignment="1">
      <alignment horizontal="center"/>
    </xf>
    <xf numFmtId="0" fontId="109" fillId="0" borderId="0" xfId="0" applyFont="1" applyBorder="1"/>
    <xf numFmtId="0" fontId="108" fillId="16" borderId="1" xfId="9" applyFont="1" applyBorder="1"/>
    <xf numFmtId="0" fontId="109" fillId="0" borderId="1" xfId="0" applyFont="1" applyBorder="1"/>
    <xf numFmtId="0" fontId="109" fillId="0" borderId="7" xfId="0" applyFont="1" applyBorder="1" applyAlignment="1">
      <alignment horizontal="center"/>
    </xf>
    <xf numFmtId="0" fontId="109" fillId="0" borderId="8" xfId="0" applyFont="1" applyBorder="1" applyAlignment="1">
      <alignment horizontal="center"/>
    </xf>
    <xf numFmtId="0" fontId="109" fillId="0" borderId="13" xfId="0" applyFont="1" applyBorder="1" applyAlignment="1">
      <alignment horizontal="center"/>
    </xf>
    <xf numFmtId="0" fontId="108" fillId="18" borderId="9" xfId="11" applyFont="1" applyBorder="1" applyAlignment="1">
      <alignment horizontal="center"/>
    </xf>
    <xf numFmtId="43" fontId="109" fillId="0" borderId="9" xfId="28" applyFont="1" applyBorder="1"/>
    <xf numFmtId="0" fontId="110" fillId="0" borderId="8" xfId="0" applyFont="1" applyBorder="1" applyAlignment="1">
      <alignment horizontal="center"/>
    </xf>
    <xf numFmtId="0" fontId="110" fillId="0" borderId="10" xfId="0" applyFont="1" applyBorder="1" applyAlignment="1">
      <alignment horizontal="center"/>
    </xf>
    <xf numFmtId="0" fontId="108" fillId="16" borderId="7" xfId="9" applyFont="1" applyBorder="1" applyAlignment="1">
      <alignment horizontal="center"/>
    </xf>
    <xf numFmtId="0" fontId="110" fillId="0" borderId="7" xfId="0" applyFont="1" applyBorder="1" applyAlignment="1">
      <alignment horizontal="center"/>
    </xf>
    <xf numFmtId="0" fontId="105" fillId="0" borderId="11" xfId="0" applyFont="1" applyBorder="1" applyAlignment="1">
      <alignment horizontal="center"/>
    </xf>
    <xf numFmtId="0" fontId="111" fillId="0" borderId="12" xfId="0" applyFont="1" applyBorder="1" applyAlignment="1">
      <alignment horizontal="center"/>
    </xf>
    <xf numFmtId="0" fontId="112" fillId="18" borderId="6" xfId="11" applyFont="1" applyBorder="1" applyAlignment="1">
      <alignment horizontal="center"/>
    </xf>
    <xf numFmtId="43" fontId="105" fillId="0" borderId="6" xfId="28" applyFont="1" applyBorder="1"/>
    <xf numFmtId="0" fontId="111" fillId="0" borderId="11" xfId="0" applyFont="1" applyBorder="1" applyAlignment="1">
      <alignment horizontal="center"/>
    </xf>
    <xf numFmtId="0" fontId="111" fillId="0" borderId="0" xfId="0" applyFont="1" applyBorder="1" applyAlignment="1">
      <alignment horizontal="center"/>
    </xf>
    <xf numFmtId="0" fontId="113" fillId="16" borderId="2" xfId="9" applyFont="1" applyBorder="1" applyAlignment="1">
      <alignment horizontal="center"/>
    </xf>
    <xf numFmtId="0" fontId="111" fillId="0" borderId="2" xfId="0" applyFont="1" applyBorder="1" applyAlignment="1">
      <alignment horizontal="center"/>
    </xf>
    <xf numFmtId="0" fontId="113" fillId="16" borderId="0" xfId="9" applyFont="1" applyBorder="1" applyAlignment="1">
      <alignment horizontal="center"/>
    </xf>
    <xf numFmtId="43" fontId="105" fillId="0" borderId="1" xfId="28" applyFont="1" applyBorder="1"/>
    <xf numFmtId="0" fontId="105" fillId="0" borderId="0" xfId="0" applyFont="1" applyProtection="1"/>
    <xf numFmtId="187" fontId="105" fillId="0" borderId="11" xfId="28" applyNumberFormat="1" applyFont="1" applyBorder="1"/>
    <xf numFmtId="187" fontId="105" fillId="0" borderId="12" xfId="28" applyNumberFormat="1" applyFont="1" applyBorder="1"/>
    <xf numFmtId="188" fontId="112" fillId="18" borderId="0" xfId="11" applyNumberFormat="1" applyFont="1" applyBorder="1"/>
    <xf numFmtId="189" fontId="105" fillId="0" borderId="2" xfId="28" applyNumberFormat="1" applyFont="1" applyBorder="1"/>
    <xf numFmtId="187" fontId="105" fillId="0" borderId="0" xfId="0" applyNumberFormat="1" applyFont="1"/>
    <xf numFmtId="187" fontId="105" fillId="0" borderId="0" xfId="28" applyNumberFormat="1" applyFont="1" applyBorder="1"/>
    <xf numFmtId="187" fontId="113" fillId="16" borderId="2" xfId="9" applyNumberFormat="1" applyFont="1" applyBorder="1"/>
    <xf numFmtId="187" fontId="105" fillId="0" borderId="2" xfId="28" applyNumberFormat="1" applyFont="1" applyBorder="1"/>
    <xf numFmtId="187" fontId="113" fillId="16" borderId="0" xfId="9" applyNumberFormat="1" applyFont="1" applyBorder="1"/>
    <xf numFmtId="187" fontId="113" fillId="16" borderId="21" xfId="9" applyNumberFormat="1" applyFont="1" applyBorder="1"/>
    <xf numFmtId="188" fontId="105" fillId="0" borderId="0" xfId="0" applyNumberFormat="1" applyFont="1"/>
    <xf numFmtId="187" fontId="105" fillId="0" borderId="6" xfId="28" applyNumberFormat="1" applyFont="1" applyBorder="1"/>
    <xf numFmtId="187" fontId="105" fillId="0" borderId="7" xfId="28" applyNumberFormat="1" applyFont="1" applyBorder="1"/>
    <xf numFmtId="0" fontId="114" fillId="30" borderId="14" xfId="23" applyFont="1" applyBorder="1" applyAlignment="1">
      <alignment horizontal="center"/>
    </xf>
    <xf numFmtId="188" fontId="115" fillId="30" borderId="15" xfId="23" applyNumberFormat="1" applyFont="1" applyBorder="1"/>
    <xf numFmtId="188" fontId="115" fillId="30" borderId="16" xfId="23" applyNumberFormat="1" applyFont="1" applyBorder="1"/>
    <xf numFmtId="188" fontId="115" fillId="30" borderId="17" xfId="23" applyNumberFormat="1" applyFont="1" applyBorder="1"/>
    <xf numFmtId="189" fontId="115" fillId="30" borderId="14" xfId="23" applyNumberFormat="1" applyFont="1" applyBorder="1"/>
    <xf numFmtId="0" fontId="114" fillId="28" borderId="14" xfId="21" applyFont="1" applyBorder="1" applyAlignment="1">
      <alignment horizontal="center"/>
    </xf>
    <xf numFmtId="187" fontId="116" fillId="28" borderId="15" xfId="21" applyNumberFormat="1" applyFont="1" applyBorder="1"/>
    <xf numFmtId="187" fontId="116" fillId="28" borderId="16" xfId="21" applyNumberFormat="1" applyFont="1" applyBorder="1"/>
    <xf numFmtId="187" fontId="116" fillId="28" borderId="17" xfId="21" applyNumberFormat="1" applyFont="1" applyBorder="1"/>
    <xf numFmtId="189" fontId="116" fillId="28" borderId="14" xfId="21" applyNumberFormat="1" applyFont="1" applyBorder="1"/>
    <xf numFmtId="188" fontId="105" fillId="0" borderId="11" xfId="0" applyNumberFormat="1" applyFont="1" applyBorder="1"/>
    <xf numFmtId="188" fontId="105" fillId="0" borderId="12" xfId="0" applyNumberFormat="1" applyFont="1" applyBorder="1"/>
    <xf numFmtId="187" fontId="112" fillId="18" borderId="0" xfId="11" applyNumberFormat="1" applyFont="1" applyBorder="1"/>
    <xf numFmtId="187" fontId="105" fillId="0" borderId="0" xfId="0" applyNumberFormat="1" applyFont="1" applyProtection="1"/>
    <xf numFmtId="187" fontId="105" fillId="0" borderId="11" xfId="28" applyNumberFormat="1" applyFont="1" applyFill="1" applyBorder="1"/>
    <xf numFmtId="187" fontId="105" fillId="0" borderId="12" xfId="28" applyNumberFormat="1" applyFont="1" applyFill="1" applyBorder="1"/>
    <xf numFmtId="187" fontId="105" fillId="0" borderId="2" xfId="28" quotePrefix="1" applyNumberFormat="1" applyFont="1" applyBorder="1"/>
    <xf numFmtId="10" fontId="105" fillId="0" borderId="0" xfId="42" applyNumberFormat="1" applyFont="1" applyProtection="1"/>
    <xf numFmtId="10" fontId="105" fillId="0" borderId="0" xfId="42" applyNumberFormat="1" applyFont="1"/>
    <xf numFmtId="37" fontId="105" fillId="0" borderId="0" xfId="0" applyNumberFormat="1" applyFont="1" applyAlignment="1" applyProtection="1">
      <alignment vertical="center"/>
    </xf>
    <xf numFmtId="37" fontId="114" fillId="30" borderId="18" xfId="23" applyNumberFormat="1" applyFont="1" applyBorder="1" applyAlignment="1" applyProtection="1">
      <alignment horizontal="center" vertical="center"/>
    </xf>
    <xf numFmtId="187" fontId="115" fillId="30" borderId="15" xfId="23" applyNumberFormat="1" applyFont="1" applyBorder="1"/>
    <xf numFmtId="187" fontId="115" fillId="30" borderId="22" xfId="23" applyNumberFormat="1" applyFont="1" applyBorder="1"/>
    <xf numFmtId="0" fontId="117" fillId="0" borderId="0" xfId="0" applyFont="1" applyAlignment="1" applyProtection="1">
      <alignment vertical="center"/>
    </xf>
    <xf numFmtId="37" fontId="114" fillId="28" borderId="18" xfId="21" applyNumberFormat="1" applyFont="1" applyBorder="1" applyAlignment="1" applyProtection="1">
      <alignment horizontal="center" vertical="center"/>
    </xf>
    <xf numFmtId="187" fontId="116" fillId="28" borderId="19" xfId="21" applyNumberFormat="1" applyFont="1" applyBorder="1" applyAlignment="1" applyProtection="1">
      <alignment vertical="center"/>
    </xf>
    <xf numFmtId="187" fontId="116" fillId="28" borderId="18" xfId="21" applyNumberFormat="1" applyFont="1" applyBorder="1" applyAlignment="1" applyProtection="1">
      <alignment vertical="center"/>
    </xf>
    <xf numFmtId="189" fontId="116" fillId="28" borderId="20" xfId="21" applyNumberFormat="1" applyFont="1" applyBorder="1" applyAlignment="1" applyProtection="1">
      <alignment vertical="center"/>
    </xf>
    <xf numFmtId="187" fontId="112" fillId="18" borderId="24" xfId="11" applyNumberFormat="1" applyFont="1" applyBorder="1"/>
    <xf numFmtId="187" fontId="105" fillId="0" borderId="1" xfId="28" applyNumberFormat="1" applyFont="1" applyBorder="1"/>
    <xf numFmtId="187" fontId="112" fillId="18" borderId="2" xfId="11" applyNumberFormat="1" applyFont="1" applyBorder="1"/>
    <xf numFmtId="187" fontId="112" fillId="18" borderId="7" xfId="11" applyNumberFormat="1" applyFont="1" applyBorder="1"/>
    <xf numFmtId="189" fontId="105" fillId="0" borderId="7" xfId="28" applyNumberFormat="1" applyFont="1" applyBorder="1"/>
    <xf numFmtId="187" fontId="115" fillId="30" borderId="16" xfId="23" applyNumberFormat="1" applyFont="1" applyBorder="1"/>
    <xf numFmtId="0" fontId="109" fillId="0" borderId="0" xfId="0" applyFont="1" applyAlignment="1">
      <alignment horizontal="left"/>
    </xf>
    <xf numFmtId="188" fontId="105" fillId="0" borderId="8" xfId="0" applyNumberFormat="1" applyFont="1" applyBorder="1"/>
    <xf numFmtId="188" fontId="105" fillId="0" borderId="13" xfId="0" applyNumberFormat="1" applyFont="1" applyBorder="1"/>
    <xf numFmtId="43" fontId="105" fillId="0" borderId="0" xfId="28" applyFont="1" applyAlignment="1">
      <alignment horizontal="right"/>
    </xf>
    <xf numFmtId="0" fontId="108" fillId="15" borderId="1" xfId="8" applyFont="1" applyBorder="1"/>
    <xf numFmtId="0" fontId="108" fillId="15" borderId="6" xfId="8" applyFont="1" applyBorder="1"/>
    <xf numFmtId="0" fontId="108" fillId="15" borderId="7" xfId="8" applyFont="1" applyBorder="1" applyAlignment="1">
      <alignment horizontal="center"/>
    </xf>
    <xf numFmtId="0" fontId="108" fillId="15" borderId="9" xfId="8" applyFont="1" applyBorder="1" applyAlignment="1">
      <alignment horizontal="center"/>
    </xf>
    <xf numFmtId="0" fontId="113" fillId="15" borderId="2" xfId="8" applyFont="1" applyBorder="1" applyAlignment="1">
      <alignment horizontal="center"/>
    </xf>
    <xf numFmtId="0" fontId="113" fillId="15" borderId="0" xfId="8" applyFont="1" applyBorder="1" applyAlignment="1">
      <alignment horizontal="center"/>
    </xf>
    <xf numFmtId="0" fontId="105" fillId="0" borderId="0" xfId="0" applyFont="1" applyFill="1" applyBorder="1"/>
    <xf numFmtId="0" fontId="109" fillId="0" borderId="0" xfId="0" applyFont="1" applyFill="1" applyBorder="1"/>
    <xf numFmtId="43" fontId="105" fillId="0" borderId="0" xfId="28" applyFont="1" applyFill="1" applyBorder="1"/>
    <xf numFmtId="187" fontId="113" fillId="15" borderId="2" xfId="8" applyNumberFormat="1" applyFont="1" applyBorder="1"/>
    <xf numFmtId="187" fontId="113" fillId="15" borderId="0" xfId="8" applyNumberFormat="1" applyFont="1" applyBorder="1"/>
    <xf numFmtId="187" fontId="113" fillId="15" borderId="21" xfId="8" applyNumberFormat="1" applyFont="1" applyBorder="1"/>
    <xf numFmtId="0" fontId="114" fillId="27" borderId="14" xfId="20" applyFont="1" applyBorder="1" applyAlignment="1">
      <alignment horizontal="center"/>
    </xf>
    <xf numFmtId="187" fontId="116" fillId="27" borderId="15" xfId="20" applyNumberFormat="1" applyFont="1" applyBorder="1"/>
    <xf numFmtId="187" fontId="116" fillId="27" borderId="16" xfId="20" applyNumberFormat="1" applyFont="1" applyBorder="1"/>
    <xf numFmtId="187" fontId="116" fillId="27" borderId="17" xfId="20" applyNumberFormat="1" applyFont="1" applyBorder="1"/>
    <xf numFmtId="189" fontId="116" fillId="27" borderId="14" xfId="20" applyNumberFormat="1" applyFont="1" applyBorder="1"/>
    <xf numFmtId="37" fontId="114" fillId="27" borderId="18" xfId="20" applyNumberFormat="1" applyFont="1" applyBorder="1" applyAlignment="1" applyProtection="1">
      <alignment horizontal="center" vertical="center"/>
    </xf>
    <xf numFmtId="187" fontId="116" fillId="27" borderId="19" xfId="20" applyNumberFormat="1" applyFont="1" applyBorder="1" applyAlignment="1" applyProtection="1">
      <alignment vertical="center"/>
    </xf>
    <xf numFmtId="187" fontId="116" fillId="27" borderId="18" xfId="20" applyNumberFormat="1" applyFont="1" applyBorder="1" applyAlignment="1" applyProtection="1">
      <alignment vertical="center"/>
    </xf>
    <xf numFmtId="0" fontId="105" fillId="0" borderId="0" xfId="0" applyFont="1" applyBorder="1"/>
    <xf numFmtId="0" fontId="105" fillId="0" borderId="0" xfId="0" applyFont="1" applyAlignment="1">
      <alignment vertical="center"/>
    </xf>
    <xf numFmtId="0" fontId="109" fillId="0" borderId="0" xfId="0" applyFont="1" applyFill="1" applyBorder="1" applyAlignment="1">
      <alignment vertical="center"/>
    </xf>
    <xf numFmtId="0" fontId="105" fillId="0" borderId="0" xfId="0" applyFont="1" applyFill="1" applyBorder="1" applyAlignment="1">
      <alignment vertical="center"/>
    </xf>
    <xf numFmtId="0" fontId="118" fillId="0" borderId="0" xfId="0" applyFont="1" applyFill="1" applyBorder="1" applyAlignment="1">
      <alignment vertical="center"/>
    </xf>
    <xf numFmtId="0" fontId="119" fillId="0" borderId="0" xfId="0" applyFont="1" applyFill="1" applyBorder="1" applyAlignment="1">
      <alignment vertical="center"/>
    </xf>
    <xf numFmtId="43" fontId="105" fillId="2" borderId="0" xfId="28" applyFont="1" applyFill="1"/>
    <xf numFmtId="0" fontId="109" fillId="0" borderId="0" xfId="0" applyFont="1" applyFill="1" applyBorder="1" applyAlignment="1">
      <alignment horizontal="center"/>
    </xf>
    <xf numFmtId="187" fontId="105" fillId="0" borderId="0" xfId="28" applyNumberFormat="1" applyFont="1" applyFill="1" applyBorder="1"/>
    <xf numFmtId="187" fontId="109" fillId="0" borderId="0" xfId="28" applyNumberFormat="1" applyFont="1" applyFill="1" applyBorder="1"/>
    <xf numFmtId="189" fontId="105" fillId="0" borderId="0" xfId="28" applyNumberFormat="1" applyFont="1" applyFill="1" applyBorder="1"/>
    <xf numFmtId="43" fontId="119" fillId="0" borderId="0" xfId="28" applyFont="1" applyFill="1" applyBorder="1" applyAlignment="1">
      <alignment vertical="center"/>
    </xf>
    <xf numFmtId="0" fontId="108" fillId="14" borderId="1" xfId="7" applyFont="1" applyBorder="1"/>
    <xf numFmtId="0" fontId="108" fillId="14" borderId="6" xfId="7" applyFont="1" applyBorder="1"/>
    <xf numFmtId="0" fontId="108" fillId="14" borderId="7" xfId="7" applyFont="1" applyBorder="1" applyAlignment="1">
      <alignment horizontal="center"/>
    </xf>
    <xf numFmtId="0" fontId="108" fillId="14" borderId="9" xfId="7" applyFont="1" applyBorder="1" applyAlignment="1">
      <alignment horizontal="center"/>
    </xf>
    <xf numFmtId="0" fontId="113" fillId="14" borderId="2" xfId="7" applyFont="1" applyBorder="1" applyAlignment="1">
      <alignment horizontal="center"/>
    </xf>
    <xf numFmtId="0" fontId="113" fillId="14" borderId="0" xfId="7" applyFont="1" applyBorder="1" applyAlignment="1">
      <alignment horizontal="center"/>
    </xf>
    <xf numFmtId="187" fontId="105" fillId="0" borderId="11" xfId="28" applyNumberFormat="1" applyFont="1" applyBorder="1" applyAlignment="1">
      <alignment vertical="center"/>
    </xf>
    <xf numFmtId="187" fontId="105" fillId="0" borderId="0" xfId="28" applyNumberFormat="1" applyFont="1" applyBorder="1" applyAlignment="1">
      <alignment vertical="center"/>
    </xf>
    <xf numFmtId="187" fontId="113" fillId="14" borderId="2" xfId="7" applyNumberFormat="1" applyFont="1" applyBorder="1"/>
    <xf numFmtId="187" fontId="105" fillId="0" borderId="2" xfId="28" applyNumberFormat="1" applyFont="1" applyBorder="1" applyAlignment="1">
      <alignment vertical="center"/>
    </xf>
    <xf numFmtId="187" fontId="113" fillId="14" borderId="0" xfId="7" applyNumberFormat="1" applyFont="1" applyBorder="1"/>
    <xf numFmtId="187" fontId="113" fillId="14" borderId="21" xfId="7" applyNumberFormat="1" applyFont="1" applyBorder="1" applyAlignment="1">
      <alignment vertical="center"/>
    </xf>
    <xf numFmtId="187" fontId="105" fillId="0" borderId="7" xfId="28" applyNumberFormat="1" applyFont="1" applyBorder="1" applyAlignment="1">
      <alignment vertical="center"/>
    </xf>
    <xf numFmtId="0" fontId="114" fillId="26" borderId="14" xfId="19" applyFont="1" applyBorder="1" applyAlignment="1">
      <alignment horizontal="center"/>
    </xf>
    <xf numFmtId="187" fontId="116" fillId="26" borderId="15" xfId="19" applyNumberFormat="1" applyFont="1" applyBorder="1"/>
    <xf numFmtId="187" fontId="116" fillId="26" borderId="16" xfId="19" applyNumberFormat="1" applyFont="1" applyBorder="1"/>
    <xf numFmtId="187" fontId="116" fillId="26" borderId="17" xfId="19" applyNumberFormat="1" applyFont="1" applyBorder="1"/>
    <xf numFmtId="189" fontId="116" fillId="26" borderId="14" xfId="19" applyNumberFormat="1" applyFont="1" applyBorder="1"/>
    <xf numFmtId="187" fontId="105" fillId="0" borderId="11" xfId="28" applyNumberFormat="1" applyFont="1" applyBorder="1" applyAlignment="1">
      <alignment horizontal="center"/>
    </xf>
    <xf numFmtId="187" fontId="105" fillId="0" borderId="0" xfId="28" applyNumberFormat="1" applyFont="1" applyBorder="1" applyAlignment="1">
      <alignment horizontal="center"/>
    </xf>
    <xf numFmtId="187" fontId="113" fillId="14" borderId="2" xfId="7" applyNumberFormat="1" applyFont="1" applyBorder="1" applyAlignment="1">
      <alignment horizontal="center"/>
    </xf>
    <xf numFmtId="187" fontId="113" fillId="14" borderId="21" xfId="7" applyNumberFormat="1" applyFont="1" applyBorder="1"/>
    <xf numFmtId="37" fontId="114" fillId="26" borderId="18" xfId="19" applyNumberFormat="1" applyFont="1" applyBorder="1" applyAlignment="1" applyProtection="1">
      <alignment horizontal="center" vertical="center"/>
    </xf>
    <xf numFmtId="187" fontId="116" fillId="26" borderId="19" xfId="19" applyNumberFormat="1" applyFont="1" applyBorder="1" applyAlignment="1" applyProtection="1">
      <alignment vertical="center"/>
    </xf>
    <xf numFmtId="187" fontId="116" fillId="26" borderId="18" xfId="19" applyNumberFormat="1" applyFont="1" applyBorder="1" applyAlignment="1" applyProtection="1">
      <alignment vertical="center"/>
    </xf>
    <xf numFmtId="43" fontId="105" fillId="0" borderId="0" xfId="28" applyFont="1" applyFill="1" applyBorder="1" applyAlignment="1">
      <alignment vertical="center"/>
    </xf>
    <xf numFmtId="0" fontId="109" fillId="0" borderId="2" xfId="0" applyFont="1" applyBorder="1" applyAlignment="1">
      <alignment horizontal="center" vertical="center"/>
    </xf>
    <xf numFmtId="187" fontId="105" fillId="0" borderId="1" xfId="28" applyNumberFormat="1" applyFont="1" applyBorder="1" applyAlignment="1">
      <alignment vertical="center"/>
    </xf>
    <xf numFmtId="187" fontId="113" fillId="14" borderId="0" xfId="7" applyNumberFormat="1" applyFont="1" applyBorder="1" applyAlignment="1">
      <alignment vertical="center"/>
    </xf>
    <xf numFmtId="189" fontId="105" fillId="0" borderId="2" xfId="28" applyNumberFormat="1" applyFont="1" applyBorder="1" applyAlignment="1">
      <alignment vertical="center"/>
    </xf>
    <xf numFmtId="187" fontId="116" fillId="26" borderId="14" xfId="19" applyNumberFormat="1" applyFont="1" applyBorder="1"/>
    <xf numFmtId="0" fontId="120" fillId="0" borderId="0" xfId="0" applyFont="1"/>
    <xf numFmtId="0" fontId="121" fillId="0" borderId="0" xfId="0" applyFont="1"/>
    <xf numFmtId="43" fontId="121" fillId="0" borderId="0" xfId="28" applyFont="1"/>
    <xf numFmtId="0" fontId="124" fillId="0" borderId="0" xfId="0" applyFont="1"/>
    <xf numFmtId="43" fontId="120" fillId="0" borderId="0" xfId="28" applyFont="1"/>
    <xf numFmtId="0" fontId="124" fillId="0" borderId="1" xfId="0" applyFont="1" applyBorder="1" applyAlignment="1">
      <alignment horizontal="center"/>
    </xf>
    <xf numFmtId="43" fontId="124" fillId="0" borderId="5" xfId="28" applyFont="1" applyBorder="1" applyAlignment="1">
      <alignment horizontal="center"/>
    </xf>
    <xf numFmtId="0" fontId="124" fillId="0" borderId="2" xfId="0" applyFont="1" applyBorder="1" applyAlignment="1">
      <alignment horizontal="center"/>
    </xf>
    <xf numFmtId="0" fontId="124" fillId="0" borderId="3" xfId="0" applyFont="1" applyBorder="1"/>
    <xf numFmtId="0" fontId="124" fillId="0" borderId="4" xfId="0" applyFont="1" applyBorder="1"/>
    <xf numFmtId="0" fontId="123" fillId="18" borderId="5" xfId="11" applyFont="1" applyBorder="1"/>
    <xf numFmtId="43" fontId="124" fillId="0" borderId="6" xfId="28" applyFont="1" applyBorder="1" applyAlignment="1">
      <alignment horizontal="center"/>
    </xf>
    <xf numFmtId="0" fontId="124" fillId="0" borderId="0" xfId="0" applyFont="1" applyBorder="1"/>
    <xf numFmtId="0" fontId="123" fillId="16" borderId="1" xfId="9" applyFont="1" applyBorder="1"/>
    <xf numFmtId="0" fontId="124" fillId="0" borderId="1" xfId="0" applyFont="1" applyBorder="1"/>
    <xf numFmtId="0" fontId="124" fillId="0" borderId="7" xfId="0" applyFont="1" applyBorder="1" applyAlignment="1">
      <alignment horizontal="center"/>
    </xf>
    <xf numFmtId="0" fontId="124" fillId="0" borderId="8" xfId="0" applyFont="1" applyBorder="1" applyAlignment="1">
      <alignment horizontal="center"/>
    </xf>
    <xf numFmtId="0" fontId="124" fillId="0" borderId="13" xfId="0" applyFont="1" applyBorder="1" applyAlignment="1">
      <alignment horizontal="center"/>
    </xf>
    <xf numFmtId="0" fontId="123" fillId="18" borderId="9" xfId="11" applyFont="1" applyBorder="1" applyAlignment="1">
      <alignment horizontal="center"/>
    </xf>
    <xf numFmtId="43" fontId="124" fillId="0" borderId="9" xfId="28" applyFont="1" applyBorder="1"/>
    <xf numFmtId="0" fontId="125" fillId="0" borderId="8" xfId="0" applyFont="1" applyBorder="1" applyAlignment="1">
      <alignment horizontal="center"/>
    </xf>
    <xf numFmtId="0" fontId="125" fillId="0" borderId="10" xfId="0" applyFont="1" applyBorder="1" applyAlignment="1">
      <alignment horizontal="center"/>
    </xf>
    <xf numFmtId="0" fontId="123" fillId="16" borderId="7" xfId="9" applyFont="1" applyBorder="1" applyAlignment="1">
      <alignment horizontal="center"/>
    </xf>
    <xf numFmtId="0" fontId="125" fillId="0" borderId="7" xfId="0" applyFont="1" applyBorder="1" applyAlignment="1">
      <alignment horizontal="center"/>
    </xf>
    <xf numFmtId="0" fontId="120" fillId="0" borderId="11" xfId="0" applyFont="1" applyBorder="1" applyAlignment="1">
      <alignment horizontal="center"/>
    </xf>
    <xf numFmtId="0" fontId="126" fillId="0" borderId="12" xfId="0" applyFont="1" applyBorder="1" applyAlignment="1">
      <alignment horizontal="center"/>
    </xf>
    <xf numFmtId="0" fontId="127" fillId="18" borderId="6" xfId="11" applyFont="1" applyBorder="1" applyAlignment="1">
      <alignment horizontal="center"/>
    </xf>
    <xf numFmtId="43" fontId="120" fillId="0" borderId="6" xfId="28" applyFont="1" applyBorder="1"/>
    <xf numFmtId="0" fontId="126" fillId="0" borderId="11" xfId="0" applyFont="1" applyBorder="1" applyAlignment="1">
      <alignment horizontal="center"/>
    </xf>
    <xf numFmtId="0" fontId="126" fillId="0" borderId="0" xfId="0" applyFont="1" applyBorder="1" applyAlignment="1">
      <alignment horizontal="center"/>
    </xf>
    <xf numFmtId="0" fontId="128" fillId="16" borderId="2" xfId="9" applyFont="1" applyBorder="1" applyAlignment="1">
      <alignment horizontal="center"/>
    </xf>
    <xf numFmtId="0" fontId="126" fillId="0" borderId="2" xfId="0" applyFont="1" applyBorder="1" applyAlignment="1">
      <alignment horizontal="center"/>
    </xf>
    <xf numFmtId="0" fontId="128" fillId="16" borderId="0" xfId="9" applyFont="1" applyBorder="1" applyAlignment="1">
      <alignment horizontal="center"/>
    </xf>
    <xf numFmtId="43" fontId="120" fillId="0" borderId="1" xfId="28" applyFont="1" applyBorder="1"/>
    <xf numFmtId="0" fontId="120" fillId="0" borderId="0" xfId="0" applyFont="1" applyProtection="1"/>
    <xf numFmtId="187" fontId="120" fillId="0" borderId="11" xfId="28" applyNumberFormat="1" applyFont="1" applyBorder="1"/>
    <xf numFmtId="187" fontId="120" fillId="0" borderId="12" xfId="28" applyNumberFormat="1" applyFont="1" applyBorder="1"/>
    <xf numFmtId="188" fontId="127" fillId="18" borderId="0" xfId="11" applyNumberFormat="1" applyFont="1" applyBorder="1"/>
    <xf numFmtId="189" fontId="120" fillId="0" borderId="2" xfId="28" applyNumberFormat="1" applyFont="1" applyBorder="1"/>
    <xf numFmtId="187" fontId="120" fillId="0" borderId="0" xfId="28" applyNumberFormat="1" applyFont="1" applyBorder="1"/>
    <xf numFmtId="187" fontId="128" fillId="16" borderId="2" xfId="9" applyNumberFormat="1" applyFont="1" applyBorder="1"/>
    <xf numFmtId="187" fontId="120" fillId="0" borderId="2" xfId="28" applyNumberFormat="1" applyFont="1" applyBorder="1"/>
    <xf numFmtId="187" fontId="128" fillId="16" borderId="0" xfId="9" applyNumberFormat="1" applyFont="1" applyBorder="1"/>
    <xf numFmtId="187" fontId="128" fillId="16" borderId="21" xfId="9" applyNumberFormat="1" applyFont="1" applyBorder="1"/>
    <xf numFmtId="188" fontId="120" fillId="0" borderId="0" xfId="0" applyNumberFormat="1" applyFont="1"/>
    <xf numFmtId="187" fontId="120" fillId="0" borderId="6" xfId="28" applyNumberFormat="1" applyFont="1" applyBorder="1"/>
    <xf numFmtId="187" fontId="120" fillId="0" borderId="7" xfId="28" applyNumberFormat="1" applyFont="1" applyBorder="1"/>
    <xf numFmtId="0" fontId="129" fillId="30" borderId="14" xfId="23" applyFont="1" applyBorder="1" applyAlignment="1">
      <alignment horizontal="center"/>
    </xf>
    <xf numFmtId="188" fontId="130" fillId="30" borderId="15" xfId="23" applyNumberFormat="1" applyFont="1" applyBorder="1"/>
    <xf numFmtId="188" fontId="130" fillId="30" borderId="16" xfId="23" applyNumberFormat="1" applyFont="1" applyBorder="1"/>
    <xf numFmtId="188" fontId="130" fillId="30" borderId="17" xfId="23" applyNumberFormat="1" applyFont="1" applyBorder="1"/>
    <xf numFmtId="189" fontId="130" fillId="30" borderId="14" xfId="23" applyNumberFormat="1" applyFont="1" applyBorder="1"/>
    <xf numFmtId="0" fontId="129" fillId="28" borderId="14" xfId="21" applyFont="1" applyBorder="1" applyAlignment="1">
      <alignment horizontal="center"/>
    </xf>
    <xf numFmtId="187" fontId="131" fillId="28" borderId="15" xfId="21" applyNumberFormat="1" applyFont="1" applyBorder="1"/>
    <xf numFmtId="187" fontId="131" fillId="28" borderId="16" xfId="21" applyNumberFormat="1" applyFont="1" applyBorder="1"/>
    <xf numFmtId="187" fontId="131" fillId="28" borderId="17" xfId="21" applyNumberFormat="1" applyFont="1" applyBorder="1"/>
    <xf numFmtId="189" fontId="131" fillId="28" borderId="14" xfId="21" applyNumberFormat="1" applyFont="1" applyBorder="1"/>
    <xf numFmtId="188" fontId="120" fillId="0" borderId="11" xfId="0" applyNumberFormat="1" applyFont="1" applyBorder="1"/>
    <xf numFmtId="188" fontId="120" fillId="0" borderId="12" xfId="0" applyNumberFormat="1" applyFont="1" applyBorder="1"/>
    <xf numFmtId="187" fontId="127" fillId="18" borderId="0" xfId="11" applyNumberFormat="1" applyFont="1" applyBorder="1"/>
    <xf numFmtId="187" fontId="120" fillId="0" borderId="0" xfId="0" applyNumberFormat="1" applyFont="1" applyProtection="1"/>
    <xf numFmtId="187" fontId="120" fillId="0" borderId="0" xfId="0" applyNumberFormat="1" applyFont="1"/>
    <xf numFmtId="187" fontId="120" fillId="0" borderId="11" xfId="28" applyNumberFormat="1" applyFont="1" applyFill="1" applyBorder="1"/>
    <xf numFmtId="187" fontId="120" fillId="0" borderId="12" xfId="28" applyNumberFormat="1" applyFont="1" applyFill="1" applyBorder="1"/>
    <xf numFmtId="10" fontId="120" fillId="0" borderId="0" xfId="42" applyNumberFormat="1" applyFont="1" applyProtection="1"/>
    <xf numFmtId="10" fontId="120" fillId="0" borderId="0" xfId="42" applyNumberFormat="1" applyFont="1"/>
    <xf numFmtId="37" fontId="120" fillId="0" borderId="0" xfId="0" applyNumberFormat="1" applyFont="1" applyAlignment="1" applyProtection="1">
      <alignment vertical="center"/>
    </xf>
    <xf numFmtId="37" fontId="129" fillId="30" borderId="18" xfId="23" applyNumberFormat="1" applyFont="1" applyBorder="1" applyAlignment="1" applyProtection="1">
      <alignment horizontal="center" vertical="center"/>
    </xf>
    <xf numFmtId="187" fontId="130" fillId="30" borderId="15" xfId="23" applyNumberFormat="1" applyFont="1" applyBorder="1"/>
    <xf numFmtId="187" fontId="130" fillId="30" borderId="22" xfId="23" applyNumberFormat="1" applyFont="1" applyBorder="1"/>
    <xf numFmtId="0" fontId="132" fillId="0" borderId="0" xfId="0" applyFont="1" applyAlignment="1" applyProtection="1">
      <alignment vertical="center"/>
    </xf>
    <xf numFmtId="37" fontId="129" fillId="28" borderId="18" xfId="21" applyNumberFormat="1" applyFont="1" applyBorder="1" applyAlignment="1" applyProtection="1">
      <alignment horizontal="center" vertical="center"/>
    </xf>
    <xf numFmtId="187" fontId="131" fillId="28" borderId="19" xfId="21" applyNumberFormat="1" applyFont="1" applyBorder="1" applyAlignment="1" applyProtection="1">
      <alignment vertical="center"/>
    </xf>
    <xf numFmtId="187" fontId="131" fillId="28" borderId="18" xfId="21" applyNumberFormat="1" applyFont="1" applyBorder="1" applyAlignment="1" applyProtection="1">
      <alignment vertical="center"/>
    </xf>
    <xf numFmtId="189" fontId="131" fillId="28" borderId="20" xfId="21" applyNumberFormat="1" applyFont="1" applyBorder="1" applyAlignment="1" applyProtection="1">
      <alignment vertical="center"/>
    </xf>
    <xf numFmtId="187" fontId="127" fillId="18" borderId="24" xfId="11" applyNumberFormat="1" applyFont="1" applyBorder="1"/>
    <xf numFmtId="187" fontId="120" fillId="0" borderId="1" xfId="28" applyNumberFormat="1" applyFont="1" applyBorder="1"/>
    <xf numFmtId="187" fontId="127" fillId="18" borderId="2" xfId="11" applyNumberFormat="1" applyFont="1" applyBorder="1"/>
    <xf numFmtId="187" fontId="127" fillId="18" borderId="7" xfId="11" applyNumberFormat="1" applyFont="1" applyBorder="1"/>
    <xf numFmtId="189" fontId="120" fillId="0" borderId="7" xfId="28" applyNumberFormat="1" applyFont="1" applyBorder="1"/>
    <xf numFmtId="187" fontId="130" fillId="30" borderId="16" xfId="23" applyNumberFormat="1" applyFont="1" applyBorder="1"/>
    <xf numFmtId="0" fontId="124" fillId="0" borderId="0" xfId="0" applyFont="1" applyAlignment="1">
      <alignment horizontal="left"/>
    </xf>
    <xf numFmtId="0" fontId="128" fillId="16" borderId="21" xfId="9" applyFont="1" applyBorder="1" applyAlignment="1">
      <alignment horizontal="center"/>
    </xf>
    <xf numFmtId="188" fontId="120" fillId="0" borderId="8" xfId="0" applyNumberFormat="1" applyFont="1" applyBorder="1"/>
    <xf numFmtId="188" fontId="120" fillId="0" borderId="13" xfId="0" applyNumberFormat="1" applyFont="1" applyBorder="1"/>
    <xf numFmtId="43" fontId="120" fillId="0" borderId="0" xfId="28" applyFont="1" applyAlignment="1">
      <alignment horizontal="right"/>
    </xf>
    <xf numFmtId="0" fontId="123" fillId="15" borderId="1" xfId="8" applyFont="1" applyBorder="1"/>
    <xf numFmtId="0" fontId="123" fillId="15" borderId="6" xfId="8" applyFont="1" applyBorder="1"/>
    <xf numFmtId="0" fontId="123" fillId="15" borderId="7" xfId="8" applyFont="1" applyBorder="1" applyAlignment="1">
      <alignment horizontal="center"/>
    </xf>
    <xf numFmtId="0" fontId="123" fillId="15" borderId="9" xfId="8" applyFont="1" applyBorder="1" applyAlignment="1">
      <alignment horizontal="center"/>
    </xf>
    <xf numFmtId="0" fontId="128" fillId="15" borderId="2" xfId="8" applyFont="1" applyBorder="1" applyAlignment="1">
      <alignment horizontal="center"/>
    </xf>
    <xf numFmtId="0" fontId="128" fillId="15" borderId="0" xfId="8" applyFont="1" applyBorder="1" applyAlignment="1">
      <alignment horizontal="center"/>
    </xf>
    <xf numFmtId="0" fontId="120" fillId="0" borderId="0" xfId="0" applyFont="1" applyFill="1" applyBorder="1"/>
    <xf numFmtId="0" fontId="124" fillId="0" borderId="0" xfId="0" applyFont="1" applyFill="1" applyBorder="1"/>
    <xf numFmtId="43" fontId="120" fillId="0" borderId="0" xfId="28" applyFont="1" applyFill="1" applyBorder="1"/>
    <xf numFmtId="187" fontId="128" fillId="15" borderId="2" xfId="8" applyNumberFormat="1" applyFont="1" applyBorder="1"/>
    <xf numFmtId="187" fontId="128" fillId="15" borderId="0" xfId="8" applyNumberFormat="1" applyFont="1" applyBorder="1"/>
    <xf numFmtId="187" fontId="128" fillId="15" borderId="21" xfId="8" applyNumberFormat="1" applyFont="1" applyBorder="1"/>
    <xf numFmtId="0" fontId="129" fillId="27" borderId="14" xfId="20" applyFont="1" applyBorder="1" applyAlignment="1">
      <alignment horizontal="center"/>
    </xf>
    <xf numFmtId="187" fontId="131" fillId="27" borderId="15" xfId="20" applyNumberFormat="1" applyFont="1" applyBorder="1"/>
    <xf numFmtId="187" fontId="131" fillId="27" borderId="16" xfId="20" applyNumberFormat="1" applyFont="1" applyBorder="1"/>
    <xf numFmtId="187" fontId="131" fillId="27" borderId="17" xfId="20" applyNumberFormat="1" applyFont="1" applyBorder="1"/>
    <xf numFmtId="189" fontId="131" fillId="27" borderId="14" xfId="20" applyNumberFormat="1" applyFont="1" applyBorder="1"/>
    <xf numFmtId="37" fontId="129" fillId="27" borderId="18" xfId="20" applyNumberFormat="1" applyFont="1" applyBorder="1" applyAlignment="1" applyProtection="1">
      <alignment horizontal="center" vertical="center"/>
    </xf>
    <xf numFmtId="187" fontId="131" fillId="27" borderId="19" xfId="20" applyNumberFormat="1" applyFont="1" applyBorder="1" applyAlignment="1" applyProtection="1">
      <alignment vertical="center"/>
    </xf>
    <xf numFmtId="187" fontId="131" fillId="27" borderId="18" xfId="20" applyNumberFormat="1" applyFont="1" applyBorder="1" applyAlignment="1" applyProtection="1">
      <alignment vertical="center"/>
    </xf>
    <xf numFmtId="189" fontId="131" fillId="27" borderId="20" xfId="20" applyNumberFormat="1" applyFont="1" applyBorder="1" applyAlignment="1" applyProtection="1">
      <alignment vertical="center"/>
    </xf>
    <xf numFmtId="0" fontId="120" fillId="0" borderId="0" xfId="0" applyFont="1" applyBorder="1"/>
    <xf numFmtId="0" fontId="120" fillId="0" borderId="0" xfId="0" applyFont="1" applyAlignment="1">
      <alignment vertical="center"/>
    </xf>
    <xf numFmtId="0" fontId="124" fillId="0" borderId="0" xfId="0" applyFont="1" applyFill="1" applyBorder="1" applyAlignment="1">
      <alignment vertical="center"/>
    </xf>
    <xf numFmtId="0" fontId="120" fillId="0" borderId="0" xfId="0" applyFont="1" applyFill="1" applyBorder="1" applyAlignment="1">
      <alignment vertical="center"/>
    </xf>
    <xf numFmtId="0" fontId="133" fillId="0" borderId="0" xfId="0" applyFont="1" applyFill="1" applyBorder="1" applyAlignment="1">
      <alignment vertical="center"/>
    </xf>
    <xf numFmtId="0" fontId="134" fillId="0" borderId="0" xfId="0" applyFont="1" applyFill="1" applyBorder="1" applyAlignment="1">
      <alignment vertical="center"/>
    </xf>
    <xf numFmtId="43" fontId="120" fillId="2" borderId="0" xfId="28" applyFont="1" applyFill="1"/>
    <xf numFmtId="0" fontId="124" fillId="0" borderId="0" xfId="0" applyFont="1" applyFill="1" applyBorder="1" applyAlignment="1">
      <alignment horizontal="center"/>
    </xf>
    <xf numFmtId="187" fontId="120" fillId="0" borderId="0" xfId="28" applyNumberFormat="1" applyFont="1" applyFill="1" applyBorder="1"/>
    <xf numFmtId="187" fontId="124" fillId="0" borderId="0" xfId="28" applyNumberFormat="1" applyFont="1" applyFill="1" applyBorder="1"/>
    <xf numFmtId="189" fontId="120" fillId="0" borderId="0" xfId="28" applyNumberFormat="1" applyFont="1" applyFill="1" applyBorder="1"/>
    <xf numFmtId="43" fontId="134" fillId="0" borderId="0" xfId="28" applyFont="1" applyFill="1" applyBorder="1" applyAlignment="1">
      <alignment vertical="center"/>
    </xf>
    <xf numFmtId="0" fontId="123" fillId="14" borderId="1" xfId="7" applyFont="1" applyBorder="1"/>
    <xf numFmtId="0" fontId="123" fillId="14" borderId="6" xfId="7" applyFont="1" applyBorder="1"/>
    <xf numFmtId="0" fontId="123" fillId="14" borderId="7" xfId="7" applyFont="1" applyBorder="1" applyAlignment="1">
      <alignment horizontal="center"/>
    </xf>
    <xf numFmtId="0" fontId="123" fillId="14" borderId="9" xfId="7" applyFont="1" applyBorder="1" applyAlignment="1">
      <alignment horizontal="center"/>
    </xf>
    <xf numFmtId="0" fontId="128" fillId="14" borderId="2" xfId="7" applyFont="1" applyBorder="1" applyAlignment="1">
      <alignment horizontal="center"/>
    </xf>
    <xf numFmtId="0" fontId="128" fillId="14" borderId="0" xfId="7" applyFont="1" applyBorder="1" applyAlignment="1">
      <alignment horizontal="center"/>
    </xf>
    <xf numFmtId="187" fontId="120" fillId="0" borderId="11" xfId="28" applyNumberFormat="1" applyFont="1" applyBorder="1" applyAlignment="1">
      <alignment vertical="center"/>
    </xf>
    <xf numFmtId="187" fontId="120" fillId="0" borderId="0" xfId="28" applyNumberFormat="1" applyFont="1" applyBorder="1" applyAlignment="1">
      <alignment vertical="center"/>
    </xf>
    <xf numFmtId="187" fontId="128" fillId="14" borderId="2" xfId="7" applyNumberFormat="1" applyFont="1" applyBorder="1"/>
    <xf numFmtId="187" fontId="120" fillId="0" borderId="2" xfId="28" applyNumberFormat="1" applyFont="1" applyBorder="1" applyAlignment="1">
      <alignment vertical="center"/>
    </xf>
    <xf numFmtId="187" fontId="128" fillId="14" borderId="0" xfId="7" applyNumberFormat="1" applyFont="1" applyBorder="1"/>
    <xf numFmtId="187" fontId="128" fillId="14" borderId="21" xfId="7" applyNumberFormat="1" applyFont="1" applyBorder="1" applyAlignment="1">
      <alignment vertical="center"/>
    </xf>
    <xf numFmtId="187" fontId="120" fillId="0" borderId="7" xfId="28" applyNumberFormat="1" applyFont="1" applyBorder="1" applyAlignment="1">
      <alignment vertical="center"/>
    </xf>
    <xf numFmtId="0" fontId="129" fillId="26" borderId="14" xfId="19" applyFont="1" applyBorder="1" applyAlignment="1">
      <alignment horizontal="center"/>
    </xf>
    <xf numFmtId="187" fontId="131" fillId="26" borderId="15" xfId="19" applyNumberFormat="1" applyFont="1" applyBorder="1"/>
    <xf numFmtId="187" fontId="131" fillId="26" borderId="16" xfId="19" applyNumberFormat="1" applyFont="1" applyBorder="1"/>
    <xf numFmtId="187" fontId="131" fillId="26" borderId="17" xfId="19" applyNumberFormat="1" applyFont="1" applyBorder="1"/>
    <xf numFmtId="189" fontId="131" fillId="26" borderId="14" xfId="19" applyNumberFormat="1" applyFont="1" applyBorder="1"/>
    <xf numFmtId="187" fontId="120" fillId="0" borderId="11" xfId="28" applyNumberFormat="1" applyFont="1" applyBorder="1" applyAlignment="1">
      <alignment horizontal="center"/>
    </xf>
    <xf numFmtId="187" fontId="120" fillId="0" borderId="0" xfId="28" applyNumberFormat="1" applyFont="1" applyBorder="1" applyAlignment="1">
      <alignment horizontal="center"/>
    </xf>
    <xf numFmtId="187" fontId="128" fillId="14" borderId="2" xfId="7" applyNumberFormat="1" applyFont="1" applyBorder="1" applyAlignment="1">
      <alignment horizontal="center"/>
    </xf>
    <xf numFmtId="187" fontId="128" fillId="14" borderId="21" xfId="7" applyNumberFormat="1" applyFont="1" applyBorder="1"/>
    <xf numFmtId="37" fontId="129" fillId="26" borderId="18" xfId="19" applyNumberFormat="1" applyFont="1" applyBorder="1" applyAlignment="1" applyProtection="1">
      <alignment horizontal="center" vertical="center"/>
    </xf>
    <xf numFmtId="187" fontId="131" fillId="26" borderId="19" xfId="19" applyNumberFormat="1" applyFont="1" applyBorder="1" applyAlignment="1" applyProtection="1">
      <alignment vertical="center"/>
    </xf>
    <xf numFmtId="187" fontId="131" fillId="26" borderId="18" xfId="19" applyNumberFormat="1" applyFont="1" applyBorder="1" applyAlignment="1" applyProtection="1">
      <alignment vertical="center"/>
    </xf>
    <xf numFmtId="43" fontId="120" fillId="0" borderId="0" xfId="28" applyFont="1" applyFill="1" applyBorder="1" applyAlignment="1">
      <alignment vertical="center"/>
    </xf>
    <xf numFmtId="0" fontId="124" fillId="0" borderId="2" xfId="0" applyFont="1" applyBorder="1" applyAlignment="1">
      <alignment horizontal="center" vertical="center"/>
    </xf>
    <xf numFmtId="187" fontId="120" fillId="0" borderId="1" xfId="28" applyNumberFormat="1" applyFont="1" applyBorder="1" applyAlignment="1">
      <alignment vertical="center"/>
    </xf>
    <xf numFmtId="187" fontId="128" fillId="14" borderId="0" xfId="7" applyNumberFormat="1" applyFont="1" applyBorder="1" applyAlignment="1">
      <alignment vertical="center"/>
    </xf>
    <xf numFmtId="189" fontId="120" fillId="0" borderId="2" xfId="28" applyNumberFormat="1" applyFont="1" applyBorder="1" applyAlignment="1">
      <alignment vertical="center"/>
    </xf>
    <xf numFmtId="187" fontId="131" fillId="26" borderId="14" xfId="19" applyNumberFormat="1" applyFont="1" applyBorder="1"/>
    <xf numFmtId="187" fontId="33" fillId="28" borderId="15" xfId="21" applyNumberFormat="1" applyFont="1" applyBorder="1"/>
    <xf numFmtId="187" fontId="33" fillId="28" borderId="16" xfId="21" applyNumberFormat="1" applyFont="1" applyBorder="1"/>
    <xf numFmtId="187" fontId="33" fillId="28" borderId="19" xfId="21" applyNumberFormat="1" applyFont="1" applyBorder="1" applyAlignment="1" applyProtection="1">
      <alignment vertical="center"/>
    </xf>
    <xf numFmtId="187" fontId="33" fillId="28" borderId="18" xfId="21" applyNumberFormat="1" applyFont="1" applyBorder="1" applyAlignment="1" applyProtection="1">
      <alignment vertical="center"/>
    </xf>
    <xf numFmtId="187" fontId="32" fillId="16" borderId="21" xfId="9" applyNumberFormat="1" applyFont="1" applyBorder="1"/>
    <xf numFmtId="43" fontId="51" fillId="0" borderId="0" xfId="0" applyNumberFormat="1" applyFont="1"/>
    <xf numFmtId="187" fontId="32" fillId="15" borderId="21" xfId="8" applyNumberFormat="1" applyFont="1" applyBorder="1"/>
    <xf numFmtId="187" fontId="32" fillId="14" borderId="21" xfId="7" applyNumberFormat="1" applyFont="1" applyBorder="1" applyAlignment="1">
      <alignment vertical="center"/>
    </xf>
    <xf numFmtId="0" fontId="135" fillId="0" borderId="0" xfId="0" applyFont="1"/>
    <xf numFmtId="0" fontId="136" fillId="0" borderId="0" xfId="0" applyFont="1"/>
    <xf numFmtId="43" fontId="136" fillId="0" borderId="0" xfId="28" applyFont="1"/>
    <xf numFmtId="0" fontId="139" fillId="0" borderId="0" xfId="0" applyFont="1"/>
    <xf numFmtId="43" fontId="135" fillId="0" borderId="0" xfId="28" applyFont="1"/>
    <xf numFmtId="0" fontId="139" fillId="0" borderId="1" xfId="0" applyFont="1" applyBorder="1" applyAlignment="1">
      <alignment horizontal="center"/>
    </xf>
    <xf numFmtId="43" fontId="139" fillId="0" borderId="5" xfId="28" applyFont="1" applyBorder="1" applyAlignment="1">
      <alignment horizontal="center"/>
    </xf>
    <xf numFmtId="0" fontId="139" fillId="0" borderId="2" xfId="0" applyFont="1" applyBorder="1" applyAlignment="1">
      <alignment horizontal="center"/>
    </xf>
    <xf numFmtId="0" fontId="139" fillId="0" borderId="3" xfId="0" applyFont="1" applyBorder="1"/>
    <xf numFmtId="0" fontId="139" fillId="0" borderId="4" xfId="0" applyFont="1" applyBorder="1"/>
    <xf numFmtId="0" fontId="138" fillId="18" borderId="5" xfId="11" applyFont="1" applyBorder="1"/>
    <xf numFmtId="43" fontId="139" fillId="0" borderId="6" xfId="28" applyFont="1" applyBorder="1" applyAlignment="1">
      <alignment horizontal="center"/>
    </xf>
    <xf numFmtId="0" fontId="139" fillId="0" borderId="0" xfId="0" applyFont="1" applyBorder="1"/>
    <xf numFmtId="0" fontId="138" fillId="16" borderId="1" xfId="9" applyFont="1" applyBorder="1"/>
    <xf numFmtId="0" fontId="139" fillId="0" borderId="1" xfId="0" applyFont="1" applyBorder="1"/>
    <xf numFmtId="0" fontId="139" fillId="0" borderId="7" xfId="0" applyFont="1" applyBorder="1" applyAlignment="1">
      <alignment horizontal="center"/>
    </xf>
    <xf numFmtId="0" fontId="139" fillId="0" borderId="8" xfId="0" applyFont="1" applyBorder="1" applyAlignment="1">
      <alignment horizontal="center"/>
    </xf>
    <xf numFmtId="0" fontId="139" fillId="0" borderId="13" xfId="0" applyFont="1" applyBorder="1" applyAlignment="1">
      <alignment horizontal="center"/>
    </xf>
    <xf numFmtId="0" fontId="138" fillId="18" borderId="9" xfId="11" applyFont="1" applyBorder="1" applyAlignment="1">
      <alignment horizontal="center"/>
    </xf>
    <xf numFmtId="43" fontId="139" fillId="0" borderId="9" xfId="28" applyFont="1" applyBorder="1"/>
    <xf numFmtId="0" fontId="140" fillId="0" borderId="8" xfId="0" applyFont="1" applyBorder="1" applyAlignment="1">
      <alignment horizontal="center"/>
    </xf>
    <xf numFmtId="0" fontId="140" fillId="0" borderId="10" xfId="0" applyFont="1" applyBorder="1" applyAlignment="1">
      <alignment horizontal="center"/>
    </xf>
    <xf numFmtId="0" fontId="138" fillId="16" borderId="7" xfId="9" applyFont="1" applyBorder="1" applyAlignment="1">
      <alignment horizontal="center"/>
    </xf>
    <xf numFmtId="0" fontId="140" fillId="0" borderId="7" xfId="0" applyFont="1" applyBorder="1" applyAlignment="1">
      <alignment horizontal="center"/>
    </xf>
    <xf numFmtId="0" fontId="135" fillId="0" borderId="11" xfId="0" applyFont="1" applyBorder="1" applyAlignment="1">
      <alignment horizontal="center"/>
    </xf>
    <xf numFmtId="0" fontId="141" fillId="0" borderId="12" xfId="0" applyFont="1" applyBorder="1" applyAlignment="1">
      <alignment horizontal="center"/>
    </xf>
    <xf numFmtId="0" fontId="142" fillId="18" borderId="6" xfId="11" applyFont="1" applyBorder="1" applyAlignment="1">
      <alignment horizontal="center"/>
    </xf>
    <xf numFmtId="43" fontId="135" fillId="0" borderId="6" xfId="28" applyFont="1" applyBorder="1"/>
    <xf numFmtId="0" fontId="141" fillId="0" borderId="11" xfId="0" applyFont="1" applyBorder="1" applyAlignment="1">
      <alignment horizontal="center"/>
    </xf>
    <xf numFmtId="0" fontId="141" fillId="0" borderId="0" xfId="0" applyFont="1" applyBorder="1" applyAlignment="1">
      <alignment horizontal="center"/>
    </xf>
    <xf numFmtId="0" fontId="143" fillId="16" borderId="2" xfId="9" applyFont="1" applyBorder="1" applyAlignment="1">
      <alignment horizontal="center"/>
    </xf>
    <xf numFmtId="0" fontId="141" fillId="0" borderId="2" xfId="0" applyFont="1" applyBorder="1" applyAlignment="1">
      <alignment horizontal="center"/>
    </xf>
    <xf numFmtId="0" fontId="143" fillId="16" borderId="0" xfId="9" applyFont="1" applyBorder="1" applyAlignment="1">
      <alignment horizontal="center"/>
    </xf>
    <xf numFmtId="43" fontId="135" fillId="0" borderId="1" xfId="28" applyFont="1" applyBorder="1"/>
    <xf numFmtId="0" fontId="135" fillId="0" borderId="0" xfId="0" applyFont="1" applyProtection="1"/>
    <xf numFmtId="187" fontId="135" fillId="0" borderId="11" xfId="28" applyNumberFormat="1" applyFont="1" applyBorder="1"/>
    <xf numFmtId="187" fontId="135" fillId="0" borderId="12" xfId="28" applyNumberFormat="1" applyFont="1" applyBorder="1"/>
    <xf numFmtId="188" fontId="142" fillId="18" borderId="0" xfId="11" applyNumberFormat="1" applyFont="1" applyBorder="1"/>
    <xf numFmtId="189" fontId="135" fillId="0" borderId="2" xfId="28" applyNumberFormat="1" applyFont="1" applyBorder="1"/>
    <xf numFmtId="187" fontId="135" fillId="0" borderId="0" xfId="28" applyNumberFormat="1" applyFont="1" applyBorder="1"/>
    <xf numFmtId="187" fontId="143" fillId="16" borderId="2" xfId="9" applyNumberFormat="1" applyFont="1" applyBorder="1"/>
    <xf numFmtId="187" fontId="135" fillId="0" borderId="2" xfId="28" applyNumberFormat="1" applyFont="1" applyBorder="1"/>
    <xf numFmtId="187" fontId="143" fillId="16" borderId="0" xfId="9" applyNumberFormat="1" applyFont="1" applyBorder="1"/>
    <xf numFmtId="187" fontId="143" fillId="16" borderId="21" xfId="9" applyNumberFormat="1" applyFont="1" applyBorder="1"/>
    <xf numFmtId="188" fontId="135" fillId="0" borderId="0" xfId="0" applyNumberFormat="1" applyFont="1"/>
    <xf numFmtId="187" fontId="135" fillId="0" borderId="6" xfId="28" applyNumberFormat="1" applyFont="1" applyBorder="1"/>
    <xf numFmtId="187" fontId="135" fillId="0" borderId="7" xfId="28" applyNumberFormat="1" applyFont="1" applyBorder="1"/>
    <xf numFmtId="0" fontId="144" fillId="30" borderId="14" xfId="23" applyFont="1" applyBorder="1" applyAlignment="1">
      <alignment horizontal="center"/>
    </xf>
    <xf numFmtId="188" fontId="145" fillId="30" borderId="15" xfId="23" applyNumberFormat="1" applyFont="1" applyBorder="1"/>
    <xf numFmtId="188" fontId="145" fillId="30" borderId="16" xfId="23" applyNumberFormat="1" applyFont="1" applyBorder="1"/>
    <xf numFmtId="188" fontId="145" fillId="30" borderId="17" xfId="23" applyNumberFormat="1" applyFont="1" applyBorder="1"/>
    <xf numFmtId="189" fontId="145" fillId="30" borderId="14" xfId="23" applyNumberFormat="1" applyFont="1" applyBorder="1"/>
    <xf numFmtId="0" fontId="144" fillId="28" borderId="14" xfId="21" applyFont="1" applyBorder="1" applyAlignment="1">
      <alignment horizontal="center"/>
    </xf>
    <xf numFmtId="187" fontId="146" fillId="28" borderId="15" xfId="21" applyNumberFormat="1" applyFont="1" applyBorder="1"/>
    <xf numFmtId="187" fontId="146" fillId="28" borderId="16" xfId="21" applyNumberFormat="1" applyFont="1" applyBorder="1"/>
    <xf numFmtId="187" fontId="146" fillId="28" borderId="17" xfId="21" applyNumberFormat="1" applyFont="1" applyBorder="1"/>
    <xf numFmtId="189" fontId="146" fillId="28" borderId="14" xfId="21" applyNumberFormat="1" applyFont="1" applyBorder="1"/>
    <xf numFmtId="188" fontId="135" fillId="0" borderId="11" xfId="0" applyNumberFormat="1" applyFont="1" applyBorder="1"/>
    <xf numFmtId="188" fontId="135" fillId="0" borderId="12" xfId="0" applyNumberFormat="1" applyFont="1" applyBorder="1"/>
    <xf numFmtId="187" fontId="142" fillId="18" borderId="0" xfId="11" applyNumberFormat="1" applyFont="1" applyBorder="1"/>
    <xf numFmtId="187" fontId="135" fillId="0" borderId="0" xfId="0" applyNumberFormat="1" applyFont="1" applyProtection="1"/>
    <xf numFmtId="187" fontId="135" fillId="0" borderId="0" xfId="0" applyNumberFormat="1" applyFont="1"/>
    <xf numFmtId="187" fontId="135" fillId="0" borderId="11" xfId="28" applyNumberFormat="1" applyFont="1" applyFill="1" applyBorder="1"/>
    <xf numFmtId="187" fontId="135" fillId="0" borderId="12" xfId="28" applyNumberFormat="1" applyFont="1" applyFill="1" applyBorder="1"/>
    <xf numFmtId="10" fontId="135" fillId="0" borderId="0" xfId="42" applyNumberFormat="1" applyFont="1" applyProtection="1"/>
    <xf numFmtId="10" fontId="135" fillId="0" borderId="0" xfId="42" applyNumberFormat="1" applyFont="1"/>
    <xf numFmtId="37" fontId="135" fillId="0" borderId="0" xfId="0" applyNumberFormat="1" applyFont="1" applyAlignment="1" applyProtection="1">
      <alignment vertical="center"/>
    </xf>
    <xf numFmtId="37" fontId="144" fillId="30" borderId="18" xfId="23" applyNumberFormat="1" applyFont="1" applyBorder="1" applyAlignment="1" applyProtection="1">
      <alignment horizontal="center" vertical="center"/>
    </xf>
    <xf numFmtId="187" fontId="145" fillId="30" borderId="15" xfId="23" applyNumberFormat="1" applyFont="1" applyBorder="1"/>
    <xf numFmtId="187" fontId="145" fillId="30" borderId="22" xfId="23" applyNumberFormat="1" applyFont="1" applyBorder="1"/>
    <xf numFmtId="0" fontId="147" fillId="0" borderId="0" xfId="0" applyFont="1" applyAlignment="1" applyProtection="1">
      <alignment vertical="center"/>
    </xf>
    <xf numFmtId="37" fontId="144" fillId="28" borderId="18" xfId="21" applyNumberFormat="1" applyFont="1" applyBorder="1" applyAlignment="1" applyProtection="1">
      <alignment horizontal="center" vertical="center"/>
    </xf>
    <xf numFmtId="187" fontId="146" fillId="28" borderId="19" xfId="21" applyNumberFormat="1" applyFont="1" applyBorder="1" applyAlignment="1" applyProtection="1">
      <alignment vertical="center"/>
    </xf>
    <xf numFmtId="187" fontId="146" fillId="28" borderId="18" xfId="21" applyNumberFormat="1" applyFont="1" applyBorder="1" applyAlignment="1" applyProtection="1">
      <alignment vertical="center"/>
    </xf>
    <xf numFmtId="189" fontId="146" fillId="28" borderId="20" xfId="21" applyNumberFormat="1" applyFont="1" applyBorder="1" applyAlignment="1" applyProtection="1">
      <alignment vertical="center"/>
    </xf>
    <xf numFmtId="187" fontId="142" fillId="18" borderId="24" xfId="11" applyNumberFormat="1" applyFont="1" applyBorder="1"/>
    <xf numFmtId="187" fontId="135" fillId="0" borderId="1" xfId="28" applyNumberFormat="1" applyFont="1" applyBorder="1"/>
    <xf numFmtId="187" fontId="142" fillId="18" borderId="2" xfId="11" applyNumberFormat="1" applyFont="1" applyBorder="1"/>
    <xf numFmtId="187" fontId="142" fillId="18" borderId="7" xfId="11" applyNumberFormat="1" applyFont="1" applyBorder="1"/>
    <xf numFmtId="189" fontId="135" fillId="0" borderId="7" xfId="28" applyNumberFormat="1" applyFont="1" applyBorder="1"/>
    <xf numFmtId="187" fontId="145" fillId="30" borderId="16" xfId="23" applyNumberFormat="1" applyFont="1" applyBorder="1"/>
    <xf numFmtId="0" fontId="139" fillId="0" borderId="0" xfId="0" applyFont="1" applyAlignment="1">
      <alignment horizontal="left"/>
    </xf>
    <xf numFmtId="188" fontId="135" fillId="0" borderId="8" xfId="0" applyNumberFormat="1" applyFont="1" applyBorder="1"/>
    <xf numFmtId="188" fontId="135" fillId="0" borderId="13" xfId="0" applyNumberFormat="1" applyFont="1" applyBorder="1"/>
    <xf numFmtId="0" fontId="135" fillId="0" borderId="0" xfId="0" applyFont="1" applyFill="1"/>
    <xf numFmtId="0" fontId="139" fillId="0" borderId="0" xfId="0" applyFont="1" applyFill="1"/>
    <xf numFmtId="188" fontId="135" fillId="0" borderId="0" xfId="0" applyNumberFormat="1" applyFont="1" applyFill="1"/>
    <xf numFmtId="43" fontId="135" fillId="0" borderId="0" xfId="28" applyFont="1" applyFill="1"/>
    <xf numFmtId="0" fontId="148" fillId="0" borderId="0" xfId="0" applyFont="1" applyFill="1"/>
    <xf numFmtId="43" fontId="135" fillId="0" borderId="0" xfId="28" applyFont="1" applyAlignment="1">
      <alignment horizontal="right"/>
    </xf>
    <xf numFmtId="0" fontId="138" fillId="15" borderId="1" xfId="8" applyFont="1" applyBorder="1"/>
    <xf numFmtId="0" fontId="138" fillId="15" borderId="6" xfId="8" applyFont="1" applyBorder="1"/>
    <xf numFmtId="0" fontId="138" fillId="15" borderId="7" xfId="8" applyFont="1" applyBorder="1" applyAlignment="1">
      <alignment horizontal="center"/>
    </xf>
    <xf numFmtId="0" fontId="138" fillId="15" borderId="9" xfId="8" applyFont="1" applyBorder="1" applyAlignment="1">
      <alignment horizontal="center"/>
    </xf>
    <xf numFmtId="0" fontId="143" fillId="15" borderId="2" xfId="8" applyFont="1" applyBorder="1" applyAlignment="1">
      <alignment horizontal="center"/>
    </xf>
    <xf numFmtId="0" fontId="143" fillId="15" borderId="0" xfId="8" applyFont="1" applyBorder="1" applyAlignment="1">
      <alignment horizontal="center"/>
    </xf>
    <xf numFmtId="0" fontId="135" fillId="0" borderId="0" xfId="0" applyFont="1" applyFill="1" applyBorder="1"/>
    <xf numFmtId="0" fontId="139" fillId="0" borderId="0" xfId="0" applyFont="1" applyFill="1" applyBorder="1"/>
    <xf numFmtId="43" fontId="135" fillId="0" borderId="0" xfId="28" applyFont="1" applyFill="1" applyBorder="1"/>
    <xf numFmtId="187" fontId="143" fillId="15" borderId="2" xfId="8" applyNumberFormat="1" applyFont="1" applyBorder="1"/>
    <xf numFmtId="187" fontId="143" fillId="15" borderId="0" xfId="8" applyNumberFormat="1" applyFont="1" applyBorder="1"/>
    <xf numFmtId="187" fontId="143" fillId="15" borderId="21" xfId="8" applyNumberFormat="1" applyFont="1" applyBorder="1"/>
    <xf numFmtId="0" fontId="136" fillId="0" borderId="0" xfId="0" applyFont="1" applyAlignment="1">
      <alignment vertical="center"/>
    </xf>
    <xf numFmtId="0" fontId="144" fillId="27" borderId="14" xfId="20" applyFont="1" applyBorder="1" applyAlignment="1">
      <alignment horizontal="center"/>
    </xf>
    <xf numFmtId="187" fontId="146" fillId="27" borderId="15" xfId="20" applyNumberFormat="1" applyFont="1" applyBorder="1"/>
    <xf numFmtId="187" fontId="146" fillId="27" borderId="16" xfId="20" applyNumberFormat="1" applyFont="1" applyBorder="1"/>
    <xf numFmtId="187" fontId="146" fillId="27" borderId="17" xfId="20" applyNumberFormat="1" applyFont="1" applyBorder="1"/>
    <xf numFmtId="189" fontId="146" fillId="27" borderId="14" xfId="20" applyNumberFormat="1" applyFont="1" applyBorder="1"/>
    <xf numFmtId="37" fontId="144" fillId="27" borderId="18" xfId="20" applyNumberFormat="1" applyFont="1" applyBorder="1" applyAlignment="1" applyProtection="1">
      <alignment horizontal="center" vertical="center"/>
    </xf>
    <xf numFmtId="187" fontId="146" fillId="27" borderId="19" xfId="20" applyNumberFormat="1" applyFont="1" applyBorder="1" applyAlignment="1" applyProtection="1">
      <alignment vertical="center"/>
    </xf>
    <xf numFmtId="187" fontId="146" fillId="27" borderId="18" xfId="20" applyNumberFormat="1" applyFont="1" applyBorder="1" applyAlignment="1" applyProtection="1">
      <alignment vertical="center"/>
    </xf>
    <xf numFmtId="189" fontId="146" fillId="27" borderId="20" xfId="20" applyNumberFormat="1" applyFont="1" applyBorder="1" applyAlignment="1" applyProtection="1">
      <alignment vertical="center"/>
    </xf>
    <xf numFmtId="0" fontId="135" fillId="0" borderId="0" xfId="0" applyFont="1" applyBorder="1"/>
    <xf numFmtId="0" fontId="135" fillId="0" borderId="0" xfId="0" applyFont="1" applyAlignment="1">
      <alignment vertical="center"/>
    </xf>
    <xf numFmtId="0" fontId="139" fillId="0" borderId="0" xfId="0" applyFont="1" applyFill="1" applyBorder="1" applyAlignment="1">
      <alignment vertical="center"/>
    </xf>
    <xf numFmtId="0" fontId="135" fillId="0" borderId="0" xfId="0" applyFont="1" applyFill="1" applyBorder="1" applyAlignment="1">
      <alignment vertical="center"/>
    </xf>
    <xf numFmtId="0" fontId="149" fillId="0" borderId="0" xfId="0" applyFont="1" applyFill="1" applyBorder="1" applyAlignment="1">
      <alignment vertical="center"/>
    </xf>
    <xf numFmtId="0" fontId="150" fillId="0" borderId="0" xfId="0" applyFont="1" applyFill="1" applyBorder="1" applyAlignment="1">
      <alignment vertical="center"/>
    </xf>
    <xf numFmtId="43" fontId="135" fillId="2" borderId="0" xfId="28" applyFont="1" applyFill="1"/>
    <xf numFmtId="0" fontId="139" fillId="0" borderId="0" xfId="0" applyFont="1" applyFill="1" applyBorder="1" applyAlignment="1">
      <alignment horizontal="center"/>
    </xf>
    <xf numFmtId="187" fontId="135" fillId="0" borderId="0" xfId="28" applyNumberFormat="1" applyFont="1" applyFill="1" applyBorder="1"/>
    <xf numFmtId="187" fontId="139" fillId="0" borderId="0" xfId="28" applyNumberFormat="1" applyFont="1" applyFill="1" applyBorder="1"/>
    <xf numFmtId="189" fontId="135" fillId="0" borderId="0" xfId="28" applyNumberFormat="1" applyFont="1" applyFill="1" applyBorder="1"/>
    <xf numFmtId="43" fontId="150" fillId="0" borderId="0" xfId="28" applyFont="1" applyFill="1" applyBorder="1" applyAlignment="1">
      <alignment vertical="center"/>
    </xf>
    <xf numFmtId="0" fontId="138" fillId="14" borderId="1" xfId="7" applyFont="1" applyBorder="1"/>
    <xf numFmtId="0" fontId="138" fillId="14" borderId="6" xfId="7" applyFont="1" applyBorder="1"/>
    <xf numFmtId="0" fontId="138" fillId="14" borderId="7" xfId="7" applyFont="1" applyBorder="1" applyAlignment="1">
      <alignment horizontal="center"/>
    </xf>
    <xf numFmtId="0" fontId="138" fillId="14" borderId="9" xfId="7" applyFont="1" applyBorder="1" applyAlignment="1">
      <alignment horizontal="center"/>
    </xf>
    <xf numFmtId="0" fontId="143" fillId="14" borderId="2" xfId="7" applyFont="1" applyBorder="1" applyAlignment="1">
      <alignment horizontal="center"/>
    </xf>
    <xf numFmtId="0" fontId="143" fillId="14" borderId="0" xfId="7" applyFont="1" applyBorder="1" applyAlignment="1">
      <alignment horizontal="center"/>
    </xf>
    <xf numFmtId="187" fontId="135" fillId="0" borderId="11" xfId="28" applyNumberFormat="1" applyFont="1" applyBorder="1" applyAlignment="1">
      <alignment vertical="center"/>
    </xf>
    <xf numFmtId="187" fontId="135" fillId="0" borderId="0" xfId="28" applyNumberFormat="1" applyFont="1" applyBorder="1" applyAlignment="1">
      <alignment vertical="center"/>
    </xf>
    <xf numFmtId="187" fontId="143" fillId="14" borderId="2" xfId="7" applyNumberFormat="1" applyFont="1" applyBorder="1"/>
    <xf numFmtId="187" fontId="135" fillId="0" borderId="2" xfId="28" applyNumberFormat="1" applyFont="1" applyBorder="1" applyAlignment="1">
      <alignment vertical="center"/>
    </xf>
    <xf numFmtId="187" fontId="143" fillId="14" borderId="0" xfId="7" applyNumberFormat="1" applyFont="1" applyBorder="1"/>
    <xf numFmtId="187" fontId="143" fillId="14" borderId="21" xfId="7" applyNumberFormat="1" applyFont="1" applyBorder="1" applyAlignment="1">
      <alignment vertical="center"/>
    </xf>
    <xf numFmtId="187" fontId="135" fillId="0" borderId="7" xfId="28" applyNumberFormat="1" applyFont="1" applyBorder="1" applyAlignment="1">
      <alignment vertical="center"/>
    </xf>
    <xf numFmtId="0" fontId="144" fillId="26" borderId="14" xfId="19" applyFont="1" applyBorder="1" applyAlignment="1">
      <alignment horizontal="center"/>
    </xf>
    <xf numFmtId="187" fontId="146" fillId="26" borderId="15" xfId="19" applyNumberFormat="1" applyFont="1" applyBorder="1"/>
    <xf numFmtId="187" fontId="146" fillId="26" borderId="16" xfId="19" applyNumberFormat="1" applyFont="1" applyBorder="1"/>
    <xf numFmtId="187" fontId="146" fillId="26" borderId="17" xfId="19" applyNumberFormat="1" applyFont="1" applyBorder="1"/>
    <xf numFmtId="189" fontId="146" fillId="26" borderId="14" xfId="19" applyNumberFormat="1" applyFont="1" applyBorder="1"/>
    <xf numFmtId="187" fontId="135" fillId="0" borderId="11" xfId="28" applyNumberFormat="1" applyFont="1" applyBorder="1" applyAlignment="1">
      <alignment horizontal="center"/>
    </xf>
    <xf numFmtId="187" fontId="135" fillId="0" borderId="0" xfId="28" applyNumberFormat="1" applyFont="1" applyBorder="1" applyAlignment="1">
      <alignment horizontal="center"/>
    </xf>
    <xf numFmtId="187" fontId="143" fillId="14" borderId="2" xfId="7" applyNumberFormat="1" applyFont="1" applyBorder="1" applyAlignment="1">
      <alignment horizontal="center"/>
    </xf>
    <xf numFmtId="187" fontId="143" fillId="14" borderId="21" xfId="7" applyNumberFormat="1" applyFont="1" applyBorder="1"/>
    <xf numFmtId="37" fontId="144" fillId="26" borderId="18" xfId="19" applyNumberFormat="1" applyFont="1" applyBorder="1" applyAlignment="1" applyProtection="1">
      <alignment horizontal="center" vertical="center"/>
    </xf>
    <xf numFmtId="187" fontId="146" fillId="26" borderId="19" xfId="19" applyNumberFormat="1" applyFont="1" applyBorder="1" applyAlignment="1" applyProtection="1">
      <alignment vertical="center"/>
    </xf>
    <xf numFmtId="187" fontId="146" fillId="26" borderId="18" xfId="19" applyNumberFormat="1" applyFont="1" applyBorder="1" applyAlignment="1" applyProtection="1">
      <alignment vertical="center"/>
    </xf>
    <xf numFmtId="189" fontId="146" fillId="26" borderId="20" xfId="19" applyNumberFormat="1" applyFont="1" applyBorder="1" applyAlignment="1" applyProtection="1">
      <alignment vertical="center"/>
    </xf>
    <xf numFmtId="43" fontId="135" fillId="0" borderId="0" xfId="28" applyFont="1" applyFill="1" applyBorder="1" applyAlignment="1">
      <alignment vertical="center"/>
    </xf>
    <xf numFmtId="0" fontId="139" fillId="0" borderId="2" xfId="0" applyFont="1" applyBorder="1" applyAlignment="1">
      <alignment horizontal="center" vertical="center"/>
    </xf>
    <xf numFmtId="187" fontId="135" fillId="0" borderId="1" xfId="28" applyNumberFormat="1" applyFont="1" applyBorder="1" applyAlignment="1">
      <alignment vertical="center"/>
    </xf>
    <xf numFmtId="187" fontId="143" fillId="14" borderId="0" xfId="7" applyNumberFormat="1" applyFont="1" applyBorder="1" applyAlignment="1">
      <alignment vertical="center"/>
    </xf>
    <xf numFmtId="189" fontId="135" fillId="0" borderId="2" xfId="28" applyNumberFormat="1" applyFont="1" applyBorder="1" applyAlignment="1">
      <alignment vertical="center"/>
    </xf>
    <xf numFmtId="187" fontId="146" fillId="26" borderId="14" xfId="19" applyNumberFormat="1" applyFont="1" applyBorder="1"/>
    <xf numFmtId="187" fontId="146" fillId="26" borderId="14" xfId="28" applyNumberFormat="1" applyFont="1" applyFill="1" applyBorder="1"/>
    <xf numFmtId="0" fontId="151" fillId="0" borderId="0" xfId="0" applyFont="1"/>
    <xf numFmtId="43" fontId="151" fillId="0" borderId="0" xfId="28" applyFont="1"/>
    <xf numFmtId="0" fontId="49" fillId="18" borderId="9" xfId="11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0" fontId="138" fillId="18" borderId="9" xfId="11" applyFont="1" applyBorder="1" applyAlignment="1">
      <alignment horizontal="center"/>
    </xf>
    <xf numFmtId="0" fontId="138" fillId="15" borderId="9" xfId="8" applyFont="1" applyBorder="1" applyAlignment="1">
      <alignment horizontal="center"/>
    </xf>
    <xf numFmtId="0" fontId="138" fillId="14" borderId="9" xfId="7" applyFont="1" applyBorder="1" applyAlignment="1">
      <alignment horizontal="center"/>
    </xf>
    <xf numFmtId="0" fontId="78" fillId="18" borderId="9" xfId="11" applyFont="1" applyBorder="1" applyAlignment="1">
      <alignment horizontal="center"/>
    </xf>
    <xf numFmtId="0" fontId="78" fillId="15" borderId="9" xfId="8" applyFont="1" applyBorder="1" applyAlignment="1">
      <alignment horizontal="center"/>
    </xf>
    <xf numFmtId="0" fontId="78" fillId="14" borderId="9" xfId="7" applyFont="1" applyBorder="1" applyAlignment="1">
      <alignment horizontal="center"/>
    </xf>
    <xf numFmtId="0" fontId="108" fillId="18" borderId="9" xfId="11" applyFont="1" applyBorder="1" applyAlignment="1">
      <alignment horizontal="center"/>
    </xf>
    <xf numFmtId="0" fontId="108" fillId="15" borderId="9" xfId="8" applyFont="1" applyBorder="1" applyAlignment="1">
      <alignment horizontal="center"/>
    </xf>
    <xf numFmtId="0" fontId="108" fillId="14" borderId="9" xfId="7" applyFont="1" applyBorder="1" applyAlignment="1">
      <alignment horizontal="center"/>
    </xf>
    <xf numFmtId="0" fontId="93" fillId="18" borderId="9" xfId="11" applyFont="1" applyBorder="1" applyAlignment="1">
      <alignment horizontal="center"/>
    </xf>
    <xf numFmtId="0" fontId="93" fillId="15" borderId="9" xfId="8" applyFont="1" applyBorder="1" applyAlignment="1">
      <alignment horizontal="center"/>
    </xf>
    <xf numFmtId="0" fontId="93" fillId="14" borderId="9" xfId="7" applyFont="1" applyBorder="1" applyAlignment="1">
      <alignment horizontal="center"/>
    </xf>
    <xf numFmtId="0" fontId="123" fillId="18" borderId="9" xfId="11" applyFont="1" applyBorder="1" applyAlignment="1">
      <alignment horizontal="center"/>
    </xf>
    <xf numFmtId="0" fontId="123" fillId="15" borderId="9" xfId="8" applyFont="1" applyBorder="1" applyAlignment="1">
      <alignment horizontal="center"/>
    </xf>
    <xf numFmtId="0" fontId="123" fillId="14" borderId="9" xfId="7" applyFont="1" applyBorder="1" applyAlignment="1">
      <alignment horizontal="center"/>
    </xf>
    <xf numFmtId="0" fontId="63" fillId="18" borderId="9" xfId="11" applyFont="1" applyBorder="1" applyAlignment="1">
      <alignment horizontal="center"/>
    </xf>
    <xf numFmtId="0" fontId="63" fillId="15" borderId="9" xfId="8" applyFont="1" applyBorder="1" applyAlignment="1">
      <alignment horizontal="center"/>
    </xf>
    <xf numFmtId="0" fontId="63" fillId="14" borderId="9" xfId="7" applyFont="1" applyBorder="1" applyAlignment="1">
      <alignment horizontal="center"/>
    </xf>
    <xf numFmtId="0" fontId="51" fillId="0" borderId="0" xfId="0" applyFont="1"/>
    <xf numFmtId="0" fontId="51" fillId="0" borderId="0" xfId="0" applyFont="1" applyBorder="1"/>
    <xf numFmtId="0" fontId="52" fillId="18" borderId="6" xfId="11" applyFont="1" applyBorder="1" applyAlignment="1">
      <alignment horizontal="center"/>
    </xf>
    <xf numFmtId="188" fontId="52" fillId="18" borderId="0" xfId="11" applyNumberFormat="1" applyFont="1" applyBorder="1"/>
    <xf numFmtId="188" fontId="51" fillId="0" borderId="0" xfId="0" applyNumberFormat="1" applyFont="1"/>
    <xf numFmtId="188" fontId="56" fillId="30" borderId="15" xfId="23" applyNumberFormat="1" applyFont="1" applyBorder="1"/>
    <xf numFmtId="188" fontId="56" fillId="30" borderId="16" xfId="23" applyNumberFormat="1" applyFont="1" applyBorder="1"/>
    <xf numFmtId="188" fontId="56" fillId="30" borderId="17" xfId="23" applyNumberFormat="1" applyFont="1" applyBorder="1"/>
    <xf numFmtId="189" fontId="56" fillId="30" borderId="14" xfId="23" applyNumberFormat="1" applyFont="1" applyBorder="1"/>
    <xf numFmtId="187" fontId="52" fillId="18" borderId="0" xfId="11" applyNumberFormat="1" applyFont="1" applyBorder="1"/>
    <xf numFmtId="187" fontId="51" fillId="0" borderId="0" xfId="0" applyNumberFormat="1" applyFont="1"/>
    <xf numFmtId="10" fontId="51" fillId="0" borderId="0" xfId="42" applyNumberFormat="1" applyFont="1"/>
    <xf numFmtId="187" fontId="56" fillId="30" borderId="15" xfId="23" applyNumberFormat="1" applyFont="1" applyBorder="1"/>
    <xf numFmtId="187" fontId="56" fillId="30" borderId="22" xfId="23" applyNumberFormat="1" applyFont="1" applyBorder="1"/>
    <xf numFmtId="37" fontId="51" fillId="0" borderId="0" xfId="0" applyNumberFormat="1" applyFont="1" applyAlignment="1" applyProtection="1">
      <alignment vertical="center"/>
    </xf>
    <xf numFmtId="0" fontId="57" fillId="0" borderId="0" xfId="0" applyFont="1" applyAlignment="1" applyProtection="1">
      <alignment vertical="center"/>
    </xf>
    <xf numFmtId="187" fontId="52" fillId="18" borderId="24" xfId="11" applyNumberFormat="1" applyFont="1" applyBorder="1"/>
    <xf numFmtId="187" fontId="52" fillId="18" borderId="2" xfId="11" applyNumberFormat="1" applyFont="1" applyBorder="1"/>
    <xf numFmtId="187" fontId="52" fillId="18" borderId="7" xfId="11" applyNumberFormat="1" applyFont="1" applyBorder="1"/>
    <xf numFmtId="187" fontId="56" fillId="30" borderId="16" xfId="23" applyNumberFormat="1" applyFont="1" applyBorder="1"/>
    <xf numFmtId="0" fontId="51" fillId="0" borderId="0" xfId="0" applyFont="1" applyFill="1" applyBorder="1"/>
    <xf numFmtId="0" fontId="53" fillId="0" borderId="0" xfId="0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0" fontId="5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87" fontId="33" fillId="28" borderId="15" xfId="21" applyNumberFormat="1" applyBorder="1"/>
    <xf numFmtId="187" fontId="33" fillId="28" borderId="16" xfId="21" applyNumberFormat="1" applyBorder="1"/>
    <xf numFmtId="187" fontId="33" fillId="28" borderId="17" xfId="21" applyNumberFormat="1" applyBorder="1"/>
    <xf numFmtId="189" fontId="33" fillId="28" borderId="14" xfId="21" applyNumberFormat="1" applyBorder="1"/>
    <xf numFmtId="0" fontId="49" fillId="16" borderId="1" xfId="9" applyFont="1" applyBorder="1"/>
    <xf numFmtId="0" fontId="49" fillId="16" borderId="7" xfId="9" applyFont="1" applyBorder="1" applyAlignment="1">
      <alignment horizontal="center"/>
    </xf>
    <xf numFmtId="0" fontId="49" fillId="18" borderId="5" xfId="11" applyFont="1" applyBorder="1"/>
    <xf numFmtId="187" fontId="33" fillId="27" borderId="15" xfId="20" applyNumberFormat="1" applyBorder="1"/>
    <xf numFmtId="187" fontId="33" fillId="27" borderId="16" xfId="20" applyNumberFormat="1" applyBorder="1"/>
    <xf numFmtId="187" fontId="33" fillId="27" borderId="17" xfId="20" applyNumberFormat="1" applyBorder="1"/>
    <xf numFmtId="189" fontId="33" fillId="27" borderId="14" xfId="20" applyNumberFormat="1" applyBorder="1"/>
    <xf numFmtId="0" fontId="49" fillId="15" borderId="1" xfId="8" applyFont="1" applyBorder="1"/>
    <xf numFmtId="0" fontId="49" fillId="15" borderId="6" xfId="8" applyFont="1" applyBorder="1"/>
    <xf numFmtId="0" fontId="49" fillId="15" borderId="7" xfId="8" applyFont="1" applyBorder="1" applyAlignment="1">
      <alignment horizontal="center"/>
    </xf>
    <xf numFmtId="187" fontId="33" fillId="26" borderId="15" xfId="19" applyNumberFormat="1" applyBorder="1"/>
    <xf numFmtId="187" fontId="33" fillId="26" borderId="16" xfId="19" applyNumberFormat="1" applyBorder="1"/>
    <xf numFmtId="187" fontId="33" fillId="26" borderId="17" xfId="19" applyNumberFormat="1" applyBorder="1"/>
    <xf numFmtId="189" fontId="33" fillId="26" borderId="14" xfId="19" applyNumberFormat="1" applyBorder="1"/>
    <xf numFmtId="0" fontId="49" fillId="14" borderId="1" xfId="7" applyFont="1" applyBorder="1"/>
    <xf numFmtId="0" fontId="49" fillId="14" borderId="6" xfId="7" applyFont="1" applyBorder="1"/>
    <xf numFmtId="0" fontId="49" fillId="14" borderId="7" xfId="7" applyFont="1" applyBorder="1" applyAlignment="1">
      <alignment horizontal="center"/>
    </xf>
    <xf numFmtId="0" fontId="53" fillId="0" borderId="0" xfId="0" applyFont="1"/>
    <xf numFmtId="0" fontId="58" fillId="28" borderId="14" xfId="21" applyFont="1" applyBorder="1" applyAlignment="1">
      <alignment horizontal="center"/>
    </xf>
    <xf numFmtId="37" fontId="58" fillId="28" borderId="18" xfId="21" applyNumberFormat="1" applyFont="1" applyBorder="1" applyAlignment="1" applyProtection="1">
      <alignment horizontal="center" vertical="center"/>
    </xf>
    <xf numFmtId="0" fontId="53" fillId="0" borderId="0" xfId="0" applyFont="1" applyAlignment="1">
      <alignment horizontal="left"/>
    </xf>
    <xf numFmtId="0" fontId="58" fillId="27" borderId="14" xfId="20" applyFont="1" applyBorder="1" applyAlignment="1">
      <alignment horizontal="center"/>
    </xf>
    <xf numFmtId="37" fontId="58" fillId="27" borderId="18" xfId="20" applyNumberFormat="1" applyFont="1" applyBorder="1" applyAlignment="1" applyProtection="1">
      <alignment horizontal="center" vertical="center"/>
    </xf>
    <xf numFmtId="0" fontId="58" fillId="26" borderId="14" xfId="19" applyFont="1" applyBorder="1" applyAlignment="1">
      <alignment horizontal="center"/>
    </xf>
    <xf numFmtId="37" fontId="58" fillId="26" borderId="18" xfId="19" applyNumberFormat="1" applyFont="1" applyBorder="1" applyAlignment="1" applyProtection="1">
      <alignment horizontal="center" vertical="center"/>
    </xf>
    <xf numFmtId="0" fontId="58" fillId="30" borderId="14" xfId="23" applyFont="1" applyBorder="1" applyAlignment="1">
      <alignment horizontal="center"/>
    </xf>
    <xf numFmtId="37" fontId="58" fillId="30" borderId="18" xfId="23" applyNumberFormat="1" applyFont="1" applyBorder="1" applyAlignment="1" applyProtection="1">
      <alignment horizontal="center" vertical="center"/>
    </xf>
    <xf numFmtId="0" fontId="53" fillId="0" borderId="0" xfId="0" applyFont="1" applyFill="1" applyBorder="1"/>
    <xf numFmtId="0" fontId="53" fillId="0" borderId="0" xfId="0" applyFont="1" applyFill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0" fontId="53" fillId="0" borderId="1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3" fillId="0" borderId="3" xfId="0" applyFont="1" applyBorder="1"/>
    <xf numFmtId="0" fontId="53" fillId="0" borderId="4" xfId="0" applyFont="1" applyBorder="1"/>
    <xf numFmtId="0" fontId="53" fillId="0" borderId="0" xfId="0" applyFont="1" applyBorder="1"/>
    <xf numFmtId="0" fontId="53" fillId="0" borderId="1" xfId="0" applyFont="1" applyBorder="1"/>
    <xf numFmtId="0" fontId="53" fillId="0" borderId="7" xfId="0" applyFont="1" applyBorder="1" applyAlignment="1">
      <alignment horizontal="center"/>
    </xf>
    <xf numFmtId="0" fontId="53" fillId="0" borderId="8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188" fontId="51" fillId="0" borderId="11" xfId="0" applyNumberFormat="1" applyFont="1" applyBorder="1"/>
    <xf numFmtId="188" fontId="51" fillId="0" borderId="12" xfId="0" applyNumberFormat="1" applyFont="1" applyBorder="1"/>
    <xf numFmtId="188" fontId="51" fillId="0" borderId="8" xfId="0" applyNumberFormat="1" applyFont="1" applyBorder="1"/>
    <xf numFmtId="188" fontId="51" fillId="0" borderId="13" xfId="0" applyNumberFormat="1" applyFont="1" applyBorder="1"/>
    <xf numFmtId="0" fontId="53" fillId="0" borderId="2" xfId="0" applyFont="1" applyBorder="1" applyAlignment="1">
      <alignment horizontal="center" vertical="center"/>
    </xf>
    <xf numFmtId="0" fontId="51" fillId="0" borderId="0" xfId="0" applyFont="1" applyProtection="1"/>
    <xf numFmtId="187" fontId="51" fillId="0" borderId="0" xfId="0" applyNumberFormat="1" applyFont="1" applyProtection="1"/>
    <xf numFmtId="10" fontId="51" fillId="0" borderId="0" xfId="42" applyNumberFormat="1" applyFont="1" applyProtection="1"/>
    <xf numFmtId="0" fontId="61" fillId="0" borderId="0" xfId="0" applyFont="1"/>
    <xf numFmtId="0" fontId="32" fillId="16" borderId="2" xfId="9" applyFont="1" applyBorder="1" applyAlignment="1">
      <alignment horizontal="center"/>
    </xf>
    <xf numFmtId="0" fontId="32" fillId="16" borderId="0" xfId="9" applyFont="1" applyBorder="1" applyAlignment="1">
      <alignment horizontal="center"/>
    </xf>
    <xf numFmtId="187" fontId="32" fillId="16" borderId="2" xfId="9" applyNumberFormat="1" applyFont="1" applyBorder="1"/>
    <xf numFmtId="187" fontId="32" fillId="16" borderId="0" xfId="9" applyNumberFormat="1" applyFont="1" applyBorder="1"/>
    <xf numFmtId="187" fontId="33" fillId="28" borderId="15" xfId="21" applyNumberFormat="1" applyFont="1" applyBorder="1"/>
    <xf numFmtId="187" fontId="33" fillId="28" borderId="16" xfId="21" applyNumberFormat="1" applyFont="1" applyBorder="1"/>
    <xf numFmtId="187" fontId="33" fillId="28" borderId="17" xfId="21" applyNumberFormat="1" applyFont="1" applyBorder="1"/>
    <xf numFmtId="189" fontId="33" fillId="28" borderId="14" xfId="21" applyNumberFormat="1" applyFont="1" applyBorder="1"/>
    <xf numFmtId="187" fontId="32" fillId="16" borderId="21" xfId="9" applyNumberFormat="1" applyFont="1" applyBorder="1"/>
    <xf numFmtId="187" fontId="33" fillId="28" borderId="19" xfId="21" applyNumberFormat="1" applyFont="1" applyBorder="1" applyAlignment="1" applyProtection="1">
      <alignment vertical="center"/>
    </xf>
    <xf numFmtId="187" fontId="33" fillId="28" borderId="18" xfId="21" applyNumberFormat="1" applyFont="1" applyBorder="1" applyAlignment="1" applyProtection="1">
      <alignment vertical="center"/>
    </xf>
    <xf numFmtId="189" fontId="33" fillId="28" borderId="20" xfId="21" applyNumberFormat="1" applyFont="1" applyBorder="1" applyAlignment="1" applyProtection="1">
      <alignment vertical="center"/>
    </xf>
    <xf numFmtId="0" fontId="32" fillId="15" borderId="2" xfId="8" applyFont="1" applyBorder="1" applyAlignment="1">
      <alignment horizontal="center"/>
    </xf>
    <xf numFmtId="0" fontId="32" fillId="15" borderId="0" xfId="8" applyFont="1" applyBorder="1" applyAlignment="1">
      <alignment horizontal="center"/>
    </xf>
    <xf numFmtId="187" fontId="32" fillId="15" borderId="2" xfId="8" applyNumberFormat="1" applyFont="1" applyBorder="1"/>
    <xf numFmtId="187" fontId="32" fillId="15" borderId="0" xfId="8" applyNumberFormat="1" applyFont="1" applyBorder="1"/>
    <xf numFmtId="187" fontId="33" fillId="27" borderId="15" xfId="20" applyNumberFormat="1" applyFont="1" applyBorder="1"/>
    <xf numFmtId="187" fontId="33" fillId="27" borderId="16" xfId="20" applyNumberFormat="1" applyFont="1" applyBorder="1"/>
    <xf numFmtId="187" fontId="33" fillId="27" borderId="17" xfId="20" applyNumberFormat="1" applyFont="1" applyBorder="1"/>
    <xf numFmtId="189" fontId="33" fillId="27" borderId="14" xfId="20" applyNumberFormat="1" applyFont="1" applyBorder="1"/>
    <xf numFmtId="187" fontId="32" fillId="15" borderId="21" xfId="8" applyNumberFormat="1" applyFont="1" applyBorder="1"/>
    <xf numFmtId="187" fontId="33" fillId="27" borderId="19" xfId="20" applyNumberFormat="1" applyFont="1" applyBorder="1" applyAlignment="1" applyProtection="1">
      <alignment vertical="center"/>
    </xf>
    <xf numFmtId="187" fontId="33" fillId="27" borderId="18" xfId="20" applyNumberFormat="1" applyFont="1" applyBorder="1" applyAlignment="1" applyProtection="1">
      <alignment vertical="center"/>
    </xf>
    <xf numFmtId="189" fontId="33" fillId="27" borderId="20" xfId="20" applyNumberFormat="1" applyFont="1" applyBorder="1" applyAlignment="1" applyProtection="1">
      <alignment vertical="center"/>
    </xf>
    <xf numFmtId="0" fontId="32" fillId="14" borderId="2" xfId="7" applyFont="1" applyBorder="1" applyAlignment="1">
      <alignment horizontal="center"/>
    </xf>
    <xf numFmtId="0" fontId="32" fillId="14" borderId="0" xfId="7" applyFont="1" applyBorder="1" applyAlignment="1">
      <alignment horizontal="center"/>
    </xf>
    <xf numFmtId="187" fontId="32" fillId="14" borderId="2" xfId="7" applyNumberFormat="1" applyFont="1" applyBorder="1"/>
    <xf numFmtId="187" fontId="32" fillId="14" borderId="0" xfId="7" applyNumberFormat="1" applyFont="1" applyBorder="1"/>
    <xf numFmtId="187" fontId="33" fillId="26" borderId="15" xfId="19" applyNumberFormat="1" applyFont="1" applyBorder="1"/>
    <xf numFmtId="187" fontId="33" fillId="26" borderId="16" xfId="19" applyNumberFormat="1" applyFont="1" applyBorder="1"/>
    <xf numFmtId="187" fontId="33" fillId="26" borderId="17" xfId="19" applyNumberFormat="1" applyFont="1" applyBorder="1"/>
    <xf numFmtId="189" fontId="33" fillId="26" borderId="14" xfId="19" applyNumberFormat="1" applyFont="1" applyBorder="1"/>
    <xf numFmtId="187" fontId="32" fillId="14" borderId="2" xfId="7" applyNumberFormat="1" applyFont="1" applyBorder="1" applyAlignment="1">
      <alignment horizontal="center"/>
    </xf>
    <xf numFmtId="187" fontId="32" fillId="14" borderId="21" xfId="7" applyNumberFormat="1" applyFont="1" applyBorder="1"/>
    <xf numFmtId="187" fontId="33" fillId="26" borderId="19" xfId="19" applyNumberFormat="1" applyFont="1" applyBorder="1" applyAlignment="1" applyProtection="1">
      <alignment vertical="center"/>
    </xf>
    <xf numFmtId="187" fontId="33" fillId="26" borderId="18" xfId="19" applyNumberFormat="1" applyFont="1" applyBorder="1" applyAlignment="1" applyProtection="1">
      <alignment vertical="center"/>
    </xf>
    <xf numFmtId="189" fontId="33" fillId="26" borderId="20" xfId="19" applyNumberFormat="1" applyFont="1" applyBorder="1" applyAlignment="1" applyProtection="1">
      <alignment vertical="center"/>
    </xf>
    <xf numFmtId="187" fontId="32" fillId="14" borderId="21" xfId="7" applyNumberFormat="1" applyFont="1" applyBorder="1" applyAlignment="1">
      <alignment vertical="center"/>
    </xf>
    <xf numFmtId="187" fontId="32" fillId="14" borderId="0" xfId="7" applyNumberFormat="1" applyFont="1" applyBorder="1" applyAlignment="1">
      <alignment vertical="center"/>
    </xf>
    <xf numFmtId="187" fontId="33" fillId="26" borderId="14" xfId="19" applyNumberFormat="1" applyFont="1" applyBorder="1"/>
    <xf numFmtId="0" fontId="61" fillId="0" borderId="0" xfId="0" applyFont="1" applyAlignment="1">
      <alignment vertical="center"/>
    </xf>
    <xf numFmtId="187" fontId="32" fillId="15" borderId="21" xfId="8" applyNumberFormat="1" applyFont="1" applyBorder="1" applyAlignment="1">
      <alignment vertical="center"/>
    </xf>
    <xf numFmtId="43" fontId="33" fillId="26" borderId="14" xfId="28" applyFont="1" applyFill="1" applyBorder="1"/>
    <xf numFmtId="43" fontId="146" fillId="26" borderId="14" xfId="28" applyFont="1" applyFill="1" applyBorder="1"/>
    <xf numFmtId="43" fontId="135" fillId="0" borderId="2" xfId="28" applyFont="1" applyBorder="1" applyAlignment="1">
      <alignment vertical="center"/>
    </xf>
    <xf numFmtId="43" fontId="105" fillId="0" borderId="2" xfId="28" applyFont="1" applyBorder="1"/>
    <xf numFmtId="43" fontId="116" fillId="27" borderId="14" xfId="28" applyFont="1" applyFill="1" applyBorder="1"/>
    <xf numFmtId="43" fontId="33" fillId="27" borderId="14" xfId="28" applyFont="1" applyFill="1" applyBorder="1"/>
    <xf numFmtId="43" fontId="116" fillId="27" borderId="20" xfId="28" applyFont="1" applyFill="1" applyBorder="1" applyAlignment="1" applyProtection="1">
      <alignment vertical="center"/>
    </xf>
    <xf numFmtId="43" fontId="116" fillId="26" borderId="14" xfId="28" applyFont="1" applyFill="1" applyBorder="1"/>
    <xf numFmtId="43" fontId="116" fillId="26" borderId="20" xfId="28" applyFont="1" applyFill="1" applyBorder="1" applyAlignment="1" applyProtection="1">
      <alignment vertical="center"/>
    </xf>
    <xf numFmtId="43" fontId="105" fillId="0" borderId="2" xfId="28" applyFont="1" applyBorder="1" applyAlignment="1">
      <alignment vertical="center"/>
    </xf>
    <xf numFmtId="43" fontId="60" fillId="0" borderId="2" xfId="28" applyFont="1" applyBorder="1"/>
    <xf numFmtId="43" fontId="71" fillId="26" borderId="14" xfId="28" applyFont="1" applyFill="1" applyBorder="1"/>
    <xf numFmtId="43" fontId="71" fillId="26" borderId="20" xfId="28" applyFont="1" applyFill="1" applyBorder="1" applyAlignment="1" applyProtection="1">
      <alignment vertical="center"/>
    </xf>
    <xf numFmtId="43" fontId="60" fillId="0" borderId="2" xfId="28" applyFont="1" applyBorder="1" applyAlignment="1">
      <alignment vertical="center"/>
    </xf>
    <xf numFmtId="43" fontId="120" fillId="0" borderId="2" xfId="28" applyFont="1" applyBorder="1"/>
    <xf numFmtId="43" fontId="131" fillId="26" borderId="14" xfId="28" applyFont="1" applyFill="1" applyBorder="1"/>
    <xf numFmtId="43" fontId="131" fillId="26" borderId="20" xfId="28" applyFont="1" applyFill="1" applyBorder="1" applyAlignment="1" applyProtection="1">
      <alignment vertical="center"/>
    </xf>
    <xf numFmtId="43" fontId="120" fillId="0" borderId="2" xfId="28" applyFont="1" applyBorder="1" applyAlignment="1">
      <alignment vertical="center"/>
    </xf>
    <xf numFmtId="43" fontId="90" fillId="0" borderId="2" xfId="28" applyFont="1" applyBorder="1"/>
    <xf numFmtId="43" fontId="101" fillId="26" borderId="14" xfId="28" applyFont="1" applyFill="1" applyBorder="1"/>
    <xf numFmtId="43" fontId="101" fillId="26" borderId="20" xfId="28" applyFont="1" applyFill="1" applyBorder="1" applyAlignment="1" applyProtection="1">
      <alignment vertical="center"/>
    </xf>
    <xf numFmtId="0" fontId="49" fillId="18" borderId="9" xfId="11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187" fontId="116" fillId="26" borderId="49" xfId="19" applyNumberFormat="1" applyFont="1" applyBorder="1" applyAlignment="1" applyProtection="1">
      <alignment vertical="center"/>
    </xf>
    <xf numFmtId="187" fontId="116" fillId="26" borderId="50" xfId="19" applyNumberFormat="1" applyFont="1" applyBorder="1" applyAlignment="1" applyProtection="1">
      <alignment vertical="center"/>
    </xf>
    <xf numFmtId="187" fontId="105" fillId="0" borderId="8" xfId="28" applyNumberFormat="1" applyFont="1" applyBorder="1" applyAlignment="1">
      <alignment vertical="center"/>
    </xf>
    <xf numFmtId="43" fontId="135" fillId="0" borderId="2" xfId="28" applyFont="1" applyBorder="1"/>
    <xf numFmtId="43" fontId="146" fillId="26" borderId="20" xfId="28" applyFont="1" applyFill="1" applyBorder="1" applyAlignment="1" applyProtection="1">
      <alignment vertical="center"/>
    </xf>
    <xf numFmtId="43" fontId="75" fillId="0" borderId="2" xfId="28" applyFont="1" applyBorder="1"/>
    <xf numFmtId="43" fontId="86" fillId="26" borderId="14" xfId="28" applyFont="1" applyFill="1" applyBorder="1"/>
    <xf numFmtId="43" fontId="86" fillId="26" borderId="20" xfId="28" applyFont="1" applyFill="1" applyBorder="1" applyAlignment="1" applyProtection="1">
      <alignment vertical="center"/>
    </xf>
    <xf numFmtId="43" fontId="75" fillId="0" borderId="2" xfId="28" applyFont="1" applyBorder="1" applyAlignment="1">
      <alignment vertical="center"/>
    </xf>
    <xf numFmtId="0" fontId="50" fillId="18" borderId="23" xfId="11" applyFont="1" applyBorder="1" applyAlignment="1">
      <alignment horizontal="center"/>
    </xf>
    <xf numFmtId="0" fontId="50" fillId="18" borderId="26" xfId="11" applyFont="1" applyBorder="1" applyAlignment="1">
      <alignment horizontal="center"/>
    </xf>
    <xf numFmtId="0" fontId="50" fillId="18" borderId="5" xfId="11" applyFont="1" applyBorder="1" applyAlignment="1">
      <alignment horizontal="center"/>
    </xf>
    <xf numFmtId="0" fontId="50" fillId="16" borderId="23" xfId="9" applyFont="1" applyBorder="1" applyAlignment="1">
      <alignment horizontal="center"/>
    </xf>
    <xf numFmtId="0" fontId="50" fillId="16" borderId="26" xfId="9" applyFont="1" applyBorder="1" applyAlignment="1">
      <alignment horizontal="center"/>
    </xf>
    <xf numFmtId="0" fontId="50" fillId="16" borderId="5" xfId="9" applyFont="1" applyBorder="1" applyAlignment="1">
      <alignment horizontal="center"/>
    </xf>
    <xf numFmtId="0" fontId="49" fillId="18" borderId="27" xfId="11" applyFont="1" applyBorder="1" applyAlignment="1">
      <alignment horizontal="center"/>
    </xf>
    <xf numFmtId="0" fontId="49" fillId="18" borderId="10" xfId="11" applyFont="1" applyBorder="1" applyAlignment="1">
      <alignment horizontal="center"/>
    </xf>
    <xf numFmtId="0" fontId="49" fillId="18" borderId="9" xfId="11" applyFont="1" applyBorder="1" applyAlignment="1">
      <alignment horizontal="center"/>
    </xf>
    <xf numFmtId="0" fontId="49" fillId="16" borderId="27" xfId="9" applyFont="1" applyBorder="1" applyAlignment="1">
      <alignment horizontal="center"/>
    </xf>
    <xf numFmtId="0" fontId="49" fillId="16" borderId="10" xfId="9" applyFont="1" applyBorder="1" applyAlignment="1">
      <alignment horizontal="center"/>
    </xf>
    <xf numFmtId="0" fontId="49" fillId="16" borderId="9" xfId="9" applyFont="1" applyBorder="1" applyAlignment="1">
      <alignment horizontal="center"/>
    </xf>
    <xf numFmtId="0" fontId="49" fillId="16" borderId="17" xfId="9" applyFont="1" applyBorder="1" applyAlignment="1">
      <alignment horizontal="center"/>
    </xf>
    <xf numFmtId="0" fontId="49" fillId="16" borderId="25" xfId="9" applyFont="1" applyBorder="1" applyAlignment="1">
      <alignment horizontal="center"/>
    </xf>
    <xf numFmtId="0" fontId="49" fillId="16" borderId="22" xfId="9" applyFont="1" applyBorder="1" applyAlignment="1">
      <alignment horizontal="center"/>
    </xf>
    <xf numFmtId="0" fontId="49" fillId="18" borderId="3" xfId="11" applyFont="1" applyBorder="1" applyAlignment="1">
      <alignment horizontal="center"/>
    </xf>
    <xf numFmtId="0" fontId="49" fillId="18" borderId="30" xfId="11" applyFont="1" applyBorder="1" applyAlignment="1">
      <alignment horizontal="center"/>
    </xf>
    <xf numFmtId="0" fontId="49" fillId="18" borderId="4" xfId="11" applyFont="1" applyBorder="1" applyAlignment="1">
      <alignment horizontal="center"/>
    </xf>
    <xf numFmtId="0" fontId="50" fillId="15" borderId="23" xfId="8" applyFont="1" applyBorder="1" applyAlignment="1">
      <alignment horizontal="center"/>
    </xf>
    <xf numFmtId="0" fontId="50" fillId="15" borderId="26" xfId="8" applyFont="1" applyBorder="1" applyAlignment="1">
      <alignment horizontal="center"/>
    </xf>
    <xf numFmtId="0" fontId="50" fillId="15" borderId="5" xfId="8" applyFont="1" applyBorder="1" applyAlignment="1">
      <alignment horizontal="center"/>
    </xf>
    <xf numFmtId="0" fontId="49" fillId="15" borderId="27" xfId="8" applyFont="1" applyBorder="1" applyAlignment="1">
      <alignment horizontal="center"/>
    </xf>
    <xf numFmtId="0" fontId="49" fillId="15" borderId="10" xfId="8" applyFont="1" applyBorder="1" applyAlignment="1">
      <alignment horizontal="center"/>
    </xf>
    <xf numFmtId="0" fontId="49" fillId="15" borderId="9" xfId="8" applyFont="1" applyBorder="1" applyAlignment="1">
      <alignment horizontal="center"/>
    </xf>
    <xf numFmtId="0" fontId="50" fillId="14" borderId="23" xfId="7" applyFont="1" applyBorder="1" applyAlignment="1">
      <alignment horizontal="center"/>
    </xf>
    <xf numFmtId="0" fontId="50" fillId="14" borderId="26" xfId="7" applyFont="1" applyBorder="1" applyAlignment="1">
      <alignment horizontal="center"/>
    </xf>
    <xf numFmtId="0" fontId="50" fillId="14" borderId="5" xfId="7" applyFont="1" applyBorder="1" applyAlignment="1">
      <alignment horizontal="center"/>
    </xf>
    <xf numFmtId="0" fontId="49" fillId="14" borderId="27" xfId="7" applyFont="1" applyBorder="1" applyAlignment="1">
      <alignment horizontal="center"/>
    </xf>
    <xf numFmtId="0" fontId="49" fillId="14" borderId="10" xfId="7" applyFont="1" applyBorder="1" applyAlignment="1">
      <alignment horizontal="center"/>
    </xf>
    <xf numFmtId="0" fontId="49" fillId="14" borderId="9" xfId="7" applyFont="1" applyBorder="1" applyAlignment="1">
      <alignment horizontal="center"/>
    </xf>
    <xf numFmtId="0" fontId="49" fillId="15" borderId="17" xfId="8" applyFont="1" applyBorder="1" applyAlignment="1">
      <alignment horizontal="center"/>
    </xf>
    <xf numFmtId="0" fontId="49" fillId="15" borderId="25" xfId="8" applyFont="1" applyBorder="1" applyAlignment="1">
      <alignment horizontal="center"/>
    </xf>
    <xf numFmtId="0" fontId="49" fillId="15" borderId="22" xfId="8" applyFont="1" applyBorder="1" applyAlignment="1">
      <alignment horizontal="center"/>
    </xf>
    <xf numFmtId="0" fontId="49" fillId="14" borderId="17" xfId="7" applyFont="1" applyBorder="1" applyAlignment="1">
      <alignment horizontal="center"/>
    </xf>
    <xf numFmtId="0" fontId="49" fillId="14" borderId="25" xfId="7" applyFont="1" applyBorder="1" applyAlignment="1">
      <alignment horizontal="center"/>
    </xf>
    <xf numFmtId="0" fontId="49" fillId="14" borderId="22" xfId="7" applyFont="1" applyBorder="1" applyAlignment="1">
      <alignment horizontal="center"/>
    </xf>
    <xf numFmtId="0" fontId="137" fillId="18" borderId="23" xfId="11" applyFont="1" applyBorder="1" applyAlignment="1">
      <alignment horizontal="center"/>
    </xf>
    <xf numFmtId="0" fontId="137" fillId="18" borderId="26" xfId="11" applyFont="1" applyBorder="1" applyAlignment="1">
      <alignment horizontal="center"/>
    </xf>
    <xf numFmtId="0" fontId="137" fillId="18" borderId="5" xfId="11" applyFont="1" applyBorder="1" applyAlignment="1">
      <alignment horizontal="center"/>
    </xf>
    <xf numFmtId="0" fontId="137" fillId="16" borderId="23" xfId="9" applyFont="1" applyBorder="1" applyAlignment="1">
      <alignment horizontal="center"/>
    </xf>
    <xf numFmtId="0" fontId="137" fillId="16" borderId="26" xfId="9" applyFont="1" applyBorder="1" applyAlignment="1">
      <alignment horizontal="center"/>
    </xf>
    <xf numFmtId="0" fontId="137" fillId="16" borderId="5" xfId="9" applyFont="1" applyBorder="1" applyAlignment="1">
      <alignment horizontal="center"/>
    </xf>
    <xf numFmtId="0" fontId="138" fillId="18" borderId="27" xfId="11" applyFont="1" applyBorder="1" applyAlignment="1">
      <alignment horizontal="center"/>
    </xf>
    <xf numFmtId="0" fontId="138" fillId="18" borderId="10" xfId="11" applyFont="1" applyBorder="1" applyAlignment="1">
      <alignment horizontal="center"/>
    </xf>
    <xf numFmtId="0" fontId="138" fillId="18" borderId="9" xfId="11" applyFont="1" applyBorder="1" applyAlignment="1">
      <alignment horizontal="center"/>
    </xf>
    <xf numFmtId="0" fontId="138" fillId="16" borderId="27" xfId="9" applyFont="1" applyBorder="1" applyAlignment="1">
      <alignment horizontal="center"/>
    </xf>
    <xf numFmtId="0" fontId="138" fillId="16" borderId="10" xfId="9" applyFont="1" applyBorder="1" applyAlignment="1">
      <alignment horizontal="center"/>
    </xf>
    <xf numFmtId="0" fontId="138" fillId="16" borderId="9" xfId="9" applyFont="1" applyBorder="1" applyAlignment="1">
      <alignment horizontal="center"/>
    </xf>
    <xf numFmtId="0" fontId="138" fillId="16" borderId="17" xfId="9" applyFont="1" applyBorder="1" applyAlignment="1">
      <alignment horizontal="center"/>
    </xf>
    <xf numFmtId="0" fontId="138" fillId="16" borderId="25" xfId="9" applyFont="1" applyBorder="1" applyAlignment="1">
      <alignment horizontal="center"/>
    </xf>
    <xf numFmtId="0" fontId="138" fillId="16" borderId="22" xfId="9" applyFont="1" applyBorder="1" applyAlignment="1">
      <alignment horizontal="center"/>
    </xf>
    <xf numFmtId="0" fontId="138" fillId="18" borderId="3" xfId="11" applyFont="1" applyBorder="1" applyAlignment="1">
      <alignment horizontal="center"/>
    </xf>
    <xf numFmtId="0" fontId="138" fillId="18" borderId="30" xfId="11" applyFont="1" applyBorder="1" applyAlignment="1">
      <alignment horizontal="center"/>
    </xf>
    <xf numFmtId="0" fontId="138" fillId="18" borderId="4" xfId="11" applyFont="1" applyBorder="1" applyAlignment="1">
      <alignment horizontal="center"/>
    </xf>
    <xf numFmtId="0" fontId="137" fillId="15" borderId="23" xfId="8" applyFont="1" applyBorder="1" applyAlignment="1">
      <alignment horizontal="center"/>
    </xf>
    <xf numFmtId="0" fontId="137" fillId="15" borderId="26" xfId="8" applyFont="1" applyBorder="1" applyAlignment="1">
      <alignment horizontal="center"/>
    </xf>
    <xf numFmtId="0" fontId="137" fillId="15" borderId="5" xfId="8" applyFont="1" applyBorder="1" applyAlignment="1">
      <alignment horizontal="center"/>
    </xf>
    <xf numFmtId="0" fontId="138" fillId="15" borderId="27" xfId="8" applyFont="1" applyBorder="1" applyAlignment="1">
      <alignment horizontal="center"/>
    </xf>
    <xf numFmtId="0" fontId="138" fillId="15" borderId="10" xfId="8" applyFont="1" applyBorder="1" applyAlignment="1">
      <alignment horizontal="center"/>
    </xf>
    <xf numFmtId="0" fontId="138" fillId="15" borderId="9" xfId="8" applyFont="1" applyBorder="1" applyAlignment="1">
      <alignment horizontal="center"/>
    </xf>
    <xf numFmtId="0" fontId="137" fillId="14" borderId="23" xfId="7" applyFont="1" applyBorder="1" applyAlignment="1">
      <alignment horizontal="center"/>
    </xf>
    <xf numFmtId="0" fontId="137" fillId="14" borderId="26" xfId="7" applyFont="1" applyBorder="1" applyAlignment="1">
      <alignment horizontal="center"/>
    </xf>
    <xf numFmtId="0" fontId="137" fillId="14" borderId="5" xfId="7" applyFont="1" applyBorder="1" applyAlignment="1">
      <alignment horizontal="center"/>
    </xf>
    <xf numFmtId="0" fontId="138" fillId="14" borderId="27" xfId="7" applyFont="1" applyBorder="1" applyAlignment="1">
      <alignment horizontal="center"/>
    </xf>
    <xf numFmtId="0" fontId="138" fillId="14" borderId="10" xfId="7" applyFont="1" applyBorder="1" applyAlignment="1">
      <alignment horizontal="center"/>
    </xf>
    <xf numFmtId="0" fontId="138" fillId="14" borderId="9" xfId="7" applyFont="1" applyBorder="1" applyAlignment="1">
      <alignment horizontal="center"/>
    </xf>
    <xf numFmtId="0" fontId="138" fillId="15" borderId="17" xfId="8" applyFont="1" applyBorder="1" applyAlignment="1">
      <alignment horizontal="center"/>
    </xf>
    <xf numFmtId="0" fontId="138" fillId="15" borderId="25" xfId="8" applyFont="1" applyBorder="1" applyAlignment="1">
      <alignment horizontal="center"/>
    </xf>
    <xf numFmtId="0" fontId="138" fillId="15" borderId="22" xfId="8" applyFont="1" applyBorder="1" applyAlignment="1">
      <alignment horizontal="center"/>
    </xf>
    <xf numFmtId="0" fontId="138" fillId="14" borderId="17" xfId="7" applyFont="1" applyBorder="1" applyAlignment="1">
      <alignment horizontal="center"/>
    </xf>
    <xf numFmtId="0" fontId="138" fillId="14" borderId="25" xfId="7" applyFont="1" applyBorder="1" applyAlignment="1">
      <alignment horizontal="center"/>
    </xf>
    <xf numFmtId="0" fontId="138" fillId="14" borderId="22" xfId="7" applyFont="1" applyBorder="1" applyAlignment="1">
      <alignment horizontal="center"/>
    </xf>
    <xf numFmtId="0" fontId="49" fillId="18" borderId="17" xfId="11" applyFont="1" applyBorder="1" applyAlignment="1">
      <alignment horizontal="center"/>
    </xf>
    <xf numFmtId="0" fontId="49" fillId="18" borderId="25" xfId="11" applyFont="1" applyBorder="1" applyAlignment="1">
      <alignment horizontal="center"/>
    </xf>
    <xf numFmtId="0" fontId="49" fillId="18" borderId="22" xfId="11" applyFont="1" applyBorder="1" applyAlignment="1">
      <alignment horizontal="center"/>
    </xf>
    <xf numFmtId="0" fontId="77" fillId="18" borderId="23" xfId="11" applyFont="1" applyBorder="1" applyAlignment="1">
      <alignment horizontal="center"/>
    </xf>
    <xf numFmtId="0" fontId="77" fillId="18" borderId="26" xfId="11" applyFont="1" applyBorder="1" applyAlignment="1">
      <alignment horizontal="center"/>
    </xf>
    <xf numFmtId="0" fontId="77" fillId="18" borderId="5" xfId="11" applyFont="1" applyBorder="1" applyAlignment="1">
      <alignment horizontal="center"/>
    </xf>
    <xf numFmtId="0" fontId="77" fillId="16" borderId="23" xfId="9" applyFont="1" applyBorder="1" applyAlignment="1">
      <alignment horizontal="center"/>
    </xf>
    <xf numFmtId="0" fontId="77" fillId="16" borderId="26" xfId="9" applyFont="1" applyBorder="1" applyAlignment="1">
      <alignment horizontal="center"/>
    </xf>
    <xf numFmtId="0" fontId="77" fillId="16" borderId="5" xfId="9" applyFont="1" applyBorder="1" applyAlignment="1">
      <alignment horizontal="center"/>
    </xf>
    <xf numFmtId="0" fontId="78" fillId="18" borderId="27" xfId="11" applyFont="1" applyBorder="1" applyAlignment="1">
      <alignment horizontal="center"/>
    </xf>
    <xf numFmtId="0" fontId="78" fillId="18" borderId="10" xfId="11" applyFont="1" applyBorder="1" applyAlignment="1">
      <alignment horizontal="center"/>
    </xf>
    <xf numFmtId="0" fontId="78" fillId="18" borderId="9" xfId="11" applyFont="1" applyBorder="1" applyAlignment="1">
      <alignment horizontal="center"/>
    </xf>
    <xf numFmtId="0" fontId="78" fillId="16" borderId="27" xfId="9" applyFont="1" applyBorder="1" applyAlignment="1">
      <alignment horizontal="center"/>
    </xf>
    <xf numFmtId="0" fontId="78" fillId="16" borderId="10" xfId="9" applyFont="1" applyBorder="1" applyAlignment="1">
      <alignment horizontal="center"/>
    </xf>
    <xf numFmtId="0" fontId="78" fillId="16" borderId="9" xfId="9" applyFont="1" applyBorder="1" applyAlignment="1">
      <alignment horizontal="center"/>
    </xf>
    <xf numFmtId="0" fontId="78" fillId="18" borderId="3" xfId="11" applyFont="1" applyBorder="1" applyAlignment="1">
      <alignment horizontal="center"/>
    </xf>
    <xf numFmtId="0" fontId="78" fillId="18" borderId="30" xfId="11" applyFont="1" applyBorder="1" applyAlignment="1">
      <alignment horizontal="center"/>
    </xf>
    <xf numFmtId="0" fontId="78" fillId="18" borderId="4" xfId="11" applyFont="1" applyBorder="1" applyAlignment="1">
      <alignment horizontal="center"/>
    </xf>
    <xf numFmtId="0" fontId="78" fillId="16" borderId="17" xfId="9" applyFont="1" applyBorder="1" applyAlignment="1">
      <alignment horizontal="center"/>
    </xf>
    <xf numFmtId="0" fontId="78" fillId="16" borderId="25" xfId="9" applyFont="1" applyBorder="1" applyAlignment="1">
      <alignment horizontal="center"/>
    </xf>
    <xf numFmtId="0" fontId="78" fillId="16" borderId="22" xfId="9" applyFont="1" applyBorder="1" applyAlignment="1">
      <alignment horizontal="center"/>
    </xf>
    <xf numFmtId="0" fontId="78" fillId="15" borderId="17" xfId="8" applyFont="1" applyBorder="1" applyAlignment="1">
      <alignment horizontal="center"/>
    </xf>
    <xf numFmtId="0" fontId="78" fillId="15" borderId="25" xfId="8" applyFont="1" applyBorder="1" applyAlignment="1">
      <alignment horizontal="center"/>
    </xf>
    <xf numFmtId="0" fontId="78" fillId="15" borderId="22" xfId="8" applyFont="1" applyBorder="1" applyAlignment="1">
      <alignment horizontal="center"/>
    </xf>
    <xf numFmtId="0" fontId="77" fillId="15" borderId="23" xfId="8" applyFont="1" applyBorder="1" applyAlignment="1">
      <alignment horizontal="center"/>
    </xf>
    <xf numFmtId="0" fontId="77" fillId="15" borderId="26" xfId="8" applyFont="1" applyBorder="1" applyAlignment="1">
      <alignment horizontal="center"/>
    </xf>
    <xf numFmtId="0" fontId="77" fillId="15" borderId="5" xfId="8" applyFont="1" applyBorder="1" applyAlignment="1">
      <alignment horizontal="center"/>
    </xf>
    <xf numFmtId="0" fontId="78" fillId="15" borderId="27" xfId="8" applyFont="1" applyBorder="1" applyAlignment="1">
      <alignment horizontal="center"/>
    </xf>
    <xf numFmtId="0" fontId="78" fillId="15" borderId="10" xfId="8" applyFont="1" applyBorder="1" applyAlignment="1">
      <alignment horizontal="center"/>
    </xf>
    <xf numFmtId="0" fontId="78" fillId="15" borderId="9" xfId="8" applyFont="1" applyBorder="1" applyAlignment="1">
      <alignment horizontal="center"/>
    </xf>
    <xf numFmtId="0" fontId="78" fillId="14" borderId="17" xfId="7" applyFont="1" applyBorder="1" applyAlignment="1">
      <alignment horizontal="center"/>
    </xf>
    <xf numFmtId="0" fontId="78" fillId="14" borderId="25" xfId="7" applyFont="1" applyBorder="1" applyAlignment="1">
      <alignment horizontal="center"/>
    </xf>
    <xf numFmtId="0" fontId="78" fillId="14" borderId="22" xfId="7" applyFont="1" applyBorder="1" applyAlignment="1">
      <alignment horizontal="center"/>
    </xf>
    <xf numFmtId="0" fontId="77" fillId="14" borderId="23" xfId="7" applyFont="1" applyBorder="1" applyAlignment="1">
      <alignment horizontal="center"/>
    </xf>
    <xf numFmtId="0" fontId="77" fillId="14" borderId="26" xfId="7" applyFont="1" applyBorder="1" applyAlignment="1">
      <alignment horizontal="center"/>
    </xf>
    <xf numFmtId="0" fontId="77" fillId="14" borderId="5" xfId="7" applyFont="1" applyBorder="1" applyAlignment="1">
      <alignment horizontal="center"/>
    </xf>
    <xf numFmtId="0" fontId="78" fillId="14" borderId="27" xfId="7" applyFont="1" applyBorder="1" applyAlignment="1">
      <alignment horizontal="center"/>
    </xf>
    <xf numFmtId="0" fontId="78" fillId="14" borderId="10" xfId="7" applyFont="1" applyBorder="1" applyAlignment="1">
      <alignment horizontal="center"/>
    </xf>
    <xf numFmtId="0" fontId="78" fillId="14" borderId="9" xfId="7" applyFont="1" applyBorder="1" applyAlignment="1">
      <alignment horizontal="center"/>
    </xf>
    <xf numFmtId="0" fontId="107" fillId="18" borderId="23" xfId="11" applyFont="1" applyBorder="1" applyAlignment="1">
      <alignment horizontal="center"/>
    </xf>
    <xf numFmtId="0" fontId="107" fillId="18" borderId="26" xfId="11" applyFont="1" applyBorder="1" applyAlignment="1">
      <alignment horizontal="center"/>
    </xf>
    <xf numFmtId="0" fontId="107" fillId="18" borderId="5" xfId="11" applyFont="1" applyBorder="1" applyAlignment="1">
      <alignment horizontal="center"/>
    </xf>
    <xf numFmtId="0" fontId="107" fillId="16" borderId="23" xfId="9" applyFont="1" applyBorder="1" applyAlignment="1">
      <alignment horizontal="center"/>
    </xf>
    <xf numFmtId="0" fontId="107" fillId="16" borderId="26" xfId="9" applyFont="1" applyBorder="1" applyAlignment="1">
      <alignment horizontal="center"/>
    </xf>
    <xf numFmtId="0" fontId="107" fillId="16" borderId="5" xfId="9" applyFont="1" applyBorder="1" applyAlignment="1">
      <alignment horizontal="center"/>
    </xf>
    <xf numFmtId="0" fontId="108" fillId="18" borderId="27" xfId="11" applyFont="1" applyBorder="1" applyAlignment="1">
      <alignment horizontal="center"/>
    </xf>
    <xf numFmtId="0" fontId="108" fillId="18" borderId="10" xfId="11" applyFont="1" applyBorder="1" applyAlignment="1">
      <alignment horizontal="center"/>
    </xf>
    <xf numFmtId="0" fontId="108" fillId="18" borderId="9" xfId="11" applyFont="1" applyBorder="1" applyAlignment="1">
      <alignment horizontal="center"/>
    </xf>
    <xf numFmtId="0" fontId="108" fillId="16" borderId="27" xfId="9" applyFont="1" applyBorder="1" applyAlignment="1">
      <alignment horizontal="center"/>
    </xf>
    <xf numFmtId="0" fontId="108" fillId="16" borderId="10" xfId="9" applyFont="1" applyBorder="1" applyAlignment="1">
      <alignment horizontal="center"/>
    </xf>
    <xf numFmtId="0" fontId="108" fillId="16" borderId="9" xfId="9" applyFont="1" applyBorder="1" applyAlignment="1">
      <alignment horizontal="center"/>
    </xf>
    <xf numFmtId="0" fontId="108" fillId="16" borderId="17" xfId="9" applyFont="1" applyBorder="1" applyAlignment="1">
      <alignment horizontal="center"/>
    </xf>
    <xf numFmtId="0" fontId="108" fillId="16" borderId="25" xfId="9" applyFont="1" applyBorder="1" applyAlignment="1">
      <alignment horizontal="center"/>
    </xf>
    <xf numFmtId="0" fontId="108" fillId="16" borderId="22" xfId="9" applyFont="1" applyBorder="1" applyAlignment="1">
      <alignment horizontal="center"/>
    </xf>
    <xf numFmtId="0" fontId="108" fillId="18" borderId="3" xfId="11" applyFont="1" applyBorder="1" applyAlignment="1">
      <alignment horizontal="center"/>
    </xf>
    <xf numFmtId="0" fontId="108" fillId="18" borderId="30" xfId="11" applyFont="1" applyBorder="1" applyAlignment="1">
      <alignment horizontal="center"/>
    </xf>
    <xf numFmtId="0" fontId="108" fillId="18" borderId="4" xfId="11" applyFont="1" applyBorder="1" applyAlignment="1">
      <alignment horizontal="center"/>
    </xf>
    <xf numFmtId="0" fontId="107" fillId="15" borderId="23" xfId="8" applyFont="1" applyBorder="1" applyAlignment="1">
      <alignment horizontal="center"/>
    </xf>
    <xf numFmtId="0" fontId="107" fillId="15" borderId="26" xfId="8" applyFont="1" applyBorder="1" applyAlignment="1">
      <alignment horizontal="center"/>
    </xf>
    <xf numFmtId="0" fontId="107" fillId="15" borderId="5" xfId="8" applyFont="1" applyBorder="1" applyAlignment="1">
      <alignment horizontal="center"/>
    </xf>
    <xf numFmtId="0" fontId="108" fillId="15" borderId="27" xfId="8" applyFont="1" applyBorder="1" applyAlignment="1">
      <alignment horizontal="center"/>
    </xf>
    <xf numFmtId="0" fontId="108" fillId="15" borderId="10" xfId="8" applyFont="1" applyBorder="1" applyAlignment="1">
      <alignment horizontal="center"/>
    </xf>
    <xf numFmtId="0" fontId="108" fillId="15" borderId="9" xfId="8" applyFont="1" applyBorder="1" applyAlignment="1">
      <alignment horizontal="center"/>
    </xf>
    <xf numFmtId="0" fontId="107" fillId="14" borderId="23" xfId="7" applyFont="1" applyBorder="1" applyAlignment="1">
      <alignment horizontal="center"/>
    </xf>
    <xf numFmtId="0" fontId="107" fillId="14" borderId="26" xfId="7" applyFont="1" applyBorder="1" applyAlignment="1">
      <alignment horizontal="center"/>
    </xf>
    <xf numFmtId="0" fontId="107" fillId="14" borderId="5" xfId="7" applyFont="1" applyBorder="1" applyAlignment="1">
      <alignment horizontal="center"/>
    </xf>
    <xf numFmtId="0" fontId="108" fillId="14" borderId="27" xfId="7" applyFont="1" applyBorder="1" applyAlignment="1">
      <alignment horizontal="center"/>
    </xf>
    <xf numFmtId="0" fontId="108" fillId="14" borderId="10" xfId="7" applyFont="1" applyBorder="1" applyAlignment="1">
      <alignment horizontal="center"/>
    </xf>
    <xf numFmtId="0" fontId="108" fillId="14" borderId="9" xfId="7" applyFont="1" applyBorder="1" applyAlignment="1">
      <alignment horizontal="center"/>
    </xf>
    <xf numFmtId="0" fontId="108" fillId="15" borderId="17" xfId="8" applyFont="1" applyBorder="1" applyAlignment="1">
      <alignment horizontal="center"/>
    </xf>
    <xf numFmtId="0" fontId="108" fillId="15" borderId="25" xfId="8" applyFont="1" applyBorder="1" applyAlignment="1">
      <alignment horizontal="center"/>
    </xf>
    <xf numFmtId="0" fontId="108" fillId="15" borderId="22" xfId="8" applyFont="1" applyBorder="1" applyAlignment="1">
      <alignment horizontal="center"/>
    </xf>
    <xf numFmtId="0" fontId="108" fillId="14" borderId="17" xfId="7" applyFont="1" applyBorder="1" applyAlignment="1">
      <alignment horizontal="center"/>
    </xf>
    <xf numFmtId="0" fontId="108" fillId="14" borderId="25" xfId="7" applyFont="1" applyBorder="1" applyAlignment="1">
      <alignment horizontal="center"/>
    </xf>
    <xf numFmtId="0" fontId="108" fillId="14" borderId="22" xfId="7" applyFont="1" applyBorder="1" applyAlignment="1">
      <alignment horizontal="center"/>
    </xf>
    <xf numFmtId="0" fontId="92" fillId="18" borderId="23" xfId="11" applyFont="1" applyBorder="1" applyAlignment="1">
      <alignment horizontal="center"/>
    </xf>
    <xf numFmtId="0" fontId="92" fillId="18" borderId="26" xfId="11" applyFont="1" applyBorder="1" applyAlignment="1">
      <alignment horizontal="center"/>
    </xf>
    <xf numFmtId="0" fontId="92" fillId="18" borderId="5" xfId="11" applyFont="1" applyBorder="1" applyAlignment="1">
      <alignment horizontal="center"/>
    </xf>
    <xf numFmtId="0" fontId="92" fillId="16" borderId="23" xfId="9" applyFont="1" applyBorder="1" applyAlignment="1">
      <alignment horizontal="center"/>
    </xf>
    <xf numFmtId="0" fontId="92" fillId="16" borderId="26" xfId="9" applyFont="1" applyBorder="1" applyAlignment="1">
      <alignment horizontal="center"/>
    </xf>
    <xf numFmtId="0" fontId="92" fillId="16" borderId="5" xfId="9" applyFont="1" applyBorder="1" applyAlignment="1">
      <alignment horizontal="center"/>
    </xf>
    <xf numFmtId="0" fontId="93" fillId="18" borderId="27" xfId="11" applyFont="1" applyBorder="1" applyAlignment="1">
      <alignment horizontal="center"/>
    </xf>
    <xf numFmtId="0" fontId="93" fillId="18" borderId="10" xfId="11" applyFont="1" applyBorder="1" applyAlignment="1">
      <alignment horizontal="center"/>
    </xf>
    <xf numFmtId="0" fontId="93" fillId="18" borderId="9" xfId="11" applyFont="1" applyBorder="1" applyAlignment="1">
      <alignment horizontal="center"/>
    </xf>
    <xf numFmtId="0" fontId="93" fillId="16" borderId="27" xfId="9" applyFont="1" applyBorder="1" applyAlignment="1">
      <alignment horizontal="center"/>
    </xf>
    <xf numFmtId="0" fontId="93" fillId="16" borderId="10" xfId="9" applyFont="1" applyBorder="1" applyAlignment="1">
      <alignment horizontal="center"/>
    </xf>
    <xf numFmtId="0" fontId="93" fillId="16" borderId="9" xfId="9" applyFont="1" applyBorder="1" applyAlignment="1">
      <alignment horizontal="center"/>
    </xf>
    <xf numFmtId="0" fontId="93" fillId="16" borderId="17" xfId="9" applyFont="1" applyBorder="1" applyAlignment="1">
      <alignment horizontal="center"/>
    </xf>
    <xf numFmtId="0" fontId="93" fillId="16" borderId="25" xfId="9" applyFont="1" applyBorder="1" applyAlignment="1">
      <alignment horizontal="center"/>
    </xf>
    <xf numFmtId="0" fontId="93" fillId="16" borderId="22" xfId="9" applyFont="1" applyBorder="1" applyAlignment="1">
      <alignment horizontal="center"/>
    </xf>
    <xf numFmtId="0" fontId="93" fillId="18" borderId="3" xfId="11" applyFont="1" applyBorder="1" applyAlignment="1">
      <alignment horizontal="center"/>
    </xf>
    <xf numFmtId="0" fontId="93" fillId="18" borderId="30" xfId="11" applyFont="1" applyBorder="1" applyAlignment="1">
      <alignment horizontal="center"/>
    </xf>
    <xf numFmtId="0" fontId="93" fillId="18" borderId="4" xfId="11" applyFont="1" applyBorder="1" applyAlignment="1">
      <alignment horizontal="center"/>
    </xf>
    <xf numFmtId="0" fontId="92" fillId="15" borderId="23" xfId="8" applyFont="1" applyBorder="1" applyAlignment="1">
      <alignment horizontal="center"/>
    </xf>
    <xf numFmtId="0" fontId="92" fillId="15" borderId="26" xfId="8" applyFont="1" applyBorder="1" applyAlignment="1">
      <alignment horizontal="center"/>
    </xf>
    <xf numFmtId="0" fontId="92" fillId="15" borderId="5" xfId="8" applyFont="1" applyBorder="1" applyAlignment="1">
      <alignment horizontal="center"/>
    </xf>
    <xf numFmtId="0" fontId="93" fillId="15" borderId="27" xfId="8" applyFont="1" applyBorder="1" applyAlignment="1">
      <alignment horizontal="center"/>
    </xf>
    <xf numFmtId="0" fontId="93" fillId="15" borderId="10" xfId="8" applyFont="1" applyBorder="1" applyAlignment="1">
      <alignment horizontal="center"/>
    </xf>
    <xf numFmtId="0" fontId="93" fillId="15" borderId="9" xfId="8" applyFont="1" applyBorder="1" applyAlignment="1">
      <alignment horizontal="center"/>
    </xf>
    <xf numFmtId="0" fontId="92" fillId="14" borderId="23" xfId="7" applyFont="1" applyBorder="1" applyAlignment="1">
      <alignment horizontal="center"/>
    </xf>
    <xf numFmtId="0" fontId="92" fillId="14" borderId="26" xfId="7" applyFont="1" applyBorder="1" applyAlignment="1">
      <alignment horizontal="center"/>
    </xf>
    <xf numFmtId="0" fontId="92" fillId="14" borderId="5" xfId="7" applyFont="1" applyBorder="1" applyAlignment="1">
      <alignment horizontal="center"/>
    </xf>
    <xf numFmtId="0" fontId="93" fillId="14" borderId="27" xfId="7" applyFont="1" applyBorder="1" applyAlignment="1">
      <alignment horizontal="center"/>
    </xf>
    <xf numFmtId="0" fontId="93" fillId="14" borderId="10" xfId="7" applyFont="1" applyBorder="1" applyAlignment="1">
      <alignment horizontal="center"/>
    </xf>
    <xf numFmtId="0" fontId="93" fillId="14" borderId="9" xfId="7" applyFont="1" applyBorder="1" applyAlignment="1">
      <alignment horizontal="center"/>
    </xf>
    <xf numFmtId="0" fontId="93" fillId="15" borderId="17" xfId="8" applyFont="1" applyBorder="1" applyAlignment="1">
      <alignment horizontal="center"/>
    </xf>
    <xf numFmtId="0" fontId="93" fillId="15" borderId="25" xfId="8" applyFont="1" applyBorder="1" applyAlignment="1">
      <alignment horizontal="center"/>
    </xf>
    <xf numFmtId="0" fontId="93" fillId="15" borderId="22" xfId="8" applyFont="1" applyBorder="1" applyAlignment="1">
      <alignment horizontal="center"/>
    </xf>
    <xf numFmtId="0" fontId="93" fillId="14" borderId="17" xfId="7" applyFont="1" applyBorder="1" applyAlignment="1">
      <alignment horizontal="center"/>
    </xf>
    <xf numFmtId="0" fontId="93" fillId="14" borderId="25" xfId="7" applyFont="1" applyBorder="1" applyAlignment="1">
      <alignment horizontal="center"/>
    </xf>
    <xf numFmtId="0" fontId="93" fillId="14" borderId="22" xfId="7" applyFont="1" applyBorder="1" applyAlignment="1">
      <alignment horizontal="center"/>
    </xf>
    <xf numFmtId="0" fontId="122" fillId="18" borderId="23" xfId="11" applyFont="1" applyBorder="1" applyAlignment="1">
      <alignment horizontal="center"/>
    </xf>
    <xf numFmtId="0" fontId="122" fillId="18" borderId="26" xfId="11" applyFont="1" applyBorder="1" applyAlignment="1">
      <alignment horizontal="center"/>
    </xf>
    <xf numFmtId="0" fontId="122" fillId="18" borderId="5" xfId="11" applyFont="1" applyBorder="1" applyAlignment="1">
      <alignment horizontal="center"/>
    </xf>
    <xf numFmtId="0" fontId="122" fillId="16" borderId="23" xfId="9" applyFont="1" applyBorder="1" applyAlignment="1">
      <alignment horizontal="center"/>
    </xf>
    <xf numFmtId="0" fontId="122" fillId="16" borderId="26" xfId="9" applyFont="1" applyBorder="1" applyAlignment="1">
      <alignment horizontal="center"/>
    </xf>
    <xf numFmtId="0" fontId="122" fillId="16" borderId="5" xfId="9" applyFont="1" applyBorder="1" applyAlignment="1">
      <alignment horizontal="center"/>
    </xf>
    <xf numFmtId="0" fontId="123" fillId="18" borderId="27" xfId="11" applyFont="1" applyBorder="1" applyAlignment="1">
      <alignment horizontal="center"/>
    </xf>
    <xf numFmtId="0" fontId="123" fillId="18" borderId="10" xfId="11" applyFont="1" applyBorder="1" applyAlignment="1">
      <alignment horizontal="center"/>
    </xf>
    <xf numFmtId="0" fontId="123" fillId="18" borderId="9" xfId="11" applyFont="1" applyBorder="1" applyAlignment="1">
      <alignment horizontal="center"/>
    </xf>
    <xf numFmtId="0" fontId="123" fillId="16" borderId="27" xfId="9" applyFont="1" applyBorder="1" applyAlignment="1">
      <alignment horizontal="center"/>
    </xf>
    <xf numFmtId="0" fontId="123" fillId="16" borderId="10" xfId="9" applyFont="1" applyBorder="1" applyAlignment="1">
      <alignment horizontal="center"/>
    </xf>
    <xf numFmtId="0" fontId="123" fillId="16" borderId="9" xfId="9" applyFont="1" applyBorder="1" applyAlignment="1">
      <alignment horizontal="center"/>
    </xf>
    <xf numFmtId="0" fontId="123" fillId="16" borderId="17" xfId="9" applyFont="1" applyBorder="1" applyAlignment="1">
      <alignment horizontal="center"/>
    </xf>
    <xf numFmtId="0" fontId="123" fillId="16" borderId="25" xfId="9" applyFont="1" applyBorder="1" applyAlignment="1">
      <alignment horizontal="center"/>
    </xf>
    <xf numFmtId="0" fontId="123" fillId="16" borderId="22" xfId="9" applyFont="1" applyBorder="1" applyAlignment="1">
      <alignment horizontal="center"/>
    </xf>
    <xf numFmtId="0" fontId="123" fillId="18" borderId="3" xfId="11" applyFont="1" applyBorder="1" applyAlignment="1">
      <alignment horizontal="center"/>
    </xf>
    <xf numFmtId="0" fontId="123" fillId="18" borderId="30" xfId="11" applyFont="1" applyBorder="1" applyAlignment="1">
      <alignment horizontal="center"/>
    </xf>
    <xf numFmtId="0" fontId="123" fillId="18" borderId="4" xfId="11" applyFont="1" applyBorder="1" applyAlignment="1">
      <alignment horizontal="center"/>
    </xf>
    <xf numFmtId="0" fontId="122" fillId="15" borderId="23" xfId="8" applyFont="1" applyBorder="1" applyAlignment="1">
      <alignment horizontal="center"/>
    </xf>
    <xf numFmtId="0" fontId="122" fillId="15" borderId="26" xfId="8" applyFont="1" applyBorder="1" applyAlignment="1">
      <alignment horizontal="center"/>
    </xf>
    <xf numFmtId="0" fontId="122" fillId="15" borderId="5" xfId="8" applyFont="1" applyBorder="1" applyAlignment="1">
      <alignment horizontal="center"/>
    </xf>
    <xf numFmtId="0" fontId="123" fillId="15" borderId="27" xfId="8" applyFont="1" applyBorder="1" applyAlignment="1">
      <alignment horizontal="center"/>
    </xf>
    <xf numFmtId="0" fontId="123" fillId="15" borderId="10" xfId="8" applyFont="1" applyBorder="1" applyAlignment="1">
      <alignment horizontal="center"/>
    </xf>
    <xf numFmtId="0" fontId="123" fillId="15" borderId="9" xfId="8" applyFont="1" applyBorder="1" applyAlignment="1">
      <alignment horizontal="center"/>
    </xf>
    <xf numFmtId="0" fontId="122" fillId="14" borderId="23" xfId="7" applyFont="1" applyBorder="1" applyAlignment="1">
      <alignment horizontal="center"/>
    </xf>
    <xf numFmtId="0" fontId="122" fillId="14" borderId="26" xfId="7" applyFont="1" applyBorder="1" applyAlignment="1">
      <alignment horizontal="center"/>
    </xf>
    <xf numFmtId="0" fontId="122" fillId="14" borderId="5" xfId="7" applyFont="1" applyBorder="1" applyAlignment="1">
      <alignment horizontal="center"/>
    </xf>
    <xf numFmtId="0" fontId="123" fillId="14" borderId="27" xfId="7" applyFont="1" applyBorder="1" applyAlignment="1">
      <alignment horizontal="center"/>
    </xf>
    <xf numFmtId="0" fontId="123" fillId="14" borderId="10" xfId="7" applyFont="1" applyBorder="1" applyAlignment="1">
      <alignment horizontal="center"/>
    </xf>
    <xf numFmtId="0" fontId="123" fillId="14" borderId="9" xfId="7" applyFont="1" applyBorder="1" applyAlignment="1">
      <alignment horizontal="center"/>
    </xf>
    <xf numFmtId="0" fontId="123" fillId="15" borderId="17" xfId="8" applyFont="1" applyBorder="1" applyAlignment="1">
      <alignment horizontal="center"/>
    </xf>
    <xf numFmtId="0" fontId="123" fillId="15" borderId="25" xfId="8" applyFont="1" applyBorder="1" applyAlignment="1">
      <alignment horizontal="center"/>
    </xf>
    <xf numFmtId="0" fontId="123" fillId="15" borderId="22" xfId="8" applyFont="1" applyBorder="1" applyAlignment="1">
      <alignment horizontal="center"/>
    </xf>
    <xf numFmtId="0" fontId="123" fillId="14" borderId="17" xfId="7" applyFont="1" applyBorder="1" applyAlignment="1">
      <alignment horizontal="center"/>
    </xf>
    <xf numFmtId="0" fontId="123" fillId="14" borderId="25" xfId="7" applyFont="1" applyBorder="1" applyAlignment="1">
      <alignment horizontal="center"/>
    </xf>
    <xf numFmtId="0" fontId="123" fillId="14" borderId="22" xfId="7" applyFont="1" applyBorder="1" applyAlignment="1">
      <alignment horizontal="center"/>
    </xf>
    <xf numFmtId="0" fontId="62" fillId="18" borderId="23" xfId="11" applyFont="1" applyBorder="1" applyAlignment="1">
      <alignment horizontal="center"/>
    </xf>
    <xf numFmtId="0" fontId="62" fillId="18" borderId="26" xfId="11" applyFont="1" applyBorder="1" applyAlignment="1">
      <alignment horizontal="center"/>
    </xf>
    <xf numFmtId="0" fontId="62" fillId="18" borderId="5" xfId="11" applyFont="1" applyBorder="1" applyAlignment="1">
      <alignment horizontal="center"/>
    </xf>
    <xf numFmtId="0" fontId="62" fillId="16" borderId="23" xfId="9" applyFont="1" applyBorder="1" applyAlignment="1">
      <alignment horizontal="center"/>
    </xf>
    <xf numFmtId="0" fontId="62" fillId="16" borderId="26" xfId="9" applyFont="1" applyBorder="1" applyAlignment="1">
      <alignment horizontal="center"/>
    </xf>
    <xf numFmtId="0" fontId="62" fillId="16" borderId="5" xfId="9" applyFont="1" applyBorder="1" applyAlignment="1">
      <alignment horizontal="center"/>
    </xf>
    <xf numFmtId="0" fontId="63" fillId="18" borderId="27" xfId="11" applyFont="1" applyBorder="1" applyAlignment="1">
      <alignment horizontal="center"/>
    </xf>
    <xf numFmtId="0" fontId="63" fillId="18" borderId="10" xfId="11" applyFont="1" applyBorder="1" applyAlignment="1">
      <alignment horizontal="center"/>
    </xf>
    <xf numFmtId="0" fontId="63" fillId="18" borderId="9" xfId="11" applyFont="1" applyBorder="1" applyAlignment="1">
      <alignment horizontal="center"/>
    </xf>
    <xf numFmtId="0" fontId="63" fillId="16" borderId="27" xfId="9" applyFont="1" applyBorder="1" applyAlignment="1">
      <alignment horizontal="center"/>
    </xf>
    <xf numFmtId="0" fontId="63" fillId="16" borderId="10" xfId="9" applyFont="1" applyBorder="1" applyAlignment="1">
      <alignment horizontal="center"/>
    </xf>
    <xf numFmtId="0" fontId="63" fillId="16" borderId="9" xfId="9" applyFont="1" applyBorder="1" applyAlignment="1">
      <alignment horizontal="center"/>
    </xf>
    <xf numFmtId="0" fontId="63" fillId="16" borderId="17" xfId="9" applyFont="1" applyBorder="1" applyAlignment="1">
      <alignment horizontal="center"/>
    </xf>
    <xf numFmtId="0" fontId="63" fillId="16" borderId="25" xfId="9" applyFont="1" applyBorder="1" applyAlignment="1">
      <alignment horizontal="center"/>
    </xf>
    <xf numFmtId="0" fontId="63" fillId="16" borderId="22" xfId="9" applyFont="1" applyBorder="1" applyAlignment="1">
      <alignment horizontal="center"/>
    </xf>
    <xf numFmtId="0" fontId="63" fillId="18" borderId="3" xfId="11" applyFont="1" applyBorder="1" applyAlignment="1">
      <alignment horizontal="center"/>
    </xf>
    <xf numFmtId="0" fontId="63" fillId="18" borderId="30" xfId="11" applyFont="1" applyBorder="1" applyAlignment="1">
      <alignment horizontal="center"/>
    </xf>
    <xf numFmtId="0" fontId="63" fillId="18" borderId="4" xfId="11" applyFont="1" applyBorder="1" applyAlignment="1">
      <alignment horizontal="center"/>
    </xf>
    <xf numFmtId="0" fontId="62" fillId="15" borderId="23" xfId="8" applyFont="1" applyBorder="1" applyAlignment="1">
      <alignment horizontal="center"/>
    </xf>
    <xf numFmtId="0" fontId="62" fillId="15" borderId="26" xfId="8" applyFont="1" applyBorder="1" applyAlignment="1">
      <alignment horizontal="center"/>
    </xf>
    <xf numFmtId="0" fontId="62" fillId="15" borderId="5" xfId="8" applyFont="1" applyBorder="1" applyAlignment="1">
      <alignment horizontal="center"/>
    </xf>
    <xf numFmtId="0" fontId="63" fillId="15" borderId="27" xfId="8" applyFont="1" applyBorder="1" applyAlignment="1">
      <alignment horizontal="center"/>
    </xf>
    <xf numFmtId="0" fontId="63" fillId="15" borderId="10" xfId="8" applyFont="1" applyBorder="1" applyAlignment="1">
      <alignment horizontal="center"/>
    </xf>
    <xf numFmtId="0" fontId="63" fillId="15" borderId="9" xfId="8" applyFont="1" applyBorder="1" applyAlignment="1">
      <alignment horizontal="center"/>
    </xf>
    <xf numFmtId="0" fontId="62" fillId="14" borderId="23" xfId="7" applyFont="1" applyBorder="1" applyAlignment="1">
      <alignment horizontal="center"/>
    </xf>
    <xf numFmtId="0" fontId="62" fillId="14" borderId="26" xfId="7" applyFont="1" applyBorder="1" applyAlignment="1">
      <alignment horizontal="center"/>
    </xf>
    <xf numFmtId="0" fontId="62" fillId="14" borderId="5" xfId="7" applyFont="1" applyBorder="1" applyAlignment="1">
      <alignment horizontal="center"/>
    </xf>
    <xf numFmtId="0" fontId="63" fillId="14" borderId="27" xfId="7" applyFont="1" applyBorder="1" applyAlignment="1">
      <alignment horizontal="center"/>
    </xf>
    <xf numFmtId="0" fontId="63" fillId="14" borderId="10" xfId="7" applyFont="1" applyBorder="1" applyAlignment="1">
      <alignment horizontal="center"/>
    </xf>
    <xf numFmtId="0" fontId="63" fillId="14" borderId="9" xfId="7" applyFont="1" applyBorder="1" applyAlignment="1">
      <alignment horizontal="center"/>
    </xf>
    <xf numFmtId="0" fontId="63" fillId="15" borderId="17" xfId="8" applyFont="1" applyBorder="1" applyAlignment="1">
      <alignment horizontal="center"/>
    </xf>
    <xf numFmtId="0" fontId="63" fillId="15" borderId="25" xfId="8" applyFont="1" applyBorder="1" applyAlignment="1">
      <alignment horizontal="center"/>
    </xf>
    <xf numFmtId="0" fontId="63" fillId="15" borderId="22" xfId="8" applyFont="1" applyBorder="1" applyAlignment="1">
      <alignment horizontal="center"/>
    </xf>
    <xf numFmtId="0" fontId="63" fillId="14" borderId="17" xfId="7" applyFont="1" applyBorder="1" applyAlignment="1">
      <alignment horizontal="center"/>
    </xf>
    <xf numFmtId="0" fontId="63" fillId="14" borderId="25" xfId="7" applyFont="1" applyBorder="1" applyAlignment="1">
      <alignment horizontal="center"/>
    </xf>
    <xf numFmtId="0" fontId="63" fillId="14" borderId="22" xfId="7" applyFont="1" applyBorder="1" applyAlignment="1">
      <alignment horizontal="center"/>
    </xf>
    <xf numFmtId="17" fontId="14" fillId="7" borderId="33" xfId="0" applyNumberFormat="1" applyFont="1" applyFill="1" applyBorder="1" applyAlignment="1">
      <alignment horizontal="left" vertical="center" wrapText="1" indent="1" readingOrder="1"/>
    </xf>
    <xf numFmtId="17" fontId="14" fillId="7" borderId="34" xfId="0" applyNumberFormat="1" applyFont="1" applyFill="1" applyBorder="1" applyAlignment="1">
      <alignment horizontal="left" vertical="center" wrapText="1" indent="1" readingOrder="1"/>
    </xf>
    <xf numFmtId="17" fontId="14" fillId="7" borderId="35" xfId="0" applyNumberFormat="1" applyFont="1" applyFill="1" applyBorder="1" applyAlignment="1">
      <alignment horizontal="left" vertical="center" wrapText="1" indent="1" readingOrder="1"/>
    </xf>
    <xf numFmtId="0" fontId="19" fillId="3" borderId="33" xfId="0" applyFont="1" applyFill="1" applyBorder="1" applyAlignment="1">
      <alignment horizontal="left" vertical="center" wrapText="1" indent="1" readingOrder="1"/>
    </xf>
    <xf numFmtId="0" fontId="19" fillId="3" borderId="34" xfId="0" applyFont="1" applyFill="1" applyBorder="1" applyAlignment="1">
      <alignment horizontal="left" vertical="center" wrapText="1" indent="1" readingOrder="1"/>
    </xf>
    <xf numFmtId="0" fontId="19" fillId="3" borderId="35" xfId="0" applyFont="1" applyFill="1" applyBorder="1" applyAlignment="1">
      <alignment horizontal="left" vertical="center" wrapText="1" indent="1" readingOrder="1"/>
    </xf>
    <xf numFmtId="0" fontId="19" fillId="6" borderId="31" xfId="0" applyFont="1" applyFill="1" applyBorder="1" applyAlignment="1">
      <alignment horizontal="center" vertical="top" wrapText="1" readingOrder="1"/>
    </xf>
    <xf numFmtId="0" fontId="19" fillId="6" borderId="32" xfId="0" applyFont="1" applyFill="1" applyBorder="1" applyAlignment="1">
      <alignment horizontal="center" vertical="top" wrapText="1" readingOrder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0" fontId="18" fillId="3" borderId="38" xfId="0" applyFont="1" applyFill="1" applyBorder="1" applyAlignment="1">
      <alignment vertical="top" wrapText="1"/>
    </xf>
    <xf numFmtId="0" fontId="18" fillId="3" borderId="39" xfId="0" applyFont="1" applyFill="1" applyBorder="1" applyAlignment="1">
      <alignment vertical="top" wrapText="1"/>
    </xf>
    <xf numFmtId="0" fontId="23" fillId="3" borderId="31" xfId="0" applyFont="1" applyFill="1" applyBorder="1" applyAlignment="1">
      <alignment horizontal="center" vertical="top" wrapText="1" readingOrder="1"/>
    </xf>
    <xf numFmtId="0" fontId="23" fillId="3" borderId="32" xfId="0" applyFont="1" applyFill="1" applyBorder="1" applyAlignment="1">
      <alignment horizontal="center" vertical="top" wrapText="1" readingOrder="1"/>
    </xf>
    <xf numFmtId="0" fontId="23" fillId="6" borderId="31" xfId="0" applyFont="1" applyFill="1" applyBorder="1" applyAlignment="1">
      <alignment horizontal="center" vertical="top" wrapText="1" readingOrder="1"/>
    </xf>
    <xf numFmtId="0" fontId="23" fillId="6" borderId="32" xfId="0" applyFont="1" applyFill="1" applyBorder="1" applyAlignment="1">
      <alignment horizontal="center" vertical="top" wrapText="1" readingOrder="1"/>
    </xf>
    <xf numFmtId="0" fontId="13" fillId="3" borderId="33" xfId="0" applyFont="1" applyFill="1" applyBorder="1" applyAlignment="1">
      <alignment horizontal="left" vertical="center" wrapText="1" indent="1" readingOrder="1"/>
    </xf>
    <xf numFmtId="0" fontId="13" fillId="3" borderId="34" xfId="0" applyFont="1" applyFill="1" applyBorder="1" applyAlignment="1">
      <alignment horizontal="left" vertical="center" wrapText="1" indent="1" readingOrder="1"/>
    </xf>
    <xf numFmtId="0" fontId="13" fillId="3" borderId="35" xfId="0" applyFont="1" applyFill="1" applyBorder="1" applyAlignment="1">
      <alignment horizontal="left" vertical="center" wrapText="1" indent="1" readingOrder="1"/>
    </xf>
    <xf numFmtId="0" fontId="13" fillId="6" borderId="31" xfId="0" applyFont="1" applyFill="1" applyBorder="1" applyAlignment="1">
      <alignment horizontal="center" vertical="top" wrapText="1" readingOrder="1"/>
    </xf>
    <xf numFmtId="0" fontId="13" fillId="6" borderId="32" xfId="0" applyFont="1" applyFill="1" applyBorder="1" applyAlignment="1">
      <alignment horizontal="center" vertical="top" wrapText="1" readingOrder="1"/>
    </xf>
    <xf numFmtId="0" fontId="19" fillId="3" borderId="31" xfId="0" applyFont="1" applyFill="1" applyBorder="1" applyAlignment="1">
      <alignment horizontal="center" vertical="top" wrapText="1" readingOrder="1"/>
    </xf>
    <xf numFmtId="0" fontId="19" fillId="3" borderId="32" xfId="0" applyFont="1" applyFill="1" applyBorder="1" applyAlignment="1">
      <alignment horizontal="center" vertical="top" wrapText="1" readingOrder="1"/>
    </xf>
    <xf numFmtId="0" fontId="12" fillId="3" borderId="36" xfId="0" applyFont="1" applyFill="1" applyBorder="1" applyAlignment="1">
      <alignment vertical="top" wrapText="1"/>
    </xf>
    <xf numFmtId="0" fontId="12" fillId="3" borderId="37" xfId="0" applyFont="1" applyFill="1" applyBorder="1" applyAlignment="1">
      <alignment vertical="top" wrapText="1"/>
    </xf>
    <xf numFmtId="0" fontId="12" fillId="3" borderId="38" xfId="0" applyFont="1" applyFill="1" applyBorder="1" applyAlignment="1">
      <alignment vertical="top" wrapText="1"/>
    </xf>
    <xf numFmtId="0" fontId="12" fillId="3" borderId="39" xfId="0" applyFont="1" applyFill="1" applyBorder="1" applyAlignment="1">
      <alignment vertical="top" wrapText="1"/>
    </xf>
    <xf numFmtId="0" fontId="13" fillId="3" borderId="31" xfId="0" applyFont="1" applyFill="1" applyBorder="1" applyAlignment="1">
      <alignment horizontal="center" vertical="top" wrapText="1" readingOrder="1"/>
    </xf>
    <xf numFmtId="0" fontId="13" fillId="3" borderId="32" xfId="0" applyFont="1" applyFill="1" applyBorder="1" applyAlignment="1">
      <alignment horizontal="center" vertical="top" wrapText="1" readingOrder="1"/>
    </xf>
    <xf numFmtId="0" fontId="5" fillId="3" borderId="31" xfId="0" applyFont="1" applyFill="1" applyBorder="1" applyAlignment="1">
      <alignment horizontal="center" vertical="center" wrapText="1" readingOrder="1"/>
    </xf>
    <xf numFmtId="0" fontId="5" fillId="3" borderId="32" xfId="0" applyFont="1" applyFill="1" applyBorder="1" applyAlignment="1">
      <alignment horizontal="center" vertical="center" wrapText="1" readingOrder="1"/>
    </xf>
    <xf numFmtId="17" fontId="5" fillId="7" borderId="33" xfId="0" applyNumberFormat="1" applyFont="1" applyFill="1" applyBorder="1" applyAlignment="1">
      <alignment horizontal="left" vertical="center" wrapText="1" indent="1" readingOrder="1"/>
    </xf>
    <xf numFmtId="17" fontId="5" fillId="7" borderId="34" xfId="0" applyNumberFormat="1" applyFont="1" applyFill="1" applyBorder="1" applyAlignment="1">
      <alignment horizontal="left" vertical="center" wrapText="1" indent="1" readingOrder="1"/>
    </xf>
    <xf numFmtId="17" fontId="5" fillId="7" borderId="35" xfId="0" applyNumberFormat="1" applyFont="1" applyFill="1" applyBorder="1" applyAlignment="1">
      <alignment horizontal="left" vertical="center" wrapText="1" indent="1" readingOrder="1"/>
    </xf>
    <xf numFmtId="0" fontId="6" fillId="3" borderId="33" xfId="0" applyFont="1" applyFill="1" applyBorder="1" applyAlignment="1">
      <alignment horizontal="left" vertical="center" wrapText="1" indent="1" readingOrder="1"/>
    </xf>
    <xf numFmtId="0" fontId="6" fillId="3" borderId="34" xfId="0" applyFont="1" applyFill="1" applyBorder="1" applyAlignment="1">
      <alignment horizontal="left" vertical="center" wrapText="1" indent="1" readingOrder="1"/>
    </xf>
    <xf numFmtId="0" fontId="6" fillId="3" borderId="35" xfId="0" applyFont="1" applyFill="1" applyBorder="1" applyAlignment="1">
      <alignment horizontal="left" vertical="center" wrapText="1" indent="1" readingOrder="1"/>
    </xf>
    <xf numFmtId="0" fontId="4" fillId="3" borderId="36" xfId="0" applyFont="1" applyFill="1" applyBorder="1" applyAlignment="1">
      <alignment horizontal="right" vertical="center" wrapText="1" indent="1"/>
    </xf>
    <xf numFmtId="0" fontId="4" fillId="3" borderId="37" xfId="0" applyFont="1" applyFill="1" applyBorder="1" applyAlignment="1">
      <alignment horizontal="right" vertical="center" wrapText="1" indent="1"/>
    </xf>
    <xf numFmtId="0" fontId="4" fillId="3" borderId="38" xfId="0" applyFont="1" applyFill="1" applyBorder="1" applyAlignment="1">
      <alignment horizontal="right" vertical="center" wrapText="1" indent="1"/>
    </xf>
    <xf numFmtId="0" fontId="4" fillId="3" borderId="39" xfId="0" applyFont="1" applyFill="1" applyBorder="1" applyAlignment="1">
      <alignment horizontal="right" vertical="center" wrapText="1" inden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2 2" xfId="48"/>
    <cellStyle name="Comma 3" xfId="47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2" xfId="49"/>
    <cellStyle name="Note 2" xfId="40"/>
    <cellStyle name="Output" xfId="41" builtinId="21" customBuiltin="1"/>
    <cellStyle name="Percent" xfId="42" builtinId="5"/>
    <cellStyle name="Percent 2" xfId="43"/>
    <cellStyle name="Percent 2 2" xfId="50"/>
    <cellStyle name="Title" xfId="44" builtinId="15" customBuiltin="1"/>
    <cellStyle name="Total" xfId="45" builtinId="25" customBuiltin="1"/>
    <cellStyle name="Warning Text" xfId="46" builtinId="11" customBuiltin="1"/>
  </cellStyles>
  <dxfs count="4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W235"/>
  <sheetViews>
    <sheetView topLeftCell="E1" zoomScale="98" zoomScaleNormal="98" workbookViewId="0">
      <selection activeCell="S25" sqref="S25"/>
    </sheetView>
  </sheetViews>
  <sheetFormatPr defaultColWidth="9.140625" defaultRowHeight="12.75"/>
  <cols>
    <col min="1" max="1" width="9.140625" style="83"/>
    <col min="2" max="2" width="13" style="166" customWidth="1"/>
    <col min="3" max="3" width="10.85546875" style="83" customWidth="1"/>
    <col min="4" max="4" width="11.140625" style="83" customWidth="1"/>
    <col min="5" max="5" width="12.140625" style="83" customWidth="1"/>
    <col min="6" max="6" width="10.85546875" style="83" customWidth="1"/>
    <col min="7" max="7" width="11.140625" style="83" customWidth="1"/>
    <col min="8" max="8" width="12.140625" style="83" customWidth="1"/>
    <col min="9" max="9" width="11.85546875" style="84" customWidth="1"/>
    <col min="10" max="11" width="9.140625" style="83"/>
    <col min="12" max="12" width="12.140625" style="166" customWidth="1"/>
    <col min="13" max="14" width="13" style="83" customWidth="1"/>
    <col min="15" max="15" width="13.5703125" style="83" bestFit="1" customWidth="1"/>
    <col min="16" max="19" width="13" style="83" customWidth="1"/>
    <col min="20" max="20" width="13.5703125" style="83" bestFit="1" customWidth="1"/>
    <col min="21" max="22" width="13" style="83" customWidth="1"/>
    <col min="23" max="23" width="12.140625" style="84" bestFit="1" customWidth="1"/>
    <col min="24" max="16384" width="9.140625" style="83"/>
  </cols>
  <sheetData>
    <row r="1" spans="1:23" ht="13.5" thickBot="1"/>
    <row r="2" spans="1:23" ht="13.5" thickTop="1">
      <c r="B2" s="1331" t="s">
        <v>0</v>
      </c>
      <c r="C2" s="1332"/>
      <c r="D2" s="1332"/>
      <c r="E2" s="1332"/>
      <c r="F2" s="1332"/>
      <c r="G2" s="1332"/>
      <c r="H2" s="1332"/>
      <c r="I2" s="1333"/>
      <c r="L2" s="1334" t="s">
        <v>1</v>
      </c>
      <c r="M2" s="1335"/>
      <c r="N2" s="1335"/>
      <c r="O2" s="1335"/>
      <c r="P2" s="1335"/>
      <c r="Q2" s="1335"/>
      <c r="R2" s="1335"/>
      <c r="S2" s="1335"/>
      <c r="T2" s="1335"/>
      <c r="U2" s="1335"/>
      <c r="V2" s="1335"/>
      <c r="W2" s="1336"/>
    </row>
    <row r="3" spans="1:23" ht="13.5" thickBot="1">
      <c r="B3" s="1337" t="s">
        <v>2</v>
      </c>
      <c r="C3" s="1338"/>
      <c r="D3" s="1338"/>
      <c r="E3" s="1338"/>
      <c r="F3" s="1338"/>
      <c r="G3" s="1338"/>
      <c r="H3" s="1338"/>
      <c r="I3" s="1339"/>
      <c r="L3" s="1340" t="s">
        <v>3</v>
      </c>
      <c r="M3" s="1341"/>
      <c r="N3" s="1341"/>
      <c r="O3" s="1341"/>
      <c r="P3" s="1341"/>
      <c r="Q3" s="1341"/>
      <c r="R3" s="1341"/>
      <c r="S3" s="1341"/>
      <c r="T3" s="1341"/>
      <c r="U3" s="1341"/>
      <c r="V3" s="1341"/>
      <c r="W3" s="1342"/>
    </row>
    <row r="4" spans="1:23" ht="14.25" thickTop="1" thickBot="1"/>
    <row r="5" spans="1:23" ht="14.25" thickTop="1" thickBot="1">
      <c r="B5" s="187"/>
      <c r="C5" s="1346" t="s">
        <v>90</v>
      </c>
      <c r="D5" s="1347"/>
      <c r="E5" s="1348"/>
      <c r="F5" s="1346" t="s">
        <v>91</v>
      </c>
      <c r="G5" s="1347"/>
      <c r="H5" s="1348"/>
      <c r="I5" s="188" t="s">
        <v>4</v>
      </c>
      <c r="L5" s="187"/>
      <c r="M5" s="1343" t="s">
        <v>90</v>
      </c>
      <c r="N5" s="1344"/>
      <c r="O5" s="1344"/>
      <c r="P5" s="1344"/>
      <c r="Q5" s="1345"/>
      <c r="R5" s="1343" t="s">
        <v>91</v>
      </c>
      <c r="S5" s="1344"/>
      <c r="T5" s="1344"/>
      <c r="U5" s="1344"/>
      <c r="V5" s="1345"/>
      <c r="W5" s="188" t="s">
        <v>4</v>
      </c>
    </row>
    <row r="6" spans="1:23" ht="13.5" thickTop="1">
      <c r="B6" s="189" t="s">
        <v>5</v>
      </c>
      <c r="C6" s="190"/>
      <c r="D6" s="191"/>
      <c r="E6" s="131"/>
      <c r="F6" s="190"/>
      <c r="G6" s="191"/>
      <c r="H6" s="131"/>
      <c r="I6" s="192" t="s">
        <v>6</v>
      </c>
      <c r="L6" s="189" t="s">
        <v>5</v>
      </c>
      <c r="M6" s="190"/>
      <c r="N6" s="193"/>
      <c r="O6" s="129"/>
      <c r="P6" s="194"/>
      <c r="Q6" s="129"/>
      <c r="R6" s="190"/>
      <c r="S6" s="193"/>
      <c r="T6" s="129"/>
      <c r="U6" s="194"/>
      <c r="V6" s="129"/>
      <c r="W6" s="192" t="s">
        <v>6</v>
      </c>
    </row>
    <row r="7" spans="1:23" ht="13.5" thickBot="1">
      <c r="B7" s="195"/>
      <c r="C7" s="196" t="s">
        <v>7</v>
      </c>
      <c r="D7" s="197" t="s">
        <v>8</v>
      </c>
      <c r="E7" s="1150" t="s">
        <v>9</v>
      </c>
      <c r="F7" s="196" t="s">
        <v>7</v>
      </c>
      <c r="G7" s="197" t="s">
        <v>8</v>
      </c>
      <c r="H7" s="182" t="s">
        <v>9</v>
      </c>
      <c r="I7" s="198"/>
      <c r="L7" s="195"/>
      <c r="M7" s="199" t="s">
        <v>10</v>
      </c>
      <c r="N7" s="200" t="s">
        <v>11</v>
      </c>
      <c r="O7" s="130" t="s">
        <v>12</v>
      </c>
      <c r="P7" s="201" t="s">
        <v>13</v>
      </c>
      <c r="Q7" s="130" t="s">
        <v>9</v>
      </c>
      <c r="R7" s="199" t="s">
        <v>10</v>
      </c>
      <c r="S7" s="200" t="s">
        <v>11</v>
      </c>
      <c r="T7" s="130" t="s">
        <v>12</v>
      </c>
      <c r="U7" s="201" t="s">
        <v>13</v>
      </c>
      <c r="V7" s="130" t="s">
        <v>9</v>
      </c>
      <c r="W7" s="198"/>
    </row>
    <row r="8" spans="1:23" ht="6" customHeight="1" thickTop="1">
      <c r="B8" s="189"/>
      <c r="C8" s="202"/>
      <c r="D8" s="203"/>
      <c r="E8" s="86"/>
      <c r="F8" s="202"/>
      <c r="G8" s="203"/>
      <c r="H8" s="86"/>
      <c r="I8" s="204"/>
      <c r="L8" s="189"/>
      <c r="M8" s="205"/>
      <c r="N8" s="206"/>
      <c r="O8" s="117"/>
      <c r="P8" s="207"/>
      <c r="Q8" s="120"/>
      <c r="R8" s="205"/>
      <c r="S8" s="206"/>
      <c r="T8" s="117"/>
      <c r="U8" s="207"/>
      <c r="V8" s="120"/>
      <c r="W8" s="208"/>
    </row>
    <row r="9" spans="1:23">
      <c r="A9" s="233" t="str">
        <f>IF(ISERROR(F9/G9)," ",IF(F9/G9&gt;0.5,IF(F9/G9&lt;1.5," ","NOT OK"),"NOT OK"))</f>
        <v xml:space="preserve"> </v>
      </c>
      <c r="B9" s="189" t="s">
        <v>14</v>
      </c>
      <c r="C9" s="209">
        <f>BKK!C9+DMK!C9</f>
        <v>13740</v>
      </c>
      <c r="D9" s="210">
        <f>BKK!D9+DMK!D9</f>
        <v>13767</v>
      </c>
      <c r="E9" s="87">
        <f>C9+D9</f>
        <v>27507</v>
      </c>
      <c r="F9" s="209">
        <f>BKK!F9+DMK!F9</f>
        <v>15097</v>
      </c>
      <c r="G9" s="210">
        <f>BKK!G9+DMK!G9</f>
        <v>15202</v>
      </c>
      <c r="H9" s="87">
        <f>F9+G9</f>
        <v>30299</v>
      </c>
      <c r="I9" s="185">
        <f t="shared" ref="I9:I13" si="0">IF(E9=0,0,((H9/E9)-1)*100)</f>
        <v>10.150143599810967</v>
      </c>
      <c r="L9" s="189" t="s">
        <v>14</v>
      </c>
      <c r="M9" s="211">
        <f>BKK!M9+DMK!M9</f>
        <v>2159629</v>
      </c>
      <c r="N9" s="212">
        <f>BKK!N9+DMK!N9</f>
        <v>2145649</v>
      </c>
      <c r="O9" s="118">
        <f>M9+N9</f>
        <v>4305278</v>
      </c>
      <c r="P9" s="89">
        <f>BKK!P9+DMK!P9</f>
        <v>73451</v>
      </c>
      <c r="Q9" s="121">
        <f t="shared" ref="Q9:Q11" si="1">+O9+P9</f>
        <v>4378729</v>
      </c>
      <c r="R9" s="211">
        <f>BKK!R9+DMK!R9</f>
        <v>2566680</v>
      </c>
      <c r="S9" s="212">
        <f>BKK!S9+DMK!S9</f>
        <v>2522152</v>
      </c>
      <c r="T9" s="118">
        <f>R9+S9</f>
        <v>5088832</v>
      </c>
      <c r="U9" s="89">
        <f>BKK!U9+DMK!U9</f>
        <v>69006</v>
      </c>
      <c r="V9" s="121">
        <f t="shared" ref="V9:V11" si="2">+T9+U9</f>
        <v>5157838</v>
      </c>
      <c r="W9" s="185">
        <f t="shared" ref="W9:W13" si="3">IF(Q9=0,0,((V9/Q9)-1)*100)</f>
        <v>17.793039943782762</v>
      </c>
    </row>
    <row r="10" spans="1:23">
      <c r="A10" s="233" t="str">
        <f t="shared" ref="A10:A65" si="4">IF(ISERROR(F10/G10)," ",IF(F10/G10&gt;0.5,IF(F10/G10&lt;1.5," ","NOT OK"),"NOT OK"))</f>
        <v xml:space="preserve"> </v>
      </c>
      <c r="B10" s="189" t="s">
        <v>15</v>
      </c>
      <c r="C10" s="209">
        <f>BKK!C10+DMK!C10</f>
        <v>13362</v>
      </c>
      <c r="D10" s="210">
        <f>BKK!D10+DMK!D10</f>
        <v>13375</v>
      </c>
      <c r="E10" s="87">
        <f>C10+D10</f>
        <v>26737</v>
      </c>
      <c r="F10" s="209">
        <f>BKK!F10+DMK!F10</f>
        <v>15058</v>
      </c>
      <c r="G10" s="210">
        <f>BKK!G10+DMK!G10</f>
        <v>15052</v>
      </c>
      <c r="H10" s="87">
        <f>F10+G10</f>
        <v>30110</v>
      </c>
      <c r="I10" s="185">
        <f t="shared" si="0"/>
        <v>12.615476680255821</v>
      </c>
      <c r="K10" s="88"/>
      <c r="L10" s="189" t="s">
        <v>15</v>
      </c>
      <c r="M10" s="211">
        <f>BKK!M10+DMK!M10</f>
        <v>2239122</v>
      </c>
      <c r="N10" s="212">
        <f>BKK!N10+DMK!N10</f>
        <v>2127517</v>
      </c>
      <c r="O10" s="118">
        <f>M10+N10</f>
        <v>4366639</v>
      </c>
      <c r="P10" s="89">
        <f>BKK!P10+DMK!P10</f>
        <v>59287</v>
      </c>
      <c r="Q10" s="121">
        <f t="shared" si="1"/>
        <v>4425926</v>
      </c>
      <c r="R10" s="211">
        <f>BKK!R10+DMK!R10</f>
        <v>2750775</v>
      </c>
      <c r="S10" s="212">
        <f>BKK!S10+DMK!S10</f>
        <v>2661232</v>
      </c>
      <c r="T10" s="118">
        <f>R10+S10</f>
        <v>5412007</v>
      </c>
      <c r="U10" s="89">
        <f>BKK!U10+DMK!U10</f>
        <v>50462</v>
      </c>
      <c r="V10" s="121">
        <f t="shared" si="2"/>
        <v>5462469</v>
      </c>
      <c r="W10" s="185">
        <f t="shared" si="3"/>
        <v>23.419799608036818</v>
      </c>
    </row>
    <row r="11" spans="1:23" ht="13.5" thickBot="1">
      <c r="A11" s="233" t="str">
        <f t="shared" si="4"/>
        <v xml:space="preserve"> </v>
      </c>
      <c r="B11" s="195" t="s">
        <v>16</v>
      </c>
      <c r="C11" s="209">
        <f>BKK!C11+DMK!C11</f>
        <v>14273</v>
      </c>
      <c r="D11" s="214">
        <f>BKK!D11+DMK!D11</f>
        <v>14304</v>
      </c>
      <c r="E11" s="87">
        <f>C11+D11</f>
        <v>28577</v>
      </c>
      <c r="F11" s="209">
        <f>BKK!F11+DMK!F11</f>
        <v>15897</v>
      </c>
      <c r="G11" s="214">
        <f>BKK!G11+DMK!G11</f>
        <v>15890</v>
      </c>
      <c r="H11" s="87">
        <f>F11+G11</f>
        <v>31787</v>
      </c>
      <c r="I11" s="185">
        <f t="shared" si="0"/>
        <v>11.232809602127581</v>
      </c>
      <c r="K11" s="88"/>
      <c r="L11" s="195" t="s">
        <v>16</v>
      </c>
      <c r="M11" s="211">
        <f>BKK!M11+DMK!M11</f>
        <v>2650781</v>
      </c>
      <c r="N11" s="212">
        <f>BKK!N11+DMK!N11</f>
        <v>2453407</v>
      </c>
      <c r="O11" s="118">
        <f>M11+N11</f>
        <v>5104188</v>
      </c>
      <c r="P11" s="89">
        <f>BKK!P11+DMK!P11</f>
        <v>60477</v>
      </c>
      <c r="Q11" s="121">
        <f t="shared" si="1"/>
        <v>5164665</v>
      </c>
      <c r="R11" s="211">
        <f>BKK!R11+DMK!R11</f>
        <v>3025680</v>
      </c>
      <c r="S11" s="212">
        <f>BKK!S11+DMK!S11</f>
        <v>2869155</v>
      </c>
      <c r="T11" s="118">
        <f>R11+S11</f>
        <v>5894835</v>
      </c>
      <c r="U11" s="89">
        <f>BKK!U11+DMK!U11</f>
        <v>53467</v>
      </c>
      <c r="V11" s="121">
        <f t="shared" si="2"/>
        <v>5948302</v>
      </c>
      <c r="W11" s="185">
        <f t="shared" si="3"/>
        <v>15.173046073656282</v>
      </c>
    </row>
    <row r="12" spans="1:23" ht="14.25" thickTop="1" thickBot="1">
      <c r="A12" s="233" t="str">
        <f>IF(ISERROR(F12/G12)," ",IF(F12/G12&gt;0.5,IF(F12/G12&lt;1.5," ","NOT OK"),"NOT OK"))</f>
        <v xml:space="preserve"> </v>
      </c>
      <c r="B12" s="174" t="s">
        <v>17</v>
      </c>
      <c r="C12" s="90">
        <f t="shared" ref="C12:E12" si="5">+C9+C10+C11</f>
        <v>41375</v>
      </c>
      <c r="D12" s="91">
        <f t="shared" si="5"/>
        <v>41446</v>
      </c>
      <c r="E12" s="92">
        <f t="shared" si="5"/>
        <v>82821</v>
      </c>
      <c r="F12" s="90">
        <f t="shared" ref="F12:H12" si="6">+F9+F10+F11</f>
        <v>46052</v>
      </c>
      <c r="G12" s="91">
        <f t="shared" si="6"/>
        <v>46144</v>
      </c>
      <c r="H12" s="92">
        <f t="shared" si="6"/>
        <v>92196</v>
      </c>
      <c r="I12" s="93">
        <f t="shared" si="0"/>
        <v>11.319592856884132</v>
      </c>
      <c r="L12" s="167" t="s">
        <v>17</v>
      </c>
      <c r="M12" s="122">
        <f t="shared" ref="M12:Q12" si="7">+M9+M10+M11</f>
        <v>7049532</v>
      </c>
      <c r="N12" s="123">
        <f t="shared" si="7"/>
        <v>6726573</v>
      </c>
      <c r="O12" s="122">
        <f t="shared" si="7"/>
        <v>13776105</v>
      </c>
      <c r="P12" s="122">
        <f t="shared" si="7"/>
        <v>193215</v>
      </c>
      <c r="Q12" s="124">
        <f t="shared" si="7"/>
        <v>13969320</v>
      </c>
      <c r="R12" s="122">
        <f t="shared" ref="R12:V12" si="8">+R9+R10+R11</f>
        <v>8343135</v>
      </c>
      <c r="S12" s="123">
        <f t="shared" si="8"/>
        <v>8052539</v>
      </c>
      <c r="T12" s="122">
        <f t="shared" si="8"/>
        <v>16395674</v>
      </c>
      <c r="U12" s="122">
        <f t="shared" si="8"/>
        <v>172935</v>
      </c>
      <c r="V12" s="124">
        <f t="shared" si="8"/>
        <v>16568609</v>
      </c>
      <c r="W12" s="125">
        <f t="shared" si="3"/>
        <v>18.607126187960475</v>
      </c>
    </row>
    <row r="13" spans="1:23" ht="13.5" thickTop="1">
      <c r="A13" s="233" t="str">
        <f t="shared" si="4"/>
        <v xml:space="preserve"> </v>
      </c>
      <c r="B13" s="189" t="s">
        <v>18</v>
      </c>
      <c r="C13" s="209">
        <f>BKK!C13+DMK!C13</f>
        <v>14806</v>
      </c>
      <c r="D13" s="210">
        <f>BKK!D13+DMK!D13</f>
        <v>14819</v>
      </c>
      <c r="E13" s="87">
        <f>C13+D13</f>
        <v>29625</v>
      </c>
      <c r="F13" s="209">
        <f>BKK!F13+DMK!F13</f>
        <v>16164</v>
      </c>
      <c r="G13" s="210">
        <f>BKK!G13+DMK!G13</f>
        <v>16145</v>
      </c>
      <c r="H13" s="87">
        <f>F13+G13</f>
        <v>32309</v>
      </c>
      <c r="I13" s="185">
        <f t="shared" si="0"/>
        <v>9.0599156118143398</v>
      </c>
      <c r="L13" s="189" t="s">
        <v>18</v>
      </c>
      <c r="M13" s="211">
        <f>BKK!M13+DMK!M13</f>
        <v>2784016</v>
      </c>
      <c r="N13" s="212">
        <f>BKK!N13+DMK!N13</f>
        <v>2673689</v>
      </c>
      <c r="O13" s="118">
        <f>M13+N13</f>
        <v>5457705</v>
      </c>
      <c r="P13" s="89">
        <f>BKK!P13+DMK!P13</f>
        <v>63676</v>
      </c>
      <c r="Q13" s="121">
        <f t="shared" ref="Q13" si="9">+O13+P13</f>
        <v>5521381</v>
      </c>
      <c r="R13" s="211">
        <f>BKK!R13+DMK!R13</f>
        <v>3000264</v>
      </c>
      <c r="S13" s="212">
        <f>BKK!S13+DMK!S13</f>
        <v>2954763</v>
      </c>
      <c r="T13" s="118">
        <f>R13+S13</f>
        <v>5955027</v>
      </c>
      <c r="U13" s="89">
        <f>BKK!U13+DMK!U13</f>
        <v>46096</v>
      </c>
      <c r="V13" s="121">
        <f t="shared" ref="V13" si="10">+T13+U13</f>
        <v>6001123</v>
      </c>
      <c r="W13" s="185">
        <f t="shared" si="3"/>
        <v>8.68880448568936</v>
      </c>
    </row>
    <row r="14" spans="1:23">
      <c r="A14" s="233" t="str">
        <f t="shared" ref="A14:A25" si="11">IF(ISERROR(F14/G14)," ",IF(F14/G14&gt;0.5,IF(F14/G14&lt;1.5," ","NOT OK"),"NOT OK"))</f>
        <v xml:space="preserve"> </v>
      </c>
      <c r="B14" s="189" t="s">
        <v>19</v>
      </c>
      <c r="C14" s="211">
        <f>BKK!C14+DMK!C14</f>
        <v>13673</v>
      </c>
      <c r="D14" s="215">
        <f>BKK!D14+DMK!D14</f>
        <v>13712</v>
      </c>
      <c r="E14" s="94">
        <f>C14+D14</f>
        <v>27385</v>
      </c>
      <c r="F14" s="211">
        <f>BKK!F14+DMK!F14</f>
        <v>14945</v>
      </c>
      <c r="G14" s="215">
        <f>BKK!G14+DMK!G14</f>
        <v>14935</v>
      </c>
      <c r="H14" s="94">
        <f>F14+G14</f>
        <v>29880</v>
      </c>
      <c r="I14" s="185">
        <f t="shared" ref="I14:I17" si="12">IF(E14=0,0,((H14/E14)-1)*100)</f>
        <v>9.1108270951250745</v>
      </c>
      <c r="L14" s="189" t="s">
        <v>19</v>
      </c>
      <c r="M14" s="211">
        <f>BKK!M14+DMK!M14</f>
        <v>2529896</v>
      </c>
      <c r="N14" s="212">
        <f>BKK!N14+DMK!N14</f>
        <v>2669449</v>
      </c>
      <c r="O14" s="118">
        <f>M14+N14</f>
        <v>5199345</v>
      </c>
      <c r="P14" s="89">
        <f>BKK!P14+DMK!P14</f>
        <v>56403</v>
      </c>
      <c r="Q14" s="121">
        <f>+O14+P14</f>
        <v>5255748</v>
      </c>
      <c r="R14" s="211">
        <f>BKK!R14+DMK!R14</f>
        <v>2787197</v>
      </c>
      <c r="S14" s="212">
        <f>BKK!S14+DMK!S14</f>
        <v>2869666</v>
      </c>
      <c r="T14" s="118">
        <f>R14+S14</f>
        <v>5656863</v>
      </c>
      <c r="U14" s="89">
        <f>BKK!U14+DMK!U14</f>
        <v>44103</v>
      </c>
      <c r="V14" s="121">
        <f>+T14+U14</f>
        <v>5700966</v>
      </c>
      <c r="W14" s="185">
        <f t="shared" ref="W14:W17" si="13">IF(Q14=0,0,((V14/Q14)-1)*100)</f>
        <v>8.4710682475643839</v>
      </c>
    </row>
    <row r="15" spans="1:23" s="1171" customFormat="1" ht="13.5" thickBot="1">
      <c r="A15" s="1253" t="str">
        <f t="shared" si="11"/>
        <v xml:space="preserve"> </v>
      </c>
      <c r="B15" s="1231" t="s">
        <v>20</v>
      </c>
      <c r="C15" s="211">
        <f>BKK!C15+DMK!C15</f>
        <v>14625</v>
      </c>
      <c r="D15" s="215">
        <f>BKK!D15+DMK!D15</f>
        <v>14571</v>
      </c>
      <c r="E15" s="1180">
        <f>C15+D15</f>
        <v>29196</v>
      </c>
      <c r="F15" s="211">
        <f>BKK!F15+DMK!F15</f>
        <v>16329</v>
      </c>
      <c r="G15" s="215">
        <f>BKK!G15+DMK!G15</f>
        <v>16324</v>
      </c>
      <c r="H15" s="1180">
        <f>F15+G15</f>
        <v>32653</v>
      </c>
      <c r="I15" s="185">
        <f t="shared" si="12"/>
        <v>11.840663104534865</v>
      </c>
      <c r="J15" s="1181"/>
      <c r="L15" s="1231" t="s">
        <v>20</v>
      </c>
      <c r="M15" s="211">
        <f>BKK!M15+DMK!M15</f>
        <v>2662018</v>
      </c>
      <c r="N15" s="212">
        <f>BKK!N15+DMK!N15</f>
        <v>2804585</v>
      </c>
      <c r="O15" s="118">
        <f>M15+N15</f>
        <v>5466603</v>
      </c>
      <c r="P15" s="89">
        <f>BKK!P15+DMK!P15</f>
        <v>59166</v>
      </c>
      <c r="Q15" s="121">
        <f>+O15+P15</f>
        <v>5525769</v>
      </c>
      <c r="R15" s="211">
        <f>BKK!R15+DMK!R15</f>
        <v>2993199</v>
      </c>
      <c r="S15" s="212">
        <f>BKK!S15+DMK!S15</f>
        <v>3110220</v>
      </c>
      <c r="T15" s="118">
        <f>R15+S15</f>
        <v>6103419</v>
      </c>
      <c r="U15" s="89">
        <f>BKK!U15+DMK!U15</f>
        <v>48358</v>
      </c>
      <c r="V15" s="121">
        <f>+T15+U15</f>
        <v>6151777</v>
      </c>
      <c r="W15" s="185">
        <f t="shared" si="13"/>
        <v>11.328884721746423</v>
      </c>
    </row>
    <row r="16" spans="1:23" ht="14.25" thickTop="1" thickBot="1">
      <c r="A16" s="233" t="str">
        <f t="shared" si="11"/>
        <v xml:space="preserve"> </v>
      </c>
      <c r="B16" s="1225" t="s">
        <v>87</v>
      </c>
      <c r="C16" s="90">
        <f>+C13+C14+C15</f>
        <v>43104</v>
      </c>
      <c r="D16" s="91">
        <f t="shared" ref="D16:H16" si="14">+D13+D14+D15</f>
        <v>43102</v>
      </c>
      <c r="E16" s="92">
        <f t="shared" si="14"/>
        <v>86206</v>
      </c>
      <c r="F16" s="90">
        <f t="shared" si="14"/>
        <v>47438</v>
      </c>
      <c r="G16" s="91">
        <f t="shared" si="14"/>
        <v>47404</v>
      </c>
      <c r="H16" s="92">
        <f t="shared" si="14"/>
        <v>94842</v>
      </c>
      <c r="I16" s="93">
        <f t="shared" si="12"/>
        <v>10.017864185787539</v>
      </c>
      <c r="L16" s="167" t="s">
        <v>87</v>
      </c>
      <c r="M16" s="122">
        <f>+M13+M14+M15</f>
        <v>7975930</v>
      </c>
      <c r="N16" s="123">
        <f t="shared" ref="N16:V16" si="15">+N13+N14+N15</f>
        <v>8147723</v>
      </c>
      <c r="O16" s="122">
        <f t="shared" si="15"/>
        <v>16123653</v>
      </c>
      <c r="P16" s="122">
        <f t="shared" si="15"/>
        <v>179245</v>
      </c>
      <c r="Q16" s="124">
        <f t="shared" si="15"/>
        <v>16302898</v>
      </c>
      <c r="R16" s="122">
        <f t="shared" si="15"/>
        <v>8780660</v>
      </c>
      <c r="S16" s="123">
        <f t="shared" si="15"/>
        <v>8934649</v>
      </c>
      <c r="T16" s="122">
        <f t="shared" si="15"/>
        <v>17715309</v>
      </c>
      <c r="U16" s="122">
        <f t="shared" si="15"/>
        <v>138557</v>
      </c>
      <c r="V16" s="124">
        <f t="shared" si="15"/>
        <v>17853866</v>
      </c>
      <c r="W16" s="125">
        <f t="shared" si="13"/>
        <v>9.5134496946493776</v>
      </c>
    </row>
    <row r="17" spans="1:23" ht="13.5" thickTop="1">
      <c r="A17" s="233" t="str">
        <f t="shared" si="11"/>
        <v xml:space="preserve"> </v>
      </c>
      <c r="B17" s="189" t="s">
        <v>21</v>
      </c>
      <c r="C17" s="216">
        <f>BKK!C17+DMK!C17</f>
        <v>14191</v>
      </c>
      <c r="D17" s="217">
        <f>BKK!D17+DMK!D17</f>
        <v>14088</v>
      </c>
      <c r="E17" s="94">
        <f>C17+D17</f>
        <v>28279</v>
      </c>
      <c r="F17" s="216">
        <f>BKK!F17+DMK!F17</f>
        <v>15585</v>
      </c>
      <c r="G17" s="217">
        <f>BKK!G17+DMK!G17</f>
        <v>15594</v>
      </c>
      <c r="H17" s="94">
        <f>F17+G17</f>
        <v>31179</v>
      </c>
      <c r="I17" s="185">
        <f t="shared" si="12"/>
        <v>10.254959510590901</v>
      </c>
      <c r="L17" s="189" t="s">
        <v>21</v>
      </c>
      <c r="M17" s="211">
        <f>BKK!M17+DMK!M17</f>
        <v>2639405</v>
      </c>
      <c r="N17" s="212">
        <f>BKK!N17+DMK!N17</f>
        <v>2669208</v>
      </c>
      <c r="O17" s="118">
        <f>M17+N17</f>
        <v>5308613</v>
      </c>
      <c r="P17" s="89">
        <f>BKK!P17+DMK!P17</f>
        <v>61364</v>
      </c>
      <c r="Q17" s="121">
        <f t="shared" ref="Q17" si="16">+O17+P17</f>
        <v>5369977</v>
      </c>
      <c r="R17" s="211">
        <f>BKK!R17+DMK!R17</f>
        <v>2817013</v>
      </c>
      <c r="S17" s="212">
        <f>BKK!S17+DMK!S17</f>
        <v>2908603</v>
      </c>
      <c r="T17" s="118">
        <f>R17+S17</f>
        <v>5725616</v>
      </c>
      <c r="U17" s="89">
        <f>BKK!U17+DMK!U17</f>
        <v>49352</v>
      </c>
      <c r="V17" s="121">
        <f t="shared" ref="V17" si="17">+T17+U17</f>
        <v>5774968</v>
      </c>
      <c r="W17" s="185">
        <f t="shared" si="13"/>
        <v>7.5417641453585427</v>
      </c>
    </row>
    <row r="18" spans="1:23">
      <c r="A18" s="233" t="str">
        <f t="shared" ref="A18" si="18">IF(ISERROR(F18/G18)," ",IF(F18/G18&gt;0.5,IF(F18/G18&lt;1.5," ","NOT OK"),"NOT OK"))</f>
        <v xml:space="preserve"> </v>
      </c>
      <c r="B18" s="189" t="s">
        <v>88</v>
      </c>
      <c r="C18" s="216">
        <f>BKK!C18+DMK!C18</f>
        <v>14582</v>
      </c>
      <c r="D18" s="217">
        <f>BKK!D18+DMK!D18</f>
        <v>14461</v>
      </c>
      <c r="E18" s="94">
        <f>C18+D18</f>
        <v>29043</v>
      </c>
      <c r="F18" s="216">
        <f>BKK!F18+DMK!F18</f>
        <v>15707</v>
      </c>
      <c r="G18" s="217">
        <f>BKK!G18+DMK!G18</f>
        <v>15697</v>
      </c>
      <c r="H18" s="94">
        <f>F18+G18</f>
        <v>31404</v>
      </c>
      <c r="I18" s="185">
        <f t="shared" ref="I18" si="19">IF(E18=0,0,((H18/E18)-1)*100)</f>
        <v>8.1293254829046582</v>
      </c>
      <c r="L18" s="189" t="s">
        <v>88</v>
      </c>
      <c r="M18" s="211">
        <f>BKK!M18+DMK!M18</f>
        <v>2430542</v>
      </c>
      <c r="N18" s="212">
        <f>BKK!N18+DMK!N18</f>
        <v>2471755</v>
      </c>
      <c r="O18" s="118">
        <f>M18+N18</f>
        <v>4902297</v>
      </c>
      <c r="P18" s="89">
        <f>BKK!P18+DMK!P18</f>
        <v>69605</v>
      </c>
      <c r="Q18" s="121">
        <f>+O18+P18</f>
        <v>4971902</v>
      </c>
      <c r="R18" s="211">
        <f>BKK!R18+DMK!R18</f>
        <v>2555914</v>
      </c>
      <c r="S18" s="212">
        <f>BKK!S18+DMK!S18</f>
        <v>2661613</v>
      </c>
      <c r="T18" s="118">
        <f>R18+S18</f>
        <v>5217527</v>
      </c>
      <c r="U18" s="89">
        <f>BKK!U18+DMK!U18</f>
        <v>52998</v>
      </c>
      <c r="V18" s="121">
        <f>+T18+U18</f>
        <v>5270525</v>
      </c>
      <c r="W18" s="185">
        <f t="shared" ref="W18" si="20">IF(Q18=0,0,((V18/Q18)-1)*100)</f>
        <v>6.006212511831488</v>
      </c>
    </row>
    <row r="19" spans="1:23" ht="13.5" thickBot="1">
      <c r="A19" s="234" t="str">
        <f>IF(ISERROR(F19/G19)," ",IF(F19/G19&gt;0.5,IF(F19/G19&lt;1.5," ","NOT OK"),"NOT OK"))</f>
        <v xml:space="preserve"> </v>
      </c>
      <c r="B19" s="189" t="s">
        <v>22</v>
      </c>
      <c r="C19" s="216">
        <f>BKK!C19+DMK!C19</f>
        <v>14022</v>
      </c>
      <c r="D19" s="217">
        <f>BKK!D19+DMK!D19</f>
        <v>14048</v>
      </c>
      <c r="E19" s="94">
        <f>C19+D19</f>
        <v>28070</v>
      </c>
      <c r="F19" s="216">
        <f>BKK!F19+DMK!F19</f>
        <v>15202</v>
      </c>
      <c r="G19" s="217">
        <f>BKK!G19+DMK!G19</f>
        <v>15204</v>
      </c>
      <c r="H19" s="94">
        <f>F19+G19</f>
        <v>30406</v>
      </c>
      <c r="I19" s="185">
        <f t="shared" ref="I19:I26" si="21">IF(E19=0,0,((H19/E19)-1)*100)</f>
        <v>8.3220520128250755</v>
      </c>
      <c r="J19" s="95"/>
      <c r="L19" s="189" t="s">
        <v>22</v>
      </c>
      <c r="M19" s="211">
        <f>BKK!M19+DMK!M19</f>
        <v>2402353</v>
      </c>
      <c r="N19" s="212">
        <f>BKK!N19+DMK!N19</f>
        <v>2327534</v>
      </c>
      <c r="O19" s="119">
        <f>M19+N19</f>
        <v>4729887</v>
      </c>
      <c r="P19" s="218">
        <f>BKK!P19+DMK!P19</f>
        <v>73048</v>
      </c>
      <c r="Q19" s="121">
        <f>+O19+P19</f>
        <v>4802935</v>
      </c>
      <c r="R19" s="211">
        <f>BKK!R19+DMK!R19</f>
        <v>2613144</v>
      </c>
      <c r="S19" s="212">
        <f>BKK!S19+DMK!S19</f>
        <v>2546386</v>
      </c>
      <c r="T19" s="119">
        <f>R19+S19</f>
        <v>5159530</v>
      </c>
      <c r="U19" s="218">
        <f>BKK!U19+DMK!U19</f>
        <v>62081</v>
      </c>
      <c r="V19" s="121">
        <f>+T19+U19</f>
        <v>5221611</v>
      </c>
      <c r="W19" s="185">
        <f t="shared" ref="W19:W26" si="22">IF(Q19=0,0,((V19/Q19)-1)*100)</f>
        <v>8.7170865314646129</v>
      </c>
    </row>
    <row r="20" spans="1:23" ht="14.25" customHeight="1" thickTop="1" thickBot="1">
      <c r="A20" s="98" t="str">
        <f>IF(ISERROR(F20/G20)," ",IF(F20/G20&gt;0.5,IF(F20/G20&lt;1.5," ","NOT OK"),"NOT OK"))</f>
        <v xml:space="preserve"> </v>
      </c>
      <c r="B20" s="175" t="s">
        <v>60</v>
      </c>
      <c r="C20" s="96">
        <f>+C17+C18+C19</f>
        <v>42795</v>
      </c>
      <c r="D20" s="97">
        <f t="shared" ref="D20:H20" si="23">+D17+D18+D19</f>
        <v>42597</v>
      </c>
      <c r="E20" s="97">
        <f t="shared" si="23"/>
        <v>85392</v>
      </c>
      <c r="F20" s="96">
        <f t="shared" si="23"/>
        <v>46494</v>
      </c>
      <c r="G20" s="97">
        <f t="shared" si="23"/>
        <v>46495</v>
      </c>
      <c r="H20" s="97">
        <f t="shared" si="23"/>
        <v>92989</v>
      </c>
      <c r="I20" s="93">
        <f t="shared" si="21"/>
        <v>8.896617950159257</v>
      </c>
      <c r="J20" s="98"/>
      <c r="K20" s="99"/>
      <c r="L20" s="168" t="s">
        <v>60</v>
      </c>
      <c r="M20" s="126">
        <f>+M17+M18+M19</f>
        <v>7472300</v>
      </c>
      <c r="N20" s="126">
        <f t="shared" ref="N20:V20" si="24">+N17+N18+N19</f>
        <v>7468497</v>
      </c>
      <c r="O20" s="127">
        <f t="shared" si="24"/>
        <v>14940797</v>
      </c>
      <c r="P20" s="127">
        <f t="shared" si="24"/>
        <v>204017</v>
      </c>
      <c r="Q20" s="127">
        <f t="shared" si="24"/>
        <v>15144814</v>
      </c>
      <c r="R20" s="126">
        <f t="shared" si="24"/>
        <v>7986071</v>
      </c>
      <c r="S20" s="126">
        <f t="shared" si="24"/>
        <v>8116602</v>
      </c>
      <c r="T20" s="127">
        <f t="shared" si="24"/>
        <v>16102673</v>
      </c>
      <c r="U20" s="127">
        <f t="shared" si="24"/>
        <v>164431</v>
      </c>
      <c r="V20" s="127">
        <f t="shared" si="24"/>
        <v>16267104</v>
      </c>
      <c r="W20" s="128">
        <f t="shared" si="22"/>
        <v>7.4103914382837477</v>
      </c>
    </row>
    <row r="21" spans="1:23" ht="13.5" thickTop="1">
      <c r="A21" s="233" t="str">
        <f>IF(ISERROR(F21/G21)," ",IF(F21/G21&gt;0.5,IF(F21/G21&lt;1.5," ","NOT OK"),"NOT OK"))</f>
        <v xml:space="preserve"> </v>
      </c>
      <c r="B21" s="189" t="s">
        <v>23</v>
      </c>
      <c r="C21" s="211">
        <f>BKK!C21+DMK!C21</f>
        <v>15049</v>
      </c>
      <c r="D21" s="215">
        <f>BKK!D21+DMK!D21</f>
        <v>15143</v>
      </c>
      <c r="E21" s="100">
        <f>C21+D21</f>
        <v>30192</v>
      </c>
      <c r="F21" s="211">
        <f>BKK!F21+DMK!F21</f>
        <v>16008</v>
      </c>
      <c r="G21" s="215">
        <f>BKK!G21+DMK!G21</f>
        <v>15975</v>
      </c>
      <c r="H21" s="100">
        <f>F21+G21</f>
        <v>31983</v>
      </c>
      <c r="I21" s="185">
        <f t="shared" si="21"/>
        <v>5.9320349761526225</v>
      </c>
      <c r="L21" s="189" t="s">
        <v>24</v>
      </c>
      <c r="M21" s="211">
        <f>BKK!M21+DMK!M21</f>
        <v>2759687</v>
      </c>
      <c r="N21" s="212">
        <f>BKK!N21+DMK!N21</f>
        <v>2671076</v>
      </c>
      <c r="O21" s="119">
        <f>M21+N21</f>
        <v>5430763</v>
      </c>
      <c r="P21" s="219">
        <f>BKK!P21+DMK!P21</f>
        <v>81096</v>
      </c>
      <c r="Q21" s="121">
        <f>+O21+P21</f>
        <v>5511859</v>
      </c>
      <c r="R21" s="211">
        <f>BKK!R21+DMK!R21</f>
        <v>2853915</v>
      </c>
      <c r="S21" s="212">
        <f>BKK!S21+DMK!S21</f>
        <v>2790246</v>
      </c>
      <c r="T21" s="119">
        <f>R21+S21</f>
        <v>5644161</v>
      </c>
      <c r="U21" s="219">
        <f>BKK!U21+DMK!U21</f>
        <v>72000</v>
      </c>
      <c r="V21" s="121">
        <f>+T21+U21</f>
        <v>5716161</v>
      </c>
      <c r="W21" s="185">
        <f t="shared" si="22"/>
        <v>3.7065897367839051</v>
      </c>
    </row>
    <row r="22" spans="1:23">
      <c r="A22" s="233" t="str">
        <f t="shared" ref="A22" si="25">IF(ISERROR(F22/G22)," ",IF(F22/G22&gt;0.5,IF(F22/G22&lt;1.5," ","NOT OK"),"NOT OK"))</f>
        <v xml:space="preserve"> </v>
      </c>
      <c r="B22" s="189" t="s">
        <v>25</v>
      </c>
      <c r="C22" s="211">
        <f>BKK!C22+DMK!C22</f>
        <v>15049</v>
      </c>
      <c r="D22" s="215">
        <f>BKK!D22+DMK!D22</f>
        <v>15178</v>
      </c>
      <c r="E22" s="101">
        <f>C22+D22</f>
        <v>30227</v>
      </c>
      <c r="F22" s="211">
        <f>BKK!F22+DMK!F22</f>
        <v>15971</v>
      </c>
      <c r="G22" s="215">
        <f>BKK!G22+DMK!G22</f>
        <v>15981</v>
      </c>
      <c r="H22" s="101">
        <f>F22+G22</f>
        <v>31952</v>
      </c>
      <c r="I22" s="185">
        <f t="shared" si="21"/>
        <v>5.7068184073841177</v>
      </c>
      <c r="L22" s="189" t="s">
        <v>25</v>
      </c>
      <c r="M22" s="211">
        <f>BKK!M22+DMK!M22</f>
        <v>2683870</v>
      </c>
      <c r="N22" s="212">
        <f>BKK!N22+DMK!N22</f>
        <v>2792646</v>
      </c>
      <c r="O22" s="119">
        <f>M22+N22</f>
        <v>5476516</v>
      </c>
      <c r="P22" s="89">
        <f>BKK!P22+DMK!P22</f>
        <v>70437</v>
      </c>
      <c r="Q22" s="121">
        <f>+O22+P22</f>
        <v>5546953</v>
      </c>
      <c r="R22" s="211">
        <f>BKK!R22+DMK!R22</f>
        <v>2767279</v>
      </c>
      <c r="S22" s="212">
        <f>BKK!S22+DMK!S22</f>
        <v>2873499</v>
      </c>
      <c r="T22" s="119">
        <f>R22+S22</f>
        <v>5640778</v>
      </c>
      <c r="U22" s="89">
        <f>BKK!U22+DMK!U22</f>
        <v>65019</v>
      </c>
      <c r="V22" s="121">
        <f>+T22+U22</f>
        <v>5705797</v>
      </c>
      <c r="W22" s="185">
        <f t="shared" si="22"/>
        <v>2.863626210642134</v>
      </c>
    </row>
    <row r="23" spans="1:23" ht="13.5" thickBot="1">
      <c r="A23" s="233" t="str">
        <f>IF(ISERROR(F23/G23)," ",IF(F23/G23&gt;0.5,IF(F23/G23&lt;1.5," ","NOT OK"),"NOT OK"))</f>
        <v xml:space="preserve"> </v>
      </c>
      <c r="B23" s="189" t="s">
        <v>26</v>
      </c>
      <c r="C23" s="211">
        <f>BKK!C23+DMK!C23</f>
        <v>14096</v>
      </c>
      <c r="D23" s="220">
        <f>BKK!D23+DMK!D23</f>
        <v>14236</v>
      </c>
      <c r="E23" s="102">
        <f>C23+D23</f>
        <v>28332</v>
      </c>
      <c r="F23" s="211">
        <f>BKK!F23+DMK!F23</f>
        <v>15068</v>
      </c>
      <c r="G23" s="220">
        <f>BKK!G23+DMK!G23</f>
        <v>15058</v>
      </c>
      <c r="H23" s="102">
        <f>F23+G23</f>
        <v>30126</v>
      </c>
      <c r="I23" s="186">
        <f t="shared" si="21"/>
        <v>6.3320626853028417</v>
      </c>
      <c r="L23" s="189" t="s">
        <v>26</v>
      </c>
      <c r="M23" s="211">
        <f>BKK!M23+DMK!M23</f>
        <v>2351371</v>
      </c>
      <c r="N23" s="212">
        <f>BKK!N23+DMK!N23</f>
        <v>2378318</v>
      </c>
      <c r="O23" s="119">
        <f>M23+N23</f>
        <v>4729689</v>
      </c>
      <c r="P23" s="218">
        <f>BKK!P23+DMK!P23</f>
        <v>75363</v>
      </c>
      <c r="Q23" s="121">
        <f>+O23+P23</f>
        <v>4805052</v>
      </c>
      <c r="R23" s="211">
        <f>BKK!R23+DMK!R23</f>
        <v>2380799</v>
      </c>
      <c r="S23" s="212">
        <f>BKK!S23+DMK!S23</f>
        <v>2419279</v>
      </c>
      <c r="T23" s="119">
        <f>R23+S23</f>
        <v>4800078</v>
      </c>
      <c r="U23" s="218">
        <f>BKK!U23+DMK!U23</f>
        <v>75478</v>
      </c>
      <c r="V23" s="121">
        <f>+T23+U23</f>
        <v>4875556</v>
      </c>
      <c r="W23" s="185">
        <f t="shared" si="22"/>
        <v>1.4672890116485648</v>
      </c>
    </row>
    <row r="24" spans="1:23" ht="14.25" thickTop="1" thickBot="1">
      <c r="A24" s="233" t="str">
        <f>IF(ISERROR(F24/G24)," ",IF(F24/G24&gt;0.5,IF(F24/G24&lt;1.5," ","NOT OK"),"NOT OK"))</f>
        <v xml:space="preserve"> </v>
      </c>
      <c r="B24" s="174" t="s">
        <v>27</v>
      </c>
      <c r="C24" s="96">
        <f t="shared" ref="C24:H24" si="26">C21+C22+C23</f>
        <v>44194</v>
      </c>
      <c r="D24" s="103">
        <f t="shared" si="26"/>
        <v>44557</v>
      </c>
      <c r="E24" s="96">
        <f t="shared" si="26"/>
        <v>88751</v>
      </c>
      <c r="F24" s="96">
        <f t="shared" si="26"/>
        <v>47047</v>
      </c>
      <c r="G24" s="103">
        <f t="shared" si="26"/>
        <v>47014</v>
      </c>
      <c r="H24" s="96">
        <f t="shared" si="26"/>
        <v>94061</v>
      </c>
      <c r="I24" s="93">
        <f t="shared" si="21"/>
        <v>5.9830311771134959</v>
      </c>
      <c r="L24" s="167" t="s">
        <v>27</v>
      </c>
      <c r="M24" s="122">
        <f>+M21+M22+M23</f>
        <v>7794928</v>
      </c>
      <c r="N24" s="123">
        <f t="shared" ref="N24:U24" si="27">+N21+N22+N23</f>
        <v>7842040</v>
      </c>
      <c r="O24" s="122">
        <f t="shared" si="27"/>
        <v>15636968</v>
      </c>
      <c r="P24" s="122">
        <f t="shared" si="27"/>
        <v>226896</v>
      </c>
      <c r="Q24" s="122">
        <f t="shared" si="27"/>
        <v>15863864</v>
      </c>
      <c r="R24" s="122">
        <f t="shared" si="27"/>
        <v>8001993</v>
      </c>
      <c r="S24" s="123">
        <f t="shared" si="27"/>
        <v>8083024</v>
      </c>
      <c r="T24" s="122">
        <f t="shared" si="27"/>
        <v>16085017</v>
      </c>
      <c r="U24" s="122">
        <f t="shared" si="27"/>
        <v>212497</v>
      </c>
      <c r="V24" s="122">
        <f>+V21+V22+V23</f>
        <v>16297514</v>
      </c>
      <c r="W24" s="125">
        <f t="shared" si="22"/>
        <v>2.7335710896160048</v>
      </c>
    </row>
    <row r="25" spans="1:23" s="1171" customFormat="1" ht="14.25" thickTop="1" thickBot="1">
      <c r="A25" s="1252" t="str">
        <f t="shared" si="11"/>
        <v xml:space="preserve"> </v>
      </c>
      <c r="B25" s="1225" t="s">
        <v>92</v>
      </c>
      <c r="C25" s="1176">
        <f t="shared" ref="C25:H25" si="28">+C16+C20+C24</f>
        <v>130093</v>
      </c>
      <c r="D25" s="1177">
        <f t="shared" si="28"/>
        <v>130256</v>
      </c>
      <c r="E25" s="1178">
        <f t="shared" si="28"/>
        <v>260349</v>
      </c>
      <c r="F25" s="1176">
        <f t="shared" si="28"/>
        <v>140979</v>
      </c>
      <c r="G25" s="1177">
        <f t="shared" si="28"/>
        <v>140913</v>
      </c>
      <c r="H25" s="1178">
        <f t="shared" si="28"/>
        <v>281892</v>
      </c>
      <c r="I25" s="1179">
        <f t="shared" si="21"/>
        <v>8.2746620881970046</v>
      </c>
      <c r="L25" s="1218" t="s">
        <v>92</v>
      </c>
      <c r="M25" s="1196">
        <f>+M16+M20+M24</f>
        <v>23243158</v>
      </c>
      <c r="N25" s="1197">
        <f t="shared" ref="N25:U25" si="29">+N16+N20+N24</f>
        <v>23458260</v>
      </c>
      <c r="O25" s="1196">
        <f t="shared" si="29"/>
        <v>46701418</v>
      </c>
      <c r="P25" s="1196">
        <f t="shared" si="29"/>
        <v>610158</v>
      </c>
      <c r="Q25" s="1196">
        <f t="shared" si="29"/>
        <v>47311576</v>
      </c>
      <c r="R25" s="1196">
        <f t="shared" si="29"/>
        <v>24768724</v>
      </c>
      <c r="S25" s="1197">
        <f t="shared" si="29"/>
        <v>25134275</v>
      </c>
      <c r="T25" s="1196">
        <f t="shared" si="29"/>
        <v>49902999</v>
      </c>
      <c r="U25" s="1196">
        <f t="shared" si="29"/>
        <v>515485</v>
      </c>
      <c r="V25" s="1198">
        <f>+V16+V20+V24</f>
        <v>50418484</v>
      </c>
      <c r="W25" s="1199">
        <f t="shared" si="22"/>
        <v>6.5669086990465031</v>
      </c>
    </row>
    <row r="26" spans="1:23" ht="14.25" thickTop="1" thickBot="1">
      <c r="A26" s="233" t="str">
        <f>IF(ISERROR(F26/G26)," ",IF(F26/G26&gt;0.5,IF(F26/G26&lt;1.5," ","NOT OK"),"NOT OK"))</f>
        <v xml:space="preserve"> </v>
      </c>
      <c r="B26" s="174" t="s">
        <v>89</v>
      </c>
      <c r="C26" s="90">
        <f t="shared" ref="C26:H26" si="30">+C12+C16+C20+C24</f>
        <v>171468</v>
      </c>
      <c r="D26" s="91">
        <f t="shared" si="30"/>
        <v>171702</v>
      </c>
      <c r="E26" s="92">
        <f t="shared" si="30"/>
        <v>343170</v>
      </c>
      <c r="F26" s="90">
        <f t="shared" si="30"/>
        <v>187031</v>
      </c>
      <c r="G26" s="91">
        <f t="shared" si="30"/>
        <v>187057</v>
      </c>
      <c r="H26" s="92">
        <f t="shared" si="30"/>
        <v>374088</v>
      </c>
      <c r="I26" s="93">
        <f t="shared" si="21"/>
        <v>9.0095288049654609</v>
      </c>
      <c r="L26" s="167" t="s">
        <v>89</v>
      </c>
      <c r="M26" s="122">
        <f>+M12+M16+M20+M24</f>
        <v>30292690</v>
      </c>
      <c r="N26" s="123">
        <f t="shared" ref="N26:U26" si="31">+N12+N16+N20+N24</f>
        <v>30184833</v>
      </c>
      <c r="O26" s="122">
        <f t="shared" si="31"/>
        <v>60477523</v>
      </c>
      <c r="P26" s="122">
        <f t="shared" si="31"/>
        <v>803373</v>
      </c>
      <c r="Q26" s="124">
        <f t="shared" si="31"/>
        <v>61280896</v>
      </c>
      <c r="R26" s="122">
        <f t="shared" si="31"/>
        <v>33111859</v>
      </c>
      <c r="S26" s="123">
        <f t="shared" si="31"/>
        <v>33186814</v>
      </c>
      <c r="T26" s="122">
        <f t="shared" si="31"/>
        <v>66298673</v>
      </c>
      <c r="U26" s="122">
        <f t="shared" si="31"/>
        <v>688420</v>
      </c>
      <c r="V26" s="124">
        <f>+V12+V16+V20+V24</f>
        <v>66987093</v>
      </c>
      <c r="W26" s="125">
        <f t="shared" si="22"/>
        <v>9.3115430296580435</v>
      </c>
    </row>
    <row r="27" spans="1:23" ht="14.25" thickTop="1" thickBot="1">
      <c r="B27" s="169" t="s">
        <v>59</v>
      </c>
      <c r="L27" s="169" t="s">
        <v>59</v>
      </c>
    </row>
    <row r="28" spans="1:23" ht="13.5" thickTop="1">
      <c r="B28" s="1331" t="s">
        <v>28</v>
      </c>
      <c r="C28" s="1332"/>
      <c r="D28" s="1332"/>
      <c r="E28" s="1332"/>
      <c r="F28" s="1332"/>
      <c r="G28" s="1332"/>
      <c r="H28" s="1332"/>
      <c r="I28" s="1333"/>
      <c r="L28" s="1334" t="s">
        <v>29</v>
      </c>
      <c r="M28" s="1335"/>
      <c r="N28" s="1335"/>
      <c r="O28" s="1335"/>
      <c r="P28" s="1335"/>
      <c r="Q28" s="1335"/>
      <c r="R28" s="1335"/>
      <c r="S28" s="1335"/>
      <c r="T28" s="1335"/>
      <c r="U28" s="1335"/>
      <c r="V28" s="1335"/>
      <c r="W28" s="1336"/>
    </row>
    <row r="29" spans="1:23" ht="13.5" thickBot="1">
      <c r="B29" s="1337" t="s">
        <v>30</v>
      </c>
      <c r="C29" s="1338"/>
      <c r="D29" s="1338"/>
      <c r="E29" s="1338"/>
      <c r="F29" s="1338"/>
      <c r="G29" s="1338"/>
      <c r="H29" s="1338"/>
      <c r="I29" s="1339"/>
      <c r="L29" s="1340" t="s">
        <v>31</v>
      </c>
      <c r="M29" s="1341"/>
      <c r="N29" s="1341"/>
      <c r="O29" s="1341"/>
      <c r="P29" s="1341"/>
      <c r="Q29" s="1341"/>
      <c r="R29" s="1341"/>
      <c r="S29" s="1341"/>
      <c r="T29" s="1341"/>
      <c r="U29" s="1341"/>
      <c r="V29" s="1341"/>
      <c r="W29" s="1342"/>
    </row>
    <row r="30" spans="1:23" ht="14.25" thickTop="1" thickBot="1"/>
    <row r="31" spans="1:23" ht="14.25" thickTop="1" thickBot="1">
      <c r="B31" s="187"/>
      <c r="C31" s="1346" t="s">
        <v>90</v>
      </c>
      <c r="D31" s="1347"/>
      <c r="E31" s="1348"/>
      <c r="F31" s="1346" t="s">
        <v>91</v>
      </c>
      <c r="G31" s="1347"/>
      <c r="H31" s="1348"/>
      <c r="I31" s="188" t="s">
        <v>4</v>
      </c>
      <c r="L31" s="187"/>
      <c r="M31" s="1343" t="s">
        <v>90</v>
      </c>
      <c r="N31" s="1344"/>
      <c r="O31" s="1344"/>
      <c r="P31" s="1344"/>
      <c r="Q31" s="1345"/>
      <c r="R31" s="1343" t="s">
        <v>91</v>
      </c>
      <c r="S31" s="1344"/>
      <c r="T31" s="1344"/>
      <c r="U31" s="1344"/>
      <c r="V31" s="1345"/>
      <c r="W31" s="188" t="s">
        <v>4</v>
      </c>
    </row>
    <row r="32" spans="1:23" ht="13.5" thickTop="1">
      <c r="B32" s="189" t="s">
        <v>5</v>
      </c>
      <c r="C32" s="190"/>
      <c r="D32" s="191"/>
      <c r="E32" s="131"/>
      <c r="F32" s="190"/>
      <c r="G32" s="191"/>
      <c r="H32" s="131"/>
      <c r="I32" s="192" t="s">
        <v>6</v>
      </c>
      <c r="L32" s="189" t="s">
        <v>5</v>
      </c>
      <c r="M32" s="190"/>
      <c r="N32" s="193"/>
      <c r="O32" s="129"/>
      <c r="P32" s="194"/>
      <c r="Q32" s="129"/>
      <c r="R32" s="190"/>
      <c r="S32" s="193"/>
      <c r="T32" s="129"/>
      <c r="U32" s="194"/>
      <c r="V32" s="129"/>
      <c r="W32" s="192" t="s">
        <v>6</v>
      </c>
    </row>
    <row r="33" spans="1:23" ht="13.5" thickBot="1">
      <c r="B33" s="195"/>
      <c r="C33" s="196" t="s">
        <v>7</v>
      </c>
      <c r="D33" s="197" t="s">
        <v>8</v>
      </c>
      <c r="E33" s="1150" t="s">
        <v>9</v>
      </c>
      <c r="F33" s="196" t="s">
        <v>7</v>
      </c>
      <c r="G33" s="197" t="s">
        <v>8</v>
      </c>
      <c r="H33" s="182" t="s">
        <v>9</v>
      </c>
      <c r="I33" s="198"/>
      <c r="L33" s="195"/>
      <c r="M33" s="199" t="s">
        <v>10</v>
      </c>
      <c r="N33" s="200" t="s">
        <v>11</v>
      </c>
      <c r="O33" s="130" t="s">
        <v>12</v>
      </c>
      <c r="P33" s="201" t="s">
        <v>13</v>
      </c>
      <c r="Q33" s="130" t="s">
        <v>9</v>
      </c>
      <c r="R33" s="199" t="s">
        <v>10</v>
      </c>
      <c r="S33" s="200" t="s">
        <v>11</v>
      </c>
      <c r="T33" s="130" t="s">
        <v>12</v>
      </c>
      <c r="U33" s="201" t="s">
        <v>13</v>
      </c>
      <c r="V33" s="130" t="s">
        <v>9</v>
      </c>
      <c r="W33" s="198"/>
    </row>
    <row r="34" spans="1:23" ht="5.25" customHeight="1" thickTop="1">
      <c r="B34" s="189"/>
      <c r="C34" s="202"/>
      <c r="D34" s="203"/>
      <c r="E34" s="86"/>
      <c r="F34" s="202"/>
      <c r="G34" s="203"/>
      <c r="H34" s="86"/>
      <c r="I34" s="204"/>
      <c r="L34" s="189"/>
      <c r="M34" s="205"/>
      <c r="N34" s="206"/>
      <c r="O34" s="117"/>
      <c r="P34" s="207"/>
      <c r="Q34" s="120"/>
      <c r="R34" s="205"/>
      <c r="S34" s="206"/>
      <c r="T34" s="117"/>
      <c r="U34" s="207"/>
      <c r="V34" s="120"/>
      <c r="W34" s="208"/>
    </row>
    <row r="35" spans="1:23">
      <c r="A35" s="83" t="str">
        <f t="shared" si="4"/>
        <v xml:space="preserve"> </v>
      </c>
      <c r="B35" s="189" t="s">
        <v>14</v>
      </c>
      <c r="C35" s="209">
        <f>BKK!C35+DMK!C35</f>
        <v>10483</v>
      </c>
      <c r="D35" s="210">
        <f>BKK!D35+DMK!D35</f>
        <v>10453</v>
      </c>
      <c r="E35" s="87">
        <f>C35+D35</f>
        <v>20936</v>
      </c>
      <c r="F35" s="209">
        <f>BKK!F35+DMK!F35</f>
        <v>10737</v>
      </c>
      <c r="G35" s="210">
        <f>BKK!G35+DMK!G35</f>
        <v>10639</v>
      </c>
      <c r="H35" s="87">
        <f>F35+G35</f>
        <v>21376</v>
      </c>
      <c r="I35" s="185">
        <f t="shared" ref="I35:I39" si="32">IF(E35=0,0,((H35/E35)-1)*100)</f>
        <v>2.1016431027894633</v>
      </c>
      <c r="K35" s="88"/>
      <c r="L35" s="189" t="s">
        <v>14</v>
      </c>
      <c r="M35" s="211">
        <f>BKK!M35+DMK!M35</f>
        <v>1419181</v>
      </c>
      <c r="N35" s="212">
        <f>BKK!N35+DMK!N35</f>
        <v>1399671</v>
      </c>
      <c r="O35" s="118">
        <f>M35+N35</f>
        <v>2818852</v>
      </c>
      <c r="P35" s="89">
        <f>BKK!P35+DMK!P35</f>
        <v>1938</v>
      </c>
      <c r="Q35" s="121">
        <f t="shared" ref="Q35:Q37" si="33">+O35+P35</f>
        <v>2820790</v>
      </c>
      <c r="R35" s="211">
        <f>BKK!R35+DMK!R35</f>
        <v>1454159</v>
      </c>
      <c r="S35" s="212">
        <f>BKK!S35+DMK!S35</f>
        <v>1456642</v>
      </c>
      <c r="T35" s="118">
        <f>R35+S35</f>
        <v>2910801</v>
      </c>
      <c r="U35" s="89">
        <f>BKK!U35+DMK!U35</f>
        <v>2992</v>
      </c>
      <c r="V35" s="121">
        <f t="shared" ref="V35:V37" si="34">+T35+U35</f>
        <v>2913793</v>
      </c>
      <c r="W35" s="185">
        <f t="shared" ref="W35:W39" si="35">IF(Q35=0,0,((V35/Q35)-1)*100)</f>
        <v>3.2970550803143706</v>
      </c>
    </row>
    <row r="36" spans="1:23">
      <c r="A36" s="83" t="str">
        <f t="shared" si="4"/>
        <v xml:space="preserve"> </v>
      </c>
      <c r="B36" s="189" t="s">
        <v>15</v>
      </c>
      <c r="C36" s="209">
        <f>BKK!C36+DMK!C36</f>
        <v>10868</v>
      </c>
      <c r="D36" s="210">
        <f>BKK!D36+DMK!D36</f>
        <v>10845</v>
      </c>
      <c r="E36" s="87">
        <f>C36+D36</f>
        <v>21713</v>
      </c>
      <c r="F36" s="209">
        <f>BKK!F36+DMK!F36</f>
        <v>10413</v>
      </c>
      <c r="G36" s="210">
        <f>BKK!G36+DMK!G36</f>
        <v>10410</v>
      </c>
      <c r="H36" s="87">
        <f>F36+G36</f>
        <v>20823</v>
      </c>
      <c r="I36" s="185">
        <f t="shared" si="32"/>
        <v>-4.0989269101459946</v>
      </c>
      <c r="K36" s="88"/>
      <c r="L36" s="189" t="s">
        <v>15</v>
      </c>
      <c r="M36" s="211">
        <f>BKK!M36+DMK!M36</f>
        <v>1394070</v>
      </c>
      <c r="N36" s="212">
        <f>BKK!N36+DMK!N36</f>
        <v>1410306</v>
      </c>
      <c r="O36" s="118">
        <f>M36+N36</f>
        <v>2804376</v>
      </c>
      <c r="P36" s="89">
        <f>BKK!P36+DMK!P36</f>
        <v>2207</v>
      </c>
      <c r="Q36" s="121">
        <f t="shared" si="33"/>
        <v>2806583</v>
      </c>
      <c r="R36" s="211">
        <f>BKK!R36+DMK!R36</f>
        <v>1478964</v>
      </c>
      <c r="S36" s="212">
        <f>BKK!S36+DMK!S36</f>
        <v>1471011</v>
      </c>
      <c r="T36" s="118">
        <f>R36+S36</f>
        <v>2949975</v>
      </c>
      <c r="U36" s="89">
        <f>BKK!U36+DMK!U36</f>
        <v>3094</v>
      </c>
      <c r="V36" s="121">
        <f t="shared" si="34"/>
        <v>2953069</v>
      </c>
      <c r="W36" s="185">
        <f t="shared" si="35"/>
        <v>5.2193717413666407</v>
      </c>
    </row>
    <row r="37" spans="1:23" ht="13.5" thickBot="1">
      <c r="A37" s="83" t="str">
        <f t="shared" si="4"/>
        <v xml:space="preserve"> </v>
      </c>
      <c r="B37" s="195" t="s">
        <v>16</v>
      </c>
      <c r="C37" s="213">
        <f>BKK!C37+DMK!C37</f>
        <v>11533</v>
      </c>
      <c r="D37" s="214">
        <f>BKK!D37+DMK!D37</f>
        <v>11500</v>
      </c>
      <c r="E37" s="87">
        <f>C37+D37</f>
        <v>23033</v>
      </c>
      <c r="F37" s="213">
        <f>BKK!F37+DMK!F37</f>
        <v>11032</v>
      </c>
      <c r="G37" s="214">
        <f>BKK!G37+DMK!G37</f>
        <v>11033</v>
      </c>
      <c r="H37" s="87">
        <f>F37+G37</f>
        <v>22065</v>
      </c>
      <c r="I37" s="185">
        <f t="shared" si="32"/>
        <v>-4.2026657404593433</v>
      </c>
      <c r="K37" s="88"/>
      <c r="L37" s="195" t="s">
        <v>16</v>
      </c>
      <c r="M37" s="211">
        <f>BKK!M37+DMK!M37</f>
        <v>1493189</v>
      </c>
      <c r="N37" s="212">
        <f>BKK!N37+DMK!N37</f>
        <v>1643618</v>
      </c>
      <c r="O37" s="118">
        <f>M37+N37</f>
        <v>3136807</v>
      </c>
      <c r="P37" s="89">
        <f>BKK!P37+DMK!P37</f>
        <v>2639</v>
      </c>
      <c r="Q37" s="121">
        <f t="shared" si="33"/>
        <v>3139446</v>
      </c>
      <c r="R37" s="211">
        <f>BKK!R37+DMK!R37</f>
        <v>1531973</v>
      </c>
      <c r="S37" s="212">
        <f>BKK!S37+DMK!S37</f>
        <v>1664148</v>
      </c>
      <c r="T37" s="118">
        <f>R37+S37</f>
        <v>3196121</v>
      </c>
      <c r="U37" s="89">
        <f>BKK!U37+DMK!U37</f>
        <v>1830</v>
      </c>
      <c r="V37" s="121">
        <f t="shared" si="34"/>
        <v>3197951</v>
      </c>
      <c r="W37" s="185">
        <f t="shared" si="35"/>
        <v>1.8635453516321121</v>
      </c>
    </row>
    <row r="38" spans="1:23" ht="14.25" thickTop="1" thickBot="1">
      <c r="A38" s="83" t="str">
        <f>IF(ISERROR(F38/G38)," ",IF(F38/G38&gt;0.5,IF(F38/G38&lt;1.5," ","NOT OK"),"NOT OK"))</f>
        <v xml:space="preserve"> </v>
      </c>
      <c r="B38" s="174" t="s">
        <v>17</v>
      </c>
      <c r="C38" s="90">
        <f t="shared" ref="C38:E38" si="36">+C35+C36+C37</f>
        <v>32884</v>
      </c>
      <c r="D38" s="91">
        <f t="shared" si="36"/>
        <v>32798</v>
      </c>
      <c r="E38" s="92">
        <f t="shared" si="36"/>
        <v>65682</v>
      </c>
      <c r="F38" s="90">
        <f t="shared" ref="F38:H38" si="37">+F35+F36+F37</f>
        <v>32182</v>
      </c>
      <c r="G38" s="91">
        <f t="shared" si="37"/>
        <v>32082</v>
      </c>
      <c r="H38" s="92">
        <f t="shared" si="37"/>
        <v>64264</v>
      </c>
      <c r="I38" s="93">
        <f t="shared" si="32"/>
        <v>-2.1588867574068971</v>
      </c>
      <c r="L38" s="167" t="s">
        <v>17</v>
      </c>
      <c r="M38" s="122">
        <f t="shared" ref="M38:Q38" si="38">+M35+M36+M37</f>
        <v>4306440</v>
      </c>
      <c r="N38" s="123">
        <f t="shared" si="38"/>
        <v>4453595</v>
      </c>
      <c r="O38" s="122">
        <f t="shared" si="38"/>
        <v>8760035</v>
      </c>
      <c r="P38" s="122">
        <f t="shared" si="38"/>
        <v>6784</v>
      </c>
      <c r="Q38" s="124">
        <f t="shared" si="38"/>
        <v>8766819</v>
      </c>
      <c r="R38" s="122">
        <f t="shared" ref="R38:V38" si="39">+R35+R36+R37</f>
        <v>4465096</v>
      </c>
      <c r="S38" s="123">
        <f t="shared" si="39"/>
        <v>4591801</v>
      </c>
      <c r="T38" s="122">
        <f t="shared" si="39"/>
        <v>9056897</v>
      </c>
      <c r="U38" s="122">
        <f t="shared" si="39"/>
        <v>7916</v>
      </c>
      <c r="V38" s="124">
        <f t="shared" si="39"/>
        <v>9064813</v>
      </c>
      <c r="W38" s="125">
        <f t="shared" si="35"/>
        <v>3.3991120382432793</v>
      </c>
    </row>
    <row r="39" spans="1:23" ht="13.5" thickTop="1">
      <c r="A39" s="83" t="str">
        <f t="shared" si="4"/>
        <v xml:space="preserve"> </v>
      </c>
      <c r="B39" s="189" t="s">
        <v>18</v>
      </c>
      <c r="C39" s="209">
        <f>BKK!C39+DMK!C39</f>
        <v>11547</v>
      </c>
      <c r="D39" s="210">
        <f>BKK!D39+DMK!D39</f>
        <v>11531</v>
      </c>
      <c r="E39" s="87">
        <f>C39+D39</f>
        <v>23078</v>
      </c>
      <c r="F39" s="209">
        <f>BKK!F39+DMK!F39</f>
        <v>11155</v>
      </c>
      <c r="G39" s="210">
        <f>BKK!G39+DMK!G39</f>
        <v>11174</v>
      </c>
      <c r="H39" s="87">
        <f>F39+G39</f>
        <v>22329</v>
      </c>
      <c r="I39" s="185">
        <f t="shared" si="32"/>
        <v>-3.2455152092902284</v>
      </c>
      <c r="L39" s="189" t="s">
        <v>18</v>
      </c>
      <c r="M39" s="211">
        <f>BKK!M39+DMK!M39</f>
        <v>1701874</v>
      </c>
      <c r="N39" s="212">
        <f>BKK!N39+DMK!N39</f>
        <v>1614212</v>
      </c>
      <c r="O39" s="118">
        <f>M39+N39</f>
        <v>3316086</v>
      </c>
      <c r="P39" s="89">
        <f>BKK!P39+DMK!P39</f>
        <v>2800</v>
      </c>
      <c r="Q39" s="121">
        <f t="shared" ref="Q39" si="40">+O39+P39</f>
        <v>3318886</v>
      </c>
      <c r="R39" s="211">
        <f>BKK!R39+DMK!R39</f>
        <v>1692704</v>
      </c>
      <c r="S39" s="212">
        <f>BKK!S39+DMK!S39</f>
        <v>1595809</v>
      </c>
      <c r="T39" s="118">
        <f>R39+S39</f>
        <v>3288513</v>
      </c>
      <c r="U39" s="89">
        <f>BKK!U39+DMK!U39</f>
        <v>2588</v>
      </c>
      <c r="V39" s="121">
        <f t="shared" ref="V39" si="41">+T39+U39</f>
        <v>3291101</v>
      </c>
      <c r="W39" s="185">
        <f t="shared" si="35"/>
        <v>-0.83717849905058372</v>
      </c>
    </row>
    <row r="40" spans="1:23">
      <c r="A40" s="83" t="str">
        <f t="shared" ref="A40:A43" si="42">IF(ISERROR(F40/G40)," ",IF(F40/G40&gt;0.5,IF(F40/G40&lt;1.5," ","NOT OK"),"NOT OK"))</f>
        <v xml:space="preserve"> </v>
      </c>
      <c r="B40" s="189" t="s">
        <v>19</v>
      </c>
      <c r="C40" s="211">
        <f>BKK!C40+DMK!C40</f>
        <v>10371</v>
      </c>
      <c r="D40" s="215">
        <f>BKK!D40+DMK!D40</f>
        <v>10342</v>
      </c>
      <c r="E40" s="94">
        <f>C40+D40</f>
        <v>20713</v>
      </c>
      <c r="F40" s="211">
        <f>BKK!F40+DMK!F40</f>
        <v>10003</v>
      </c>
      <c r="G40" s="215">
        <f>BKK!G40+DMK!G40</f>
        <v>10011</v>
      </c>
      <c r="H40" s="94">
        <f>F40+G40</f>
        <v>20014</v>
      </c>
      <c r="I40" s="185">
        <f t="shared" ref="I40:I43" si="43">IF(E40=0,0,((H40/E40)-1)*100)</f>
        <v>-3.3746922222758657</v>
      </c>
      <c r="L40" s="189" t="s">
        <v>19</v>
      </c>
      <c r="M40" s="211">
        <f>BKK!M40+DMK!M40</f>
        <v>1514081</v>
      </c>
      <c r="N40" s="212">
        <f>BKK!N40+DMK!N40</f>
        <v>1457710</v>
      </c>
      <c r="O40" s="118">
        <f>M40+N40</f>
        <v>2971791</v>
      </c>
      <c r="P40" s="89">
        <f>BKK!P40+DMK!P40</f>
        <v>1909</v>
      </c>
      <c r="Q40" s="121">
        <f>+O40+P40</f>
        <v>2973700</v>
      </c>
      <c r="R40" s="211">
        <f>BKK!R40+DMK!R40</f>
        <v>1527422</v>
      </c>
      <c r="S40" s="212">
        <f>BKK!S40+DMK!S40</f>
        <v>1500583</v>
      </c>
      <c r="T40" s="118">
        <f>R40+S40</f>
        <v>3028005</v>
      </c>
      <c r="U40" s="89">
        <f>BKK!U40+DMK!U40</f>
        <v>2804</v>
      </c>
      <c r="V40" s="121">
        <f>+T40+U40</f>
        <v>3030809</v>
      </c>
      <c r="W40" s="185">
        <f t="shared" ref="W40:W43" si="44">IF(Q40=0,0,((V40/Q40)-1)*100)</f>
        <v>1.920469448834794</v>
      </c>
    </row>
    <row r="41" spans="1:23" s="1171" customFormat="1" ht="13.5" thickBot="1">
      <c r="A41" s="1171" t="str">
        <f t="shared" si="42"/>
        <v xml:space="preserve"> </v>
      </c>
      <c r="B41" s="1231" t="s">
        <v>20</v>
      </c>
      <c r="C41" s="211">
        <f>BKK!C41+DMK!C41</f>
        <v>11083</v>
      </c>
      <c r="D41" s="215">
        <f>BKK!D41+DMK!D41</f>
        <v>11149</v>
      </c>
      <c r="E41" s="1180">
        <f>C41+D41</f>
        <v>22232</v>
      </c>
      <c r="F41" s="211">
        <f>BKK!F41+DMK!F41</f>
        <v>11208</v>
      </c>
      <c r="G41" s="215">
        <f>BKK!G41+DMK!G41</f>
        <v>11202</v>
      </c>
      <c r="H41" s="1180">
        <f>F41+G41</f>
        <v>22410</v>
      </c>
      <c r="I41" s="185">
        <f t="shared" si="43"/>
        <v>0.80064771500538701</v>
      </c>
      <c r="L41" s="1231" t="s">
        <v>20</v>
      </c>
      <c r="M41" s="211">
        <f>BKK!M41+DMK!M41</f>
        <v>1595834</v>
      </c>
      <c r="N41" s="212">
        <f>BKK!N41+DMK!N41</f>
        <v>1536706</v>
      </c>
      <c r="O41" s="118">
        <f>M41+N41</f>
        <v>3132540</v>
      </c>
      <c r="P41" s="89">
        <f>BKK!P41+DMK!P41</f>
        <v>2572</v>
      </c>
      <c r="Q41" s="121">
        <f>+O41+P41</f>
        <v>3135112</v>
      </c>
      <c r="R41" s="211">
        <f>BKK!R41+DMK!R41</f>
        <v>1663861</v>
      </c>
      <c r="S41" s="212">
        <f>BKK!S41+DMK!S41</f>
        <v>1601762</v>
      </c>
      <c r="T41" s="118">
        <f>R41+S41</f>
        <v>3265623</v>
      </c>
      <c r="U41" s="89">
        <f>BKK!U41+DMK!U41</f>
        <v>2027</v>
      </c>
      <c r="V41" s="121">
        <f>+T41+U41</f>
        <v>3267650</v>
      </c>
      <c r="W41" s="185">
        <f t="shared" si="44"/>
        <v>4.2275363687166445</v>
      </c>
    </row>
    <row r="42" spans="1:23" s="1171" customFormat="1" ht="14.25" thickTop="1" thickBot="1">
      <c r="A42" s="1252" t="str">
        <f t="shared" si="42"/>
        <v xml:space="preserve"> </v>
      </c>
      <c r="B42" s="1225" t="s">
        <v>87</v>
      </c>
      <c r="C42" s="1176">
        <f>+C39+C40+C41</f>
        <v>33001</v>
      </c>
      <c r="D42" s="1177">
        <f t="shared" ref="D42" si="45">+D39+D40+D41</f>
        <v>33022</v>
      </c>
      <c r="E42" s="1178">
        <f t="shared" ref="E42" si="46">+E39+E40+E41</f>
        <v>66023</v>
      </c>
      <c r="F42" s="1176">
        <f t="shared" ref="F42" si="47">+F39+F40+F41</f>
        <v>32366</v>
      </c>
      <c r="G42" s="1177">
        <f t="shared" ref="G42" si="48">+G39+G40+G41</f>
        <v>32387</v>
      </c>
      <c r="H42" s="1178">
        <f t="shared" ref="H42" si="49">+H39+H40+H41</f>
        <v>64753</v>
      </c>
      <c r="I42" s="1179">
        <f t="shared" si="43"/>
        <v>-1.9235720885146135</v>
      </c>
      <c r="L42" s="1218" t="s">
        <v>87</v>
      </c>
      <c r="M42" s="1196">
        <f>+M39+M40+M41</f>
        <v>4811789</v>
      </c>
      <c r="N42" s="1197">
        <f t="shared" ref="N42" si="50">+N39+N40+N41</f>
        <v>4608628</v>
      </c>
      <c r="O42" s="1196">
        <f t="shared" ref="O42" si="51">+O39+O40+O41</f>
        <v>9420417</v>
      </c>
      <c r="P42" s="1196">
        <f t="shared" ref="P42" si="52">+P39+P40+P41</f>
        <v>7281</v>
      </c>
      <c r="Q42" s="1198">
        <f t="shared" ref="Q42" si="53">+Q39+Q40+Q41</f>
        <v>9427698</v>
      </c>
      <c r="R42" s="1196">
        <f t="shared" ref="R42" si="54">+R39+R40+R41</f>
        <v>4883987</v>
      </c>
      <c r="S42" s="1197">
        <f t="shared" ref="S42" si="55">+S39+S40+S41</f>
        <v>4698154</v>
      </c>
      <c r="T42" s="1196">
        <f t="shared" ref="T42" si="56">+T39+T40+T41</f>
        <v>9582141</v>
      </c>
      <c r="U42" s="1196">
        <f t="shared" ref="U42" si="57">+U39+U40+U41</f>
        <v>7419</v>
      </c>
      <c r="V42" s="1198">
        <f t="shared" ref="V42" si="58">+V39+V40+V41</f>
        <v>9589560</v>
      </c>
      <c r="W42" s="1199">
        <f t="shared" si="44"/>
        <v>1.7168772270813148</v>
      </c>
    </row>
    <row r="43" spans="1:23" ht="13.5" thickTop="1">
      <c r="A43" s="83" t="str">
        <f t="shared" si="42"/>
        <v xml:space="preserve"> </v>
      </c>
      <c r="B43" s="189" t="s">
        <v>32</v>
      </c>
      <c r="C43" s="216">
        <f>BKK!C43+DMK!C43</f>
        <v>10400</v>
      </c>
      <c r="D43" s="217">
        <f>BKK!D43+DMK!D43</f>
        <v>10496</v>
      </c>
      <c r="E43" s="94">
        <f>C43+D43</f>
        <v>20896</v>
      </c>
      <c r="F43" s="216">
        <f>BKK!F43+DMK!F43</f>
        <v>11179</v>
      </c>
      <c r="G43" s="217">
        <f>BKK!G43+DMK!G43</f>
        <v>11184</v>
      </c>
      <c r="H43" s="94">
        <f>F43+G43</f>
        <v>22363</v>
      </c>
      <c r="I43" s="185">
        <f t="shared" si="43"/>
        <v>7.0204823889739698</v>
      </c>
      <c r="L43" s="189" t="s">
        <v>21</v>
      </c>
      <c r="M43" s="211">
        <f>BKK!M43+DMK!M43</f>
        <v>1484094</v>
      </c>
      <c r="N43" s="212">
        <f>BKK!N43+DMK!N43</f>
        <v>1470033</v>
      </c>
      <c r="O43" s="118">
        <f>M43+N43</f>
        <v>2954127</v>
      </c>
      <c r="P43" s="89">
        <f>BKK!P43+DMK!P43</f>
        <v>1853</v>
      </c>
      <c r="Q43" s="121">
        <f t="shared" ref="Q43" si="59">+O43+P43</f>
        <v>2955980</v>
      </c>
      <c r="R43" s="211">
        <f>BKK!R43+DMK!R43</f>
        <v>1610332</v>
      </c>
      <c r="S43" s="212">
        <f>BKK!S43+DMK!S43</f>
        <v>1565914</v>
      </c>
      <c r="T43" s="118">
        <f>R43+S43</f>
        <v>3176246</v>
      </c>
      <c r="U43" s="89">
        <f>BKK!U43+DMK!U43</f>
        <v>1181</v>
      </c>
      <c r="V43" s="121">
        <f t="shared" ref="V43" si="60">+T43+U43</f>
        <v>3177427</v>
      </c>
      <c r="W43" s="185">
        <f t="shared" si="44"/>
        <v>7.4914918233546901</v>
      </c>
    </row>
    <row r="44" spans="1:23">
      <c r="A44" s="83" t="str">
        <f t="shared" ref="A44" si="61">IF(ISERROR(F44/G44)," ",IF(F44/G44&gt;0.5,IF(F44/G44&lt;1.5," ","NOT OK"),"NOT OK"))</f>
        <v xml:space="preserve"> </v>
      </c>
      <c r="B44" s="189" t="s">
        <v>88</v>
      </c>
      <c r="C44" s="216">
        <f>BKK!C44+DMK!C44</f>
        <v>10311</v>
      </c>
      <c r="D44" s="217">
        <f>BKK!D44+DMK!D44</f>
        <v>10413</v>
      </c>
      <c r="E44" s="94">
        <f>C44+D44</f>
        <v>20724</v>
      </c>
      <c r="F44" s="216">
        <f>BKK!F44+DMK!F44</f>
        <v>11183</v>
      </c>
      <c r="G44" s="217">
        <f>BKK!G44+DMK!G44</f>
        <v>11194</v>
      </c>
      <c r="H44" s="94">
        <f>F44+G44</f>
        <v>22377</v>
      </c>
      <c r="I44" s="185">
        <f t="shared" ref="I44" si="62">IF(E44=0,0,((H44/E44)-1)*100)</f>
        <v>7.9762594093804262</v>
      </c>
      <c r="L44" s="189" t="s">
        <v>88</v>
      </c>
      <c r="M44" s="211">
        <f>BKK!M44+DMK!M44</f>
        <v>1378407</v>
      </c>
      <c r="N44" s="212">
        <f>BKK!N44+DMK!N44</f>
        <v>1351473</v>
      </c>
      <c r="O44" s="118">
        <f>M44+N44</f>
        <v>2729880</v>
      </c>
      <c r="P44" s="89">
        <f>BKK!P44+DMK!P44</f>
        <v>1770</v>
      </c>
      <c r="Q44" s="121">
        <f>+O44+P44</f>
        <v>2731650</v>
      </c>
      <c r="R44" s="211">
        <f>BKK!R44+DMK!R44</f>
        <v>1517350</v>
      </c>
      <c r="S44" s="212">
        <f>BKK!S44+DMK!S44</f>
        <v>1470521</v>
      </c>
      <c r="T44" s="118">
        <f>R44+S44</f>
        <v>2987871</v>
      </c>
      <c r="U44" s="89">
        <f>BKK!U44+DMK!U44</f>
        <v>636</v>
      </c>
      <c r="V44" s="121">
        <f>+T44+U44</f>
        <v>2988507</v>
      </c>
      <c r="W44" s="185">
        <f t="shared" ref="W44" si="63">IF(Q44=0,0,((V44/Q44)-1)*100)</f>
        <v>9.4029981879084179</v>
      </c>
    </row>
    <row r="45" spans="1:23" ht="13.5" thickBot="1">
      <c r="A45" s="83" t="str">
        <f>IF(ISERROR(F45/G45)," ",IF(F45/G45&gt;0.5,IF(F45/G45&lt;1.5," ","NOT OK"),"NOT OK"))</f>
        <v xml:space="preserve"> </v>
      </c>
      <c r="B45" s="189" t="s">
        <v>22</v>
      </c>
      <c r="C45" s="216">
        <f>BKK!C45+DMK!C45</f>
        <v>9929</v>
      </c>
      <c r="D45" s="217">
        <f>BKK!D45+DMK!D45</f>
        <v>9916</v>
      </c>
      <c r="E45" s="94">
        <f>C45+D45</f>
        <v>19845</v>
      </c>
      <c r="F45" s="216">
        <f>BKK!F45+DMK!F45</f>
        <v>10636</v>
      </c>
      <c r="G45" s="217">
        <f>BKK!G45+DMK!G45</f>
        <v>10639</v>
      </c>
      <c r="H45" s="94">
        <f>F45+G45</f>
        <v>21275</v>
      </c>
      <c r="I45" s="185">
        <f>IF(E45=0,0,((H45/E45)-1)*100)</f>
        <v>7.2058453010833912</v>
      </c>
      <c r="L45" s="189" t="s">
        <v>22</v>
      </c>
      <c r="M45" s="211">
        <f>BKK!M45+DMK!M45</f>
        <v>1297837</v>
      </c>
      <c r="N45" s="212">
        <f>BKK!N45+DMK!N45</f>
        <v>1306647</v>
      </c>
      <c r="O45" s="119">
        <f>M45+N45</f>
        <v>2604484</v>
      </c>
      <c r="P45" s="218">
        <f>BKK!P45+DMK!P45</f>
        <v>1334</v>
      </c>
      <c r="Q45" s="121">
        <f>+O45+P45</f>
        <v>2605818</v>
      </c>
      <c r="R45" s="211">
        <f>BKK!R45+DMK!R45</f>
        <v>1393392</v>
      </c>
      <c r="S45" s="212">
        <f>BKK!S45+DMK!S45</f>
        <v>1396962</v>
      </c>
      <c r="T45" s="119">
        <f>R45+S45</f>
        <v>2790354</v>
      </c>
      <c r="U45" s="218">
        <f>BKK!U45+DMK!U45</f>
        <v>692</v>
      </c>
      <c r="V45" s="121">
        <f>+T45+U45</f>
        <v>2791046</v>
      </c>
      <c r="W45" s="185">
        <f>IF(Q45=0,0,((V45/Q45)-1)*100)</f>
        <v>7.1082477747870243</v>
      </c>
    </row>
    <row r="46" spans="1:23" s="1171" customFormat="1" ht="14.25" customHeight="1" thickTop="1" thickBot="1">
      <c r="A46" s="1185" t="str">
        <f>IF(ISERROR(F46/G46)," ",IF(F46/G46&gt;0.5,IF(F46/G46&lt;1.5," ","NOT OK"),"NOT OK"))</f>
        <v xml:space="preserve"> </v>
      </c>
      <c r="B46" s="1226" t="s">
        <v>60</v>
      </c>
      <c r="C46" s="1183">
        <f>+C43+C44+C45</f>
        <v>30640</v>
      </c>
      <c r="D46" s="1184">
        <f t="shared" ref="D46" si="64">+D43+D44+D45</f>
        <v>30825</v>
      </c>
      <c r="E46" s="1184">
        <f t="shared" ref="E46" si="65">+E43+E44+E45</f>
        <v>61465</v>
      </c>
      <c r="F46" s="1183">
        <f t="shared" ref="F46" si="66">+F43+F44+F45</f>
        <v>32998</v>
      </c>
      <c r="G46" s="1184">
        <f t="shared" ref="G46" si="67">+G43+G44+G45</f>
        <v>33017</v>
      </c>
      <c r="H46" s="1184">
        <f t="shared" ref="H46" si="68">+H43+H44+H45</f>
        <v>66015</v>
      </c>
      <c r="I46" s="1179">
        <f>IF(E46=0,0,((H46/E46)-1)*100)</f>
        <v>7.4025868380379167</v>
      </c>
      <c r="J46" s="1185"/>
      <c r="K46" s="1186"/>
      <c r="L46" s="1219" t="s">
        <v>60</v>
      </c>
      <c r="M46" s="126">
        <f>+M43+M44+M45</f>
        <v>4160338</v>
      </c>
      <c r="N46" s="126">
        <f t="shared" ref="N46" si="69">+N43+N44+N45</f>
        <v>4128153</v>
      </c>
      <c r="O46" s="127">
        <f t="shared" ref="O46" si="70">+O43+O44+O45</f>
        <v>8288491</v>
      </c>
      <c r="P46" s="127">
        <f t="shared" ref="P46" si="71">+P43+P44+P45</f>
        <v>4957</v>
      </c>
      <c r="Q46" s="127">
        <f t="shared" ref="Q46" si="72">+Q43+Q44+Q45</f>
        <v>8293448</v>
      </c>
      <c r="R46" s="126">
        <f t="shared" ref="R46" si="73">+R43+R44+R45</f>
        <v>4521074</v>
      </c>
      <c r="S46" s="126">
        <f t="shared" ref="S46" si="74">+S43+S44+S45</f>
        <v>4433397</v>
      </c>
      <c r="T46" s="127">
        <f t="shared" ref="T46" si="75">+T43+T44+T45</f>
        <v>8954471</v>
      </c>
      <c r="U46" s="127">
        <f t="shared" ref="U46" si="76">+U43+U44+U45</f>
        <v>2509</v>
      </c>
      <c r="V46" s="127">
        <f t="shared" ref="V46" si="77">+V43+V44+V45</f>
        <v>8956980</v>
      </c>
      <c r="W46" s="128">
        <f>IF(Q46=0,0,((V46/Q46)-1)*100)</f>
        <v>8.0006771610553251</v>
      </c>
    </row>
    <row r="47" spans="1:23" ht="13.5" thickTop="1">
      <c r="A47" s="83" t="str">
        <f>IF(ISERROR(F47/G47)," ",IF(F47/G47&gt;0.5,IF(F47/G47&lt;1.5," ","NOT OK"),"NOT OK"))</f>
        <v xml:space="preserve"> </v>
      </c>
      <c r="B47" s="189" t="s">
        <v>23</v>
      </c>
      <c r="C47" s="211">
        <f>BKK!C47+DMK!C47</f>
        <v>10609</v>
      </c>
      <c r="D47" s="215">
        <f>BKK!D47+DMK!D47</f>
        <v>10511</v>
      </c>
      <c r="E47" s="100">
        <f>C47+D47</f>
        <v>21120</v>
      </c>
      <c r="F47" s="211">
        <f>BKK!F47+DMK!F47</f>
        <v>11118</v>
      </c>
      <c r="G47" s="215">
        <f>BKK!G47+DMK!G47</f>
        <v>11142</v>
      </c>
      <c r="H47" s="100">
        <f>F47+G47</f>
        <v>22260</v>
      </c>
      <c r="I47" s="185">
        <f>IF(E47=0,0,((H47/E47)-1)*100)</f>
        <v>5.3977272727272707</v>
      </c>
      <c r="L47" s="189" t="s">
        <v>24</v>
      </c>
      <c r="M47" s="211">
        <f>BKK!M47+DMK!M47</f>
        <v>1439504</v>
      </c>
      <c r="N47" s="212">
        <f>BKK!N47+DMK!N47</f>
        <v>1451119</v>
      </c>
      <c r="O47" s="119">
        <f>M47+N47</f>
        <v>2890623</v>
      </c>
      <c r="P47" s="219">
        <f>BKK!P47+DMK!P47</f>
        <v>2065</v>
      </c>
      <c r="Q47" s="121">
        <f>+O47+P47</f>
        <v>2892688</v>
      </c>
      <c r="R47" s="211">
        <f>BKK!R47+DMK!R47</f>
        <v>1515053</v>
      </c>
      <c r="S47" s="212">
        <f>BKK!S47+DMK!S47</f>
        <v>1528643</v>
      </c>
      <c r="T47" s="119">
        <f>R47+S47</f>
        <v>3043696</v>
      </c>
      <c r="U47" s="219">
        <f>BKK!U47+DMK!U47</f>
        <v>651</v>
      </c>
      <c r="V47" s="121">
        <f>+T47+U47</f>
        <v>3044347</v>
      </c>
      <c r="W47" s="185">
        <f>IF(Q47=0,0,((V47/Q47)-1)*100)</f>
        <v>5.2428398776501295</v>
      </c>
    </row>
    <row r="48" spans="1:23">
      <c r="A48" s="83" t="str">
        <f t="shared" ref="A48:A51" si="78">IF(ISERROR(F48/G48)," ",IF(F48/G48&gt;0.5,IF(F48/G48&lt;1.5," ","NOT OK"),"NOT OK"))</f>
        <v xml:space="preserve"> </v>
      </c>
      <c r="B48" s="189" t="s">
        <v>25</v>
      </c>
      <c r="C48" s="211">
        <f>BKK!C48+DMK!C48</f>
        <v>10930</v>
      </c>
      <c r="D48" s="215">
        <f>BKK!D48+DMK!D48</f>
        <v>10804</v>
      </c>
      <c r="E48" s="101">
        <f>C48+D48</f>
        <v>21734</v>
      </c>
      <c r="F48" s="211">
        <f>BKK!F48+DMK!F48</f>
        <v>11189</v>
      </c>
      <c r="G48" s="215">
        <f>BKK!G48+DMK!G48</f>
        <v>11193</v>
      </c>
      <c r="H48" s="101">
        <f>F48+G48</f>
        <v>22382</v>
      </c>
      <c r="I48" s="185">
        <f t="shared" ref="I48" si="79">IF(E48=0,0,((H48/E48)-1)*100)</f>
        <v>2.9815036348578294</v>
      </c>
      <c r="L48" s="189" t="s">
        <v>25</v>
      </c>
      <c r="M48" s="211">
        <f>BKK!M48+DMK!M48</f>
        <v>1521710</v>
      </c>
      <c r="N48" s="212">
        <f>BKK!N48+DMK!N48</f>
        <v>1454954</v>
      </c>
      <c r="O48" s="119">
        <f>M48+N48</f>
        <v>2976664</v>
      </c>
      <c r="P48" s="89">
        <f>BKK!P48+DMK!P48</f>
        <v>2579</v>
      </c>
      <c r="Q48" s="121">
        <f>+O48+P48</f>
        <v>2979243</v>
      </c>
      <c r="R48" s="211">
        <f>BKK!R48+DMK!R48</f>
        <v>1585445</v>
      </c>
      <c r="S48" s="212">
        <f>BKK!S48+DMK!S48</f>
        <v>1498971</v>
      </c>
      <c r="T48" s="119">
        <f>R48+S48</f>
        <v>3084416</v>
      </c>
      <c r="U48" s="89">
        <f>BKK!U48+DMK!U48</f>
        <v>527</v>
      </c>
      <c r="V48" s="121">
        <f>+T48+U48</f>
        <v>3084943</v>
      </c>
      <c r="W48" s="185">
        <f t="shared" ref="W48" si="80">IF(Q48=0,0,((V48/Q48)-1)*100)</f>
        <v>3.5478811228221385</v>
      </c>
    </row>
    <row r="49" spans="1:23" ht="13.5" thickBot="1">
      <c r="A49" s="83" t="str">
        <f>IF(ISERROR(F49/G49)," ",IF(F49/G49&gt;0.5,IF(F49/G49&lt;1.5," ","NOT OK"),"NOT OK"))</f>
        <v xml:space="preserve"> </v>
      </c>
      <c r="B49" s="189" t="s">
        <v>26</v>
      </c>
      <c r="C49" s="211">
        <f>BKK!C49+DMK!C49</f>
        <v>10132</v>
      </c>
      <c r="D49" s="220">
        <f>BKK!D49+DMK!D49</f>
        <v>9986</v>
      </c>
      <c r="E49" s="102">
        <f>C49+D49</f>
        <v>20118</v>
      </c>
      <c r="F49" s="211">
        <f>BKK!F49+DMK!F49</f>
        <v>10127</v>
      </c>
      <c r="G49" s="220">
        <f>BKK!G49+DMK!G49</f>
        <v>10122</v>
      </c>
      <c r="H49" s="102">
        <f>F49+G49</f>
        <v>20249</v>
      </c>
      <c r="I49" s="186">
        <f>IF(E49=0,0,((H49/E49)-1)*100)</f>
        <v>0.65115816681577954</v>
      </c>
      <c r="L49" s="189" t="s">
        <v>26</v>
      </c>
      <c r="M49" s="211">
        <f>BKK!M49+DMK!M49</f>
        <v>1314872</v>
      </c>
      <c r="N49" s="212">
        <f>BKK!N49+DMK!N49</f>
        <v>1305222</v>
      </c>
      <c r="O49" s="119">
        <f>M49+N49</f>
        <v>2620094</v>
      </c>
      <c r="P49" s="218">
        <f>BKK!P49+DMK!P49</f>
        <v>1946</v>
      </c>
      <c r="Q49" s="121">
        <f t="shared" ref="Q49" si="81">+O49+P49</f>
        <v>2622040</v>
      </c>
      <c r="R49" s="211">
        <f>BKK!R49+DMK!R49</f>
        <v>1331963</v>
      </c>
      <c r="S49" s="212">
        <f>BKK!S49+DMK!S49</f>
        <v>1318477</v>
      </c>
      <c r="T49" s="119">
        <f>R49+S49</f>
        <v>2650440</v>
      </c>
      <c r="U49" s="218">
        <f>BKK!U49+DMK!U49</f>
        <v>195</v>
      </c>
      <c r="V49" s="121">
        <f t="shared" ref="V49" si="82">+T49+U49</f>
        <v>2650635</v>
      </c>
      <c r="W49" s="185">
        <f>IF(Q49=0,0,((V49/Q49)-1)*100)</f>
        <v>1.0905630730271065</v>
      </c>
    </row>
    <row r="50" spans="1:23" ht="14.25" thickTop="1" thickBot="1">
      <c r="A50" s="233" t="str">
        <f>IF(ISERROR(F50/G50)," ",IF(F50/G50&gt;0.5,IF(F50/G50&lt;1.5," ","NOT OK"),"NOT OK"))</f>
        <v xml:space="preserve"> </v>
      </c>
      <c r="B50" s="174" t="s">
        <v>27</v>
      </c>
      <c r="C50" s="96">
        <f t="shared" ref="C50:H50" si="83">C47+C48+C49</f>
        <v>31671</v>
      </c>
      <c r="D50" s="103">
        <f t="shared" si="83"/>
        <v>31301</v>
      </c>
      <c r="E50" s="96">
        <f t="shared" si="83"/>
        <v>62972</v>
      </c>
      <c r="F50" s="96">
        <f t="shared" si="83"/>
        <v>32434</v>
      </c>
      <c r="G50" s="103">
        <f t="shared" si="83"/>
        <v>32457</v>
      </c>
      <c r="H50" s="96">
        <f t="shared" si="83"/>
        <v>64891</v>
      </c>
      <c r="I50" s="93">
        <f>IF(E50=0,0,((H50/E50)-1)*100)</f>
        <v>3.0473861398716995</v>
      </c>
      <c r="L50" s="167" t="s">
        <v>27</v>
      </c>
      <c r="M50" s="122">
        <f>+M47+M48+M49</f>
        <v>4276086</v>
      </c>
      <c r="N50" s="123">
        <f t="shared" ref="N50" si="84">+N47+N48+N49</f>
        <v>4211295</v>
      </c>
      <c r="O50" s="122">
        <f t="shared" ref="O50" si="85">+O47+O48+O49</f>
        <v>8487381</v>
      </c>
      <c r="P50" s="122">
        <f t="shared" ref="P50" si="86">+P47+P48+P49</f>
        <v>6590</v>
      </c>
      <c r="Q50" s="122">
        <f t="shared" ref="Q50" si="87">+Q47+Q48+Q49</f>
        <v>8493971</v>
      </c>
      <c r="R50" s="122">
        <f t="shared" ref="R50" si="88">+R47+R48+R49</f>
        <v>4432461</v>
      </c>
      <c r="S50" s="123">
        <f t="shared" ref="S50" si="89">+S47+S48+S49</f>
        <v>4346091</v>
      </c>
      <c r="T50" s="122">
        <f t="shared" ref="T50" si="90">+T47+T48+T49</f>
        <v>8778552</v>
      </c>
      <c r="U50" s="122">
        <f t="shared" ref="U50" si="91">+U47+U48+U49</f>
        <v>1373</v>
      </c>
      <c r="V50" s="122">
        <f>+V47+V48+V49</f>
        <v>8779925</v>
      </c>
      <c r="W50" s="125">
        <f>IF(Q50=0,0,((V50/Q50)-1)*100)</f>
        <v>3.3665525818253883</v>
      </c>
    </row>
    <row r="51" spans="1:23" s="1171" customFormat="1" ht="14.25" thickTop="1" thickBot="1">
      <c r="A51" s="1252" t="str">
        <f t="shared" si="78"/>
        <v xml:space="preserve"> </v>
      </c>
      <c r="B51" s="1225" t="s">
        <v>92</v>
      </c>
      <c r="C51" s="1176">
        <f t="shared" ref="C51:H51" si="92">+C42+C46+C50</f>
        <v>95312</v>
      </c>
      <c r="D51" s="1177">
        <f t="shared" si="92"/>
        <v>95148</v>
      </c>
      <c r="E51" s="1178">
        <f t="shared" si="92"/>
        <v>190460</v>
      </c>
      <c r="F51" s="1176">
        <f t="shared" si="92"/>
        <v>97798</v>
      </c>
      <c r="G51" s="1177">
        <f t="shared" si="92"/>
        <v>97861</v>
      </c>
      <c r="H51" s="1178">
        <f t="shared" si="92"/>
        <v>195659</v>
      </c>
      <c r="I51" s="1179">
        <f>IF(E51=0,0,((H51/E51)-1)*100)</f>
        <v>2.7297070250971389</v>
      </c>
      <c r="L51" s="1218" t="s">
        <v>92</v>
      </c>
      <c r="M51" s="1196">
        <f>+M42+M46+M50</f>
        <v>13248213</v>
      </c>
      <c r="N51" s="1197">
        <f t="shared" ref="N51" si="93">+N42+N46+N50</f>
        <v>12948076</v>
      </c>
      <c r="O51" s="1196">
        <f t="shared" ref="O51" si="94">+O42+O46+O50</f>
        <v>26196289</v>
      </c>
      <c r="P51" s="1196">
        <f t="shared" ref="P51" si="95">+P42+P46+P50</f>
        <v>18828</v>
      </c>
      <c r="Q51" s="1196">
        <f t="shared" ref="Q51" si="96">+Q42+Q46+Q50</f>
        <v>26215117</v>
      </c>
      <c r="R51" s="1196">
        <f t="shared" ref="R51" si="97">+R42+R46+R50</f>
        <v>13837522</v>
      </c>
      <c r="S51" s="1197">
        <f t="shared" ref="S51" si="98">+S42+S46+S50</f>
        <v>13477642</v>
      </c>
      <c r="T51" s="1196">
        <f t="shared" ref="T51" si="99">+T42+T46+T50</f>
        <v>27315164</v>
      </c>
      <c r="U51" s="1196">
        <f t="shared" ref="U51" si="100">+U42+U46+U50</f>
        <v>11301</v>
      </c>
      <c r="V51" s="1198">
        <f>+V42+V46+V50</f>
        <v>27326465</v>
      </c>
      <c r="W51" s="1199">
        <f>IF(Q51=0,0,((V51/Q51)-1)*100)</f>
        <v>4.239340224954935</v>
      </c>
    </row>
    <row r="52" spans="1:23" s="1171" customFormat="1" ht="14.25" thickTop="1" thickBot="1">
      <c r="A52" s="1252" t="str">
        <f>IF(ISERROR(F52/G52)," ",IF(F52/G52&gt;0.5,IF(F52/G52&lt;1.5," ","NOT OK"),"NOT OK"))</f>
        <v xml:space="preserve"> </v>
      </c>
      <c r="B52" s="1225" t="s">
        <v>89</v>
      </c>
      <c r="C52" s="1176">
        <f t="shared" ref="C52:H52" si="101">+C38+C42+C46+C50</f>
        <v>128196</v>
      </c>
      <c r="D52" s="1177">
        <f t="shared" si="101"/>
        <v>127946</v>
      </c>
      <c r="E52" s="1178">
        <f t="shared" si="101"/>
        <v>256142</v>
      </c>
      <c r="F52" s="1176">
        <f t="shared" si="101"/>
        <v>129980</v>
      </c>
      <c r="G52" s="1177">
        <f t="shared" si="101"/>
        <v>129943</v>
      </c>
      <c r="H52" s="1178">
        <f t="shared" si="101"/>
        <v>259923</v>
      </c>
      <c r="I52" s="1179">
        <f>IF(E52=0,0,((H52/E52)-1)*100)</f>
        <v>1.476134331737855</v>
      </c>
      <c r="L52" s="1218" t="s">
        <v>89</v>
      </c>
      <c r="M52" s="1196">
        <f>+M38+M42+M46+M50</f>
        <v>17554653</v>
      </c>
      <c r="N52" s="1197">
        <f t="shared" ref="N52:U52" si="102">+N38+N42+N46+N50</f>
        <v>17401671</v>
      </c>
      <c r="O52" s="1196">
        <f t="shared" si="102"/>
        <v>34956324</v>
      </c>
      <c r="P52" s="1196">
        <f t="shared" si="102"/>
        <v>25612</v>
      </c>
      <c r="Q52" s="1198">
        <f t="shared" si="102"/>
        <v>34981936</v>
      </c>
      <c r="R52" s="1196">
        <f t="shared" si="102"/>
        <v>18302618</v>
      </c>
      <c r="S52" s="1197">
        <f t="shared" si="102"/>
        <v>18069443</v>
      </c>
      <c r="T52" s="1196">
        <f t="shared" si="102"/>
        <v>36372061</v>
      </c>
      <c r="U52" s="1196">
        <f t="shared" si="102"/>
        <v>19217</v>
      </c>
      <c r="V52" s="1198">
        <f>+V38+V42+V46+V50</f>
        <v>36391278</v>
      </c>
      <c r="W52" s="1199">
        <f>IF(Q52=0,0,((V52/Q52)-1)*100)</f>
        <v>4.0287707347014701</v>
      </c>
    </row>
    <row r="53" spans="1:23" ht="14.25" thickTop="1" thickBot="1">
      <c r="B53" s="169" t="s">
        <v>59</v>
      </c>
      <c r="L53" s="169" t="s">
        <v>59</v>
      </c>
    </row>
    <row r="54" spans="1:23" ht="13.5" thickTop="1">
      <c r="B54" s="1331" t="s">
        <v>33</v>
      </c>
      <c r="C54" s="1332"/>
      <c r="D54" s="1332"/>
      <c r="E54" s="1332"/>
      <c r="F54" s="1332"/>
      <c r="G54" s="1332"/>
      <c r="H54" s="1332"/>
      <c r="I54" s="1333"/>
      <c r="L54" s="1334" t="s">
        <v>34</v>
      </c>
      <c r="M54" s="1335"/>
      <c r="N54" s="1335"/>
      <c r="O54" s="1335"/>
      <c r="P54" s="1335"/>
      <c r="Q54" s="1335"/>
      <c r="R54" s="1335"/>
      <c r="S54" s="1335"/>
      <c r="T54" s="1335"/>
      <c r="U54" s="1335"/>
      <c r="V54" s="1335"/>
      <c r="W54" s="1336"/>
    </row>
    <row r="55" spans="1:23" ht="13.5" thickBot="1">
      <c r="B55" s="1337" t="s">
        <v>35</v>
      </c>
      <c r="C55" s="1338"/>
      <c r="D55" s="1338"/>
      <c r="E55" s="1338"/>
      <c r="F55" s="1338"/>
      <c r="G55" s="1338"/>
      <c r="H55" s="1338"/>
      <c r="I55" s="1339"/>
      <c r="L55" s="1340" t="s">
        <v>36</v>
      </c>
      <c r="M55" s="1341"/>
      <c r="N55" s="1341"/>
      <c r="O55" s="1341"/>
      <c r="P55" s="1341"/>
      <c r="Q55" s="1341"/>
      <c r="R55" s="1341"/>
      <c r="S55" s="1341"/>
      <c r="T55" s="1341"/>
      <c r="U55" s="1341"/>
      <c r="V55" s="1341"/>
      <c r="W55" s="1342"/>
    </row>
    <row r="56" spans="1:23" ht="14.25" thickTop="1" thickBot="1"/>
    <row r="57" spans="1:23" ht="14.25" thickTop="1" thickBot="1">
      <c r="B57" s="187"/>
      <c r="C57" s="1346" t="s">
        <v>90</v>
      </c>
      <c r="D57" s="1347"/>
      <c r="E57" s="1348"/>
      <c r="F57" s="1346" t="s">
        <v>91</v>
      </c>
      <c r="G57" s="1347"/>
      <c r="H57" s="1348"/>
      <c r="I57" s="188" t="s">
        <v>4</v>
      </c>
      <c r="L57" s="187"/>
      <c r="M57" s="1343" t="s">
        <v>90</v>
      </c>
      <c r="N57" s="1344"/>
      <c r="O57" s="1344"/>
      <c r="P57" s="1344"/>
      <c r="Q57" s="1345"/>
      <c r="R57" s="1343" t="s">
        <v>91</v>
      </c>
      <c r="S57" s="1344"/>
      <c r="T57" s="1344"/>
      <c r="U57" s="1344"/>
      <c r="V57" s="1345"/>
      <c r="W57" s="188" t="s">
        <v>4</v>
      </c>
    </row>
    <row r="58" spans="1:23" ht="13.5" thickTop="1">
      <c r="B58" s="189" t="s">
        <v>5</v>
      </c>
      <c r="C58" s="190"/>
      <c r="D58" s="191"/>
      <c r="E58" s="131"/>
      <c r="F58" s="190"/>
      <c r="G58" s="191"/>
      <c r="H58" s="131"/>
      <c r="I58" s="192" t="s">
        <v>6</v>
      </c>
      <c r="L58" s="189" t="s">
        <v>5</v>
      </c>
      <c r="M58" s="190"/>
      <c r="N58" s="193"/>
      <c r="O58" s="129"/>
      <c r="P58" s="194"/>
      <c r="Q58" s="129"/>
      <c r="R58" s="190"/>
      <c r="S58" s="193"/>
      <c r="T58" s="129"/>
      <c r="U58" s="194"/>
      <c r="V58" s="129"/>
      <c r="W58" s="192" t="s">
        <v>6</v>
      </c>
    </row>
    <row r="59" spans="1:23" ht="13.5" thickBot="1">
      <c r="B59" s="195" t="s">
        <v>37</v>
      </c>
      <c r="C59" s="196" t="s">
        <v>7</v>
      </c>
      <c r="D59" s="197" t="s">
        <v>8</v>
      </c>
      <c r="E59" s="1150" t="s">
        <v>9</v>
      </c>
      <c r="F59" s="196" t="s">
        <v>7</v>
      </c>
      <c r="G59" s="197" t="s">
        <v>8</v>
      </c>
      <c r="H59" s="182" t="s">
        <v>9</v>
      </c>
      <c r="I59" s="198"/>
      <c r="L59" s="195"/>
      <c r="M59" s="199" t="s">
        <v>10</v>
      </c>
      <c r="N59" s="200" t="s">
        <v>11</v>
      </c>
      <c r="O59" s="130" t="s">
        <v>12</v>
      </c>
      <c r="P59" s="201" t="s">
        <v>13</v>
      </c>
      <c r="Q59" s="130" t="s">
        <v>9</v>
      </c>
      <c r="R59" s="199" t="s">
        <v>10</v>
      </c>
      <c r="S59" s="200" t="s">
        <v>11</v>
      </c>
      <c r="T59" s="130" t="s">
        <v>12</v>
      </c>
      <c r="U59" s="201" t="s">
        <v>13</v>
      </c>
      <c r="V59" s="130" t="s">
        <v>9</v>
      </c>
      <c r="W59" s="198"/>
    </row>
    <row r="60" spans="1:23" ht="5.25" customHeight="1" thickTop="1">
      <c r="B60" s="189"/>
      <c r="C60" s="202"/>
      <c r="D60" s="203"/>
      <c r="E60" s="86"/>
      <c r="F60" s="202"/>
      <c r="G60" s="203"/>
      <c r="H60" s="86"/>
      <c r="I60" s="204"/>
      <c r="L60" s="189"/>
      <c r="M60" s="205"/>
      <c r="N60" s="206"/>
      <c r="O60" s="117"/>
      <c r="P60" s="207"/>
      <c r="Q60" s="120"/>
      <c r="R60" s="205"/>
      <c r="S60" s="206"/>
      <c r="T60" s="117"/>
      <c r="U60" s="207"/>
      <c r="V60" s="120"/>
      <c r="W60" s="208"/>
    </row>
    <row r="61" spans="1:23">
      <c r="A61" s="83" t="str">
        <f t="shared" si="4"/>
        <v xml:space="preserve"> </v>
      </c>
      <c r="B61" s="189" t="s">
        <v>14</v>
      </c>
      <c r="C61" s="209">
        <f t="shared" ref="C61:D63" si="103">+C9+C35</f>
        <v>24223</v>
      </c>
      <c r="D61" s="210">
        <f t="shared" si="103"/>
        <v>24220</v>
      </c>
      <c r="E61" s="87">
        <f>+C61+D61</f>
        <v>48443</v>
      </c>
      <c r="F61" s="209">
        <f t="shared" ref="F61:G63" si="104">+F9+F35</f>
        <v>25834</v>
      </c>
      <c r="G61" s="210">
        <f t="shared" si="104"/>
        <v>25841</v>
      </c>
      <c r="H61" s="87">
        <f>+F61+G61</f>
        <v>51675</v>
      </c>
      <c r="I61" s="185">
        <f t="shared" ref="I61:I65" si="105">IF(E61=0,0,((H61/E61)-1)*100)</f>
        <v>6.6717585616084873</v>
      </c>
      <c r="K61" s="88"/>
      <c r="L61" s="189" t="s">
        <v>14</v>
      </c>
      <c r="M61" s="211">
        <f t="shared" ref="M61:N63" si="106">+M9+M35</f>
        <v>3578810</v>
      </c>
      <c r="N61" s="212">
        <f t="shared" si="106"/>
        <v>3545320</v>
      </c>
      <c r="O61" s="118">
        <f>+M61+N61</f>
        <v>7124130</v>
      </c>
      <c r="P61" s="89">
        <f>+P9+P35</f>
        <v>75389</v>
      </c>
      <c r="Q61" s="121">
        <f>+O61+P61</f>
        <v>7199519</v>
      </c>
      <c r="R61" s="211">
        <f t="shared" ref="R61:S63" si="107">+R9+R35</f>
        <v>4020839</v>
      </c>
      <c r="S61" s="212">
        <f t="shared" si="107"/>
        <v>3978794</v>
      </c>
      <c r="T61" s="118">
        <f>+R61+S61</f>
        <v>7999633</v>
      </c>
      <c r="U61" s="89">
        <f>+U9+U35</f>
        <v>71998</v>
      </c>
      <c r="V61" s="121">
        <f>+T61+U61</f>
        <v>8071631</v>
      </c>
      <c r="W61" s="185">
        <f t="shared" ref="W61:W65" si="108">IF(Q61=0,0,((V61/Q61)-1)*100)</f>
        <v>12.113475914154815</v>
      </c>
    </row>
    <row r="62" spans="1:23">
      <c r="A62" s="83" t="str">
        <f t="shared" si="4"/>
        <v xml:space="preserve"> </v>
      </c>
      <c r="B62" s="189" t="s">
        <v>15</v>
      </c>
      <c r="C62" s="209">
        <f t="shared" si="103"/>
        <v>24230</v>
      </c>
      <c r="D62" s="210">
        <f t="shared" si="103"/>
        <v>24220</v>
      </c>
      <c r="E62" s="87">
        <f>+C62+D62</f>
        <v>48450</v>
      </c>
      <c r="F62" s="209">
        <f t="shared" si="104"/>
        <v>25471</v>
      </c>
      <c r="G62" s="210">
        <f t="shared" si="104"/>
        <v>25462</v>
      </c>
      <c r="H62" s="87">
        <f>+F62+G62</f>
        <v>50933</v>
      </c>
      <c r="I62" s="185">
        <f t="shared" si="105"/>
        <v>5.1248710010319831</v>
      </c>
      <c r="K62" s="88"/>
      <c r="L62" s="189" t="s">
        <v>15</v>
      </c>
      <c r="M62" s="211">
        <f t="shared" si="106"/>
        <v>3633192</v>
      </c>
      <c r="N62" s="212">
        <f t="shared" si="106"/>
        <v>3537823</v>
      </c>
      <c r="O62" s="118">
        <f t="shared" ref="O62:O63" si="109">+M62+N62</f>
        <v>7171015</v>
      </c>
      <c r="P62" s="89">
        <f>+P10+P36</f>
        <v>61494</v>
      </c>
      <c r="Q62" s="121">
        <f t="shared" ref="Q62:Q63" si="110">+O62+P62</f>
        <v>7232509</v>
      </c>
      <c r="R62" s="211">
        <f t="shared" si="107"/>
        <v>4229739</v>
      </c>
      <c r="S62" s="212">
        <f t="shared" si="107"/>
        <v>4132243</v>
      </c>
      <c r="T62" s="118">
        <f t="shared" ref="T62:T63" si="111">+R62+S62</f>
        <v>8361982</v>
      </c>
      <c r="U62" s="89">
        <f>+U10+U36</f>
        <v>53556</v>
      </c>
      <c r="V62" s="121">
        <f t="shared" ref="V62:V63" si="112">+T62+U62</f>
        <v>8415538</v>
      </c>
      <c r="W62" s="185">
        <f t="shared" si="108"/>
        <v>16.357103738135681</v>
      </c>
    </row>
    <row r="63" spans="1:23" ht="13.5" thickBot="1">
      <c r="A63" s="83" t="str">
        <f t="shared" si="4"/>
        <v xml:space="preserve"> </v>
      </c>
      <c r="B63" s="195" t="s">
        <v>16</v>
      </c>
      <c r="C63" s="213">
        <f t="shared" si="103"/>
        <v>25806</v>
      </c>
      <c r="D63" s="214">
        <f t="shared" si="103"/>
        <v>25804</v>
      </c>
      <c r="E63" s="87">
        <f>+C63+D63</f>
        <v>51610</v>
      </c>
      <c r="F63" s="213">
        <f t="shared" si="104"/>
        <v>26929</v>
      </c>
      <c r="G63" s="214">
        <f t="shared" si="104"/>
        <v>26923</v>
      </c>
      <c r="H63" s="87">
        <f>+F63+G63</f>
        <v>53852</v>
      </c>
      <c r="I63" s="185">
        <f t="shared" si="105"/>
        <v>4.3441193567138159</v>
      </c>
      <c r="K63" s="88"/>
      <c r="L63" s="195" t="s">
        <v>16</v>
      </c>
      <c r="M63" s="211">
        <f t="shared" si="106"/>
        <v>4143970</v>
      </c>
      <c r="N63" s="212">
        <f t="shared" si="106"/>
        <v>4097025</v>
      </c>
      <c r="O63" s="118">
        <f t="shared" si="109"/>
        <v>8240995</v>
      </c>
      <c r="P63" s="89">
        <f>+P11+P37</f>
        <v>63116</v>
      </c>
      <c r="Q63" s="121">
        <f t="shared" si="110"/>
        <v>8304111</v>
      </c>
      <c r="R63" s="211">
        <f t="shared" si="107"/>
        <v>4557653</v>
      </c>
      <c r="S63" s="212">
        <f t="shared" si="107"/>
        <v>4533303</v>
      </c>
      <c r="T63" s="118">
        <f t="shared" si="111"/>
        <v>9090956</v>
      </c>
      <c r="U63" s="89">
        <f>+U11+U37</f>
        <v>55297</v>
      </c>
      <c r="V63" s="121">
        <f t="shared" si="112"/>
        <v>9146253</v>
      </c>
      <c r="W63" s="185">
        <f t="shared" si="108"/>
        <v>10.14126617527149</v>
      </c>
    </row>
    <row r="64" spans="1:23" ht="14.25" thickTop="1" thickBot="1">
      <c r="A64" s="83" t="str">
        <f t="shared" si="4"/>
        <v xml:space="preserve"> </v>
      </c>
      <c r="B64" s="174" t="s">
        <v>17</v>
      </c>
      <c r="C64" s="90">
        <f>C63+C61+C62</f>
        <v>74259</v>
      </c>
      <c r="D64" s="91">
        <f>D63+D61+D62</f>
        <v>74244</v>
      </c>
      <c r="E64" s="92">
        <f>+E61+E62+E63</f>
        <v>148503</v>
      </c>
      <c r="F64" s="90">
        <f>F63+F61+F62</f>
        <v>78234</v>
      </c>
      <c r="G64" s="91">
        <f>G63+G61+G62</f>
        <v>78226</v>
      </c>
      <c r="H64" s="92">
        <f>+H61+H62+H63</f>
        <v>156460</v>
      </c>
      <c r="I64" s="93">
        <f>IF(E64=0,0,((H64/E64)-1)*100)</f>
        <v>5.3581409129781932</v>
      </c>
      <c r="L64" s="167" t="s">
        <v>17</v>
      </c>
      <c r="M64" s="122">
        <f t="shared" ref="M64:Q64" si="113">+M61+M62+M63</f>
        <v>11355972</v>
      </c>
      <c r="N64" s="123">
        <f t="shared" si="113"/>
        <v>11180168</v>
      </c>
      <c r="O64" s="122">
        <f t="shared" si="113"/>
        <v>22536140</v>
      </c>
      <c r="P64" s="122">
        <f t="shared" si="113"/>
        <v>199999</v>
      </c>
      <c r="Q64" s="124">
        <f t="shared" si="113"/>
        <v>22736139</v>
      </c>
      <c r="R64" s="122">
        <f t="shared" ref="R64:U64" si="114">+R61+R62+R63</f>
        <v>12808231</v>
      </c>
      <c r="S64" s="123">
        <f t="shared" si="114"/>
        <v>12644340</v>
      </c>
      <c r="T64" s="122">
        <f t="shared" ref="T64" si="115">+T61+T62+T63</f>
        <v>25452571</v>
      </c>
      <c r="U64" s="122">
        <f t="shared" si="114"/>
        <v>180851</v>
      </c>
      <c r="V64" s="124">
        <f t="shared" ref="V64" si="116">+V61+V62+V63</f>
        <v>25633422</v>
      </c>
      <c r="W64" s="125">
        <f>IF(Q64=0,0,((V64/Q64)-1)*100)</f>
        <v>12.743073922973469</v>
      </c>
    </row>
    <row r="65" spans="1:23" ht="13.5" thickTop="1">
      <c r="A65" s="83" t="str">
        <f t="shared" si="4"/>
        <v xml:space="preserve"> </v>
      </c>
      <c r="B65" s="189" t="s">
        <v>18</v>
      </c>
      <c r="C65" s="209">
        <f t="shared" ref="C65:D71" si="117">+C13+C39</f>
        <v>26353</v>
      </c>
      <c r="D65" s="210">
        <f t="shared" si="117"/>
        <v>26350</v>
      </c>
      <c r="E65" s="87">
        <f>+C65+D65</f>
        <v>52703</v>
      </c>
      <c r="F65" s="209">
        <f t="shared" ref="F65:G71" si="118">+F13+F39</f>
        <v>27319</v>
      </c>
      <c r="G65" s="210">
        <f t="shared" si="118"/>
        <v>27319</v>
      </c>
      <c r="H65" s="87">
        <f>+F65+G65</f>
        <v>54638</v>
      </c>
      <c r="I65" s="185">
        <f t="shared" si="105"/>
        <v>3.6715177504127006</v>
      </c>
      <c r="L65" s="189" t="s">
        <v>18</v>
      </c>
      <c r="M65" s="211">
        <f t="shared" ref="M65:N71" si="119">+M13+M39</f>
        <v>4485890</v>
      </c>
      <c r="N65" s="212">
        <f t="shared" si="119"/>
        <v>4287901</v>
      </c>
      <c r="O65" s="118">
        <f t="shared" ref="O65" si="120">+M65+N65</f>
        <v>8773791</v>
      </c>
      <c r="P65" s="89">
        <f t="shared" ref="P65:P71" si="121">+P13+P39</f>
        <v>66476</v>
      </c>
      <c r="Q65" s="121">
        <f t="shared" ref="Q65" si="122">+O65+P65</f>
        <v>8840267</v>
      </c>
      <c r="R65" s="211">
        <f t="shared" ref="R65:S71" si="123">+R13+R39</f>
        <v>4692968</v>
      </c>
      <c r="S65" s="212">
        <f t="shared" si="123"/>
        <v>4550572</v>
      </c>
      <c r="T65" s="118">
        <f t="shared" ref="T65" si="124">+R65+S65</f>
        <v>9243540</v>
      </c>
      <c r="U65" s="89">
        <f t="shared" ref="U65:U71" si="125">+U13+U39</f>
        <v>48684</v>
      </c>
      <c r="V65" s="121">
        <f t="shared" ref="V65" si="126">+T65+U65</f>
        <v>9292224</v>
      </c>
      <c r="W65" s="185">
        <f t="shared" si="108"/>
        <v>5.112481331163421</v>
      </c>
    </row>
    <row r="66" spans="1:23">
      <c r="A66" s="83" t="str">
        <f t="shared" ref="A66:A69" si="127">IF(ISERROR(F66/G66)," ",IF(F66/G66&gt;0.5,IF(F66/G66&lt;1.5," ","NOT OK"),"NOT OK"))</f>
        <v xml:space="preserve"> </v>
      </c>
      <c r="B66" s="189" t="s">
        <v>19</v>
      </c>
      <c r="C66" s="211">
        <f t="shared" si="117"/>
        <v>24044</v>
      </c>
      <c r="D66" s="215">
        <f t="shared" si="117"/>
        <v>24054</v>
      </c>
      <c r="E66" s="94">
        <f>+C66+D66</f>
        <v>48098</v>
      </c>
      <c r="F66" s="211">
        <f t="shared" si="118"/>
        <v>24948</v>
      </c>
      <c r="G66" s="215">
        <f t="shared" si="118"/>
        <v>24946</v>
      </c>
      <c r="H66" s="94">
        <f>+F66+G66</f>
        <v>49894</v>
      </c>
      <c r="I66" s="185">
        <f t="shared" ref="I66:I69" si="128">IF(E66=0,0,((H66/E66)-1)*100)</f>
        <v>3.734042995550757</v>
      </c>
      <c r="L66" s="189" t="s">
        <v>19</v>
      </c>
      <c r="M66" s="211">
        <f t="shared" si="119"/>
        <v>4043977</v>
      </c>
      <c r="N66" s="212">
        <f t="shared" si="119"/>
        <v>4127159</v>
      </c>
      <c r="O66" s="118">
        <f>+M66+N66</f>
        <v>8171136</v>
      </c>
      <c r="P66" s="89">
        <f t="shared" si="121"/>
        <v>58312</v>
      </c>
      <c r="Q66" s="121">
        <f>+O66+P66</f>
        <v>8229448</v>
      </c>
      <c r="R66" s="211">
        <f t="shared" si="123"/>
        <v>4314619</v>
      </c>
      <c r="S66" s="212">
        <f t="shared" si="123"/>
        <v>4370249</v>
      </c>
      <c r="T66" s="118">
        <f>+R66+S66</f>
        <v>8684868</v>
      </c>
      <c r="U66" s="89">
        <f t="shared" si="125"/>
        <v>46907</v>
      </c>
      <c r="V66" s="121">
        <f>+T66+U66</f>
        <v>8731775</v>
      </c>
      <c r="W66" s="185">
        <f t="shared" ref="W66:W69" si="129">IF(Q66=0,0,((V66/Q66)-1)*100)</f>
        <v>6.1040181552881823</v>
      </c>
    </row>
    <row r="67" spans="1:23" s="1171" customFormat="1" ht="13.5" thickBot="1">
      <c r="A67" s="1171" t="str">
        <f t="shared" si="127"/>
        <v xml:space="preserve"> </v>
      </c>
      <c r="B67" s="1231" t="s">
        <v>20</v>
      </c>
      <c r="C67" s="211">
        <f t="shared" si="117"/>
        <v>25708</v>
      </c>
      <c r="D67" s="215">
        <f t="shared" si="117"/>
        <v>25720</v>
      </c>
      <c r="E67" s="1180">
        <f t="shared" ref="E67:E68" si="130">+C67+D67</f>
        <v>51428</v>
      </c>
      <c r="F67" s="211">
        <f t="shared" si="118"/>
        <v>27537</v>
      </c>
      <c r="G67" s="215">
        <f t="shared" si="118"/>
        <v>27526</v>
      </c>
      <c r="H67" s="1180">
        <f t="shared" ref="H67:H68" si="131">+F67+G67</f>
        <v>55063</v>
      </c>
      <c r="I67" s="185">
        <f t="shared" si="128"/>
        <v>7.0681340903787859</v>
      </c>
      <c r="L67" s="1231" t="s">
        <v>20</v>
      </c>
      <c r="M67" s="211">
        <f t="shared" si="119"/>
        <v>4257852</v>
      </c>
      <c r="N67" s="212">
        <f t="shared" si="119"/>
        <v>4341291</v>
      </c>
      <c r="O67" s="118">
        <f t="shared" ref="O67:O68" si="132">+M67+N67</f>
        <v>8599143</v>
      </c>
      <c r="P67" s="89">
        <f t="shared" si="121"/>
        <v>61738</v>
      </c>
      <c r="Q67" s="121">
        <f t="shared" ref="Q67:Q68" si="133">+O67+P67</f>
        <v>8660881</v>
      </c>
      <c r="R67" s="211">
        <f t="shared" si="123"/>
        <v>4657060</v>
      </c>
      <c r="S67" s="212">
        <f t="shared" si="123"/>
        <v>4711982</v>
      </c>
      <c r="T67" s="118">
        <f t="shared" ref="T67:T68" si="134">+R67+S67</f>
        <v>9369042</v>
      </c>
      <c r="U67" s="89">
        <f t="shared" si="125"/>
        <v>50385</v>
      </c>
      <c r="V67" s="121">
        <f t="shared" ref="V67:V68" si="135">+T67+U67</f>
        <v>9419427</v>
      </c>
      <c r="W67" s="185">
        <f t="shared" si="129"/>
        <v>8.7583006855769021</v>
      </c>
    </row>
    <row r="68" spans="1:23" s="1171" customFormat="1" ht="14.25" thickTop="1" thickBot="1">
      <c r="A68" s="1252" t="str">
        <f t="shared" si="127"/>
        <v xml:space="preserve"> </v>
      </c>
      <c r="B68" s="1225" t="s">
        <v>87</v>
      </c>
      <c r="C68" s="1176">
        <f t="shared" si="117"/>
        <v>76105</v>
      </c>
      <c r="D68" s="1177">
        <f t="shared" si="117"/>
        <v>76124</v>
      </c>
      <c r="E68" s="1178">
        <f t="shared" si="130"/>
        <v>152229</v>
      </c>
      <c r="F68" s="1176">
        <f t="shared" si="118"/>
        <v>79804</v>
      </c>
      <c r="G68" s="1177">
        <f t="shared" si="118"/>
        <v>79791</v>
      </c>
      <c r="H68" s="1178">
        <f t="shared" si="131"/>
        <v>159595</v>
      </c>
      <c r="I68" s="1179">
        <f t="shared" si="128"/>
        <v>4.838762653633677</v>
      </c>
      <c r="L68" s="1218" t="s">
        <v>87</v>
      </c>
      <c r="M68" s="1196">
        <f t="shared" si="119"/>
        <v>12787719</v>
      </c>
      <c r="N68" s="1197">
        <f t="shared" si="119"/>
        <v>12756351</v>
      </c>
      <c r="O68" s="1196">
        <f t="shared" si="132"/>
        <v>25544070</v>
      </c>
      <c r="P68" s="1196">
        <f t="shared" si="121"/>
        <v>186526</v>
      </c>
      <c r="Q68" s="1198">
        <f t="shared" si="133"/>
        <v>25730596</v>
      </c>
      <c r="R68" s="1196">
        <f t="shared" si="123"/>
        <v>13664647</v>
      </c>
      <c r="S68" s="1197">
        <f t="shared" si="123"/>
        <v>13632803</v>
      </c>
      <c r="T68" s="1196">
        <f t="shared" si="134"/>
        <v>27297450</v>
      </c>
      <c r="U68" s="1196">
        <f t="shared" si="125"/>
        <v>145976</v>
      </c>
      <c r="V68" s="1198">
        <f t="shared" si="135"/>
        <v>27443426</v>
      </c>
      <c r="W68" s="1199">
        <f t="shared" si="129"/>
        <v>6.6567832319158082</v>
      </c>
    </row>
    <row r="69" spans="1:23" ht="13.5" thickTop="1">
      <c r="A69" s="83" t="str">
        <f t="shared" si="127"/>
        <v xml:space="preserve"> </v>
      </c>
      <c r="B69" s="189" t="s">
        <v>21</v>
      </c>
      <c r="C69" s="216">
        <f t="shared" si="117"/>
        <v>24591</v>
      </c>
      <c r="D69" s="217">
        <f t="shared" si="117"/>
        <v>24584</v>
      </c>
      <c r="E69" s="94">
        <f>+C69+D69</f>
        <v>49175</v>
      </c>
      <c r="F69" s="216">
        <f t="shared" si="118"/>
        <v>26764</v>
      </c>
      <c r="G69" s="217">
        <f t="shared" si="118"/>
        <v>26778</v>
      </c>
      <c r="H69" s="94">
        <f>+F69+G69</f>
        <v>53542</v>
      </c>
      <c r="I69" s="185">
        <f t="shared" si="128"/>
        <v>8.8805287239450905</v>
      </c>
      <c r="L69" s="189" t="s">
        <v>21</v>
      </c>
      <c r="M69" s="211">
        <f t="shared" si="119"/>
        <v>4123499</v>
      </c>
      <c r="N69" s="212">
        <f t="shared" si="119"/>
        <v>4139241</v>
      </c>
      <c r="O69" s="118">
        <f t="shared" ref="O69" si="136">+M69+N69</f>
        <v>8262740</v>
      </c>
      <c r="P69" s="89">
        <f t="shared" si="121"/>
        <v>63217</v>
      </c>
      <c r="Q69" s="121">
        <f t="shared" ref="Q69" si="137">+O69+P69</f>
        <v>8325957</v>
      </c>
      <c r="R69" s="211">
        <f t="shared" si="123"/>
        <v>4427345</v>
      </c>
      <c r="S69" s="212">
        <f t="shared" si="123"/>
        <v>4474517</v>
      </c>
      <c r="T69" s="118">
        <f t="shared" ref="T69" si="138">+R69+S69</f>
        <v>8901862</v>
      </c>
      <c r="U69" s="89">
        <f t="shared" si="125"/>
        <v>50533</v>
      </c>
      <c r="V69" s="121">
        <f t="shared" ref="V69" si="139">+T69+U69</f>
        <v>8952395</v>
      </c>
      <c r="W69" s="185">
        <f t="shared" si="129"/>
        <v>7.523915869370934</v>
      </c>
    </row>
    <row r="70" spans="1:23">
      <c r="A70" s="83" t="str">
        <f t="shared" ref="A70" si="140">IF(ISERROR(F70/G70)," ",IF(F70/G70&gt;0.5,IF(F70/G70&lt;1.5," ","NOT OK"),"NOT OK"))</f>
        <v xml:space="preserve"> </v>
      </c>
      <c r="B70" s="189" t="s">
        <v>88</v>
      </c>
      <c r="C70" s="216">
        <f t="shared" si="117"/>
        <v>24893</v>
      </c>
      <c r="D70" s="217">
        <f t="shared" si="117"/>
        <v>24874</v>
      </c>
      <c r="E70" s="94">
        <f>+C70+D70</f>
        <v>49767</v>
      </c>
      <c r="F70" s="216">
        <f t="shared" si="118"/>
        <v>26890</v>
      </c>
      <c r="G70" s="217">
        <f t="shared" si="118"/>
        <v>26891</v>
      </c>
      <c r="H70" s="94">
        <f>+F70+G70</f>
        <v>53781</v>
      </c>
      <c r="I70" s="185">
        <f t="shared" ref="I70" si="141">IF(E70=0,0,((H70/E70)-1)*100)</f>
        <v>8.0655856290312791</v>
      </c>
      <c r="L70" s="189" t="s">
        <v>88</v>
      </c>
      <c r="M70" s="211">
        <f t="shared" si="119"/>
        <v>3808949</v>
      </c>
      <c r="N70" s="212">
        <f t="shared" si="119"/>
        <v>3823228</v>
      </c>
      <c r="O70" s="118">
        <f>+M70+N70</f>
        <v>7632177</v>
      </c>
      <c r="P70" s="89">
        <f t="shared" si="121"/>
        <v>71375</v>
      </c>
      <c r="Q70" s="121">
        <f>+O70+P70</f>
        <v>7703552</v>
      </c>
      <c r="R70" s="211">
        <f t="shared" si="123"/>
        <v>4073264</v>
      </c>
      <c r="S70" s="212">
        <f t="shared" si="123"/>
        <v>4132134</v>
      </c>
      <c r="T70" s="118">
        <f>+R70+S70</f>
        <v>8205398</v>
      </c>
      <c r="U70" s="89">
        <f t="shared" si="125"/>
        <v>53634</v>
      </c>
      <c r="V70" s="121">
        <f>+T70+U70</f>
        <v>8259032</v>
      </c>
      <c r="W70" s="185">
        <f t="shared" ref="W70" si="142">IF(Q70=0,0,((V70/Q70)-1)*100)</f>
        <v>7.2106996876246221</v>
      </c>
    </row>
    <row r="71" spans="1:23" ht="13.5" thickBot="1">
      <c r="A71" s="83" t="str">
        <f>IF(ISERROR(F71/G71)," ",IF(F71/G71&gt;0.5,IF(F71/G71&lt;1.5," ","NOT OK"),"NOT OK"))</f>
        <v xml:space="preserve"> </v>
      </c>
      <c r="B71" s="189" t="s">
        <v>22</v>
      </c>
      <c r="C71" s="216">
        <f t="shared" si="117"/>
        <v>23951</v>
      </c>
      <c r="D71" s="217">
        <f t="shared" si="117"/>
        <v>23964</v>
      </c>
      <c r="E71" s="94">
        <f>+C71+D71</f>
        <v>47915</v>
      </c>
      <c r="F71" s="216">
        <f t="shared" si="118"/>
        <v>25838</v>
      </c>
      <c r="G71" s="217">
        <f t="shared" si="118"/>
        <v>25843</v>
      </c>
      <c r="H71" s="94">
        <f>+F71+G71</f>
        <v>51681</v>
      </c>
      <c r="I71" s="185">
        <f>IF(E71=0,0,((H71/E71)-1)*100)</f>
        <v>7.8597516435354287</v>
      </c>
      <c r="L71" s="189" t="s">
        <v>22</v>
      </c>
      <c r="M71" s="211">
        <f t="shared" si="119"/>
        <v>3700190</v>
      </c>
      <c r="N71" s="212">
        <f t="shared" si="119"/>
        <v>3634181</v>
      </c>
      <c r="O71" s="119">
        <f>+M71+N71</f>
        <v>7334371</v>
      </c>
      <c r="P71" s="218">
        <f t="shared" si="121"/>
        <v>74382</v>
      </c>
      <c r="Q71" s="121">
        <f>+O71+P71</f>
        <v>7408753</v>
      </c>
      <c r="R71" s="211">
        <f t="shared" si="123"/>
        <v>4006536</v>
      </c>
      <c r="S71" s="212">
        <f t="shared" si="123"/>
        <v>3943348</v>
      </c>
      <c r="T71" s="119">
        <f>+R71+S71</f>
        <v>7949884</v>
      </c>
      <c r="U71" s="218">
        <f t="shared" si="125"/>
        <v>62773</v>
      </c>
      <c r="V71" s="121">
        <f>+T71+U71</f>
        <v>8012657</v>
      </c>
      <c r="W71" s="185">
        <f>IF(Q71=0,0,((V71/Q71)-1)*100)</f>
        <v>8.1512232895333483</v>
      </c>
    </row>
    <row r="72" spans="1:23" s="1171" customFormat="1" ht="14.25" customHeight="1" thickTop="1" thickBot="1">
      <c r="A72" s="1185" t="str">
        <f>IF(ISERROR(F72/G72)," ",IF(F72/G72&gt;0.5,IF(F72/G72&lt;1.5," ","NOT OK"),"NOT OK"))</f>
        <v xml:space="preserve"> </v>
      </c>
      <c r="B72" s="1226" t="s">
        <v>60</v>
      </c>
      <c r="C72" s="1183">
        <f>+C69+C70+C71</f>
        <v>73435</v>
      </c>
      <c r="D72" s="1184">
        <f t="shared" ref="D72" si="143">+D69+D70+D71</f>
        <v>73422</v>
      </c>
      <c r="E72" s="1184">
        <f t="shared" ref="E72" si="144">+E69+E70+E71</f>
        <v>146857</v>
      </c>
      <c r="F72" s="1183">
        <f t="shared" ref="F72" si="145">+F69+F70+F71</f>
        <v>79492</v>
      </c>
      <c r="G72" s="1184">
        <f t="shared" ref="G72" si="146">+G69+G70+G71</f>
        <v>79512</v>
      </c>
      <c r="H72" s="1184">
        <f t="shared" ref="H72" si="147">+H69+H70+H71</f>
        <v>159004</v>
      </c>
      <c r="I72" s="1179">
        <f>IF(E72=0,0,((H72/E72)-1)*100)</f>
        <v>8.2713115479684305</v>
      </c>
      <c r="J72" s="1185"/>
      <c r="K72" s="1186"/>
      <c r="L72" s="1219" t="s">
        <v>60</v>
      </c>
      <c r="M72" s="126">
        <f>+M69+M70+M71</f>
        <v>11632638</v>
      </c>
      <c r="N72" s="126">
        <f t="shared" ref="N72" si="148">+N69+N70+N71</f>
        <v>11596650</v>
      </c>
      <c r="O72" s="127">
        <f t="shared" ref="O72" si="149">+O69+O70+O71</f>
        <v>23229288</v>
      </c>
      <c r="P72" s="127">
        <f t="shared" ref="P72" si="150">+P69+P70+P71</f>
        <v>208974</v>
      </c>
      <c r="Q72" s="127">
        <f t="shared" ref="Q72" si="151">+Q69+Q70+Q71</f>
        <v>23438262</v>
      </c>
      <c r="R72" s="126">
        <f t="shared" ref="R72" si="152">+R69+R70+R71</f>
        <v>12507145</v>
      </c>
      <c r="S72" s="126">
        <f t="shared" ref="S72" si="153">+S69+S70+S71</f>
        <v>12549999</v>
      </c>
      <c r="T72" s="127">
        <f t="shared" ref="T72" si="154">+T69+T70+T71</f>
        <v>25057144</v>
      </c>
      <c r="U72" s="127">
        <f t="shared" ref="U72" si="155">+U69+U70+U71</f>
        <v>166940</v>
      </c>
      <c r="V72" s="127">
        <f t="shared" ref="V72" si="156">+V69+V70+V71</f>
        <v>25224084</v>
      </c>
      <c r="W72" s="128">
        <f>IF(Q72=0,0,((V72/Q72)-1)*100)</f>
        <v>7.6192594826357096</v>
      </c>
    </row>
    <row r="73" spans="1:23" ht="13.5" thickTop="1">
      <c r="A73" s="83" t="str">
        <f>IF(ISERROR(F73/G73)," ",IF(F73/G73&gt;0.5,IF(F73/G73&lt;1.5," ","NOT OK"),"NOT OK"))</f>
        <v xml:space="preserve"> </v>
      </c>
      <c r="B73" s="189" t="s">
        <v>24</v>
      </c>
      <c r="C73" s="211">
        <f t="shared" ref="C73:D75" si="157">+C21+C47</f>
        <v>25658</v>
      </c>
      <c r="D73" s="215">
        <f t="shared" si="157"/>
        <v>25654</v>
      </c>
      <c r="E73" s="100">
        <f>+C73+D73</f>
        <v>51312</v>
      </c>
      <c r="F73" s="211">
        <f t="shared" ref="F73:G75" si="158">+F21+F47</f>
        <v>27126</v>
      </c>
      <c r="G73" s="215">
        <f t="shared" si="158"/>
        <v>27117</v>
      </c>
      <c r="H73" s="100">
        <f>+F73+G73</f>
        <v>54243</v>
      </c>
      <c r="I73" s="185">
        <f>IF(E73=0,0,((H73/E73)-1)*100)</f>
        <v>5.7121141253507979</v>
      </c>
      <c r="L73" s="189" t="s">
        <v>24</v>
      </c>
      <c r="M73" s="211">
        <f t="shared" ref="M73:N75" si="159">+M21+M47</f>
        <v>4199191</v>
      </c>
      <c r="N73" s="212">
        <f t="shared" si="159"/>
        <v>4122195</v>
      </c>
      <c r="O73" s="119">
        <f>+M73+N73</f>
        <v>8321386</v>
      </c>
      <c r="P73" s="219">
        <f>+P21+P47</f>
        <v>83161</v>
      </c>
      <c r="Q73" s="121">
        <f>+O73+P73</f>
        <v>8404547</v>
      </c>
      <c r="R73" s="211">
        <f t="shared" ref="R73:S75" si="160">+R21+R47</f>
        <v>4368968</v>
      </c>
      <c r="S73" s="212">
        <f t="shared" si="160"/>
        <v>4318889</v>
      </c>
      <c r="T73" s="119">
        <f>+R73+S73</f>
        <v>8687857</v>
      </c>
      <c r="U73" s="219">
        <f>+U21+U47</f>
        <v>72651</v>
      </c>
      <c r="V73" s="121">
        <f>+T73+U73</f>
        <v>8760508</v>
      </c>
      <c r="W73" s="185">
        <f>IF(Q73=0,0,((V73/Q73)-1)*100)</f>
        <v>4.2353383234099429</v>
      </c>
    </row>
    <row r="74" spans="1:23">
      <c r="A74" s="83" t="str">
        <f t="shared" ref="A74:A77" si="161">IF(ISERROR(F74/G74)," ",IF(F74/G74&gt;0.5,IF(F74/G74&lt;1.5," ","NOT OK"),"NOT OK"))</f>
        <v xml:space="preserve"> </v>
      </c>
      <c r="B74" s="189" t="s">
        <v>25</v>
      </c>
      <c r="C74" s="211">
        <f t="shared" si="157"/>
        <v>25979</v>
      </c>
      <c r="D74" s="215">
        <f t="shared" si="157"/>
        <v>25982</v>
      </c>
      <c r="E74" s="101">
        <f>+C74+D74</f>
        <v>51961</v>
      </c>
      <c r="F74" s="211">
        <f t="shared" si="158"/>
        <v>27160</v>
      </c>
      <c r="G74" s="215">
        <f t="shared" si="158"/>
        <v>27174</v>
      </c>
      <c r="H74" s="101">
        <f>+F74+G74</f>
        <v>54334</v>
      </c>
      <c r="I74" s="185">
        <f t="shared" ref="I74" si="162">IF(E74=0,0,((H74/E74)-1)*100)</f>
        <v>4.566886703489148</v>
      </c>
      <c r="L74" s="189" t="s">
        <v>25</v>
      </c>
      <c r="M74" s="211">
        <f t="shared" si="159"/>
        <v>4205580</v>
      </c>
      <c r="N74" s="212">
        <f t="shared" si="159"/>
        <v>4247600</v>
      </c>
      <c r="O74" s="119">
        <f>+M74+N74</f>
        <v>8453180</v>
      </c>
      <c r="P74" s="89">
        <f>+P22+P48</f>
        <v>73016</v>
      </c>
      <c r="Q74" s="121">
        <f>+O74+P74</f>
        <v>8526196</v>
      </c>
      <c r="R74" s="211">
        <f t="shared" si="160"/>
        <v>4352724</v>
      </c>
      <c r="S74" s="212">
        <f t="shared" si="160"/>
        <v>4372470</v>
      </c>
      <c r="T74" s="119">
        <f>+R74+S74</f>
        <v>8725194</v>
      </c>
      <c r="U74" s="89">
        <f>+U22+U48</f>
        <v>65546</v>
      </c>
      <c r="V74" s="121">
        <f>+T74+U74</f>
        <v>8790740</v>
      </c>
      <c r="W74" s="185">
        <f t="shared" ref="W74" si="163">IF(Q74=0,0,((V74/Q74)-1)*100)</f>
        <v>3.1027201345125155</v>
      </c>
    </row>
    <row r="75" spans="1:23" ht="13.5" thickBot="1">
      <c r="A75" s="83" t="str">
        <f t="shared" ref="A75" si="164">IF(ISERROR(F75/G75)," ",IF(F75/G75&gt;0.5,IF(F75/G75&lt;1.5," ","NOT OK"),"NOT OK"))</f>
        <v xml:space="preserve"> </v>
      </c>
      <c r="B75" s="189" t="s">
        <v>26</v>
      </c>
      <c r="C75" s="211">
        <f t="shared" si="157"/>
        <v>24228</v>
      </c>
      <c r="D75" s="220">
        <f t="shared" si="157"/>
        <v>24222</v>
      </c>
      <c r="E75" s="102">
        <f>+C75+D75</f>
        <v>48450</v>
      </c>
      <c r="F75" s="211">
        <f t="shared" si="158"/>
        <v>25195</v>
      </c>
      <c r="G75" s="220">
        <f t="shared" si="158"/>
        <v>25180</v>
      </c>
      <c r="H75" s="102">
        <f>+F75+G75</f>
        <v>50375</v>
      </c>
      <c r="I75" s="186">
        <f>IF(E75=0,0,((H75/E75)-1)*100)</f>
        <v>3.9731682146542768</v>
      </c>
      <c r="L75" s="189" t="s">
        <v>26</v>
      </c>
      <c r="M75" s="211">
        <f t="shared" si="159"/>
        <v>3666243</v>
      </c>
      <c r="N75" s="212">
        <f t="shared" si="159"/>
        <v>3683540</v>
      </c>
      <c r="O75" s="119">
        <f t="shared" ref="O75" si="165">+M75+N75</f>
        <v>7349783</v>
      </c>
      <c r="P75" s="218">
        <f>+P23+P49</f>
        <v>77309</v>
      </c>
      <c r="Q75" s="121">
        <f t="shared" ref="Q75" si="166">+O75+P75</f>
        <v>7427092</v>
      </c>
      <c r="R75" s="211">
        <f t="shared" si="160"/>
        <v>3712762</v>
      </c>
      <c r="S75" s="212">
        <f t="shared" si="160"/>
        <v>3737756</v>
      </c>
      <c r="T75" s="119">
        <f t="shared" ref="T75" si="167">+R75+S75</f>
        <v>7450518</v>
      </c>
      <c r="U75" s="218">
        <f>+U23+U49</f>
        <v>75673</v>
      </c>
      <c r="V75" s="121">
        <f t="shared" ref="V75" si="168">+T75+U75</f>
        <v>7526191</v>
      </c>
      <c r="W75" s="185">
        <f>IF(Q75=0,0,((V75/Q75)-1)*100)</f>
        <v>1.3342907291305828</v>
      </c>
    </row>
    <row r="76" spans="1:23" ht="14.25" thickTop="1" thickBot="1">
      <c r="A76" s="233" t="str">
        <f>IF(ISERROR(F76/G76)," ",IF(F76/G76&gt;0.5,IF(F76/G76&lt;1.5," ","NOT OK"),"NOT OK"))</f>
        <v xml:space="preserve"> </v>
      </c>
      <c r="B76" s="174" t="s">
        <v>27</v>
      </c>
      <c r="C76" s="96">
        <f t="shared" ref="C76:H76" si="169">C73+C74+C75</f>
        <v>75865</v>
      </c>
      <c r="D76" s="103">
        <f t="shared" si="169"/>
        <v>75858</v>
      </c>
      <c r="E76" s="96">
        <f t="shared" si="169"/>
        <v>151723</v>
      </c>
      <c r="F76" s="96">
        <f t="shared" si="169"/>
        <v>79481</v>
      </c>
      <c r="G76" s="103">
        <f t="shared" si="169"/>
        <v>79471</v>
      </c>
      <c r="H76" s="96">
        <f t="shared" si="169"/>
        <v>158952</v>
      </c>
      <c r="I76" s="93">
        <f>IF(E76=0,0,((H76/E76)-1)*100)</f>
        <v>4.7646039163475651</v>
      </c>
      <c r="L76" s="167" t="s">
        <v>27</v>
      </c>
      <c r="M76" s="122">
        <f>+M73+M74+M75</f>
        <v>12071014</v>
      </c>
      <c r="N76" s="123">
        <f t="shared" ref="N76" si="170">+N73+N74+N75</f>
        <v>12053335</v>
      </c>
      <c r="O76" s="122">
        <f t="shared" ref="O76" si="171">+O73+O74+O75</f>
        <v>24124349</v>
      </c>
      <c r="P76" s="122">
        <f t="shared" ref="P76" si="172">+P73+P74+P75</f>
        <v>233486</v>
      </c>
      <c r="Q76" s="122">
        <f t="shared" ref="Q76" si="173">+Q73+Q74+Q75</f>
        <v>24357835</v>
      </c>
      <c r="R76" s="122">
        <f t="shared" ref="R76" si="174">+R73+R74+R75</f>
        <v>12434454</v>
      </c>
      <c r="S76" s="123">
        <f t="shared" ref="S76" si="175">+S73+S74+S75</f>
        <v>12429115</v>
      </c>
      <c r="T76" s="122">
        <f t="shared" ref="T76" si="176">+T73+T74+T75</f>
        <v>24863569</v>
      </c>
      <c r="U76" s="122">
        <f t="shared" ref="U76" si="177">+U73+U74+U75</f>
        <v>213870</v>
      </c>
      <c r="V76" s="122">
        <f>+V73+V74+V75</f>
        <v>25077439</v>
      </c>
      <c r="W76" s="125">
        <f>IF(Q76=0,0,((V76/Q76)-1)*100)</f>
        <v>2.9543019730612352</v>
      </c>
    </row>
    <row r="77" spans="1:23" s="1171" customFormat="1" ht="14.25" thickTop="1" thickBot="1">
      <c r="A77" s="1252" t="str">
        <f t="shared" si="161"/>
        <v xml:space="preserve"> </v>
      </c>
      <c r="B77" s="1225" t="s">
        <v>92</v>
      </c>
      <c r="C77" s="1176">
        <f t="shared" ref="C77:H77" si="178">+C68+C72+C76</f>
        <v>225405</v>
      </c>
      <c r="D77" s="1177">
        <f t="shared" si="178"/>
        <v>225404</v>
      </c>
      <c r="E77" s="1178">
        <f t="shared" si="178"/>
        <v>450809</v>
      </c>
      <c r="F77" s="1176">
        <f t="shared" si="178"/>
        <v>238777</v>
      </c>
      <c r="G77" s="1177">
        <f t="shared" si="178"/>
        <v>238774</v>
      </c>
      <c r="H77" s="1178">
        <f t="shared" si="178"/>
        <v>477551</v>
      </c>
      <c r="I77" s="1179">
        <f>IF(E77=0,0,((H77/E77)-1)*100)</f>
        <v>5.9320022448531518</v>
      </c>
      <c r="L77" s="1218" t="s">
        <v>92</v>
      </c>
      <c r="M77" s="1196">
        <f>+M68+M72+M76</f>
        <v>36491371</v>
      </c>
      <c r="N77" s="1197">
        <f t="shared" ref="N77" si="179">+N68+N72+N76</f>
        <v>36406336</v>
      </c>
      <c r="O77" s="1196">
        <f t="shared" ref="O77" si="180">+O68+O72+O76</f>
        <v>72897707</v>
      </c>
      <c r="P77" s="1196">
        <f t="shared" ref="P77" si="181">+P68+P72+P76</f>
        <v>628986</v>
      </c>
      <c r="Q77" s="1196">
        <f t="shared" ref="Q77" si="182">+Q68+Q72+Q76</f>
        <v>73526693</v>
      </c>
      <c r="R77" s="1196">
        <f t="shared" ref="R77" si="183">+R68+R72+R76</f>
        <v>38606246</v>
      </c>
      <c r="S77" s="1197">
        <f t="shared" ref="S77" si="184">+S68+S72+S76</f>
        <v>38611917</v>
      </c>
      <c r="T77" s="1196">
        <f t="shared" ref="T77" si="185">+T68+T72+T76</f>
        <v>77218163</v>
      </c>
      <c r="U77" s="1196">
        <f t="shared" ref="U77" si="186">+U68+U72+U76</f>
        <v>526786</v>
      </c>
      <c r="V77" s="1198">
        <f>+V68+V72+V76</f>
        <v>77744949</v>
      </c>
      <c r="W77" s="1199">
        <f>IF(Q77=0,0,((V77/Q77)-1)*100)</f>
        <v>5.7370402882120697</v>
      </c>
    </row>
    <row r="78" spans="1:23" s="1171" customFormat="1" ht="14.25" thickTop="1" thickBot="1">
      <c r="A78" s="1252" t="str">
        <f>IF(ISERROR(F78/G78)," ",IF(F78/G78&gt;0.5,IF(F78/G78&lt;1.5," ","NOT OK"),"NOT OK"))</f>
        <v xml:space="preserve"> </v>
      </c>
      <c r="B78" s="1225" t="s">
        <v>89</v>
      </c>
      <c r="C78" s="1176">
        <f t="shared" ref="C78:H78" si="187">+C64+C68+C72+C76</f>
        <v>299664</v>
      </c>
      <c r="D78" s="1177">
        <f t="shared" si="187"/>
        <v>299648</v>
      </c>
      <c r="E78" s="1178">
        <f t="shared" si="187"/>
        <v>599312</v>
      </c>
      <c r="F78" s="1176">
        <f t="shared" si="187"/>
        <v>317011</v>
      </c>
      <c r="G78" s="1177">
        <f t="shared" si="187"/>
        <v>317000</v>
      </c>
      <c r="H78" s="1178">
        <f t="shared" si="187"/>
        <v>634011</v>
      </c>
      <c r="I78" s="1179">
        <f>IF(E78=0,0,((H78/E78)-1)*100)</f>
        <v>5.7898056438048906</v>
      </c>
      <c r="L78" s="1218" t="s">
        <v>89</v>
      </c>
      <c r="M78" s="1196">
        <f>+M64+M68+M72+M76</f>
        <v>47847343</v>
      </c>
      <c r="N78" s="1197">
        <f t="shared" ref="N78:U78" si="188">+N64+N68+N72+N76</f>
        <v>47586504</v>
      </c>
      <c r="O78" s="1196">
        <f t="shared" si="188"/>
        <v>95433847</v>
      </c>
      <c r="P78" s="1196">
        <f t="shared" si="188"/>
        <v>828985</v>
      </c>
      <c r="Q78" s="1198">
        <f t="shared" si="188"/>
        <v>96262832</v>
      </c>
      <c r="R78" s="1196">
        <f t="shared" si="188"/>
        <v>51414477</v>
      </c>
      <c r="S78" s="1197">
        <f t="shared" si="188"/>
        <v>51256257</v>
      </c>
      <c r="T78" s="1196">
        <f t="shared" si="188"/>
        <v>102670734</v>
      </c>
      <c r="U78" s="1196">
        <f t="shared" si="188"/>
        <v>707637</v>
      </c>
      <c r="V78" s="1198">
        <f>+V64+V68+V72+V76</f>
        <v>103378371</v>
      </c>
      <c r="W78" s="1199">
        <f>IF(Q78=0,0,((V78/Q78)-1)*100)</f>
        <v>7.3917823236282931</v>
      </c>
    </row>
    <row r="79" spans="1:23" ht="14.25" thickTop="1" thickBot="1">
      <c r="B79" s="169" t="s">
        <v>59</v>
      </c>
      <c r="L79" s="169" t="s">
        <v>59</v>
      </c>
    </row>
    <row r="80" spans="1:23" ht="13.5" thickTop="1">
      <c r="L80" s="1349" t="s">
        <v>38</v>
      </c>
      <c r="M80" s="1350"/>
      <c r="N80" s="1350"/>
      <c r="O80" s="1350"/>
      <c r="P80" s="1350"/>
      <c r="Q80" s="1350"/>
      <c r="R80" s="1350"/>
      <c r="S80" s="1350"/>
      <c r="T80" s="1350"/>
      <c r="U80" s="1350"/>
      <c r="V80" s="1350"/>
      <c r="W80" s="1351"/>
    </row>
    <row r="81" spans="1:23" ht="13.5" thickBot="1">
      <c r="L81" s="1352" t="s">
        <v>39</v>
      </c>
      <c r="M81" s="1353"/>
      <c r="N81" s="1353"/>
      <c r="O81" s="1353"/>
      <c r="P81" s="1353"/>
      <c r="Q81" s="1353"/>
      <c r="R81" s="1353"/>
      <c r="S81" s="1353"/>
      <c r="T81" s="1353"/>
      <c r="U81" s="1353"/>
      <c r="V81" s="1353"/>
      <c r="W81" s="1354"/>
    </row>
    <row r="82" spans="1:23" ht="14.25" thickTop="1" thickBot="1">
      <c r="W82" s="104" t="s">
        <v>40</v>
      </c>
    </row>
    <row r="83" spans="1:23" ht="14.25" thickTop="1" thickBot="1">
      <c r="L83" s="187"/>
      <c r="M83" s="1361" t="s">
        <v>90</v>
      </c>
      <c r="N83" s="1362"/>
      <c r="O83" s="1362"/>
      <c r="P83" s="1362"/>
      <c r="Q83" s="1363"/>
      <c r="R83" s="1361" t="s">
        <v>91</v>
      </c>
      <c r="S83" s="1362"/>
      <c r="T83" s="1362"/>
      <c r="U83" s="1362"/>
      <c r="V83" s="1363"/>
      <c r="W83" s="188" t="s">
        <v>4</v>
      </c>
    </row>
    <row r="84" spans="1:23" ht="13.5" thickTop="1">
      <c r="L84" s="189" t="s">
        <v>5</v>
      </c>
      <c r="M84" s="190"/>
      <c r="N84" s="193"/>
      <c r="O84" s="144"/>
      <c r="P84" s="194"/>
      <c r="Q84" s="145"/>
      <c r="R84" s="190"/>
      <c r="S84" s="193"/>
      <c r="T84" s="144"/>
      <c r="U84" s="194"/>
      <c r="V84" s="145"/>
      <c r="W84" s="192" t="s">
        <v>6</v>
      </c>
    </row>
    <row r="85" spans="1:23" ht="13.5" thickBot="1">
      <c r="L85" s="195"/>
      <c r="M85" s="199" t="s">
        <v>41</v>
      </c>
      <c r="N85" s="200" t="s">
        <v>42</v>
      </c>
      <c r="O85" s="146" t="s">
        <v>43</v>
      </c>
      <c r="P85" s="201" t="s">
        <v>13</v>
      </c>
      <c r="Q85" s="1151" t="s">
        <v>9</v>
      </c>
      <c r="R85" s="199" t="s">
        <v>41</v>
      </c>
      <c r="S85" s="200" t="s">
        <v>42</v>
      </c>
      <c r="T85" s="146" t="s">
        <v>43</v>
      </c>
      <c r="U85" s="201" t="s">
        <v>13</v>
      </c>
      <c r="V85" s="183" t="s">
        <v>9</v>
      </c>
      <c r="W85" s="198"/>
    </row>
    <row r="86" spans="1:23" ht="4.5" customHeight="1" thickTop="1">
      <c r="L86" s="189"/>
      <c r="M86" s="205"/>
      <c r="N86" s="206"/>
      <c r="O86" s="132"/>
      <c r="P86" s="207"/>
      <c r="Q86" s="135"/>
      <c r="R86" s="205"/>
      <c r="S86" s="206"/>
      <c r="T86" s="132"/>
      <c r="U86" s="207"/>
      <c r="V86" s="135"/>
      <c r="W86" s="208"/>
    </row>
    <row r="87" spans="1:23">
      <c r="A87" s="105"/>
      <c r="B87" s="176"/>
      <c r="C87" s="105"/>
      <c r="D87" s="105"/>
      <c r="E87" s="105"/>
      <c r="F87" s="105"/>
      <c r="G87" s="105"/>
      <c r="H87" s="105"/>
      <c r="I87" s="106"/>
      <c r="J87" s="105"/>
      <c r="L87" s="189" t="s">
        <v>14</v>
      </c>
      <c r="M87" s="211">
        <f>BKK!M87+DMK!M87</f>
        <v>53710</v>
      </c>
      <c r="N87" s="212">
        <f>BKK!N87+DMK!N87</f>
        <v>67288</v>
      </c>
      <c r="O87" s="133">
        <f>M87+N87</f>
        <v>120998</v>
      </c>
      <c r="P87" s="89">
        <f>BKK!P87+DMK!P87</f>
        <v>4113</v>
      </c>
      <c r="Q87" s="136">
        <f t="shared" ref="Q87:Q89" si="189">+O87+P87</f>
        <v>125111</v>
      </c>
      <c r="R87" s="211">
        <f>BKK!R87+DMK!R87</f>
        <v>55383</v>
      </c>
      <c r="S87" s="212">
        <f>BKK!S87+DMK!S87</f>
        <v>69087</v>
      </c>
      <c r="T87" s="133">
        <f>R87+S87</f>
        <v>124470</v>
      </c>
      <c r="U87" s="89">
        <f>BKK!U87+DMK!U87</f>
        <v>3707</v>
      </c>
      <c r="V87" s="136">
        <f t="shared" ref="V87:V89" si="190">+T87+U87</f>
        <v>128177</v>
      </c>
      <c r="W87" s="185">
        <f t="shared" ref="W87:W91" si="191">IF(Q87=0,0,((V87/Q87)-1)*100)</f>
        <v>2.4506238460247243</v>
      </c>
    </row>
    <row r="88" spans="1:23">
      <c r="A88" s="105"/>
      <c r="B88" s="176"/>
      <c r="C88" s="105"/>
      <c r="D88" s="105"/>
      <c r="E88" s="105"/>
      <c r="F88" s="105"/>
      <c r="G88" s="105"/>
      <c r="H88" s="105"/>
      <c r="I88" s="106"/>
      <c r="J88" s="105"/>
      <c r="L88" s="189" t="s">
        <v>15</v>
      </c>
      <c r="M88" s="211">
        <f>BKK!M88+DMK!M88</f>
        <v>53562</v>
      </c>
      <c r="N88" s="212">
        <f>BKK!N88+DMK!N88</f>
        <v>67132</v>
      </c>
      <c r="O88" s="133">
        <f>M88+N88</f>
        <v>120694</v>
      </c>
      <c r="P88" s="89">
        <f>BKK!P88+DMK!P88</f>
        <v>4449</v>
      </c>
      <c r="Q88" s="136">
        <f t="shared" si="189"/>
        <v>125143</v>
      </c>
      <c r="R88" s="211">
        <f>BKK!R88+DMK!R88</f>
        <v>58811</v>
      </c>
      <c r="S88" s="212">
        <f>BKK!S88+DMK!S88</f>
        <v>71452</v>
      </c>
      <c r="T88" s="133">
        <f>R88+S88</f>
        <v>130263</v>
      </c>
      <c r="U88" s="89">
        <f>BKK!U88+DMK!U88</f>
        <v>3930</v>
      </c>
      <c r="V88" s="136">
        <f t="shared" si="190"/>
        <v>134193</v>
      </c>
      <c r="W88" s="185">
        <f t="shared" si="191"/>
        <v>7.2317269044213317</v>
      </c>
    </row>
    <row r="89" spans="1:23" ht="13.5" thickBot="1">
      <c r="A89" s="105"/>
      <c r="B89" s="176"/>
      <c r="C89" s="105"/>
      <c r="D89" s="105"/>
      <c r="E89" s="105"/>
      <c r="F89" s="105"/>
      <c r="G89" s="105"/>
      <c r="H89" s="105"/>
      <c r="I89" s="106"/>
      <c r="J89" s="105"/>
      <c r="L89" s="195" t="s">
        <v>16</v>
      </c>
      <c r="M89" s="211">
        <f>BKK!M89+DMK!M89</f>
        <v>53731</v>
      </c>
      <c r="N89" s="212">
        <f>BKK!N89+DMK!N89</f>
        <v>66373</v>
      </c>
      <c r="O89" s="133">
        <f>M89+N89</f>
        <v>120104</v>
      </c>
      <c r="P89" s="89">
        <f>BKK!P89+DMK!P89</f>
        <v>4136</v>
      </c>
      <c r="Q89" s="136">
        <f t="shared" si="189"/>
        <v>124240</v>
      </c>
      <c r="R89" s="211">
        <f>BKK!R89+DMK!R89</f>
        <v>58141</v>
      </c>
      <c r="S89" s="212">
        <f>BKK!S89+DMK!S89</f>
        <v>69935</v>
      </c>
      <c r="T89" s="133">
        <f>R89+S89</f>
        <v>128076</v>
      </c>
      <c r="U89" s="89">
        <f>BKK!U89+DMK!U89</f>
        <v>3906</v>
      </c>
      <c r="V89" s="136">
        <f t="shared" si="190"/>
        <v>131982</v>
      </c>
      <c r="W89" s="185">
        <f t="shared" si="191"/>
        <v>6.2314874436574463</v>
      </c>
    </row>
    <row r="90" spans="1:23" ht="14.25" thickTop="1" thickBot="1">
      <c r="A90" s="105"/>
      <c r="B90" s="176"/>
      <c r="C90" s="105"/>
      <c r="D90" s="105"/>
      <c r="E90" s="105"/>
      <c r="F90" s="105"/>
      <c r="G90" s="105"/>
      <c r="H90" s="105"/>
      <c r="I90" s="106"/>
      <c r="J90" s="105"/>
      <c r="L90" s="170" t="s">
        <v>17</v>
      </c>
      <c r="M90" s="137">
        <f t="shared" ref="M90:Q90" si="192">+M87+M88+M89</f>
        <v>161003</v>
      </c>
      <c r="N90" s="138">
        <f t="shared" si="192"/>
        <v>200793</v>
      </c>
      <c r="O90" s="137">
        <f t="shared" si="192"/>
        <v>361796</v>
      </c>
      <c r="P90" s="137">
        <f t="shared" si="192"/>
        <v>12698</v>
      </c>
      <c r="Q90" s="139">
        <f t="shared" si="192"/>
        <v>374494</v>
      </c>
      <c r="R90" s="137">
        <f t="shared" ref="R90:V90" si="193">+R87+R88+R89</f>
        <v>172335</v>
      </c>
      <c r="S90" s="138">
        <f t="shared" si="193"/>
        <v>210474</v>
      </c>
      <c r="T90" s="137">
        <f t="shared" si="193"/>
        <v>382809</v>
      </c>
      <c r="U90" s="137">
        <f t="shared" si="193"/>
        <v>11543</v>
      </c>
      <c r="V90" s="139">
        <f t="shared" si="193"/>
        <v>394352</v>
      </c>
      <c r="W90" s="140">
        <f t="shared" si="191"/>
        <v>5.30262167084119</v>
      </c>
    </row>
    <row r="91" spans="1:23" ht="13.5" thickTop="1">
      <c r="A91" s="105"/>
      <c r="B91" s="176"/>
      <c r="C91" s="105"/>
      <c r="D91" s="105"/>
      <c r="E91" s="105"/>
      <c r="F91" s="105"/>
      <c r="G91" s="105"/>
      <c r="H91" s="105"/>
      <c r="I91" s="106"/>
      <c r="J91" s="105"/>
      <c r="L91" s="189" t="s">
        <v>18</v>
      </c>
      <c r="M91" s="211">
        <f>BKK!M91+DMK!M91</f>
        <v>50379</v>
      </c>
      <c r="N91" s="212">
        <f>BKK!N91+DMK!N91</f>
        <v>58548</v>
      </c>
      <c r="O91" s="133">
        <f>M91+N91</f>
        <v>108927</v>
      </c>
      <c r="P91" s="89">
        <f>BKK!P91+DMK!P91</f>
        <v>3773</v>
      </c>
      <c r="Q91" s="136">
        <f t="shared" ref="Q91" si="194">+O91+P91</f>
        <v>112700</v>
      </c>
      <c r="R91" s="211">
        <f>BKK!R91+DMK!R91</f>
        <v>53841</v>
      </c>
      <c r="S91" s="212">
        <f>BKK!S91+DMK!S91</f>
        <v>63145</v>
      </c>
      <c r="T91" s="133">
        <f>R91+S91</f>
        <v>116986</v>
      </c>
      <c r="U91" s="89">
        <f>BKK!U91+DMK!U91</f>
        <v>3700</v>
      </c>
      <c r="V91" s="136">
        <f t="shared" ref="V91" si="195">+T91+U91</f>
        <v>120686</v>
      </c>
      <c r="W91" s="185">
        <f t="shared" si="191"/>
        <v>7.0860692102928224</v>
      </c>
    </row>
    <row r="92" spans="1:23">
      <c r="A92" s="105"/>
      <c r="B92" s="176"/>
      <c r="C92" s="105"/>
      <c r="D92" s="105"/>
      <c r="E92" s="105"/>
      <c r="F92" s="105"/>
      <c r="G92" s="105"/>
      <c r="H92" s="105"/>
      <c r="I92" s="106"/>
      <c r="J92" s="105"/>
      <c r="L92" s="189" t="s">
        <v>19</v>
      </c>
      <c r="M92" s="211">
        <f>BKK!M92+DMK!M92</f>
        <v>46711</v>
      </c>
      <c r="N92" s="212">
        <f>BKK!N92+DMK!N92</f>
        <v>58817</v>
      </c>
      <c r="O92" s="133">
        <f>M92+N92</f>
        <v>105528</v>
      </c>
      <c r="P92" s="89">
        <f>BKK!P92+DMK!P92</f>
        <v>3273</v>
      </c>
      <c r="Q92" s="136">
        <f>+O92+P92</f>
        <v>108801</v>
      </c>
      <c r="R92" s="211">
        <f>BKK!R92+DMK!R92</f>
        <v>51733</v>
      </c>
      <c r="S92" s="212">
        <f>BKK!S92+DMK!S92</f>
        <v>62595</v>
      </c>
      <c r="T92" s="133">
        <f>R92+S92</f>
        <v>114328</v>
      </c>
      <c r="U92" s="89">
        <f>BKK!U92+DMK!U92</f>
        <v>3099</v>
      </c>
      <c r="V92" s="136">
        <f>+T92+U92</f>
        <v>117427</v>
      </c>
      <c r="W92" s="185">
        <f>IF(Q92=0,0,((V92/Q92)-1)*100)</f>
        <v>7.9282359537136582</v>
      </c>
    </row>
    <row r="93" spans="1:23" s="1171" customFormat="1" ht="13.5" thickBot="1">
      <c r="A93" s="1191"/>
      <c r="B93" s="1227"/>
      <c r="C93" s="1191"/>
      <c r="D93" s="1191"/>
      <c r="E93" s="1191"/>
      <c r="F93" s="1191"/>
      <c r="G93" s="1191"/>
      <c r="H93" s="1191"/>
      <c r="I93" s="106"/>
      <c r="J93" s="1191"/>
      <c r="L93" s="1231" t="s">
        <v>20</v>
      </c>
      <c r="M93" s="211">
        <f>BKK!M93+DMK!M93</f>
        <v>57786</v>
      </c>
      <c r="N93" s="212">
        <f>BKK!N93+DMK!N93</f>
        <v>70449</v>
      </c>
      <c r="O93" s="133">
        <f>M93+N93</f>
        <v>128235</v>
      </c>
      <c r="P93" s="89">
        <f>BKK!P93+DMK!P93</f>
        <v>4187</v>
      </c>
      <c r="Q93" s="136">
        <f>+O93+P93</f>
        <v>132422</v>
      </c>
      <c r="R93" s="211">
        <f>BKK!R93+DMK!R93</f>
        <v>62341</v>
      </c>
      <c r="S93" s="212">
        <f>BKK!S93+DMK!S93</f>
        <v>73654</v>
      </c>
      <c r="T93" s="133">
        <f>R93+S93</f>
        <v>135995</v>
      </c>
      <c r="U93" s="89">
        <f>BKK!U93+DMK!U93</f>
        <v>3885</v>
      </c>
      <c r="V93" s="136">
        <f>+T93+U93</f>
        <v>139880</v>
      </c>
      <c r="W93" s="185">
        <f>IF(Q93=0,0,((V93/Q93)-1)*100)</f>
        <v>5.6319946836628443</v>
      </c>
    </row>
    <row r="94" spans="1:23" s="1171" customFormat="1" ht="14.25" thickTop="1" thickBot="1">
      <c r="A94" s="1191"/>
      <c r="B94" s="1227"/>
      <c r="C94" s="1191"/>
      <c r="D94" s="1191"/>
      <c r="E94" s="1191"/>
      <c r="F94" s="1191"/>
      <c r="G94" s="1191"/>
      <c r="H94" s="1191"/>
      <c r="I94" s="106"/>
      <c r="J94" s="1191"/>
      <c r="L94" s="1221" t="s">
        <v>87</v>
      </c>
      <c r="M94" s="1203">
        <f>+M91+M92+M93</f>
        <v>154876</v>
      </c>
      <c r="N94" s="1204">
        <f t="shared" ref="N94:V94" si="196">+N91+N92+N93</f>
        <v>187814</v>
      </c>
      <c r="O94" s="1203">
        <f t="shared" si="196"/>
        <v>342690</v>
      </c>
      <c r="P94" s="1203">
        <f t="shared" si="196"/>
        <v>11233</v>
      </c>
      <c r="Q94" s="1205">
        <f t="shared" si="196"/>
        <v>353923</v>
      </c>
      <c r="R94" s="1203">
        <f t="shared" si="196"/>
        <v>167915</v>
      </c>
      <c r="S94" s="1204">
        <f t="shared" si="196"/>
        <v>199394</v>
      </c>
      <c r="T94" s="1203">
        <f t="shared" si="196"/>
        <v>367309</v>
      </c>
      <c r="U94" s="1203">
        <f t="shared" si="196"/>
        <v>10684</v>
      </c>
      <c r="V94" s="1205">
        <f t="shared" si="196"/>
        <v>377993</v>
      </c>
      <c r="W94" s="1206">
        <f t="shared" ref="W94" si="197">IF(Q94=0,0,((V94/Q94)-1)*100)</f>
        <v>6.8009143231719804</v>
      </c>
    </row>
    <row r="95" spans="1:23" ht="13.5" thickTop="1">
      <c r="A95" s="105"/>
      <c r="B95" s="176"/>
      <c r="C95" s="105"/>
      <c r="D95" s="105"/>
      <c r="E95" s="105"/>
      <c r="F95" s="105"/>
      <c r="G95" s="105"/>
      <c r="H95" s="105"/>
      <c r="I95" s="106"/>
      <c r="J95" s="105"/>
      <c r="L95" s="189" t="s">
        <v>21</v>
      </c>
      <c r="M95" s="211">
        <f>BKK!M95+DMK!M95</f>
        <v>49280</v>
      </c>
      <c r="N95" s="212">
        <f>BKK!N95+DMK!N95</f>
        <v>64968</v>
      </c>
      <c r="O95" s="133">
        <f>M95+N95</f>
        <v>114248</v>
      </c>
      <c r="P95" s="89">
        <f>BKK!P95+DMK!P95</f>
        <v>3605</v>
      </c>
      <c r="Q95" s="136">
        <f t="shared" ref="Q95" si="198">+O95+P95</f>
        <v>117853</v>
      </c>
      <c r="R95" s="211">
        <f>BKK!R95+DMK!R95</f>
        <v>56553</v>
      </c>
      <c r="S95" s="212">
        <f>BKK!S95+DMK!S95</f>
        <v>68747</v>
      </c>
      <c r="T95" s="133">
        <f>R95+S95</f>
        <v>125300</v>
      </c>
      <c r="U95" s="89">
        <f>BKK!U95+DMK!U95</f>
        <v>3423</v>
      </c>
      <c r="V95" s="136">
        <f t="shared" ref="V95" si="199">+T95+U95</f>
        <v>128723</v>
      </c>
      <c r="W95" s="185">
        <f>IF(Q95=0,0,((V95/Q95)-1)*100)</f>
        <v>9.2233545179163823</v>
      </c>
    </row>
    <row r="96" spans="1:23">
      <c r="A96" s="105"/>
      <c r="B96" s="176"/>
      <c r="C96" s="105"/>
      <c r="D96" s="105"/>
      <c r="E96" s="105"/>
      <c r="F96" s="105"/>
      <c r="G96" s="105"/>
      <c r="H96" s="105"/>
      <c r="I96" s="106"/>
      <c r="J96" s="105"/>
      <c r="L96" s="189" t="s">
        <v>88</v>
      </c>
      <c r="M96" s="211">
        <f>BKK!M96+DMK!M96</f>
        <v>49834</v>
      </c>
      <c r="N96" s="212">
        <f>BKK!N96+DMK!N96</f>
        <v>67814</v>
      </c>
      <c r="O96" s="133">
        <f>M96+N96</f>
        <v>117648</v>
      </c>
      <c r="P96" s="89">
        <f>BKK!P96+DMK!P96</f>
        <v>3514</v>
      </c>
      <c r="Q96" s="136">
        <f>+O96+P96</f>
        <v>121162</v>
      </c>
      <c r="R96" s="211">
        <f>BKK!R96+DMK!R96</f>
        <v>54573</v>
      </c>
      <c r="S96" s="212">
        <f>BKK!S96+DMK!S96</f>
        <v>75076</v>
      </c>
      <c r="T96" s="133">
        <f>R96+S96</f>
        <v>129649</v>
      </c>
      <c r="U96" s="89">
        <f>BKK!U96+DMK!U96</f>
        <v>3548</v>
      </c>
      <c r="V96" s="136">
        <f>+T96+U96</f>
        <v>133197</v>
      </c>
      <c r="W96" s="185">
        <f t="shared" ref="W96" si="200">IF(Q96=0,0,((V96/Q96)-1)*100)</f>
        <v>9.9329822881761629</v>
      </c>
    </row>
    <row r="97" spans="1:23" ht="13.5" thickBot="1">
      <c r="A97" s="105"/>
      <c r="B97" s="176"/>
      <c r="C97" s="105"/>
      <c r="D97" s="105"/>
      <c r="E97" s="105"/>
      <c r="F97" s="105"/>
      <c r="G97" s="105"/>
      <c r="H97" s="105"/>
      <c r="I97" s="106"/>
      <c r="J97" s="105"/>
      <c r="L97" s="189" t="s">
        <v>22</v>
      </c>
      <c r="M97" s="211">
        <f>BKK!M97+DMK!M97</f>
        <v>50081</v>
      </c>
      <c r="N97" s="212">
        <f>BKK!N97+DMK!N97</f>
        <v>64806</v>
      </c>
      <c r="O97" s="134">
        <f>M97+N97</f>
        <v>114887</v>
      </c>
      <c r="P97" s="218">
        <f>BKK!P97+DMK!P97</f>
        <v>3382</v>
      </c>
      <c r="Q97" s="136">
        <f>+O97+P97</f>
        <v>118269</v>
      </c>
      <c r="R97" s="211">
        <f>BKK!R97+DMK!R97</f>
        <v>52629</v>
      </c>
      <c r="S97" s="212">
        <f>BKK!S97+DMK!S97</f>
        <v>72345</v>
      </c>
      <c r="T97" s="134">
        <f>R97+S97</f>
        <v>124974</v>
      </c>
      <c r="U97" s="218">
        <f>BKK!U97+DMK!U97</f>
        <v>3311</v>
      </c>
      <c r="V97" s="136">
        <f>+T97+U97</f>
        <v>128285</v>
      </c>
      <c r="W97" s="185">
        <f>IF(Q97=0,0,((V97/Q97)-1)*100)</f>
        <v>8.4688295326755139</v>
      </c>
    </row>
    <row r="98" spans="1:23" ht="14.25" thickTop="1" thickBot="1">
      <c r="A98" s="105"/>
      <c r="B98" s="176"/>
      <c r="C98" s="105"/>
      <c r="D98" s="105"/>
      <c r="E98" s="105"/>
      <c r="F98" s="105"/>
      <c r="G98" s="105"/>
      <c r="H98" s="105"/>
      <c r="I98" s="106"/>
      <c r="J98" s="105"/>
      <c r="L98" s="171" t="s">
        <v>60</v>
      </c>
      <c r="M98" s="141">
        <f>+M95+M96+M97</f>
        <v>149195</v>
      </c>
      <c r="N98" s="141">
        <f t="shared" ref="N98:V98" si="201">+N95+N96+N97</f>
        <v>197588</v>
      </c>
      <c r="O98" s="142">
        <f t="shared" si="201"/>
        <v>346783</v>
      </c>
      <c r="P98" s="142">
        <f t="shared" si="201"/>
        <v>10501</v>
      </c>
      <c r="Q98" s="142">
        <f t="shared" si="201"/>
        <v>357284</v>
      </c>
      <c r="R98" s="141">
        <f t="shared" si="201"/>
        <v>163755</v>
      </c>
      <c r="S98" s="141">
        <f t="shared" si="201"/>
        <v>216168</v>
      </c>
      <c r="T98" s="142">
        <f t="shared" si="201"/>
        <v>379923</v>
      </c>
      <c r="U98" s="142">
        <f t="shared" si="201"/>
        <v>10282</v>
      </c>
      <c r="V98" s="142">
        <f t="shared" si="201"/>
        <v>390205</v>
      </c>
      <c r="W98" s="143">
        <f>IF(Q98=0,0,((V98/Q98)-1)*100)</f>
        <v>9.2142385329317946</v>
      </c>
    </row>
    <row r="99" spans="1:23" ht="13.5" thickTop="1">
      <c r="A99" s="105"/>
      <c r="B99" s="176"/>
      <c r="C99" s="105"/>
      <c r="D99" s="105"/>
      <c r="E99" s="105"/>
      <c r="F99" s="105"/>
      <c r="G99" s="105"/>
      <c r="H99" s="105"/>
      <c r="I99" s="106"/>
      <c r="J99" s="105"/>
      <c r="L99" s="189" t="s">
        <v>24</v>
      </c>
      <c r="M99" s="211">
        <f>BKK!M99+DMK!M99</f>
        <v>54654</v>
      </c>
      <c r="N99" s="212">
        <f>BKK!N99+DMK!N99</f>
        <v>64082</v>
      </c>
      <c r="O99" s="134">
        <f>M99+N99</f>
        <v>118736</v>
      </c>
      <c r="P99" s="219">
        <f>BKK!P99+DMK!P99</f>
        <v>3734</v>
      </c>
      <c r="Q99" s="136">
        <f>+O99+P99</f>
        <v>122470</v>
      </c>
      <c r="R99" s="211">
        <f>BKK!R99+DMK!R99</f>
        <v>54927</v>
      </c>
      <c r="S99" s="212">
        <f>BKK!S99+DMK!S99</f>
        <v>69066</v>
      </c>
      <c r="T99" s="134">
        <f>R99+S99</f>
        <v>123993</v>
      </c>
      <c r="U99" s="219">
        <f>BKK!U99+DMK!U99</f>
        <v>3518</v>
      </c>
      <c r="V99" s="136">
        <f>+T99+U99</f>
        <v>127511</v>
      </c>
      <c r="W99" s="185">
        <f>IF(Q99=0,0,((V99/Q99)-1)*100)</f>
        <v>4.1161100677717055</v>
      </c>
    </row>
    <row r="100" spans="1:23">
      <c r="A100" s="105"/>
      <c r="B100" s="176"/>
      <c r="C100" s="105"/>
      <c r="D100" s="105"/>
      <c r="E100" s="105"/>
      <c r="F100" s="105"/>
      <c r="G100" s="105"/>
      <c r="H100" s="105"/>
      <c r="I100" s="106"/>
      <c r="J100" s="105"/>
      <c r="L100" s="189" t="s">
        <v>25</v>
      </c>
      <c r="M100" s="211">
        <f>BKK!M100+DMK!M100</f>
        <v>55589</v>
      </c>
      <c r="N100" s="212">
        <f>BKK!N100+DMK!N100</f>
        <v>68185</v>
      </c>
      <c r="O100" s="134">
        <f>M100+N100</f>
        <v>123774</v>
      </c>
      <c r="P100" s="89">
        <f>BKK!P100+DMK!P100</f>
        <v>3943</v>
      </c>
      <c r="Q100" s="136">
        <f>+O100+P100</f>
        <v>127717</v>
      </c>
      <c r="R100" s="211">
        <f>BKK!R100+DMK!R100</f>
        <v>54691</v>
      </c>
      <c r="S100" s="212">
        <f>BKK!S100+DMK!S100</f>
        <v>69205</v>
      </c>
      <c r="T100" s="134">
        <f>R100+S100</f>
        <v>123896</v>
      </c>
      <c r="U100" s="89">
        <f>BKK!U100+DMK!U100</f>
        <v>3554</v>
      </c>
      <c r="V100" s="136">
        <f>+T100+U100</f>
        <v>127450</v>
      </c>
      <c r="W100" s="185">
        <f t="shared" ref="W100" si="202">IF(Q100=0,0,((V100/Q100)-1)*100)</f>
        <v>-0.20905595966080881</v>
      </c>
    </row>
    <row r="101" spans="1:23" ht="13.5" thickBot="1">
      <c r="A101" s="85"/>
      <c r="B101" s="176"/>
      <c r="C101" s="105"/>
      <c r="D101" s="105"/>
      <c r="E101" s="105"/>
      <c r="F101" s="105"/>
      <c r="G101" s="105"/>
      <c r="H101" s="105"/>
      <c r="I101" s="106"/>
      <c r="J101" s="85"/>
      <c r="L101" s="189" t="s">
        <v>26</v>
      </c>
      <c r="M101" s="211">
        <f>BKK!M101+DMK!M101</f>
        <v>57542</v>
      </c>
      <c r="N101" s="212">
        <f>BKK!N101+DMK!N101</f>
        <v>69309</v>
      </c>
      <c r="O101" s="134">
        <f>M101+N101</f>
        <v>126851</v>
      </c>
      <c r="P101" s="89">
        <f>BKK!P101+DMK!P101</f>
        <v>3706</v>
      </c>
      <c r="Q101" s="136">
        <f t="shared" ref="Q101" si="203">+O101+P101</f>
        <v>130557</v>
      </c>
      <c r="R101" s="211">
        <f>BKK!R101+DMK!R101</f>
        <v>57122</v>
      </c>
      <c r="S101" s="212">
        <f>BKK!S101+DMK!S101</f>
        <v>70963</v>
      </c>
      <c r="T101" s="134">
        <f>R101+S101</f>
        <v>128085</v>
      </c>
      <c r="U101" s="89">
        <f>BKK!U101+DMK!U101</f>
        <v>3642</v>
      </c>
      <c r="V101" s="136">
        <f t="shared" ref="V101" si="204">+T101+U101</f>
        <v>131727</v>
      </c>
      <c r="W101" s="185">
        <f>IF(Q101=0,0,((V101/Q101)-1)*100)</f>
        <v>0.89616029780095197</v>
      </c>
    </row>
    <row r="102" spans="1:23" ht="14.25" thickTop="1" thickBot="1">
      <c r="A102" s="105"/>
      <c r="B102" s="176"/>
      <c r="C102" s="105"/>
      <c r="D102" s="105"/>
      <c r="E102" s="105"/>
      <c r="F102" s="105"/>
      <c r="G102" s="105"/>
      <c r="H102" s="105"/>
      <c r="I102" s="106"/>
      <c r="J102" s="105"/>
      <c r="L102" s="170" t="s">
        <v>27</v>
      </c>
      <c r="M102" s="137">
        <f>+M99+M100+M101</f>
        <v>167785</v>
      </c>
      <c r="N102" s="138">
        <f t="shared" ref="N102" si="205">+N99+N100+N101</f>
        <v>201576</v>
      </c>
      <c r="O102" s="137">
        <f t="shared" ref="O102" si="206">+O99+O100+O101</f>
        <v>369361</v>
      </c>
      <c r="P102" s="137">
        <f t="shared" ref="P102" si="207">+P99+P100+P101</f>
        <v>11383</v>
      </c>
      <c r="Q102" s="137">
        <f t="shared" ref="Q102" si="208">+Q99+Q100+Q101</f>
        <v>380744</v>
      </c>
      <c r="R102" s="137">
        <f t="shared" ref="R102" si="209">+R99+R100+R101</f>
        <v>166740</v>
      </c>
      <c r="S102" s="138">
        <f t="shared" ref="S102" si="210">+S99+S100+S101</f>
        <v>209234</v>
      </c>
      <c r="T102" s="137">
        <f t="shared" ref="T102" si="211">+T99+T100+T101</f>
        <v>375974</v>
      </c>
      <c r="U102" s="137">
        <f t="shared" ref="U102" si="212">+U99+U100+U101</f>
        <v>10714</v>
      </c>
      <c r="V102" s="137">
        <f>+V99+V100+V101</f>
        <v>386688</v>
      </c>
      <c r="W102" s="140">
        <f>IF(Q102=0,0,((V102/Q102)-1)*100)</f>
        <v>1.5611539512113026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471856</v>
      </c>
      <c r="N103" s="1204">
        <f t="shared" ref="N103" si="213">+N94+N98+N102</f>
        <v>586978</v>
      </c>
      <c r="O103" s="1203">
        <f t="shared" ref="O103" si="214">+O94+O98+O102</f>
        <v>1058834</v>
      </c>
      <c r="P103" s="1203">
        <f t="shared" ref="P103" si="215">+P94+P98+P102</f>
        <v>33117</v>
      </c>
      <c r="Q103" s="1203">
        <f t="shared" ref="Q103" si="216">+Q94+Q98+Q102</f>
        <v>1091951</v>
      </c>
      <c r="R103" s="1203">
        <f t="shared" ref="R103" si="217">+R94+R98+R102</f>
        <v>498410</v>
      </c>
      <c r="S103" s="1204">
        <f t="shared" ref="S103" si="218">+S94+S98+S102</f>
        <v>624796</v>
      </c>
      <c r="T103" s="1203">
        <f t="shared" ref="T103" si="219">+T94+T98+T102</f>
        <v>1123206</v>
      </c>
      <c r="U103" s="1203">
        <f t="shared" ref="U103" si="220">+U94+U98+U102</f>
        <v>31680</v>
      </c>
      <c r="V103" s="1205">
        <f>+V94+V98+V102</f>
        <v>1154886</v>
      </c>
      <c r="W103" s="1206">
        <f>IF(Q103=0,0,((V103/Q103)-1)*100)</f>
        <v>5.7635370085287629</v>
      </c>
    </row>
    <row r="104" spans="1:23" ht="14.25" thickTop="1" thickBot="1">
      <c r="A104" s="105"/>
      <c r="B104" s="176"/>
      <c r="C104" s="105"/>
      <c r="D104" s="105"/>
      <c r="E104" s="105"/>
      <c r="F104" s="105"/>
      <c r="G104" s="105"/>
      <c r="H104" s="105"/>
      <c r="I104" s="106"/>
      <c r="J104" s="105"/>
      <c r="L104" s="170" t="s">
        <v>89</v>
      </c>
      <c r="M104" s="137">
        <f>+M90+M94+M98+M102</f>
        <v>632859</v>
      </c>
      <c r="N104" s="138">
        <f t="shared" ref="N104:U104" si="221">+N90+N94+N98+N102</f>
        <v>787771</v>
      </c>
      <c r="O104" s="137">
        <f t="shared" si="221"/>
        <v>1420630</v>
      </c>
      <c r="P104" s="137">
        <f t="shared" si="221"/>
        <v>45815</v>
      </c>
      <c r="Q104" s="139">
        <f t="shared" si="221"/>
        <v>1466445</v>
      </c>
      <c r="R104" s="137">
        <f t="shared" si="221"/>
        <v>670745</v>
      </c>
      <c r="S104" s="138">
        <f t="shared" si="221"/>
        <v>835270</v>
      </c>
      <c r="T104" s="137">
        <f t="shared" si="221"/>
        <v>1506015</v>
      </c>
      <c r="U104" s="137">
        <f t="shared" si="221"/>
        <v>43223</v>
      </c>
      <c r="V104" s="139">
        <f>+V90+V94+V98+V102</f>
        <v>1549238</v>
      </c>
      <c r="W104" s="140">
        <f>IF(Q104=0,0,((V104/Q104)-1)*100)</f>
        <v>5.6458305630282757</v>
      </c>
    </row>
    <row r="105" spans="1:23" ht="14.25" thickTop="1" thickBot="1">
      <c r="A105" s="105"/>
      <c r="B105" s="176"/>
      <c r="C105" s="105"/>
      <c r="D105" s="105"/>
      <c r="E105" s="105"/>
      <c r="F105" s="105"/>
      <c r="G105" s="105"/>
      <c r="H105" s="105"/>
      <c r="I105" s="106"/>
      <c r="J105" s="105"/>
      <c r="L105" s="169" t="s">
        <v>59</v>
      </c>
    </row>
    <row r="106" spans="1:23" ht="13.5" thickTop="1">
      <c r="B106" s="176"/>
      <c r="C106" s="105"/>
      <c r="D106" s="105"/>
      <c r="E106" s="105"/>
      <c r="F106" s="105"/>
      <c r="G106" s="105"/>
      <c r="H106" s="105"/>
      <c r="I106" s="106"/>
      <c r="L106" s="1349" t="s">
        <v>44</v>
      </c>
      <c r="M106" s="1350"/>
      <c r="N106" s="1350"/>
      <c r="O106" s="1350"/>
      <c r="P106" s="1350"/>
      <c r="Q106" s="1350"/>
      <c r="R106" s="1350"/>
      <c r="S106" s="1350"/>
      <c r="T106" s="1350"/>
      <c r="U106" s="1350"/>
      <c r="V106" s="1350"/>
      <c r="W106" s="1351"/>
    </row>
    <row r="107" spans="1:23" ht="13.5" thickBot="1">
      <c r="B107" s="176"/>
      <c r="C107" s="105"/>
      <c r="D107" s="105"/>
      <c r="E107" s="105"/>
      <c r="F107" s="105"/>
      <c r="G107" s="105"/>
      <c r="H107" s="105"/>
      <c r="I107" s="106"/>
      <c r="L107" s="1352" t="s">
        <v>45</v>
      </c>
      <c r="M107" s="1353"/>
      <c r="N107" s="1353"/>
      <c r="O107" s="1353"/>
      <c r="P107" s="1353"/>
      <c r="Q107" s="1353"/>
      <c r="R107" s="1353"/>
      <c r="S107" s="1353"/>
      <c r="T107" s="1353"/>
      <c r="U107" s="1353"/>
      <c r="V107" s="1353"/>
      <c r="W107" s="1354"/>
    </row>
    <row r="108" spans="1:23" ht="14.25" thickTop="1" thickBot="1">
      <c r="B108" s="176"/>
      <c r="C108" s="105"/>
      <c r="D108" s="105"/>
      <c r="E108" s="105"/>
      <c r="F108" s="105"/>
      <c r="G108" s="105"/>
      <c r="H108" s="105"/>
      <c r="I108" s="106"/>
      <c r="W108" s="104" t="s">
        <v>40</v>
      </c>
    </row>
    <row r="109" spans="1:23" ht="14.25" thickTop="1" thickBot="1">
      <c r="L109" s="187"/>
      <c r="M109" s="1361" t="s">
        <v>90</v>
      </c>
      <c r="N109" s="1362"/>
      <c r="O109" s="1362"/>
      <c r="P109" s="1362"/>
      <c r="Q109" s="1363"/>
      <c r="R109" s="1361" t="s">
        <v>91</v>
      </c>
      <c r="S109" s="1362"/>
      <c r="T109" s="1362"/>
      <c r="U109" s="1362"/>
      <c r="V109" s="1363"/>
      <c r="W109" s="188" t="s">
        <v>4</v>
      </c>
    </row>
    <row r="110" spans="1:23" ht="13.5" thickTop="1">
      <c r="B110" s="176"/>
      <c r="C110" s="105"/>
      <c r="D110" s="105"/>
      <c r="E110" s="105"/>
      <c r="F110" s="105"/>
      <c r="G110" s="105"/>
      <c r="H110" s="105"/>
      <c r="I110" s="106"/>
      <c r="L110" s="189" t="s">
        <v>5</v>
      </c>
      <c r="M110" s="190"/>
      <c r="N110" s="193"/>
      <c r="O110" s="144"/>
      <c r="P110" s="194"/>
      <c r="Q110" s="145"/>
      <c r="R110" s="190"/>
      <c r="S110" s="193"/>
      <c r="T110" s="144"/>
      <c r="U110" s="194"/>
      <c r="V110" s="145"/>
      <c r="W110" s="192" t="s">
        <v>6</v>
      </c>
    </row>
    <row r="111" spans="1:23" ht="13.5" thickBot="1">
      <c r="B111" s="176"/>
      <c r="C111" s="105"/>
      <c r="D111" s="105"/>
      <c r="E111" s="105"/>
      <c r="F111" s="105"/>
      <c r="G111" s="105"/>
      <c r="H111" s="105"/>
      <c r="I111" s="106"/>
      <c r="L111" s="195"/>
      <c r="M111" s="199" t="s">
        <v>41</v>
      </c>
      <c r="N111" s="200" t="s">
        <v>42</v>
      </c>
      <c r="O111" s="146" t="s">
        <v>43</v>
      </c>
      <c r="P111" s="201" t="s">
        <v>13</v>
      </c>
      <c r="Q111" s="1151" t="s">
        <v>9</v>
      </c>
      <c r="R111" s="199" t="s">
        <v>41</v>
      </c>
      <c r="S111" s="200" t="s">
        <v>42</v>
      </c>
      <c r="T111" s="146" t="s">
        <v>43</v>
      </c>
      <c r="U111" s="201" t="s">
        <v>13</v>
      </c>
      <c r="V111" s="183" t="s">
        <v>9</v>
      </c>
      <c r="W111" s="198"/>
    </row>
    <row r="112" spans="1:23" ht="4.5" customHeight="1" thickTop="1">
      <c r="B112" s="176"/>
      <c r="C112" s="105"/>
      <c r="D112" s="105"/>
      <c r="E112" s="105"/>
      <c r="F112" s="105"/>
      <c r="G112" s="105"/>
      <c r="H112" s="105"/>
      <c r="I112" s="106"/>
      <c r="L112" s="189"/>
      <c r="M112" s="205"/>
      <c r="N112" s="206"/>
      <c r="O112" s="132"/>
      <c r="P112" s="207"/>
      <c r="Q112" s="135"/>
      <c r="R112" s="205"/>
      <c r="S112" s="206"/>
      <c r="T112" s="132"/>
      <c r="U112" s="207"/>
      <c r="V112" s="135"/>
      <c r="W112" s="208"/>
    </row>
    <row r="113" spans="1:23">
      <c r="B113" s="176"/>
      <c r="C113" s="105"/>
      <c r="D113" s="105"/>
      <c r="E113" s="105"/>
      <c r="F113" s="105"/>
      <c r="G113" s="105"/>
      <c r="H113" s="105"/>
      <c r="I113" s="106"/>
      <c r="L113" s="189" t="s">
        <v>14</v>
      </c>
      <c r="M113" s="211">
        <f>BKK!M113+DMK!M113</f>
        <v>2226</v>
      </c>
      <c r="N113" s="212">
        <f>BKK!N113+DMK!N113</f>
        <v>2250</v>
      </c>
      <c r="O113" s="133">
        <f>M113+N113</f>
        <v>4476</v>
      </c>
      <c r="P113" s="89">
        <f>BKK!P113+DMK!P113</f>
        <v>3</v>
      </c>
      <c r="Q113" s="136">
        <f t="shared" ref="Q113:Q115" si="222">+O113+P113</f>
        <v>4479</v>
      </c>
      <c r="R113" s="211">
        <f>BKK!R113+DMK!R113</f>
        <v>2407</v>
      </c>
      <c r="S113" s="212">
        <f>BKK!S113+DMK!S113</f>
        <v>2224</v>
      </c>
      <c r="T113" s="133">
        <f>R113+S113</f>
        <v>4631</v>
      </c>
      <c r="U113" s="89">
        <f>BKK!U113+DMK!U113</f>
        <v>0</v>
      </c>
      <c r="V113" s="136">
        <f t="shared" ref="V113:V115" si="223">+T113+U113</f>
        <v>4631</v>
      </c>
      <c r="W113" s="185">
        <f t="shared" ref="W113:W117" si="224">IF(Q113=0,0,((V113/Q113)-1)*100)</f>
        <v>3.393614646126375</v>
      </c>
    </row>
    <row r="114" spans="1:23">
      <c r="B114" s="176"/>
      <c r="C114" s="105"/>
      <c r="D114" s="105"/>
      <c r="E114" s="105"/>
      <c r="F114" s="105"/>
      <c r="G114" s="105"/>
      <c r="H114" s="105"/>
      <c r="I114" s="106"/>
      <c r="L114" s="189" t="s">
        <v>15</v>
      </c>
      <c r="M114" s="211">
        <f>BKK!M114+DMK!M114</f>
        <v>2367</v>
      </c>
      <c r="N114" s="212">
        <f>BKK!N114+DMK!N114</f>
        <v>2252</v>
      </c>
      <c r="O114" s="133">
        <f>M114+N114</f>
        <v>4619</v>
      </c>
      <c r="P114" s="89">
        <f>BKK!P114+DMK!P114</f>
        <v>0</v>
      </c>
      <c r="Q114" s="136">
        <f t="shared" si="222"/>
        <v>4619</v>
      </c>
      <c r="R114" s="211">
        <f>BKK!R114+DMK!R114</f>
        <v>2209</v>
      </c>
      <c r="S114" s="212">
        <f>BKK!S114+DMK!S114</f>
        <v>2053</v>
      </c>
      <c r="T114" s="133">
        <f>R114+S114</f>
        <v>4262</v>
      </c>
      <c r="U114" s="89">
        <f>BKK!U114+DMK!U114</f>
        <v>1</v>
      </c>
      <c r="V114" s="136">
        <f t="shared" si="223"/>
        <v>4263</v>
      </c>
      <c r="W114" s="185">
        <f t="shared" si="224"/>
        <v>-7.7072959515046557</v>
      </c>
    </row>
    <row r="115" spans="1:23" ht="13.5" thickBot="1">
      <c r="B115" s="176"/>
      <c r="C115" s="105"/>
      <c r="D115" s="105"/>
      <c r="E115" s="105"/>
      <c r="F115" s="105"/>
      <c r="G115" s="105"/>
      <c r="H115" s="105"/>
      <c r="I115" s="106"/>
      <c r="L115" s="195" t="s">
        <v>16</v>
      </c>
      <c r="M115" s="211">
        <f>BKK!M115+DMK!M115</f>
        <v>2714</v>
      </c>
      <c r="N115" s="212">
        <f>BKK!N115+DMK!N115</f>
        <v>2526</v>
      </c>
      <c r="O115" s="133">
        <f>M115+N115</f>
        <v>5240</v>
      </c>
      <c r="P115" s="89">
        <f>BKK!P115+DMK!P115</f>
        <v>6</v>
      </c>
      <c r="Q115" s="136">
        <f t="shared" si="222"/>
        <v>5246</v>
      </c>
      <c r="R115" s="211">
        <f>BKK!R115+DMK!R115</f>
        <v>2080</v>
      </c>
      <c r="S115" s="212">
        <f>BKK!S115+DMK!S115</f>
        <v>2219</v>
      </c>
      <c r="T115" s="133">
        <f>R115+S115</f>
        <v>4299</v>
      </c>
      <c r="U115" s="89">
        <f>BKK!U115+DMK!U115</f>
        <v>1</v>
      </c>
      <c r="V115" s="136">
        <f t="shared" si="223"/>
        <v>4300</v>
      </c>
      <c r="W115" s="185">
        <f t="shared" si="224"/>
        <v>-18.032786885245898</v>
      </c>
    </row>
    <row r="116" spans="1:23" ht="14.25" thickTop="1" thickBot="1">
      <c r="B116" s="176"/>
      <c r="C116" s="105"/>
      <c r="D116" s="105"/>
      <c r="E116" s="105"/>
      <c r="F116" s="105"/>
      <c r="G116" s="105"/>
      <c r="H116" s="105"/>
      <c r="I116" s="106"/>
      <c r="L116" s="170" t="s">
        <v>17</v>
      </c>
      <c r="M116" s="137">
        <f t="shared" ref="M116:Q116" si="225">+M113+M114+M115</f>
        <v>7307</v>
      </c>
      <c r="N116" s="138">
        <f t="shared" si="225"/>
        <v>7028</v>
      </c>
      <c r="O116" s="137">
        <f t="shared" si="225"/>
        <v>14335</v>
      </c>
      <c r="P116" s="137">
        <f t="shared" si="225"/>
        <v>9</v>
      </c>
      <c r="Q116" s="139">
        <f t="shared" si="225"/>
        <v>14344</v>
      </c>
      <c r="R116" s="137">
        <f t="shared" ref="R116:V116" si="226">+R113+R114+R115</f>
        <v>6696</v>
      </c>
      <c r="S116" s="138">
        <f t="shared" si="226"/>
        <v>6496</v>
      </c>
      <c r="T116" s="137">
        <f t="shared" si="226"/>
        <v>13192</v>
      </c>
      <c r="U116" s="137">
        <f t="shared" si="226"/>
        <v>2</v>
      </c>
      <c r="V116" s="139">
        <f t="shared" si="226"/>
        <v>13194</v>
      </c>
      <c r="W116" s="140">
        <f t="shared" si="224"/>
        <v>-8.0172894590072481</v>
      </c>
    </row>
    <row r="117" spans="1:23" ht="13.5" thickTop="1">
      <c r="B117" s="176"/>
      <c r="C117" s="105"/>
      <c r="D117" s="105"/>
      <c r="E117" s="105"/>
      <c r="F117" s="105"/>
      <c r="G117" s="105"/>
      <c r="H117" s="105"/>
      <c r="I117" s="106"/>
      <c r="L117" s="189" t="s">
        <v>18</v>
      </c>
      <c r="M117" s="211">
        <f>BKK!M117+DMK!M117</f>
        <v>2682</v>
      </c>
      <c r="N117" s="212">
        <f>BKK!N117+DMK!N117</f>
        <v>2678</v>
      </c>
      <c r="O117" s="133">
        <f>M117+N117</f>
        <v>5360</v>
      </c>
      <c r="P117" s="89">
        <f>BKK!P117+DMK!P117</f>
        <v>4</v>
      </c>
      <c r="Q117" s="136">
        <f t="shared" ref="Q117" si="227">+O117+P117</f>
        <v>5364</v>
      </c>
      <c r="R117" s="211">
        <f>BKK!R117+DMK!R117</f>
        <v>2051</v>
      </c>
      <c r="S117" s="212">
        <f>BKK!S117+DMK!S117</f>
        <v>1916</v>
      </c>
      <c r="T117" s="133">
        <f>R117+S117</f>
        <v>3967</v>
      </c>
      <c r="U117" s="89">
        <f>BKK!U117+DMK!U117</f>
        <v>2</v>
      </c>
      <c r="V117" s="136">
        <f t="shared" ref="V117" si="228">+T117+U117</f>
        <v>3969</v>
      </c>
      <c r="W117" s="185">
        <f t="shared" si="224"/>
        <v>-26.006711409395976</v>
      </c>
    </row>
    <row r="118" spans="1:23">
      <c r="B118" s="176"/>
      <c r="C118" s="105"/>
      <c r="D118" s="105"/>
      <c r="E118" s="105"/>
      <c r="F118" s="105"/>
      <c r="G118" s="105"/>
      <c r="H118" s="105"/>
      <c r="I118" s="106"/>
      <c r="L118" s="189" t="s">
        <v>19</v>
      </c>
      <c r="M118" s="211">
        <f>BKK!M118+DMK!M118</f>
        <v>2189</v>
      </c>
      <c r="N118" s="212">
        <f>BKK!N118+DMK!N118</f>
        <v>2363</v>
      </c>
      <c r="O118" s="133">
        <f>M118+N118</f>
        <v>4552</v>
      </c>
      <c r="P118" s="89">
        <f>BKK!P118+DMK!P118</f>
        <v>0</v>
      </c>
      <c r="Q118" s="136">
        <f>+O118+P118</f>
        <v>4552</v>
      </c>
      <c r="R118" s="211">
        <f>BKK!R118+DMK!R118</f>
        <v>2055</v>
      </c>
      <c r="S118" s="212">
        <f>BKK!S118+DMK!S118</f>
        <v>2061</v>
      </c>
      <c r="T118" s="133">
        <f>R118+S118</f>
        <v>4116</v>
      </c>
      <c r="U118" s="89">
        <f>BKK!U118+DMK!U118</f>
        <v>2</v>
      </c>
      <c r="V118" s="136">
        <f>+T118+U118</f>
        <v>4118</v>
      </c>
      <c r="W118" s="185">
        <f>IF(Q118=0,0,((V118/Q118)-1)*100)</f>
        <v>-9.5342706502636219</v>
      </c>
    </row>
    <row r="119" spans="1:23" s="1171" customFormat="1" ht="13.5" thickBot="1">
      <c r="B119" s="1227"/>
      <c r="C119" s="1191"/>
      <c r="D119" s="1191"/>
      <c r="E119" s="1191"/>
      <c r="F119" s="1191"/>
      <c r="G119" s="1191"/>
      <c r="H119" s="1191"/>
      <c r="I119" s="106"/>
      <c r="L119" s="1231" t="s">
        <v>20</v>
      </c>
      <c r="M119" s="211">
        <f>BKK!M119+DMK!M119</f>
        <v>2542</v>
      </c>
      <c r="N119" s="212">
        <f>BKK!N119+DMK!N119</f>
        <v>2501</v>
      </c>
      <c r="O119" s="133">
        <f>M119+N119</f>
        <v>5043</v>
      </c>
      <c r="P119" s="89">
        <f>BKK!P119+DMK!P119</f>
        <v>0</v>
      </c>
      <c r="Q119" s="136">
        <f>+O119+P119</f>
        <v>5043</v>
      </c>
      <c r="R119" s="211">
        <f>BKK!R119+DMK!R119</f>
        <v>2348</v>
      </c>
      <c r="S119" s="212">
        <f>BKK!S119+DMK!S119</f>
        <v>2099</v>
      </c>
      <c r="T119" s="133">
        <f>R119+S119</f>
        <v>4447</v>
      </c>
      <c r="U119" s="89">
        <f>BKK!U119+DMK!U119</f>
        <v>1</v>
      </c>
      <c r="V119" s="136">
        <f>+T119+U119</f>
        <v>4448</v>
      </c>
      <c r="W119" s="185">
        <f>IF(Q119=0,0,((V119/Q119)-1)*100)</f>
        <v>-11.798532619472535</v>
      </c>
    </row>
    <row r="120" spans="1:23" s="1171" customFormat="1" ht="14.25" thickTop="1" thickBot="1">
      <c r="A120" s="1191"/>
      <c r="B120" s="1227"/>
      <c r="C120" s="1191"/>
      <c r="D120" s="1191"/>
      <c r="E120" s="1191"/>
      <c r="F120" s="1191"/>
      <c r="G120" s="1191"/>
      <c r="H120" s="1191"/>
      <c r="I120" s="106"/>
      <c r="J120" s="1191"/>
      <c r="L120" s="1221" t="s">
        <v>87</v>
      </c>
      <c r="M120" s="1203">
        <f t="shared" ref="M120:V120" si="229">+M117+M118+M119</f>
        <v>7413</v>
      </c>
      <c r="N120" s="1204">
        <f t="shared" si="229"/>
        <v>7542</v>
      </c>
      <c r="O120" s="1203">
        <f t="shared" si="229"/>
        <v>14955</v>
      </c>
      <c r="P120" s="1203">
        <f t="shared" si="229"/>
        <v>4</v>
      </c>
      <c r="Q120" s="1205">
        <f t="shared" si="229"/>
        <v>14959</v>
      </c>
      <c r="R120" s="1203">
        <f t="shared" si="229"/>
        <v>6454</v>
      </c>
      <c r="S120" s="1204">
        <f t="shared" si="229"/>
        <v>6076</v>
      </c>
      <c r="T120" s="1203">
        <f t="shared" si="229"/>
        <v>12530</v>
      </c>
      <c r="U120" s="1203">
        <f t="shared" si="229"/>
        <v>5</v>
      </c>
      <c r="V120" s="1205">
        <f t="shared" si="229"/>
        <v>12535</v>
      </c>
      <c r="W120" s="1206">
        <f t="shared" ref="W120" si="230">IF(Q120=0,0,((V120/Q120)-1)*100)</f>
        <v>-16.20429173073067</v>
      </c>
    </row>
    <row r="121" spans="1:23" ht="13.5" thickTop="1">
      <c r="B121" s="176"/>
      <c r="C121" s="105"/>
      <c r="D121" s="105"/>
      <c r="E121" s="105"/>
      <c r="F121" s="105"/>
      <c r="G121" s="105"/>
      <c r="H121" s="105"/>
      <c r="I121" s="106"/>
      <c r="L121" s="189" t="s">
        <v>21</v>
      </c>
      <c r="M121" s="211">
        <f>BKK!M121+DMK!M121</f>
        <v>2088</v>
      </c>
      <c r="N121" s="212">
        <f>BKK!N121+DMK!N121</f>
        <v>2115</v>
      </c>
      <c r="O121" s="133">
        <f>M121+N121</f>
        <v>4203</v>
      </c>
      <c r="P121" s="89">
        <f>BKK!P121+DMK!P121</f>
        <v>0</v>
      </c>
      <c r="Q121" s="136">
        <f t="shared" ref="Q121" si="231">+O121+P121</f>
        <v>4203</v>
      </c>
      <c r="R121" s="211">
        <f>BKK!R121+DMK!R121</f>
        <v>1938</v>
      </c>
      <c r="S121" s="212">
        <f>BKK!S121+DMK!S121</f>
        <v>1914</v>
      </c>
      <c r="T121" s="133">
        <f>R121+S121</f>
        <v>3852</v>
      </c>
      <c r="U121" s="89">
        <f>BKK!U121+DMK!U121</f>
        <v>0</v>
      </c>
      <c r="V121" s="136">
        <f t="shared" ref="V121" si="232">+T121+U121</f>
        <v>3852</v>
      </c>
      <c r="W121" s="185">
        <f>IF(Q121=0,0,((V121/Q121)-1)*100)</f>
        <v>-8.3511777301927168</v>
      </c>
    </row>
    <row r="122" spans="1:23">
      <c r="B122" s="176"/>
      <c r="C122" s="105"/>
      <c r="D122" s="105"/>
      <c r="E122" s="105"/>
      <c r="F122" s="105"/>
      <c r="G122" s="105"/>
      <c r="H122" s="105"/>
      <c r="I122" s="106"/>
      <c r="L122" s="189" t="s">
        <v>88</v>
      </c>
      <c r="M122" s="211">
        <f>BKK!M122+DMK!M122</f>
        <v>2422</v>
      </c>
      <c r="N122" s="212">
        <f>BKK!N122+DMK!N122</f>
        <v>2162</v>
      </c>
      <c r="O122" s="133">
        <f>M122+N122</f>
        <v>4584</v>
      </c>
      <c r="P122" s="89">
        <f>BKK!P122+DMK!P122</f>
        <v>1</v>
      </c>
      <c r="Q122" s="136">
        <f>+O122+P122</f>
        <v>4585</v>
      </c>
      <c r="R122" s="211">
        <f>BKK!R122+DMK!R122</f>
        <v>2220</v>
      </c>
      <c r="S122" s="212">
        <f>BKK!S122+DMK!S122</f>
        <v>2000</v>
      </c>
      <c r="T122" s="133">
        <f>R122+S122</f>
        <v>4220</v>
      </c>
      <c r="U122" s="89">
        <f>BKK!U122+DMK!U122</f>
        <v>0</v>
      </c>
      <c r="V122" s="136">
        <f>+T122+U122</f>
        <v>4220</v>
      </c>
      <c r="W122" s="185">
        <f>IF(Q122=0,0,((V122/Q122)-1)*100)</f>
        <v>-7.960741548527805</v>
      </c>
    </row>
    <row r="123" spans="1:23" ht="13.5" thickBot="1">
      <c r="B123" s="176"/>
      <c r="C123" s="105"/>
      <c r="D123" s="105"/>
      <c r="E123" s="105"/>
      <c r="F123" s="105"/>
      <c r="G123" s="105"/>
      <c r="H123" s="105"/>
      <c r="I123" s="106"/>
      <c r="L123" s="189" t="s">
        <v>22</v>
      </c>
      <c r="M123" s="211">
        <f>BKK!M123+DMK!M123</f>
        <v>2385</v>
      </c>
      <c r="N123" s="212">
        <f>BKK!N123+DMK!N123</f>
        <v>2175</v>
      </c>
      <c r="O123" s="134">
        <f>M123+N123</f>
        <v>4560</v>
      </c>
      <c r="P123" s="218">
        <f>BKK!P123+DMK!P123</f>
        <v>0</v>
      </c>
      <c r="Q123" s="136">
        <f>+O123+P123</f>
        <v>4560</v>
      </c>
      <c r="R123" s="211">
        <f>BKK!R123+DMK!R123</f>
        <v>2005</v>
      </c>
      <c r="S123" s="212">
        <f>BKK!S123+DMK!S123</f>
        <v>2061</v>
      </c>
      <c r="T123" s="134">
        <f>R123+S123</f>
        <v>4066</v>
      </c>
      <c r="U123" s="218">
        <f>BKK!U123+DMK!U123</f>
        <v>0</v>
      </c>
      <c r="V123" s="136">
        <f>+T123+U123</f>
        <v>4066</v>
      </c>
      <c r="W123" s="185">
        <f>IF(Q123=0,0,((V123/Q123)-1)*100)</f>
        <v>-10.833333333333329</v>
      </c>
    </row>
    <row r="124" spans="1:23" s="1171" customFormat="1" ht="14.25" thickTop="1" thickBot="1">
      <c r="A124" s="1191"/>
      <c r="B124" s="1227"/>
      <c r="C124" s="1191"/>
      <c r="D124" s="1191"/>
      <c r="E124" s="1191"/>
      <c r="F124" s="1191"/>
      <c r="G124" s="1191"/>
      <c r="H124" s="1191"/>
      <c r="I124" s="106"/>
      <c r="J124" s="1191"/>
      <c r="L124" s="1222" t="s">
        <v>60</v>
      </c>
      <c r="M124" s="141">
        <f>+M121+M122+M123</f>
        <v>6895</v>
      </c>
      <c r="N124" s="141">
        <f t="shared" ref="N124" si="233">+N121+N122+N123</f>
        <v>6452</v>
      </c>
      <c r="O124" s="142">
        <f t="shared" ref="O124" si="234">+O121+O122+O123</f>
        <v>13347</v>
      </c>
      <c r="P124" s="142">
        <f t="shared" ref="P124" si="235">+P121+P122+P123</f>
        <v>1</v>
      </c>
      <c r="Q124" s="142">
        <f t="shared" ref="Q124" si="236">+Q121+Q122+Q123</f>
        <v>13348</v>
      </c>
      <c r="R124" s="141">
        <f t="shared" ref="R124" si="237">+R121+R122+R123</f>
        <v>6163</v>
      </c>
      <c r="S124" s="141">
        <f t="shared" ref="S124" si="238">+S121+S122+S123</f>
        <v>5975</v>
      </c>
      <c r="T124" s="142">
        <f t="shared" ref="T124" si="239">+T121+T122+T123</f>
        <v>12138</v>
      </c>
      <c r="U124" s="142">
        <f t="shared" ref="U124" si="240">+U121+U122+U123</f>
        <v>0</v>
      </c>
      <c r="V124" s="142">
        <f t="shared" ref="V124" si="241">+V121+V122+V123</f>
        <v>12138</v>
      </c>
      <c r="W124" s="143">
        <f>IF(Q124=0,0,((V124/Q124)-1)*100)</f>
        <v>-9.065028468684444</v>
      </c>
    </row>
    <row r="125" spans="1:23" s="108" customFormat="1" ht="12.75" customHeight="1" thickTop="1">
      <c r="B125" s="177"/>
      <c r="C125" s="109"/>
      <c r="D125" s="109"/>
      <c r="E125" s="109"/>
      <c r="F125" s="109"/>
      <c r="G125" s="109"/>
      <c r="H125" s="109"/>
      <c r="I125" s="110"/>
      <c r="L125" s="189" t="s">
        <v>24</v>
      </c>
      <c r="M125" s="211">
        <f>BKK!M125+DMK!M125</f>
        <v>2589</v>
      </c>
      <c r="N125" s="212">
        <f>BKK!N125+DMK!N125</f>
        <v>2129</v>
      </c>
      <c r="O125" s="134">
        <f>M125+N125</f>
        <v>4718</v>
      </c>
      <c r="P125" s="219">
        <f>BKK!P125+DMK!P125</f>
        <v>1</v>
      </c>
      <c r="Q125" s="136">
        <f>+O125+P125</f>
        <v>4719</v>
      </c>
      <c r="R125" s="211">
        <f>BKK!R125+DMK!R125</f>
        <v>2150</v>
      </c>
      <c r="S125" s="212">
        <f>BKK!S125+DMK!S125</f>
        <v>1919</v>
      </c>
      <c r="T125" s="134">
        <f>R125+S125</f>
        <v>4069</v>
      </c>
      <c r="U125" s="219">
        <f>BKK!U125+DMK!U125</f>
        <v>0</v>
      </c>
      <c r="V125" s="136">
        <f>+T125+U125</f>
        <v>4069</v>
      </c>
      <c r="W125" s="185">
        <f>IF(Q125=0,0,((V125/Q125)-1)*100)</f>
        <v>-13.774104683195587</v>
      </c>
    </row>
    <row r="126" spans="1:23" s="108" customFormat="1" ht="12.75" customHeight="1">
      <c r="B126" s="178"/>
      <c r="C126" s="111"/>
      <c r="D126" s="111"/>
      <c r="E126" s="111"/>
      <c r="F126" s="111"/>
      <c r="G126" s="111"/>
      <c r="H126" s="111"/>
      <c r="I126" s="112"/>
      <c r="L126" s="189" t="s">
        <v>25</v>
      </c>
      <c r="M126" s="211">
        <f>BKK!M126+DMK!M126</f>
        <v>2666</v>
      </c>
      <c r="N126" s="212">
        <f>BKK!N126+DMK!N126</f>
        <v>2447</v>
      </c>
      <c r="O126" s="134">
        <f>M126+N126</f>
        <v>5113</v>
      </c>
      <c r="P126" s="89">
        <f>BKK!P126+DMK!P126</f>
        <v>1</v>
      </c>
      <c r="Q126" s="136">
        <f>+O126+P126</f>
        <v>5114</v>
      </c>
      <c r="R126" s="211">
        <f>BKK!R126+DMK!R126</f>
        <v>2178</v>
      </c>
      <c r="S126" s="212">
        <f>BKK!S126+DMK!S126</f>
        <v>1979</v>
      </c>
      <c r="T126" s="134">
        <f>R126+S126</f>
        <v>4157</v>
      </c>
      <c r="U126" s="89">
        <f>BKK!U126+DMK!U126</f>
        <v>2</v>
      </c>
      <c r="V126" s="136">
        <f>+T126+U126</f>
        <v>4159</v>
      </c>
      <c r="W126" s="185">
        <f t="shared" ref="W126" si="242">IF(Q126=0,0,((V126/Q126)-1)*100)</f>
        <v>-18.674227610481033</v>
      </c>
    </row>
    <row r="127" spans="1:23" s="108" customFormat="1" ht="12.75" customHeight="1" thickBot="1">
      <c r="B127" s="178"/>
      <c r="C127" s="111"/>
      <c r="D127" s="111"/>
      <c r="E127" s="111"/>
      <c r="F127" s="111"/>
      <c r="G127" s="111"/>
      <c r="H127" s="111"/>
      <c r="I127" s="112"/>
      <c r="L127" s="189" t="s">
        <v>26</v>
      </c>
      <c r="M127" s="211">
        <f>BKK!M127+DMK!M127</f>
        <v>2518</v>
      </c>
      <c r="N127" s="212">
        <f>BKK!N127+DMK!N127</f>
        <v>2112</v>
      </c>
      <c r="O127" s="134">
        <f>M127+N127</f>
        <v>4630</v>
      </c>
      <c r="P127" s="89">
        <f>BKK!P127+DMK!P127</f>
        <v>0</v>
      </c>
      <c r="Q127" s="136">
        <f t="shared" ref="Q127" si="243">+O127+P127</f>
        <v>4630</v>
      </c>
      <c r="R127" s="211">
        <f>BKK!R127+DMK!R127</f>
        <v>1991</v>
      </c>
      <c r="S127" s="212">
        <f>BKK!S127+DMK!S127</f>
        <v>1831</v>
      </c>
      <c r="T127" s="134">
        <f>R127+S127</f>
        <v>3822</v>
      </c>
      <c r="U127" s="89">
        <f>BKK!U127+DMK!U127</f>
        <v>0</v>
      </c>
      <c r="V127" s="136">
        <f t="shared" ref="V127" si="244">+T127+U127</f>
        <v>3822</v>
      </c>
      <c r="W127" s="185">
        <f>IF(Q127=0,0,((V127/Q127)-1)*100)</f>
        <v>-17.451403887688986</v>
      </c>
    </row>
    <row r="128" spans="1:23" ht="14.25" thickTop="1" thickBot="1">
      <c r="A128" s="105"/>
      <c r="B128" s="176"/>
      <c r="C128" s="105"/>
      <c r="D128" s="105"/>
      <c r="E128" s="105"/>
      <c r="F128" s="105"/>
      <c r="G128" s="105"/>
      <c r="H128" s="105"/>
      <c r="I128" s="106"/>
      <c r="J128" s="105"/>
      <c r="L128" s="170" t="s">
        <v>27</v>
      </c>
      <c r="M128" s="137">
        <f>+M125+M126+M127</f>
        <v>7773</v>
      </c>
      <c r="N128" s="138">
        <f t="shared" ref="N128" si="245">+N125+N126+N127</f>
        <v>6688</v>
      </c>
      <c r="O128" s="137">
        <f t="shared" ref="O128" si="246">+O125+O126+O127</f>
        <v>14461</v>
      </c>
      <c r="P128" s="137">
        <f t="shared" ref="P128" si="247">+P125+P126+P127</f>
        <v>2</v>
      </c>
      <c r="Q128" s="137">
        <f t="shared" ref="Q128" si="248">+Q125+Q126+Q127</f>
        <v>14463</v>
      </c>
      <c r="R128" s="137">
        <f t="shared" ref="R128" si="249">+R125+R126+R127</f>
        <v>6319</v>
      </c>
      <c r="S128" s="138">
        <f t="shared" ref="S128" si="250">+S125+S126+S127</f>
        <v>5729</v>
      </c>
      <c r="T128" s="137">
        <f t="shared" ref="T128" si="251">+T125+T126+T127</f>
        <v>12048</v>
      </c>
      <c r="U128" s="137">
        <f t="shared" ref="U128" si="252">+U125+U126+U127</f>
        <v>2</v>
      </c>
      <c r="V128" s="137">
        <f>+V125+V126+V127</f>
        <v>12050</v>
      </c>
      <c r="W128" s="140">
        <f>IF(Q128=0,0,((V128/Q128)-1)*100)</f>
        <v>-16.683952153771699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22081</v>
      </c>
      <c r="N129" s="1204">
        <f t="shared" ref="N129" si="253">+N120+N124+N128</f>
        <v>20682</v>
      </c>
      <c r="O129" s="1203">
        <f t="shared" ref="O129" si="254">+O120+O124+O128</f>
        <v>42763</v>
      </c>
      <c r="P129" s="1203">
        <f t="shared" ref="P129" si="255">+P120+P124+P128</f>
        <v>7</v>
      </c>
      <c r="Q129" s="1203">
        <f t="shared" ref="Q129" si="256">+Q120+Q124+Q128</f>
        <v>42770</v>
      </c>
      <c r="R129" s="1203">
        <f t="shared" ref="R129" si="257">+R120+R124+R128</f>
        <v>18936</v>
      </c>
      <c r="S129" s="1204">
        <f t="shared" ref="S129" si="258">+S120+S124+S128</f>
        <v>17780</v>
      </c>
      <c r="T129" s="1203">
        <f t="shared" ref="T129" si="259">+T120+T124+T128</f>
        <v>36716</v>
      </c>
      <c r="U129" s="1203">
        <f t="shared" ref="U129" si="260">+U120+U124+U128</f>
        <v>7</v>
      </c>
      <c r="V129" s="1205">
        <f>+V120+V124+V128</f>
        <v>36723</v>
      </c>
      <c r="W129" s="1206">
        <f>IF(Q129=0,0,((V129/Q129)-1)*100)</f>
        <v>-14.138414776712649</v>
      </c>
    </row>
    <row r="130" spans="1:23" s="1171" customFormat="1" ht="14.25" thickTop="1" thickBot="1">
      <c r="A130" s="1191"/>
      <c r="B130" s="1227"/>
      <c r="C130" s="1191"/>
      <c r="D130" s="1191"/>
      <c r="E130" s="1191"/>
      <c r="F130" s="1191"/>
      <c r="G130" s="1191"/>
      <c r="H130" s="1191"/>
      <c r="I130" s="106"/>
      <c r="J130" s="1191"/>
      <c r="L130" s="1221" t="s">
        <v>89</v>
      </c>
      <c r="M130" s="1203">
        <f>+M116+M120+M124+M128</f>
        <v>29388</v>
      </c>
      <c r="N130" s="1204">
        <f t="shared" ref="N130:U130" si="261">+N116+N120+N124+N128</f>
        <v>27710</v>
      </c>
      <c r="O130" s="1203">
        <f t="shared" si="261"/>
        <v>57098</v>
      </c>
      <c r="P130" s="1203">
        <f t="shared" si="261"/>
        <v>16</v>
      </c>
      <c r="Q130" s="1205">
        <f t="shared" si="261"/>
        <v>57114</v>
      </c>
      <c r="R130" s="1203">
        <f t="shared" si="261"/>
        <v>25632</v>
      </c>
      <c r="S130" s="1204">
        <f t="shared" si="261"/>
        <v>24276</v>
      </c>
      <c r="T130" s="1203">
        <f t="shared" si="261"/>
        <v>49908</v>
      </c>
      <c r="U130" s="1203">
        <f t="shared" si="261"/>
        <v>9</v>
      </c>
      <c r="V130" s="1205">
        <f>+V116+V120+V124+V128</f>
        <v>49917</v>
      </c>
      <c r="W130" s="1206">
        <f>IF(Q130=0,0,((V130/Q130)-1)*100)</f>
        <v>-12.601113562348987</v>
      </c>
    </row>
    <row r="131" spans="1:23" ht="14.25" thickTop="1" thickBot="1">
      <c r="B131" s="176"/>
      <c r="C131" s="105"/>
      <c r="D131" s="105"/>
      <c r="E131" s="105"/>
      <c r="F131" s="105"/>
      <c r="G131" s="105"/>
      <c r="H131" s="105"/>
      <c r="I131" s="106"/>
      <c r="L131" s="169" t="s">
        <v>59</v>
      </c>
      <c r="W131" s="113"/>
    </row>
    <row r="132" spans="1:23" ht="13.5" thickTop="1">
      <c r="B132" s="176"/>
      <c r="C132" s="105"/>
      <c r="D132" s="105"/>
      <c r="E132" s="105"/>
      <c r="F132" s="105"/>
      <c r="G132" s="105"/>
      <c r="H132" s="105"/>
      <c r="I132" s="106"/>
      <c r="L132" s="1349" t="s">
        <v>46</v>
      </c>
      <c r="M132" s="1350"/>
      <c r="N132" s="1350"/>
      <c r="O132" s="1350"/>
      <c r="P132" s="1350"/>
      <c r="Q132" s="1350"/>
      <c r="R132" s="1350"/>
      <c r="S132" s="1350"/>
      <c r="T132" s="1350"/>
      <c r="U132" s="1350"/>
      <c r="V132" s="1350"/>
      <c r="W132" s="1351"/>
    </row>
    <row r="133" spans="1:23" ht="13.5" thickBot="1">
      <c r="B133" s="176"/>
      <c r="C133" s="105"/>
      <c r="D133" s="105"/>
      <c r="E133" s="105"/>
      <c r="F133" s="105"/>
      <c r="G133" s="105"/>
      <c r="H133" s="105"/>
      <c r="I133" s="106"/>
      <c r="L133" s="1352" t="s">
        <v>47</v>
      </c>
      <c r="M133" s="1353"/>
      <c r="N133" s="1353"/>
      <c r="O133" s="1353"/>
      <c r="P133" s="1353"/>
      <c r="Q133" s="1353"/>
      <c r="R133" s="1353"/>
      <c r="S133" s="1353"/>
      <c r="T133" s="1353"/>
      <c r="U133" s="1353"/>
      <c r="V133" s="1353"/>
      <c r="W133" s="1354"/>
    </row>
    <row r="134" spans="1:23" ht="14.25" thickTop="1" thickBot="1">
      <c r="B134" s="176"/>
      <c r="C134" s="105"/>
      <c r="D134" s="105"/>
      <c r="E134" s="105"/>
      <c r="F134" s="105"/>
      <c r="G134" s="105"/>
      <c r="H134" s="105"/>
      <c r="I134" s="106"/>
      <c r="W134" s="104" t="s">
        <v>40</v>
      </c>
    </row>
    <row r="135" spans="1:23" ht="14.25" thickTop="1" thickBot="1">
      <c r="L135" s="187"/>
      <c r="M135" s="1361" t="s">
        <v>90</v>
      </c>
      <c r="N135" s="1362"/>
      <c r="O135" s="1362"/>
      <c r="P135" s="1362"/>
      <c r="Q135" s="1363"/>
      <c r="R135" s="1361" t="s">
        <v>91</v>
      </c>
      <c r="S135" s="1362"/>
      <c r="T135" s="1362"/>
      <c r="U135" s="1362"/>
      <c r="V135" s="1363"/>
      <c r="W135" s="188" t="s">
        <v>4</v>
      </c>
    </row>
    <row r="136" spans="1:23" ht="13.5" thickTop="1">
      <c r="B136" s="176"/>
      <c r="C136" s="105"/>
      <c r="D136" s="105"/>
      <c r="E136" s="105"/>
      <c r="F136" s="105"/>
      <c r="G136" s="105"/>
      <c r="H136" s="105"/>
      <c r="I136" s="106"/>
      <c r="L136" s="189" t="s">
        <v>5</v>
      </c>
      <c r="M136" s="190"/>
      <c r="N136" s="193"/>
      <c r="O136" s="144"/>
      <c r="P136" s="194"/>
      <c r="Q136" s="145"/>
      <c r="R136" s="190"/>
      <c r="S136" s="193"/>
      <c r="T136" s="144"/>
      <c r="U136" s="194"/>
      <c r="V136" s="145"/>
      <c r="W136" s="192" t="s">
        <v>6</v>
      </c>
    </row>
    <row r="137" spans="1:23" ht="13.5" thickBot="1">
      <c r="B137" s="176"/>
      <c r="C137" s="105"/>
      <c r="D137" s="105"/>
      <c r="E137" s="105"/>
      <c r="F137" s="105"/>
      <c r="G137" s="105"/>
      <c r="H137" s="105"/>
      <c r="I137" s="106"/>
      <c r="L137" s="195"/>
      <c r="M137" s="199" t="s">
        <v>41</v>
      </c>
      <c r="N137" s="200" t="s">
        <v>42</v>
      </c>
      <c r="O137" s="146" t="s">
        <v>43</v>
      </c>
      <c r="P137" s="201" t="s">
        <v>13</v>
      </c>
      <c r="Q137" s="1151" t="s">
        <v>9</v>
      </c>
      <c r="R137" s="199" t="s">
        <v>41</v>
      </c>
      <c r="S137" s="200" t="s">
        <v>42</v>
      </c>
      <c r="T137" s="146" t="s">
        <v>43</v>
      </c>
      <c r="U137" s="201" t="s">
        <v>13</v>
      </c>
      <c r="V137" s="183" t="s">
        <v>9</v>
      </c>
      <c r="W137" s="198"/>
    </row>
    <row r="138" spans="1:23" ht="4.5" customHeight="1" thickTop="1">
      <c r="B138" s="176"/>
      <c r="C138" s="105"/>
      <c r="D138" s="105"/>
      <c r="E138" s="105"/>
      <c r="F138" s="105"/>
      <c r="G138" s="105"/>
      <c r="H138" s="105"/>
      <c r="I138" s="106"/>
      <c r="L138" s="189"/>
      <c r="M138" s="205"/>
      <c r="N138" s="206"/>
      <c r="O138" s="132"/>
      <c r="P138" s="207"/>
      <c r="Q138" s="135"/>
      <c r="R138" s="205"/>
      <c r="S138" s="206"/>
      <c r="T138" s="132"/>
      <c r="U138" s="207"/>
      <c r="V138" s="135"/>
      <c r="W138" s="208"/>
    </row>
    <row r="139" spans="1:23">
      <c r="B139" s="176"/>
      <c r="C139" s="105"/>
      <c r="D139" s="105"/>
      <c r="E139" s="105"/>
      <c r="F139" s="105"/>
      <c r="G139" s="105"/>
      <c r="H139" s="105"/>
      <c r="I139" s="106"/>
      <c r="L139" s="189" t="s">
        <v>14</v>
      </c>
      <c r="M139" s="211">
        <f t="shared" ref="M139:N141" si="262">+M87+M113</f>
        <v>55936</v>
      </c>
      <c r="N139" s="212">
        <f t="shared" si="262"/>
        <v>69538</v>
      </c>
      <c r="O139" s="133">
        <f>+M139+N139</f>
        <v>125474</v>
      </c>
      <c r="P139" s="89">
        <f>+P87+P113</f>
        <v>4116</v>
      </c>
      <c r="Q139" s="136">
        <f>+O139+P139</f>
        <v>129590</v>
      </c>
      <c r="R139" s="211">
        <f t="shared" ref="R139:S141" si="263">+R87+R113</f>
        <v>57790</v>
      </c>
      <c r="S139" s="212">
        <f t="shared" si="263"/>
        <v>71311</v>
      </c>
      <c r="T139" s="133">
        <f>+R139+S139</f>
        <v>129101</v>
      </c>
      <c r="U139" s="89">
        <f>+U87+U113</f>
        <v>3707</v>
      </c>
      <c r="V139" s="136">
        <f>+T139+U139</f>
        <v>132808</v>
      </c>
      <c r="W139" s="185">
        <f t="shared" ref="W139:W143" si="264">IF(Q139=0,0,((V139/Q139)-1)*100)</f>
        <v>2.4832162975538141</v>
      </c>
    </row>
    <row r="140" spans="1:23">
      <c r="B140" s="176"/>
      <c r="C140" s="105"/>
      <c r="D140" s="105"/>
      <c r="E140" s="105"/>
      <c r="F140" s="105"/>
      <c r="G140" s="105"/>
      <c r="H140" s="105"/>
      <c r="I140" s="106"/>
      <c r="L140" s="189" t="s">
        <v>15</v>
      </c>
      <c r="M140" s="211">
        <f t="shared" si="262"/>
        <v>55929</v>
      </c>
      <c r="N140" s="212">
        <f t="shared" si="262"/>
        <v>69384</v>
      </c>
      <c r="O140" s="133">
        <f t="shared" ref="O140:O141" si="265">+M140+N140</f>
        <v>125313</v>
      </c>
      <c r="P140" s="89">
        <f>+P88+P114</f>
        <v>4449</v>
      </c>
      <c r="Q140" s="136">
        <f t="shared" ref="Q140:Q141" si="266">+O140+P140</f>
        <v>129762</v>
      </c>
      <c r="R140" s="211">
        <f t="shared" si="263"/>
        <v>61020</v>
      </c>
      <c r="S140" s="212">
        <f t="shared" si="263"/>
        <v>73505</v>
      </c>
      <c r="T140" s="133">
        <f t="shared" ref="T140:T141" si="267">+R140+S140</f>
        <v>134525</v>
      </c>
      <c r="U140" s="89">
        <f>+U88+U114</f>
        <v>3931</v>
      </c>
      <c r="V140" s="136">
        <f t="shared" ref="V140:V141" si="268">+T140+U140</f>
        <v>138456</v>
      </c>
      <c r="W140" s="185">
        <f t="shared" si="264"/>
        <v>6.6999583853516453</v>
      </c>
    </row>
    <row r="141" spans="1:23" ht="13.5" thickBot="1">
      <c r="B141" s="176"/>
      <c r="C141" s="105"/>
      <c r="D141" s="105"/>
      <c r="E141" s="105"/>
      <c r="F141" s="105"/>
      <c r="G141" s="105"/>
      <c r="H141" s="105"/>
      <c r="I141" s="106"/>
      <c r="L141" s="195" t="s">
        <v>16</v>
      </c>
      <c r="M141" s="211">
        <f t="shared" si="262"/>
        <v>56445</v>
      </c>
      <c r="N141" s="212">
        <f t="shared" si="262"/>
        <v>68899</v>
      </c>
      <c r="O141" s="133">
        <f t="shared" si="265"/>
        <v>125344</v>
      </c>
      <c r="P141" s="89">
        <f>+P89+P115</f>
        <v>4142</v>
      </c>
      <c r="Q141" s="136">
        <f t="shared" si="266"/>
        <v>129486</v>
      </c>
      <c r="R141" s="211">
        <f t="shared" si="263"/>
        <v>60221</v>
      </c>
      <c r="S141" s="212">
        <f t="shared" si="263"/>
        <v>72154</v>
      </c>
      <c r="T141" s="133">
        <f t="shared" si="267"/>
        <v>132375</v>
      </c>
      <c r="U141" s="89">
        <f>+U89+U115</f>
        <v>3907</v>
      </c>
      <c r="V141" s="136">
        <f t="shared" si="268"/>
        <v>136282</v>
      </c>
      <c r="W141" s="185">
        <f t="shared" si="264"/>
        <v>5.2484438472112815</v>
      </c>
    </row>
    <row r="142" spans="1:23" ht="14.25" thickTop="1" thickBot="1">
      <c r="B142" s="176"/>
      <c r="C142" s="105"/>
      <c r="D142" s="105"/>
      <c r="E142" s="105"/>
      <c r="F142" s="105"/>
      <c r="G142" s="105"/>
      <c r="H142" s="105"/>
      <c r="I142" s="106"/>
      <c r="L142" s="170" t="s">
        <v>17</v>
      </c>
      <c r="M142" s="137">
        <f t="shared" ref="M142:Q142" si="269">+M139+M140+M141</f>
        <v>168310</v>
      </c>
      <c r="N142" s="138">
        <f t="shared" si="269"/>
        <v>207821</v>
      </c>
      <c r="O142" s="137">
        <f t="shared" si="269"/>
        <v>376131</v>
      </c>
      <c r="P142" s="137">
        <f t="shared" si="269"/>
        <v>12707</v>
      </c>
      <c r="Q142" s="139">
        <f t="shared" si="269"/>
        <v>388838</v>
      </c>
      <c r="R142" s="137">
        <f t="shared" ref="R142:V142" si="270">+R139+R140+R141</f>
        <v>179031</v>
      </c>
      <c r="S142" s="138">
        <f t="shared" si="270"/>
        <v>216970</v>
      </c>
      <c r="T142" s="137">
        <f t="shared" si="270"/>
        <v>396001</v>
      </c>
      <c r="U142" s="137">
        <f t="shared" si="270"/>
        <v>11545</v>
      </c>
      <c r="V142" s="139">
        <f t="shared" si="270"/>
        <v>407546</v>
      </c>
      <c r="W142" s="140">
        <f t="shared" si="264"/>
        <v>4.8112581589248027</v>
      </c>
    </row>
    <row r="143" spans="1:23" ht="13.5" thickTop="1">
      <c r="B143" s="176"/>
      <c r="C143" s="105"/>
      <c r="D143" s="105"/>
      <c r="E143" s="105"/>
      <c r="F143" s="105"/>
      <c r="G143" s="105"/>
      <c r="H143" s="105"/>
      <c r="I143" s="106"/>
      <c r="L143" s="189" t="s">
        <v>18</v>
      </c>
      <c r="M143" s="211">
        <f t="shared" ref="M143:N145" si="271">+M91+M117</f>
        <v>53061</v>
      </c>
      <c r="N143" s="212">
        <f t="shared" si="271"/>
        <v>61226</v>
      </c>
      <c r="O143" s="133">
        <f t="shared" ref="O143" si="272">+M143+N143</f>
        <v>114287</v>
      </c>
      <c r="P143" s="89">
        <f>+P91+P117</f>
        <v>3777</v>
      </c>
      <c r="Q143" s="136">
        <f t="shared" ref="Q143" si="273">+O143+P143</f>
        <v>118064</v>
      </c>
      <c r="R143" s="211">
        <f t="shared" ref="R143:S145" si="274">+R91+R117</f>
        <v>55892</v>
      </c>
      <c r="S143" s="212">
        <f t="shared" si="274"/>
        <v>65061</v>
      </c>
      <c r="T143" s="133">
        <f t="shared" ref="T143" si="275">+R143+S143</f>
        <v>120953</v>
      </c>
      <c r="U143" s="89">
        <f>+U91+U117</f>
        <v>3702</v>
      </c>
      <c r="V143" s="136">
        <f t="shared" ref="V143" si="276">+T143+U143</f>
        <v>124655</v>
      </c>
      <c r="W143" s="185">
        <f t="shared" si="264"/>
        <v>5.5825653882639825</v>
      </c>
    </row>
    <row r="144" spans="1:23">
      <c r="B144" s="176"/>
      <c r="C144" s="105"/>
      <c r="D144" s="105"/>
      <c r="E144" s="105"/>
      <c r="F144" s="105"/>
      <c r="G144" s="105"/>
      <c r="H144" s="105"/>
      <c r="I144" s="106"/>
      <c r="L144" s="189" t="s">
        <v>19</v>
      </c>
      <c r="M144" s="211">
        <f t="shared" si="271"/>
        <v>48900</v>
      </c>
      <c r="N144" s="212">
        <f t="shared" si="271"/>
        <v>61180</v>
      </c>
      <c r="O144" s="133">
        <f>+M144+N144</f>
        <v>110080</v>
      </c>
      <c r="P144" s="89">
        <f>+P92+P118</f>
        <v>3273</v>
      </c>
      <c r="Q144" s="136">
        <f>+O144+P144</f>
        <v>113353</v>
      </c>
      <c r="R144" s="211">
        <f t="shared" si="274"/>
        <v>53788</v>
      </c>
      <c r="S144" s="212">
        <f t="shared" si="274"/>
        <v>64656</v>
      </c>
      <c r="T144" s="133">
        <f>+R144+S144</f>
        <v>118444</v>
      </c>
      <c r="U144" s="89">
        <f>+U92+U118</f>
        <v>3101</v>
      </c>
      <c r="V144" s="136">
        <f>+T144+U144</f>
        <v>121545</v>
      </c>
      <c r="W144" s="185">
        <f>IF(Q144=0,0,((V144/Q144)-1)*100)</f>
        <v>7.2269812003211253</v>
      </c>
    </row>
    <row r="145" spans="1:23" s="1171" customFormat="1" ht="13.5" thickBot="1">
      <c r="B145" s="1227"/>
      <c r="C145" s="1191"/>
      <c r="D145" s="1191"/>
      <c r="E145" s="1191"/>
      <c r="F145" s="1191"/>
      <c r="G145" s="1191"/>
      <c r="H145" s="1191"/>
      <c r="I145" s="106"/>
      <c r="L145" s="1231" t="s">
        <v>20</v>
      </c>
      <c r="M145" s="211">
        <f t="shared" si="271"/>
        <v>60328</v>
      </c>
      <c r="N145" s="212">
        <f t="shared" si="271"/>
        <v>72950</v>
      </c>
      <c r="O145" s="133">
        <f>+M145+N145</f>
        <v>133278</v>
      </c>
      <c r="P145" s="89">
        <f>+P93+P119</f>
        <v>4187</v>
      </c>
      <c r="Q145" s="136">
        <f>+O145+P145</f>
        <v>137465</v>
      </c>
      <c r="R145" s="211">
        <f t="shared" si="274"/>
        <v>64689</v>
      </c>
      <c r="S145" s="212">
        <f t="shared" si="274"/>
        <v>75753</v>
      </c>
      <c r="T145" s="133">
        <f>+R145+S145</f>
        <v>140442</v>
      </c>
      <c r="U145" s="89">
        <f>+U93+U119</f>
        <v>3886</v>
      </c>
      <c r="V145" s="136">
        <f>+T145+U145</f>
        <v>144328</v>
      </c>
      <c r="W145" s="185">
        <f>IF(Q145=0,0,((V145/Q145)-1)*100)</f>
        <v>4.992543556541662</v>
      </c>
    </row>
    <row r="146" spans="1:23" s="1171" customFormat="1" ht="14.25" thickTop="1" thickBot="1">
      <c r="A146" s="1191"/>
      <c r="B146" s="1227"/>
      <c r="C146" s="1191"/>
      <c r="D146" s="1191"/>
      <c r="E146" s="1191"/>
      <c r="F146" s="1191"/>
      <c r="G146" s="1191"/>
      <c r="H146" s="1191"/>
      <c r="I146" s="106"/>
      <c r="J146" s="1191"/>
      <c r="L146" s="1221" t="s">
        <v>87</v>
      </c>
      <c r="M146" s="1203">
        <f>+M143+M144+M145</f>
        <v>162289</v>
      </c>
      <c r="N146" s="1204">
        <f t="shared" ref="N146" si="277">+N143+N144+N145</f>
        <v>195356</v>
      </c>
      <c r="O146" s="1203">
        <f t="shared" ref="O146" si="278">+O143+O144+O145</f>
        <v>357645</v>
      </c>
      <c r="P146" s="1203">
        <f t="shared" ref="P146" si="279">+P143+P144+P145</f>
        <v>11237</v>
      </c>
      <c r="Q146" s="1205">
        <f t="shared" ref="Q146" si="280">+Q143+Q144+Q145</f>
        <v>368882</v>
      </c>
      <c r="R146" s="1203">
        <f t="shared" ref="R146" si="281">+R143+R144+R145</f>
        <v>174369</v>
      </c>
      <c r="S146" s="1204">
        <f t="shared" ref="S146" si="282">+S143+S144+S145</f>
        <v>205470</v>
      </c>
      <c r="T146" s="1203">
        <f t="shared" ref="T146" si="283">+T143+T144+T145</f>
        <v>379839</v>
      </c>
      <c r="U146" s="1203">
        <f t="shared" ref="U146" si="284">+U143+U144+U145</f>
        <v>10689</v>
      </c>
      <c r="V146" s="1205">
        <f t="shared" ref="V146" si="285">+V143+V144+V145</f>
        <v>390528</v>
      </c>
      <c r="W146" s="1206">
        <f t="shared" ref="W146" si="286">IF(Q146=0,0,((V146/Q146)-1)*100)</f>
        <v>5.8680011494190554</v>
      </c>
    </row>
    <row r="147" spans="1:23" ht="13.5" thickTop="1">
      <c r="B147" s="176"/>
      <c r="C147" s="105"/>
      <c r="D147" s="105"/>
      <c r="E147" s="105"/>
      <c r="F147" s="105"/>
      <c r="G147" s="105"/>
      <c r="H147" s="105"/>
      <c r="I147" s="106"/>
      <c r="L147" s="189" t="s">
        <v>21</v>
      </c>
      <c r="M147" s="211">
        <f t="shared" ref="M147:N149" si="287">+M95+M121</f>
        <v>51368</v>
      </c>
      <c r="N147" s="212">
        <f t="shared" si="287"/>
        <v>67083</v>
      </c>
      <c r="O147" s="133">
        <f t="shared" ref="O147" si="288">+M147+N147</f>
        <v>118451</v>
      </c>
      <c r="P147" s="89">
        <f>+P95+P121</f>
        <v>3605</v>
      </c>
      <c r="Q147" s="136">
        <f t="shared" ref="Q147" si="289">+O147+P147</f>
        <v>122056</v>
      </c>
      <c r="R147" s="211">
        <f t="shared" ref="R147:S149" si="290">+R95+R121</f>
        <v>58491</v>
      </c>
      <c r="S147" s="212">
        <f t="shared" si="290"/>
        <v>70661</v>
      </c>
      <c r="T147" s="133">
        <f t="shared" ref="T147" si="291">+R147+S147</f>
        <v>129152</v>
      </c>
      <c r="U147" s="89">
        <f>+U95+U121</f>
        <v>3423</v>
      </c>
      <c r="V147" s="136">
        <f t="shared" ref="V147" si="292">+T147+U147</f>
        <v>132575</v>
      </c>
      <c r="W147" s="185">
        <f>IF(Q147=0,0,((V147/Q147)-1)*100)</f>
        <v>8.6181752638133204</v>
      </c>
    </row>
    <row r="148" spans="1:23">
      <c r="B148" s="176"/>
      <c r="C148" s="105"/>
      <c r="D148" s="105"/>
      <c r="E148" s="105"/>
      <c r="F148" s="105"/>
      <c r="G148" s="105"/>
      <c r="H148" s="105"/>
      <c r="I148" s="106"/>
      <c r="L148" s="189" t="s">
        <v>88</v>
      </c>
      <c r="M148" s="211">
        <f t="shared" si="287"/>
        <v>52256</v>
      </c>
      <c r="N148" s="212">
        <f t="shared" si="287"/>
        <v>69976</v>
      </c>
      <c r="O148" s="133">
        <f>+M148+N148</f>
        <v>122232</v>
      </c>
      <c r="P148" s="89">
        <f>+P96+P122</f>
        <v>3515</v>
      </c>
      <c r="Q148" s="136">
        <f>+O148+P148</f>
        <v>125747</v>
      </c>
      <c r="R148" s="211">
        <f t="shared" si="290"/>
        <v>56793</v>
      </c>
      <c r="S148" s="212">
        <f t="shared" si="290"/>
        <v>77076</v>
      </c>
      <c r="T148" s="133">
        <f>+R148+S148</f>
        <v>133869</v>
      </c>
      <c r="U148" s="89">
        <f>+U96+U122</f>
        <v>3548</v>
      </c>
      <c r="V148" s="136">
        <f>+T148+U148</f>
        <v>137417</v>
      </c>
      <c r="W148" s="185">
        <f>IF(Q148=0,0,((V148/Q148)-1)*100)</f>
        <v>9.2805394959720733</v>
      </c>
    </row>
    <row r="149" spans="1:23" ht="13.5" thickBot="1">
      <c r="B149" s="176"/>
      <c r="C149" s="105"/>
      <c r="D149" s="105"/>
      <c r="E149" s="105"/>
      <c r="F149" s="105"/>
      <c r="G149" s="105"/>
      <c r="H149" s="105"/>
      <c r="I149" s="106"/>
      <c r="L149" s="189" t="s">
        <v>22</v>
      </c>
      <c r="M149" s="211">
        <f t="shared" si="287"/>
        <v>52466</v>
      </c>
      <c r="N149" s="212">
        <f t="shared" si="287"/>
        <v>66981</v>
      </c>
      <c r="O149" s="134">
        <f>+M149+N149</f>
        <v>119447</v>
      </c>
      <c r="P149" s="218">
        <f>+P97+P123</f>
        <v>3382</v>
      </c>
      <c r="Q149" s="136">
        <f>+O149+P149</f>
        <v>122829</v>
      </c>
      <c r="R149" s="211">
        <f t="shared" si="290"/>
        <v>54634</v>
      </c>
      <c r="S149" s="212">
        <f t="shared" si="290"/>
        <v>74406</v>
      </c>
      <c r="T149" s="134">
        <f>+R149+S149</f>
        <v>129040</v>
      </c>
      <c r="U149" s="218">
        <f>+U97+U123</f>
        <v>3311</v>
      </c>
      <c r="V149" s="136">
        <f>+T149+U149</f>
        <v>132351</v>
      </c>
      <c r="W149" s="185">
        <f>IF(Q149=0,0,((V149/Q149)-1)*100)</f>
        <v>7.7522409203038434</v>
      </c>
    </row>
    <row r="150" spans="1:23" s="1171" customFormat="1" ht="14.25" thickTop="1" thickBot="1">
      <c r="A150" s="1191"/>
      <c r="B150" s="1227"/>
      <c r="C150" s="1191"/>
      <c r="D150" s="1191"/>
      <c r="E150" s="1191"/>
      <c r="F150" s="1191"/>
      <c r="G150" s="1191"/>
      <c r="H150" s="1191"/>
      <c r="I150" s="106"/>
      <c r="J150" s="1191"/>
      <c r="L150" s="1222" t="s">
        <v>60</v>
      </c>
      <c r="M150" s="141">
        <f>+M147+M148+M149</f>
        <v>156090</v>
      </c>
      <c r="N150" s="141">
        <f t="shared" ref="N150" si="293">+N147+N148+N149</f>
        <v>204040</v>
      </c>
      <c r="O150" s="142">
        <f t="shared" ref="O150" si="294">+O147+O148+O149</f>
        <v>360130</v>
      </c>
      <c r="P150" s="142">
        <f t="shared" ref="P150" si="295">+P147+P148+P149</f>
        <v>10502</v>
      </c>
      <c r="Q150" s="142">
        <f t="shared" ref="Q150" si="296">+Q147+Q148+Q149</f>
        <v>370632</v>
      </c>
      <c r="R150" s="141">
        <f t="shared" ref="R150" si="297">+R147+R148+R149</f>
        <v>169918</v>
      </c>
      <c r="S150" s="141">
        <f t="shared" ref="S150" si="298">+S147+S148+S149</f>
        <v>222143</v>
      </c>
      <c r="T150" s="142">
        <f t="shared" ref="T150" si="299">+T147+T148+T149</f>
        <v>392061</v>
      </c>
      <c r="U150" s="142">
        <f t="shared" ref="U150" si="300">+U147+U148+U149</f>
        <v>10282</v>
      </c>
      <c r="V150" s="142">
        <f t="shared" ref="V150" si="301">+V147+V148+V149</f>
        <v>402343</v>
      </c>
      <c r="W150" s="143">
        <f>IF(Q150=0,0,((V150/Q150)-1)*100)</f>
        <v>8.5559260938073312</v>
      </c>
    </row>
    <row r="151" spans="1:23" ht="13.5" thickTop="1">
      <c r="A151" s="105"/>
      <c r="B151" s="176"/>
      <c r="C151" s="105"/>
      <c r="D151" s="105"/>
      <c r="E151" s="105"/>
      <c r="F151" s="105"/>
      <c r="G151" s="105"/>
      <c r="H151" s="105"/>
      <c r="I151" s="106"/>
      <c r="J151" s="105"/>
      <c r="L151" s="189" t="s">
        <v>24</v>
      </c>
      <c r="M151" s="211">
        <f t="shared" ref="M151:N153" si="302">+M99+M125</f>
        <v>57243</v>
      </c>
      <c r="N151" s="212">
        <f t="shared" si="302"/>
        <v>66211</v>
      </c>
      <c r="O151" s="134">
        <f>+M151+N151</f>
        <v>123454</v>
      </c>
      <c r="P151" s="219">
        <f>+P99+P125</f>
        <v>3735</v>
      </c>
      <c r="Q151" s="136">
        <f>+O151+P151</f>
        <v>127189</v>
      </c>
      <c r="R151" s="211">
        <f t="shared" ref="R151:S153" si="303">+R99+R125</f>
        <v>57077</v>
      </c>
      <c r="S151" s="212">
        <f t="shared" si="303"/>
        <v>70985</v>
      </c>
      <c r="T151" s="134">
        <f>+R151+S151</f>
        <v>128062</v>
      </c>
      <c r="U151" s="219">
        <f>+U99+U125</f>
        <v>3518</v>
      </c>
      <c r="V151" s="136">
        <f>+T151+U151</f>
        <v>131580</v>
      </c>
      <c r="W151" s="185">
        <f>IF(Q151=0,0,((V151/Q151)-1)*100)</f>
        <v>3.4523425767951643</v>
      </c>
    </row>
    <row r="152" spans="1:23">
      <c r="A152" s="105"/>
      <c r="B152" s="107"/>
      <c r="C152" s="114"/>
      <c r="D152" s="114"/>
      <c r="E152" s="115"/>
      <c r="F152" s="114"/>
      <c r="G152" s="114"/>
      <c r="H152" s="115"/>
      <c r="I152" s="116"/>
      <c r="J152" s="105"/>
      <c r="L152" s="189" t="s">
        <v>25</v>
      </c>
      <c r="M152" s="211">
        <f t="shared" si="302"/>
        <v>58255</v>
      </c>
      <c r="N152" s="212">
        <f t="shared" si="302"/>
        <v>70632</v>
      </c>
      <c r="O152" s="134">
        <f>+M152+N152</f>
        <v>128887</v>
      </c>
      <c r="P152" s="89">
        <f>+P100+P126</f>
        <v>3944</v>
      </c>
      <c r="Q152" s="136">
        <f>+O152+P152</f>
        <v>132831</v>
      </c>
      <c r="R152" s="211">
        <f t="shared" si="303"/>
        <v>56869</v>
      </c>
      <c r="S152" s="212">
        <f t="shared" si="303"/>
        <v>71184</v>
      </c>
      <c r="T152" s="134">
        <f>+R152+S152</f>
        <v>128053</v>
      </c>
      <c r="U152" s="89">
        <f>+U100+U126</f>
        <v>3556</v>
      </c>
      <c r="V152" s="136">
        <f>+T152+U152</f>
        <v>131609</v>
      </c>
      <c r="W152" s="185">
        <f t="shared" ref="W152" si="304">IF(Q152=0,0,((V152/Q152)-1)*100)</f>
        <v>-0.91996597179875295</v>
      </c>
    </row>
    <row r="153" spans="1:23" s="108" customFormat="1" ht="12.75" customHeight="1" thickBot="1">
      <c r="B153" s="178"/>
      <c r="C153" s="111"/>
      <c r="D153" s="111"/>
      <c r="E153" s="111"/>
      <c r="F153" s="111"/>
      <c r="G153" s="111"/>
      <c r="H153" s="111"/>
      <c r="I153" s="112"/>
      <c r="L153" s="189" t="s">
        <v>26</v>
      </c>
      <c r="M153" s="211">
        <f t="shared" si="302"/>
        <v>60060</v>
      </c>
      <c r="N153" s="212">
        <f t="shared" si="302"/>
        <v>71421</v>
      </c>
      <c r="O153" s="134">
        <f t="shared" ref="O153" si="305">+M153+N153</f>
        <v>131481</v>
      </c>
      <c r="P153" s="89">
        <f>+P101+P127</f>
        <v>3706</v>
      </c>
      <c r="Q153" s="136">
        <f t="shared" ref="Q153" si="306">+O153+P153</f>
        <v>135187</v>
      </c>
      <c r="R153" s="211">
        <f t="shared" si="303"/>
        <v>59113</v>
      </c>
      <c r="S153" s="212">
        <f t="shared" si="303"/>
        <v>72794</v>
      </c>
      <c r="T153" s="134">
        <f t="shared" ref="T153" si="307">+R153+S153</f>
        <v>131907</v>
      </c>
      <c r="U153" s="89">
        <f>+U101+U127</f>
        <v>3642</v>
      </c>
      <c r="V153" s="136">
        <f t="shared" ref="V153" si="308">+T153+U153</f>
        <v>135549</v>
      </c>
      <c r="W153" s="185">
        <f>IF(Q153=0,0,((V153/Q153)-1)*100)</f>
        <v>0.26777722710022989</v>
      </c>
    </row>
    <row r="154" spans="1:23" ht="14.25" thickTop="1" thickBot="1">
      <c r="A154" s="105"/>
      <c r="B154" s="176"/>
      <c r="C154" s="105"/>
      <c r="D154" s="105"/>
      <c r="E154" s="105"/>
      <c r="F154" s="105"/>
      <c r="G154" s="105"/>
      <c r="H154" s="105"/>
      <c r="I154" s="106"/>
      <c r="J154" s="105"/>
      <c r="L154" s="170" t="s">
        <v>27</v>
      </c>
      <c r="M154" s="137">
        <f>+M151+M152+M153</f>
        <v>175558</v>
      </c>
      <c r="N154" s="138">
        <f t="shared" ref="N154" si="309">+N151+N152+N153</f>
        <v>208264</v>
      </c>
      <c r="O154" s="137">
        <f t="shared" ref="O154" si="310">+O151+O152+O153</f>
        <v>383822</v>
      </c>
      <c r="P154" s="137">
        <f t="shared" ref="P154" si="311">+P151+P152+P153</f>
        <v>11385</v>
      </c>
      <c r="Q154" s="137">
        <f t="shared" ref="Q154" si="312">+Q151+Q152+Q153</f>
        <v>395207</v>
      </c>
      <c r="R154" s="137">
        <f t="shared" ref="R154" si="313">+R151+R152+R153</f>
        <v>173059</v>
      </c>
      <c r="S154" s="138">
        <f t="shared" ref="S154" si="314">+S151+S152+S153</f>
        <v>214963</v>
      </c>
      <c r="T154" s="137">
        <f t="shared" ref="T154" si="315">+T151+T152+T153</f>
        <v>388022</v>
      </c>
      <c r="U154" s="137">
        <f t="shared" ref="U154" si="316">+U151+U152+U153</f>
        <v>10716</v>
      </c>
      <c r="V154" s="137">
        <f>+V151+V152+V153</f>
        <v>398738</v>
      </c>
      <c r="W154" s="140">
        <f>IF(Q154=0,0,((V154/Q154)-1)*100)</f>
        <v>0.89345583453734889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493937</v>
      </c>
      <c r="N155" s="1204">
        <f t="shared" ref="N155" si="317">+N146+N150+N154</f>
        <v>607660</v>
      </c>
      <c r="O155" s="1203">
        <f t="shared" ref="O155" si="318">+O146+O150+O154</f>
        <v>1101597</v>
      </c>
      <c r="P155" s="1203">
        <f t="shared" ref="P155" si="319">+P146+P150+P154</f>
        <v>33124</v>
      </c>
      <c r="Q155" s="1203">
        <f t="shared" ref="Q155" si="320">+Q146+Q150+Q154</f>
        <v>1134721</v>
      </c>
      <c r="R155" s="1203">
        <f t="shared" ref="R155" si="321">+R146+R150+R154</f>
        <v>517346</v>
      </c>
      <c r="S155" s="1204">
        <f t="shared" ref="S155" si="322">+S146+S150+S154</f>
        <v>642576</v>
      </c>
      <c r="T155" s="1203">
        <f t="shared" ref="T155" si="323">+T146+T150+T154</f>
        <v>1159922</v>
      </c>
      <c r="U155" s="1203">
        <f t="shared" ref="U155" si="324">+U146+U150+U154</f>
        <v>31687</v>
      </c>
      <c r="V155" s="1205">
        <f>+V146+V150+V154</f>
        <v>1191609</v>
      </c>
      <c r="W155" s="1206">
        <f>IF(Q155=0,0,((V155/Q155)-1)*100)</f>
        <v>5.0133909568960133</v>
      </c>
    </row>
    <row r="156" spans="1:23" s="1171" customFormat="1" ht="14.25" thickTop="1" thickBot="1">
      <c r="A156" s="1191"/>
      <c r="B156" s="1227"/>
      <c r="C156" s="1191"/>
      <c r="D156" s="1191"/>
      <c r="E156" s="1191"/>
      <c r="F156" s="1191"/>
      <c r="G156" s="1191"/>
      <c r="H156" s="1191"/>
      <c r="I156" s="106"/>
      <c r="J156" s="1191"/>
      <c r="L156" s="1221" t="s">
        <v>89</v>
      </c>
      <c r="M156" s="1203">
        <f>+M142+M146+M150+M154</f>
        <v>662247</v>
      </c>
      <c r="N156" s="1204">
        <f t="shared" ref="N156:U156" si="325">+N142+N146+N150+N154</f>
        <v>815481</v>
      </c>
      <c r="O156" s="1203">
        <f t="shared" si="325"/>
        <v>1477728</v>
      </c>
      <c r="P156" s="1203">
        <f t="shared" si="325"/>
        <v>45831</v>
      </c>
      <c r="Q156" s="1205">
        <f t="shared" si="325"/>
        <v>1523559</v>
      </c>
      <c r="R156" s="1203">
        <f t="shared" si="325"/>
        <v>696377</v>
      </c>
      <c r="S156" s="1204">
        <f t="shared" si="325"/>
        <v>859546</v>
      </c>
      <c r="T156" s="1203">
        <f t="shared" si="325"/>
        <v>1555923</v>
      </c>
      <c r="U156" s="1203">
        <f t="shared" si="325"/>
        <v>43232</v>
      </c>
      <c r="V156" s="1205">
        <f>+V142+V146+V150+V154</f>
        <v>1599155</v>
      </c>
      <c r="W156" s="1206">
        <f>IF(Q156=0,0,((V156/Q156)-1)*100)</f>
        <v>4.9618032514658017</v>
      </c>
    </row>
    <row r="157" spans="1:23" ht="14.25" thickTop="1" thickBot="1">
      <c r="B157" s="176"/>
      <c r="C157" s="105"/>
      <c r="D157" s="105"/>
      <c r="E157" s="105"/>
      <c r="F157" s="105"/>
      <c r="G157" s="105"/>
      <c r="H157" s="105"/>
      <c r="I157" s="106"/>
      <c r="L157" s="169" t="s">
        <v>59</v>
      </c>
    </row>
    <row r="158" spans="1:23" ht="13.5" thickTop="1">
      <c r="B158" s="176"/>
      <c r="C158" s="105"/>
      <c r="D158" s="105"/>
      <c r="E158" s="105"/>
      <c r="F158" s="105"/>
      <c r="G158" s="105"/>
      <c r="H158" s="105"/>
      <c r="I158" s="106"/>
      <c r="L158" s="1355" t="s">
        <v>48</v>
      </c>
      <c r="M158" s="1356"/>
      <c r="N158" s="1356"/>
      <c r="O158" s="1356"/>
      <c r="P158" s="1356"/>
      <c r="Q158" s="1356"/>
      <c r="R158" s="1356"/>
      <c r="S158" s="1356"/>
      <c r="T158" s="1356"/>
      <c r="U158" s="1356"/>
      <c r="V158" s="1356"/>
      <c r="W158" s="1357"/>
    </row>
    <row r="159" spans="1:23" ht="13.5" thickBot="1">
      <c r="B159" s="176"/>
      <c r="C159" s="105"/>
      <c r="D159" s="105"/>
      <c r="E159" s="105"/>
      <c r="F159" s="105"/>
      <c r="G159" s="105"/>
      <c r="H159" s="105"/>
      <c r="I159" s="106"/>
      <c r="L159" s="1358" t="s">
        <v>49</v>
      </c>
      <c r="M159" s="1359"/>
      <c r="N159" s="1359"/>
      <c r="O159" s="1359"/>
      <c r="P159" s="1359"/>
      <c r="Q159" s="1359"/>
      <c r="R159" s="1359"/>
      <c r="S159" s="1359"/>
      <c r="T159" s="1359"/>
      <c r="U159" s="1359"/>
      <c r="V159" s="1359"/>
      <c r="W159" s="1360"/>
    </row>
    <row r="160" spans="1:23" ht="14.25" thickTop="1" thickBot="1">
      <c r="B160" s="176"/>
      <c r="C160" s="105"/>
      <c r="D160" s="105"/>
      <c r="E160" s="105"/>
      <c r="F160" s="105"/>
      <c r="G160" s="105"/>
      <c r="H160" s="105"/>
      <c r="I160" s="106"/>
      <c r="W160" s="104" t="s">
        <v>40</v>
      </c>
    </row>
    <row r="161" spans="2:23" ht="14.25" thickTop="1" thickBot="1">
      <c r="B161" s="176"/>
      <c r="C161" s="105"/>
      <c r="D161" s="105"/>
      <c r="E161" s="105"/>
      <c r="F161" s="105"/>
      <c r="G161" s="105"/>
      <c r="H161" s="105"/>
      <c r="I161" s="106"/>
      <c r="L161" s="187"/>
      <c r="M161" s="1364" t="s">
        <v>90</v>
      </c>
      <c r="N161" s="1365"/>
      <c r="O161" s="1365"/>
      <c r="P161" s="1365"/>
      <c r="Q161" s="1366"/>
      <c r="R161" s="1364" t="s">
        <v>91</v>
      </c>
      <c r="S161" s="1365"/>
      <c r="T161" s="1365"/>
      <c r="U161" s="1365"/>
      <c r="V161" s="1366"/>
      <c r="W161" s="188" t="s">
        <v>4</v>
      </c>
    </row>
    <row r="162" spans="2:23" ht="13.5" thickTop="1">
      <c r="B162" s="176"/>
      <c r="C162" s="105"/>
      <c r="D162" s="105"/>
      <c r="E162" s="105"/>
      <c r="F162" s="105"/>
      <c r="G162" s="105"/>
      <c r="H162" s="105"/>
      <c r="I162" s="106"/>
      <c r="L162" s="189" t="s">
        <v>5</v>
      </c>
      <c r="M162" s="190"/>
      <c r="N162" s="193"/>
      <c r="O162" s="163"/>
      <c r="P162" s="194"/>
      <c r="Q162" s="164"/>
      <c r="R162" s="190"/>
      <c r="S162" s="193"/>
      <c r="T162" s="163"/>
      <c r="U162" s="194"/>
      <c r="V162" s="164"/>
      <c r="W162" s="192" t="s">
        <v>6</v>
      </c>
    </row>
    <row r="163" spans="2:23" ht="13.5" thickBot="1">
      <c r="B163" s="176"/>
      <c r="C163" s="105"/>
      <c r="D163" s="105"/>
      <c r="E163" s="105"/>
      <c r="F163" s="105"/>
      <c r="G163" s="105"/>
      <c r="H163" s="105"/>
      <c r="I163" s="106"/>
      <c r="L163" s="195"/>
      <c r="M163" s="199" t="s">
        <v>41</v>
      </c>
      <c r="N163" s="200" t="s">
        <v>42</v>
      </c>
      <c r="O163" s="165" t="s">
        <v>43</v>
      </c>
      <c r="P163" s="201" t="s">
        <v>13</v>
      </c>
      <c r="Q163" s="1152" t="s">
        <v>9</v>
      </c>
      <c r="R163" s="199" t="s">
        <v>41</v>
      </c>
      <c r="S163" s="200" t="s">
        <v>42</v>
      </c>
      <c r="T163" s="165" t="s">
        <v>43</v>
      </c>
      <c r="U163" s="201" t="s">
        <v>13</v>
      </c>
      <c r="V163" s="184" t="s">
        <v>9</v>
      </c>
      <c r="W163" s="198"/>
    </row>
    <row r="164" spans="2:23" ht="3.75" customHeight="1" thickTop="1">
      <c r="B164" s="176"/>
      <c r="C164" s="105"/>
      <c r="D164" s="105"/>
      <c r="E164" s="105"/>
      <c r="F164" s="105"/>
      <c r="G164" s="105"/>
      <c r="H164" s="105"/>
      <c r="I164" s="106"/>
      <c r="L164" s="189"/>
      <c r="M164" s="205"/>
      <c r="N164" s="206"/>
      <c r="O164" s="147"/>
      <c r="P164" s="207"/>
      <c r="Q164" s="152"/>
      <c r="R164" s="205"/>
      <c r="S164" s="206"/>
      <c r="T164" s="147"/>
      <c r="U164" s="207"/>
      <c r="V164" s="152"/>
      <c r="W164" s="208"/>
    </row>
    <row r="165" spans="2:23">
      <c r="B165" s="176"/>
      <c r="C165" s="105"/>
      <c r="D165" s="105"/>
      <c r="E165" s="105"/>
      <c r="F165" s="105"/>
      <c r="G165" s="105"/>
      <c r="H165" s="105"/>
      <c r="I165" s="106"/>
      <c r="L165" s="189" t="s">
        <v>14</v>
      </c>
      <c r="M165" s="211">
        <f>BKK!M165+DMK!M165</f>
        <v>22</v>
      </c>
      <c r="N165" s="212">
        <f>BKK!N165+DMK!N165</f>
        <v>32</v>
      </c>
      <c r="O165" s="148">
        <f>M165+N165</f>
        <v>54</v>
      </c>
      <c r="P165" s="89">
        <f>BKK!P165+DMK!P165</f>
        <v>0</v>
      </c>
      <c r="Q165" s="153">
        <f t="shared" ref="Q165:Q167" si="326">+O165+P165</f>
        <v>54</v>
      </c>
      <c r="R165" s="211">
        <f>BKK!R165+DMK!R165</f>
        <v>15</v>
      </c>
      <c r="S165" s="212">
        <f>BKK!S165+DMK!S165</f>
        <v>163</v>
      </c>
      <c r="T165" s="148">
        <f>R165+S165</f>
        <v>178</v>
      </c>
      <c r="U165" s="89">
        <f>BKK!U165+DMK!U165</f>
        <v>0</v>
      </c>
      <c r="V165" s="153">
        <f t="shared" ref="V165:V167" si="327">+T165+U165</f>
        <v>178</v>
      </c>
      <c r="W165" s="185">
        <f t="shared" ref="W165:W169" si="328">IF(Q165=0,0,((V165/Q165)-1)*100)</f>
        <v>229.62962962962962</v>
      </c>
    </row>
    <row r="166" spans="2:23">
      <c r="B166" s="176"/>
      <c r="C166" s="105"/>
      <c r="D166" s="105"/>
      <c r="E166" s="105"/>
      <c r="F166" s="105"/>
      <c r="G166" s="105"/>
      <c r="H166" s="105"/>
      <c r="I166" s="106"/>
      <c r="L166" s="189" t="s">
        <v>15</v>
      </c>
      <c r="M166" s="211">
        <f>BKK!M166+DMK!M166</f>
        <v>6</v>
      </c>
      <c r="N166" s="212">
        <f>BKK!N166+DMK!N166</f>
        <v>32</v>
      </c>
      <c r="O166" s="148">
        <f>M166+N166</f>
        <v>38</v>
      </c>
      <c r="P166" s="89">
        <f>BKK!P166+DMK!P166</f>
        <v>0</v>
      </c>
      <c r="Q166" s="153">
        <f t="shared" si="326"/>
        <v>38</v>
      </c>
      <c r="R166" s="211">
        <f>BKK!R166+DMK!R166</f>
        <v>18</v>
      </c>
      <c r="S166" s="212">
        <f>BKK!S166+DMK!S166</f>
        <v>192</v>
      </c>
      <c r="T166" s="148">
        <f>R166+S166</f>
        <v>210</v>
      </c>
      <c r="U166" s="89">
        <f>BKK!U166+DMK!U166</f>
        <v>0</v>
      </c>
      <c r="V166" s="153">
        <f t="shared" si="327"/>
        <v>210</v>
      </c>
      <c r="W166" s="185">
        <f t="shared" si="328"/>
        <v>452.63157894736838</v>
      </c>
    </row>
    <row r="167" spans="2:23" ht="13.5" thickBot="1">
      <c r="B167" s="176"/>
      <c r="C167" s="105"/>
      <c r="D167" s="105"/>
      <c r="E167" s="105"/>
      <c r="F167" s="105"/>
      <c r="G167" s="105"/>
      <c r="H167" s="105"/>
      <c r="I167" s="106"/>
      <c r="L167" s="195" t="s">
        <v>16</v>
      </c>
      <c r="M167" s="211">
        <f>BKK!M167+DMK!M167</f>
        <v>9</v>
      </c>
      <c r="N167" s="212">
        <f>BKK!N167+DMK!N167</f>
        <v>81</v>
      </c>
      <c r="O167" s="148">
        <f>M167+N167</f>
        <v>90</v>
      </c>
      <c r="P167" s="89">
        <f>BKK!P167+DMK!P167</f>
        <v>0</v>
      </c>
      <c r="Q167" s="153">
        <f t="shared" si="326"/>
        <v>90</v>
      </c>
      <c r="R167" s="211">
        <f>BKK!R167+DMK!R167</f>
        <v>15</v>
      </c>
      <c r="S167" s="212">
        <f>BKK!S167+DMK!S167</f>
        <v>228</v>
      </c>
      <c r="T167" s="148">
        <f>R167+S167</f>
        <v>243</v>
      </c>
      <c r="U167" s="89">
        <f>BKK!U167+DMK!U167</f>
        <v>0</v>
      </c>
      <c r="V167" s="153">
        <f t="shared" si="327"/>
        <v>243</v>
      </c>
      <c r="W167" s="185">
        <f t="shared" si="328"/>
        <v>170.00000000000003</v>
      </c>
    </row>
    <row r="168" spans="2:23" ht="14.25" thickTop="1" thickBot="1">
      <c r="B168" s="176"/>
      <c r="C168" s="105"/>
      <c r="D168" s="105"/>
      <c r="E168" s="105"/>
      <c r="F168" s="105"/>
      <c r="G168" s="105"/>
      <c r="H168" s="105"/>
      <c r="I168" s="106"/>
      <c r="L168" s="172" t="s">
        <v>17</v>
      </c>
      <c r="M168" s="155">
        <f t="shared" ref="M168:Q168" si="329">+M165+M166+M167</f>
        <v>37</v>
      </c>
      <c r="N168" s="156">
        <f t="shared" si="329"/>
        <v>145</v>
      </c>
      <c r="O168" s="155">
        <f t="shared" si="329"/>
        <v>182</v>
      </c>
      <c r="P168" s="155">
        <f t="shared" si="329"/>
        <v>0</v>
      </c>
      <c r="Q168" s="157">
        <f t="shared" si="329"/>
        <v>182</v>
      </c>
      <c r="R168" s="155">
        <f t="shared" ref="R168:V168" si="330">+R165+R166+R167</f>
        <v>48</v>
      </c>
      <c r="S168" s="156">
        <f t="shared" si="330"/>
        <v>583</v>
      </c>
      <c r="T168" s="155">
        <f t="shared" si="330"/>
        <v>631</v>
      </c>
      <c r="U168" s="155">
        <f t="shared" si="330"/>
        <v>0</v>
      </c>
      <c r="V168" s="157">
        <f t="shared" si="330"/>
        <v>631</v>
      </c>
      <c r="W168" s="158">
        <f t="shared" si="328"/>
        <v>246.7032967032967</v>
      </c>
    </row>
    <row r="169" spans="2:23" ht="13.5" thickTop="1">
      <c r="B169" s="176"/>
      <c r="C169" s="105"/>
      <c r="D169" s="105"/>
      <c r="E169" s="105"/>
      <c r="F169" s="105"/>
      <c r="G169" s="105"/>
      <c r="H169" s="105"/>
      <c r="I169" s="106"/>
      <c r="L169" s="189" t="s">
        <v>18</v>
      </c>
      <c r="M169" s="221">
        <f>BKK!M169+DMK!M169</f>
        <v>10</v>
      </c>
      <c r="N169" s="222">
        <f>BKK!N169+DMK!N169</f>
        <v>122</v>
      </c>
      <c r="O169" s="149">
        <f>M169+N169</f>
        <v>132</v>
      </c>
      <c r="P169" s="89">
        <f>BKK!P169+DMK!P169</f>
        <v>0</v>
      </c>
      <c r="Q169" s="153">
        <f t="shared" ref="Q169" si="331">+O169+P169</f>
        <v>132</v>
      </c>
      <c r="R169" s="221">
        <f>BKK!R169+DMK!R169</f>
        <v>19</v>
      </c>
      <c r="S169" s="222">
        <f>BKK!S169+DMK!S169</f>
        <v>193</v>
      </c>
      <c r="T169" s="149">
        <f>R169+S169</f>
        <v>212</v>
      </c>
      <c r="U169" s="89">
        <f>BKK!U169+DMK!U169</f>
        <v>0</v>
      </c>
      <c r="V169" s="153">
        <f t="shared" ref="V169" si="332">+T169+U169</f>
        <v>212</v>
      </c>
      <c r="W169" s="185">
        <f t="shared" si="328"/>
        <v>60.606060606060595</v>
      </c>
    </row>
    <row r="170" spans="2:23">
      <c r="B170" s="176"/>
      <c r="C170" s="105"/>
      <c r="D170" s="105"/>
      <c r="E170" s="105"/>
      <c r="F170" s="105"/>
      <c r="G170" s="105"/>
      <c r="H170" s="105"/>
      <c r="I170" s="106"/>
      <c r="L170" s="189" t="s">
        <v>19</v>
      </c>
      <c r="M170" s="211">
        <f>BKK!M170+DMK!M170</f>
        <v>12</v>
      </c>
      <c r="N170" s="212">
        <f>BKK!N170+DMK!N170</f>
        <v>112</v>
      </c>
      <c r="O170" s="148">
        <f>M170+N170</f>
        <v>124</v>
      </c>
      <c r="P170" s="89">
        <f>BKK!P170+DMK!P170</f>
        <v>10</v>
      </c>
      <c r="Q170" s="153">
        <f>+O170+P170</f>
        <v>134</v>
      </c>
      <c r="R170" s="211">
        <f>BKK!R170+DMK!R170</f>
        <v>15</v>
      </c>
      <c r="S170" s="212">
        <f>BKK!S170+DMK!S170</f>
        <v>124</v>
      </c>
      <c r="T170" s="148">
        <f>R170+S170</f>
        <v>139</v>
      </c>
      <c r="U170" s="89">
        <f>BKK!U170+DMK!U170</f>
        <v>0</v>
      </c>
      <c r="V170" s="153">
        <f>+T170+U170</f>
        <v>139</v>
      </c>
      <c r="W170" s="185">
        <f t="shared" ref="W170:W173" si="333">IF(Q170=0,0,((V170/Q170)-1)*100)</f>
        <v>3.7313432835820892</v>
      </c>
    </row>
    <row r="171" spans="2:23" s="1171" customFormat="1" ht="13.5" thickBot="1">
      <c r="B171" s="1227"/>
      <c r="C171" s="1191"/>
      <c r="D171" s="1191"/>
      <c r="E171" s="1191"/>
      <c r="F171" s="1191"/>
      <c r="G171" s="1191"/>
      <c r="H171" s="1191"/>
      <c r="I171" s="106"/>
      <c r="L171" s="1231" t="s">
        <v>20</v>
      </c>
      <c r="M171" s="211">
        <f>BKK!M171+DMK!M171</f>
        <v>11</v>
      </c>
      <c r="N171" s="212">
        <f>BKK!N171+DMK!N171</f>
        <v>161</v>
      </c>
      <c r="O171" s="148">
        <f>M171+N171</f>
        <v>172</v>
      </c>
      <c r="P171" s="89">
        <f>BKK!P171+DMK!P171</f>
        <v>0</v>
      </c>
      <c r="Q171" s="153">
        <f>+O171+P171</f>
        <v>172</v>
      </c>
      <c r="R171" s="211">
        <f>BKK!R171+DMK!R171</f>
        <v>21</v>
      </c>
      <c r="S171" s="212">
        <f>BKK!S171+DMK!S171</f>
        <v>232</v>
      </c>
      <c r="T171" s="148">
        <f>R171+S171</f>
        <v>253</v>
      </c>
      <c r="U171" s="89">
        <f>BKK!U171+DMK!U171</f>
        <v>0</v>
      </c>
      <c r="V171" s="153">
        <f>+T171+U171</f>
        <v>253</v>
      </c>
      <c r="W171" s="185">
        <f t="shared" si="333"/>
        <v>47.093023255813947</v>
      </c>
    </row>
    <row r="172" spans="2:23" s="1171" customFormat="1" ht="14.25" thickTop="1" thickBot="1">
      <c r="B172" s="1227"/>
      <c r="C172" s="1191"/>
      <c r="D172" s="1191"/>
      <c r="E172" s="1191"/>
      <c r="F172" s="1191"/>
      <c r="G172" s="1191"/>
      <c r="H172" s="1191"/>
      <c r="I172" s="106"/>
      <c r="L172" s="1223" t="s">
        <v>87</v>
      </c>
      <c r="M172" s="1210">
        <f>+M169+M170+M171</f>
        <v>33</v>
      </c>
      <c r="N172" s="1210">
        <f t="shared" ref="N172:V172" si="334">+N169+N170+N171</f>
        <v>395</v>
      </c>
      <c r="O172" s="1210">
        <f t="shared" si="334"/>
        <v>428</v>
      </c>
      <c r="P172" s="1210">
        <f t="shared" si="334"/>
        <v>10</v>
      </c>
      <c r="Q172" s="1210">
        <f t="shared" si="334"/>
        <v>438</v>
      </c>
      <c r="R172" s="1210">
        <f t="shared" si="334"/>
        <v>55</v>
      </c>
      <c r="S172" s="1210">
        <f t="shared" si="334"/>
        <v>549</v>
      </c>
      <c r="T172" s="1210">
        <f t="shared" si="334"/>
        <v>604</v>
      </c>
      <c r="U172" s="1210">
        <f t="shared" si="334"/>
        <v>0</v>
      </c>
      <c r="V172" s="1210">
        <f t="shared" si="334"/>
        <v>604</v>
      </c>
      <c r="W172" s="1213">
        <f t="shared" si="333"/>
        <v>37.899543378995439</v>
      </c>
    </row>
    <row r="173" spans="2:23" ht="13.5" thickTop="1">
      <c r="B173" s="176"/>
      <c r="C173" s="105"/>
      <c r="D173" s="105"/>
      <c r="E173" s="105"/>
      <c r="F173" s="105"/>
      <c r="G173" s="105"/>
      <c r="H173" s="105"/>
      <c r="I173" s="106"/>
      <c r="L173" s="189" t="s">
        <v>21</v>
      </c>
      <c r="M173" s="211">
        <f>BKK!M173+DMK!M173</f>
        <v>8</v>
      </c>
      <c r="N173" s="212">
        <f>BKK!N173+DMK!N173</f>
        <v>143</v>
      </c>
      <c r="O173" s="148">
        <f>M173+N173</f>
        <v>151</v>
      </c>
      <c r="P173" s="89">
        <f>BKK!P173+DMK!P173</f>
        <v>0</v>
      </c>
      <c r="Q173" s="153">
        <f t="shared" ref="Q173" si="335">+O173+P173</f>
        <v>151</v>
      </c>
      <c r="R173" s="211">
        <f>BKK!R173+DMK!R173</f>
        <v>8</v>
      </c>
      <c r="S173" s="212">
        <f>BKK!S173+DMK!S173</f>
        <v>124</v>
      </c>
      <c r="T173" s="148">
        <f>R173+S173</f>
        <v>132</v>
      </c>
      <c r="U173" s="89">
        <f>BKK!U173+DMK!U173</f>
        <v>0</v>
      </c>
      <c r="V173" s="153">
        <f t="shared" ref="V173" si="336">+T173+U173</f>
        <v>132</v>
      </c>
      <c r="W173" s="185">
        <f t="shared" si="333"/>
        <v>-12.58278145695364</v>
      </c>
    </row>
    <row r="174" spans="2:23">
      <c r="B174" s="176"/>
      <c r="C174" s="105"/>
      <c r="D174" s="105"/>
      <c r="E174" s="105"/>
      <c r="F174" s="105"/>
      <c r="G174" s="105"/>
      <c r="H174" s="105"/>
      <c r="I174" s="106"/>
      <c r="L174" s="189" t="s">
        <v>88</v>
      </c>
      <c r="M174" s="211">
        <f>BKK!M174+DMK!M174</f>
        <v>10</v>
      </c>
      <c r="N174" s="212">
        <f>BKK!N174+DMK!N174</f>
        <v>112</v>
      </c>
      <c r="O174" s="148">
        <f>M174+N174</f>
        <v>122</v>
      </c>
      <c r="P174" s="89">
        <f>BKK!P174+DMK!P174</f>
        <v>0</v>
      </c>
      <c r="Q174" s="153">
        <f>+O174+P174</f>
        <v>122</v>
      </c>
      <c r="R174" s="211">
        <f>BKK!R174+DMK!R174</f>
        <v>17</v>
      </c>
      <c r="S174" s="212">
        <f>BKK!S174+DMK!S174</f>
        <v>155</v>
      </c>
      <c r="T174" s="148">
        <f>R174+S174</f>
        <v>172</v>
      </c>
      <c r="U174" s="89">
        <f>BKK!U174+DMK!U174</f>
        <v>0</v>
      </c>
      <c r="V174" s="153">
        <f>+T174+U174</f>
        <v>172</v>
      </c>
      <c r="W174" s="185">
        <f t="shared" ref="W174" si="337">IF(Q174=0,0,((V174/Q174)-1)*100)</f>
        <v>40.983606557377051</v>
      </c>
    </row>
    <row r="175" spans="2:23" ht="13.5" thickBot="1">
      <c r="B175" s="176"/>
      <c r="C175" s="105"/>
      <c r="D175" s="105"/>
      <c r="E175" s="105"/>
      <c r="F175" s="105"/>
      <c r="G175" s="105"/>
      <c r="H175" s="105"/>
      <c r="I175" s="106"/>
      <c r="L175" s="189" t="s">
        <v>22</v>
      </c>
      <c r="M175" s="211">
        <f>BKK!M175+DMK!M175</f>
        <v>8</v>
      </c>
      <c r="N175" s="212">
        <f>BKK!N175+DMK!N175</f>
        <v>48</v>
      </c>
      <c r="O175" s="150">
        <f>M175+N175</f>
        <v>56</v>
      </c>
      <c r="P175" s="218">
        <f>BKK!P175+DMK!P175</f>
        <v>0</v>
      </c>
      <c r="Q175" s="153">
        <f>+O175+P175</f>
        <v>56</v>
      </c>
      <c r="R175" s="211">
        <f>BKK!R175+DMK!R175</f>
        <v>11</v>
      </c>
      <c r="S175" s="212">
        <f>BKK!S175+DMK!S175</f>
        <v>73</v>
      </c>
      <c r="T175" s="150">
        <f>R175+S175</f>
        <v>84</v>
      </c>
      <c r="U175" s="218">
        <f>BKK!U175+DMK!U175</f>
        <v>0</v>
      </c>
      <c r="V175" s="153">
        <f>+T175+U175</f>
        <v>84</v>
      </c>
      <c r="W175" s="185">
        <f>IF(Q175=0,0,((V175/Q175)-1)*100)</f>
        <v>50</v>
      </c>
    </row>
    <row r="176" spans="2:23" ht="14.25" thickTop="1" thickBot="1">
      <c r="B176" s="176"/>
      <c r="C176" s="105"/>
      <c r="D176" s="105"/>
      <c r="E176" s="105"/>
      <c r="F176" s="105"/>
      <c r="G176" s="105"/>
      <c r="H176" s="105"/>
      <c r="I176" s="106"/>
      <c r="L176" s="173" t="s">
        <v>60</v>
      </c>
      <c r="M176" s="159">
        <f>+M173+M174+M175</f>
        <v>26</v>
      </c>
      <c r="N176" s="159">
        <f t="shared" ref="N176:V176" si="338">+N173+N174+N175</f>
        <v>303</v>
      </c>
      <c r="O176" s="161">
        <f t="shared" si="338"/>
        <v>329</v>
      </c>
      <c r="P176" s="161">
        <f t="shared" si="338"/>
        <v>0</v>
      </c>
      <c r="Q176" s="161">
        <f t="shared" si="338"/>
        <v>329</v>
      </c>
      <c r="R176" s="159">
        <f t="shared" si="338"/>
        <v>36</v>
      </c>
      <c r="S176" s="159">
        <f t="shared" si="338"/>
        <v>352</v>
      </c>
      <c r="T176" s="161">
        <f t="shared" si="338"/>
        <v>388</v>
      </c>
      <c r="U176" s="161">
        <f t="shared" si="338"/>
        <v>0</v>
      </c>
      <c r="V176" s="161">
        <f t="shared" si="338"/>
        <v>388</v>
      </c>
      <c r="W176" s="162">
        <f>IF(Q176=0,0,((V176/Q176)-1)*100)</f>
        <v>17.933130699088153</v>
      </c>
    </row>
    <row r="177" spans="2:23" s="108" customFormat="1" ht="12.75" customHeight="1" thickTop="1">
      <c r="B177" s="177"/>
      <c r="C177" s="109"/>
      <c r="D177" s="109"/>
      <c r="E177" s="109"/>
      <c r="F177" s="109"/>
      <c r="G177" s="109"/>
      <c r="H177" s="109"/>
      <c r="I177" s="110"/>
      <c r="K177" s="83"/>
      <c r="L177" s="223" t="s">
        <v>24</v>
      </c>
      <c r="M177" s="224">
        <f>BKK!M177+DMK!M177</f>
        <v>8</v>
      </c>
      <c r="N177" s="225">
        <f>BKK!N177+DMK!N177</f>
        <v>94</v>
      </c>
      <c r="O177" s="151">
        <f>M177+N177</f>
        <v>102</v>
      </c>
      <c r="P177" s="226">
        <f>BKK!P177+DMK!P177</f>
        <v>0</v>
      </c>
      <c r="Q177" s="154">
        <f>+O177+P177</f>
        <v>102</v>
      </c>
      <c r="R177" s="224">
        <f>BKK!R177+DMK!R177</f>
        <v>15</v>
      </c>
      <c r="S177" s="225">
        <f>BKK!S177+DMK!S177</f>
        <v>71</v>
      </c>
      <c r="T177" s="151">
        <f>R177+S177</f>
        <v>86</v>
      </c>
      <c r="U177" s="226">
        <f>BKK!U177+DMK!U177</f>
        <v>0</v>
      </c>
      <c r="V177" s="154">
        <f>+T177+U177</f>
        <v>86</v>
      </c>
      <c r="W177" s="227">
        <f>IF(Q177=0,0,((V177/Q177)-1)*100)</f>
        <v>-15.686274509803921</v>
      </c>
    </row>
    <row r="178" spans="2:23" s="108" customFormat="1" ht="12.75" customHeight="1">
      <c r="B178" s="178"/>
      <c r="C178" s="111"/>
      <c r="D178" s="111"/>
      <c r="E178" s="111"/>
      <c r="F178" s="111"/>
      <c r="G178" s="111"/>
      <c r="H178" s="111"/>
      <c r="I178" s="112"/>
      <c r="K178" s="83"/>
      <c r="L178" s="223" t="s">
        <v>25</v>
      </c>
      <c r="M178" s="224">
        <f>BKK!M178+DMK!M178</f>
        <v>12</v>
      </c>
      <c r="N178" s="225">
        <f>BKK!N178+DMK!N178</f>
        <v>106</v>
      </c>
      <c r="O178" s="151">
        <f>M178+N178</f>
        <v>118</v>
      </c>
      <c r="P178" s="228">
        <f>BKK!P178+DMK!P178</f>
        <v>0</v>
      </c>
      <c r="Q178" s="151">
        <f>+O178+P178</f>
        <v>118</v>
      </c>
      <c r="R178" s="224">
        <f>BKK!R178+DMK!R178</f>
        <v>10</v>
      </c>
      <c r="S178" s="225">
        <f>BKK!S178+DMK!S178</f>
        <v>82</v>
      </c>
      <c r="T178" s="151">
        <f>R178+S178</f>
        <v>92</v>
      </c>
      <c r="U178" s="228">
        <f>BKK!U178+DMK!U178</f>
        <v>0</v>
      </c>
      <c r="V178" s="151">
        <f>+T178+U178</f>
        <v>92</v>
      </c>
      <c r="W178" s="227">
        <f t="shared" ref="W178" si="339">IF(Q178=0,0,((V178/Q178)-1)*100)</f>
        <v>-22.033898305084744</v>
      </c>
    </row>
    <row r="179" spans="2:23" s="108" customFormat="1" ht="12.75" customHeight="1" thickBot="1">
      <c r="B179" s="178"/>
      <c r="C179" s="111"/>
      <c r="D179" s="111"/>
      <c r="E179" s="111"/>
      <c r="F179" s="111"/>
      <c r="G179" s="111"/>
      <c r="H179" s="111"/>
      <c r="I179" s="112"/>
      <c r="K179" s="83"/>
      <c r="L179" s="223" t="s">
        <v>26</v>
      </c>
      <c r="M179" s="224">
        <f>BKK!M179+DMK!M179</f>
        <v>14</v>
      </c>
      <c r="N179" s="225">
        <f>BKK!N179+DMK!N179</f>
        <v>114</v>
      </c>
      <c r="O179" s="151">
        <f>M179+N179</f>
        <v>128</v>
      </c>
      <c r="P179" s="229">
        <f>BKK!P179+DMK!P179</f>
        <v>0</v>
      </c>
      <c r="Q179" s="154">
        <f t="shared" ref="Q179" si="340">+O179+P179</f>
        <v>128</v>
      </c>
      <c r="R179" s="224">
        <f>BKK!R179+DMK!R179</f>
        <v>9</v>
      </c>
      <c r="S179" s="225">
        <f>BKK!S179+DMK!S179</f>
        <v>97</v>
      </c>
      <c r="T179" s="151">
        <f>R179+S179</f>
        <v>106</v>
      </c>
      <c r="U179" s="229">
        <f>BKK!U179+DMK!U179</f>
        <v>0</v>
      </c>
      <c r="V179" s="154">
        <f t="shared" ref="V179" si="341">+T179+U179</f>
        <v>106</v>
      </c>
      <c r="W179" s="227">
        <f>IF(Q179=0,0,((V179/Q179)-1)*100)</f>
        <v>-17.1875</v>
      </c>
    </row>
    <row r="180" spans="2:23" ht="14.25" thickTop="1" thickBot="1">
      <c r="B180" s="176"/>
      <c r="C180" s="105"/>
      <c r="D180" s="105"/>
      <c r="E180" s="105"/>
      <c r="F180" s="105"/>
      <c r="G180" s="105"/>
      <c r="H180" s="105"/>
      <c r="I180" s="106"/>
      <c r="L180" s="172" t="s">
        <v>27</v>
      </c>
      <c r="M180" s="155">
        <f>+M177+M178+M179</f>
        <v>34</v>
      </c>
      <c r="N180" s="156">
        <f t="shared" ref="N180" si="342">+N177+N178+N179</f>
        <v>314</v>
      </c>
      <c r="O180" s="155">
        <f t="shared" ref="O180" si="343">+O177+O178+O179</f>
        <v>348</v>
      </c>
      <c r="P180" s="155">
        <f t="shared" ref="P180" si="344">+P177+P178+P179</f>
        <v>0</v>
      </c>
      <c r="Q180" s="160">
        <f t="shared" ref="Q180" si="345">+Q177+Q178+Q179</f>
        <v>348</v>
      </c>
      <c r="R180" s="155">
        <f t="shared" ref="R180" si="346">+R177+R178+R179</f>
        <v>34</v>
      </c>
      <c r="S180" s="156">
        <f t="shared" ref="S180" si="347">+S177+S178+S179</f>
        <v>250</v>
      </c>
      <c r="T180" s="155">
        <f t="shared" ref="T180" si="348">+T177+T178+T179</f>
        <v>284</v>
      </c>
      <c r="U180" s="155">
        <f t="shared" ref="U180" si="349">+U177+U178+U179</f>
        <v>0</v>
      </c>
      <c r="V180" s="160">
        <f>+V177+V178+V179</f>
        <v>284</v>
      </c>
      <c r="W180" s="158">
        <f>IF(Q180=0,0,((V180/Q180)-1)*100)</f>
        <v>-18.390804597701148</v>
      </c>
    </row>
    <row r="181" spans="2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93</v>
      </c>
      <c r="N181" s="1211">
        <f t="shared" ref="N181" si="350">+N172+N176+N180</f>
        <v>1012</v>
      </c>
      <c r="O181" s="1210">
        <f t="shared" ref="O181" si="351">+O172+O176+O180</f>
        <v>1105</v>
      </c>
      <c r="P181" s="1210">
        <f t="shared" ref="P181" si="352">+P172+P176+P180</f>
        <v>10</v>
      </c>
      <c r="Q181" s="1210">
        <f t="shared" ref="Q181" si="353">+Q172+Q176+Q180</f>
        <v>1115</v>
      </c>
      <c r="R181" s="1210">
        <f t="shared" ref="R181" si="354">+R172+R176+R180</f>
        <v>125</v>
      </c>
      <c r="S181" s="1211">
        <f t="shared" ref="S181" si="355">+S172+S176+S180</f>
        <v>1151</v>
      </c>
      <c r="T181" s="1210">
        <f t="shared" ref="T181" si="356">+T172+T176+T180</f>
        <v>1276</v>
      </c>
      <c r="U181" s="1210">
        <f t="shared" ref="U181" si="357">+U172+U176+U180</f>
        <v>0</v>
      </c>
      <c r="V181" s="1212">
        <f>+V172+V176+V180</f>
        <v>1276</v>
      </c>
      <c r="W181" s="1213">
        <f>IF(Q181=0,0,((V181/Q181)-1)*100)</f>
        <v>14.439461883408079</v>
      </c>
    </row>
    <row r="182" spans="2:23" ht="14.25" thickTop="1" thickBot="1">
      <c r="B182" s="176"/>
      <c r="C182" s="105"/>
      <c r="D182" s="105"/>
      <c r="E182" s="105"/>
      <c r="F182" s="105"/>
      <c r="G182" s="105"/>
      <c r="H182" s="105"/>
      <c r="I182" s="106"/>
      <c r="L182" s="172" t="s">
        <v>89</v>
      </c>
      <c r="M182" s="155">
        <f>+M168+M172+M176+M180</f>
        <v>130</v>
      </c>
      <c r="N182" s="156">
        <f t="shared" ref="N182:U182" si="358">+N168+N172+N176+N180</f>
        <v>1157</v>
      </c>
      <c r="O182" s="155">
        <f t="shared" si="358"/>
        <v>1287</v>
      </c>
      <c r="P182" s="155">
        <f t="shared" si="358"/>
        <v>10</v>
      </c>
      <c r="Q182" s="157">
        <f t="shared" si="358"/>
        <v>1297</v>
      </c>
      <c r="R182" s="155">
        <f t="shared" si="358"/>
        <v>173</v>
      </c>
      <c r="S182" s="156">
        <f t="shared" si="358"/>
        <v>1734</v>
      </c>
      <c r="T182" s="155">
        <f t="shared" si="358"/>
        <v>1907</v>
      </c>
      <c r="U182" s="155">
        <f t="shared" si="358"/>
        <v>0</v>
      </c>
      <c r="V182" s="157">
        <f>+V168+V172+V176+V180</f>
        <v>1907</v>
      </c>
      <c r="W182" s="158">
        <f>IF(Q182=0,0,((V182/Q182)-1)*100)</f>
        <v>47.031611410948337</v>
      </c>
    </row>
    <row r="183" spans="2:23" ht="14.25" thickTop="1" thickBot="1">
      <c r="B183" s="176"/>
      <c r="C183" s="105"/>
      <c r="D183" s="105"/>
      <c r="E183" s="105"/>
      <c r="F183" s="105"/>
      <c r="G183" s="105"/>
      <c r="H183" s="105"/>
      <c r="I183" s="106"/>
      <c r="L183" s="169" t="s">
        <v>59</v>
      </c>
    </row>
    <row r="184" spans="2:23" ht="13.5" thickTop="1">
      <c r="B184" s="176"/>
      <c r="C184" s="105"/>
      <c r="D184" s="105"/>
      <c r="E184" s="105"/>
      <c r="F184" s="105"/>
      <c r="G184" s="105"/>
      <c r="H184" s="105"/>
      <c r="I184" s="106"/>
      <c r="L184" s="1355" t="s">
        <v>50</v>
      </c>
      <c r="M184" s="1356"/>
      <c r="N184" s="1356"/>
      <c r="O184" s="1356"/>
      <c r="P184" s="1356"/>
      <c r="Q184" s="1356"/>
      <c r="R184" s="1356"/>
      <c r="S184" s="1356"/>
      <c r="T184" s="1356"/>
      <c r="U184" s="1356"/>
      <c r="V184" s="1356"/>
      <c r="W184" s="1357"/>
    </row>
    <row r="185" spans="2:23" ht="13.5" thickBot="1">
      <c r="B185" s="176"/>
      <c r="C185" s="105"/>
      <c r="D185" s="105"/>
      <c r="E185" s="105"/>
      <c r="F185" s="105"/>
      <c r="G185" s="105"/>
      <c r="H185" s="105"/>
      <c r="I185" s="106"/>
      <c r="L185" s="1358" t="s">
        <v>51</v>
      </c>
      <c r="M185" s="1359"/>
      <c r="N185" s="1359"/>
      <c r="O185" s="1359"/>
      <c r="P185" s="1359"/>
      <c r="Q185" s="1359"/>
      <c r="R185" s="1359"/>
      <c r="S185" s="1359"/>
      <c r="T185" s="1359"/>
      <c r="U185" s="1359"/>
      <c r="V185" s="1359"/>
      <c r="W185" s="1360"/>
    </row>
    <row r="186" spans="2:23" ht="14.25" thickTop="1" thickBot="1">
      <c r="B186" s="176"/>
      <c r="C186" s="105"/>
      <c r="D186" s="105"/>
      <c r="E186" s="105"/>
      <c r="F186" s="105"/>
      <c r="G186" s="105"/>
      <c r="H186" s="105"/>
      <c r="I186" s="106"/>
      <c r="W186" s="104" t="s">
        <v>40</v>
      </c>
    </row>
    <row r="187" spans="2:23" ht="14.25" thickTop="1" thickBot="1">
      <c r="B187" s="176"/>
      <c r="C187" s="105"/>
      <c r="D187" s="105"/>
      <c r="E187" s="105"/>
      <c r="F187" s="105"/>
      <c r="G187" s="105"/>
      <c r="H187" s="105"/>
      <c r="I187" s="106"/>
      <c r="L187" s="187"/>
      <c r="M187" s="1364" t="s">
        <v>90</v>
      </c>
      <c r="N187" s="1365"/>
      <c r="O187" s="1365"/>
      <c r="P187" s="1365"/>
      <c r="Q187" s="1366"/>
      <c r="R187" s="1364" t="s">
        <v>91</v>
      </c>
      <c r="S187" s="1365"/>
      <c r="T187" s="1365"/>
      <c r="U187" s="1365"/>
      <c r="V187" s="1366"/>
      <c r="W187" s="188" t="s">
        <v>4</v>
      </c>
    </row>
    <row r="188" spans="2:23" ht="13.5" thickTop="1">
      <c r="B188" s="176"/>
      <c r="C188" s="105"/>
      <c r="D188" s="105"/>
      <c r="E188" s="105"/>
      <c r="F188" s="105"/>
      <c r="G188" s="105"/>
      <c r="H188" s="105"/>
      <c r="I188" s="106"/>
      <c r="L188" s="189" t="s">
        <v>5</v>
      </c>
      <c r="M188" s="190"/>
      <c r="N188" s="193"/>
      <c r="O188" s="163"/>
      <c r="P188" s="194"/>
      <c r="Q188" s="164"/>
      <c r="R188" s="190"/>
      <c r="S188" s="193"/>
      <c r="T188" s="163"/>
      <c r="U188" s="194"/>
      <c r="V188" s="164"/>
      <c r="W188" s="192" t="s">
        <v>6</v>
      </c>
    </row>
    <row r="189" spans="2:23" ht="13.5" thickBot="1">
      <c r="B189" s="176"/>
      <c r="C189" s="105"/>
      <c r="D189" s="105"/>
      <c r="E189" s="105"/>
      <c r="F189" s="105"/>
      <c r="G189" s="105"/>
      <c r="H189" s="105"/>
      <c r="I189" s="106"/>
      <c r="L189" s="195"/>
      <c r="M189" s="199" t="s">
        <v>41</v>
      </c>
      <c r="N189" s="200" t="s">
        <v>42</v>
      </c>
      <c r="O189" s="165" t="s">
        <v>43</v>
      </c>
      <c r="P189" s="201" t="s">
        <v>13</v>
      </c>
      <c r="Q189" s="1152" t="s">
        <v>9</v>
      </c>
      <c r="R189" s="199" t="s">
        <v>41</v>
      </c>
      <c r="S189" s="200" t="s">
        <v>42</v>
      </c>
      <c r="T189" s="165" t="s">
        <v>43</v>
      </c>
      <c r="U189" s="201" t="s">
        <v>13</v>
      </c>
      <c r="V189" s="184" t="s">
        <v>9</v>
      </c>
      <c r="W189" s="198"/>
    </row>
    <row r="190" spans="2:23" ht="4.5" customHeight="1" thickTop="1">
      <c r="B190" s="176"/>
      <c r="C190" s="105"/>
      <c r="D190" s="105"/>
      <c r="E190" s="105"/>
      <c r="F190" s="105"/>
      <c r="G190" s="105"/>
      <c r="H190" s="105"/>
      <c r="I190" s="106"/>
      <c r="L190" s="189"/>
      <c r="M190" s="205"/>
      <c r="N190" s="206"/>
      <c r="O190" s="147"/>
      <c r="P190" s="207"/>
      <c r="Q190" s="152"/>
      <c r="R190" s="205"/>
      <c r="S190" s="206"/>
      <c r="T190" s="147"/>
      <c r="U190" s="207"/>
      <c r="V190" s="152"/>
      <c r="W190" s="208"/>
    </row>
    <row r="191" spans="2:23">
      <c r="B191" s="176"/>
      <c r="C191" s="105"/>
      <c r="D191" s="105"/>
      <c r="E191" s="105"/>
      <c r="F191" s="105"/>
      <c r="G191" s="105"/>
      <c r="H191" s="105"/>
      <c r="I191" s="106"/>
      <c r="L191" s="189" t="s">
        <v>14</v>
      </c>
      <c r="M191" s="211">
        <f>BKK!M191+DMK!M191</f>
        <v>133</v>
      </c>
      <c r="N191" s="212">
        <f>BKK!N191+DMK!N191</f>
        <v>957</v>
      </c>
      <c r="O191" s="148">
        <f>M191+N191</f>
        <v>1090</v>
      </c>
      <c r="P191" s="89">
        <f>BKK!P191+DMK!P191</f>
        <v>1</v>
      </c>
      <c r="Q191" s="153">
        <f t="shared" ref="Q191:Q193" si="359">+O191+P191</f>
        <v>1091</v>
      </c>
      <c r="R191" s="211">
        <f>BKK!R191+DMK!R191</f>
        <v>0</v>
      </c>
      <c r="S191" s="212">
        <f>BKK!S191+DMK!S191</f>
        <v>0</v>
      </c>
      <c r="T191" s="148">
        <f>R191+S191</f>
        <v>0</v>
      </c>
      <c r="U191" s="89">
        <f>BKK!U191+DMK!U191</f>
        <v>0</v>
      </c>
      <c r="V191" s="153">
        <f t="shared" ref="V191:V193" si="360">+T191+U191</f>
        <v>0</v>
      </c>
      <c r="W191" s="185">
        <f t="shared" ref="W191:W195" si="361">IF(Q191=0,0,((V191/Q191)-1)*100)</f>
        <v>-100</v>
      </c>
    </row>
    <row r="192" spans="2:23">
      <c r="B192" s="176"/>
      <c r="C192" s="105"/>
      <c r="D192" s="105"/>
      <c r="E192" s="105"/>
      <c r="F192" s="105"/>
      <c r="G192" s="105"/>
      <c r="H192" s="105"/>
      <c r="I192" s="106"/>
      <c r="L192" s="189" t="s">
        <v>15</v>
      </c>
      <c r="M192" s="211">
        <f>BKK!M192+DMK!M192</f>
        <v>145</v>
      </c>
      <c r="N192" s="212">
        <f>BKK!N192+DMK!N192</f>
        <v>1063</v>
      </c>
      <c r="O192" s="148">
        <f>M192+N192</f>
        <v>1208</v>
      </c>
      <c r="P192" s="89">
        <f>BKK!P192+DMK!P192</f>
        <v>0</v>
      </c>
      <c r="Q192" s="153">
        <f t="shared" si="359"/>
        <v>1208</v>
      </c>
      <c r="R192" s="211">
        <f>BKK!R192+DMK!R192</f>
        <v>0</v>
      </c>
      <c r="S192" s="212">
        <f>BKK!S192+DMK!S192</f>
        <v>0</v>
      </c>
      <c r="T192" s="148">
        <f>R192+S192</f>
        <v>0</v>
      </c>
      <c r="U192" s="89">
        <f>BKK!U192+DMK!U192</f>
        <v>0</v>
      </c>
      <c r="V192" s="153">
        <f t="shared" si="360"/>
        <v>0</v>
      </c>
      <c r="W192" s="185">
        <f t="shared" si="361"/>
        <v>-100</v>
      </c>
    </row>
    <row r="193" spans="2:23" ht="13.5" thickBot="1">
      <c r="B193" s="176"/>
      <c r="C193" s="105"/>
      <c r="D193" s="105"/>
      <c r="E193" s="105"/>
      <c r="F193" s="105"/>
      <c r="G193" s="105"/>
      <c r="H193" s="105"/>
      <c r="I193" s="106"/>
      <c r="L193" s="195" t="s">
        <v>16</v>
      </c>
      <c r="M193" s="211">
        <f>BKK!M193+DMK!M193</f>
        <v>145</v>
      </c>
      <c r="N193" s="212">
        <f>BKK!N193+DMK!N193</f>
        <v>1030</v>
      </c>
      <c r="O193" s="148">
        <f>M193+N193</f>
        <v>1175</v>
      </c>
      <c r="P193" s="89">
        <f>BKK!P193+DMK!P193</f>
        <v>0</v>
      </c>
      <c r="Q193" s="153">
        <f t="shared" si="359"/>
        <v>1175</v>
      </c>
      <c r="R193" s="211">
        <f>BKK!R193+DMK!R193</f>
        <v>0</v>
      </c>
      <c r="S193" s="212">
        <f>BKK!S193+DMK!S193</f>
        <v>0</v>
      </c>
      <c r="T193" s="148">
        <f>R193+S193</f>
        <v>0</v>
      </c>
      <c r="U193" s="89">
        <f>BKK!U193+DMK!U193</f>
        <v>0</v>
      </c>
      <c r="V193" s="153">
        <f t="shared" si="360"/>
        <v>0</v>
      </c>
      <c r="W193" s="185">
        <f t="shared" si="361"/>
        <v>-100</v>
      </c>
    </row>
    <row r="194" spans="2:23" ht="14.25" thickTop="1" thickBot="1">
      <c r="B194" s="176"/>
      <c r="C194" s="105"/>
      <c r="D194" s="105"/>
      <c r="E194" s="105"/>
      <c r="F194" s="105"/>
      <c r="G194" s="105"/>
      <c r="H194" s="105"/>
      <c r="I194" s="106"/>
      <c r="L194" s="172" t="s">
        <v>17</v>
      </c>
      <c r="M194" s="155">
        <f t="shared" ref="M194:Q194" si="362">+M191+M192+M193</f>
        <v>423</v>
      </c>
      <c r="N194" s="156">
        <f t="shared" si="362"/>
        <v>3050</v>
      </c>
      <c r="O194" s="155">
        <f t="shared" si="362"/>
        <v>3473</v>
      </c>
      <c r="P194" s="155">
        <f t="shared" si="362"/>
        <v>1</v>
      </c>
      <c r="Q194" s="157">
        <f t="shared" si="362"/>
        <v>3474</v>
      </c>
      <c r="R194" s="155">
        <f t="shared" ref="R194:V194" si="363">+R191+R192+R193</f>
        <v>0</v>
      </c>
      <c r="S194" s="156">
        <f t="shared" si="363"/>
        <v>0</v>
      </c>
      <c r="T194" s="155">
        <f t="shared" si="363"/>
        <v>0</v>
      </c>
      <c r="U194" s="155">
        <f t="shared" si="363"/>
        <v>0</v>
      </c>
      <c r="V194" s="157">
        <f t="shared" si="363"/>
        <v>0</v>
      </c>
      <c r="W194" s="158">
        <f t="shared" si="361"/>
        <v>-100</v>
      </c>
    </row>
    <row r="195" spans="2:23" ht="13.5" thickTop="1">
      <c r="B195" s="176"/>
      <c r="C195" s="105"/>
      <c r="D195" s="105"/>
      <c r="E195" s="105"/>
      <c r="F195" s="105"/>
      <c r="G195" s="105"/>
      <c r="H195" s="105"/>
      <c r="I195" s="106"/>
      <c r="L195" s="189" t="s">
        <v>18</v>
      </c>
      <c r="M195" s="221">
        <f>BKK!M195+DMK!M195</f>
        <v>143</v>
      </c>
      <c r="N195" s="222">
        <f>BKK!N195+DMK!N195</f>
        <v>981</v>
      </c>
      <c r="O195" s="149">
        <f>M195+N195</f>
        <v>1124</v>
      </c>
      <c r="P195" s="89">
        <f>BKK!P195+DMK!P195</f>
        <v>0</v>
      </c>
      <c r="Q195" s="153">
        <f t="shared" ref="Q195" si="364">+O195+P195</f>
        <v>1124</v>
      </c>
      <c r="R195" s="221">
        <f>BKK!R195+DMK!R195</f>
        <v>0</v>
      </c>
      <c r="S195" s="222">
        <f>BKK!S195+DMK!S195</f>
        <v>0</v>
      </c>
      <c r="T195" s="149">
        <f>R195+S195</f>
        <v>0</v>
      </c>
      <c r="U195" s="89">
        <f>BKK!U195+DMK!U195</f>
        <v>0</v>
      </c>
      <c r="V195" s="153">
        <f t="shared" ref="V195" si="365">+T195+U195</f>
        <v>0</v>
      </c>
      <c r="W195" s="185">
        <f t="shared" si="361"/>
        <v>-100</v>
      </c>
    </row>
    <row r="196" spans="2:23">
      <c r="B196" s="176"/>
      <c r="C196" s="105"/>
      <c r="D196" s="105"/>
      <c r="E196" s="105"/>
      <c r="F196" s="105"/>
      <c r="G196" s="105"/>
      <c r="H196" s="105"/>
      <c r="I196" s="106"/>
      <c r="L196" s="189" t="s">
        <v>19</v>
      </c>
      <c r="M196" s="211">
        <f>BKK!M196+DMK!M196</f>
        <v>122</v>
      </c>
      <c r="N196" s="212">
        <f>BKK!N196+DMK!N196</f>
        <v>894</v>
      </c>
      <c r="O196" s="148">
        <f>M196+N196</f>
        <v>1016</v>
      </c>
      <c r="P196" s="89">
        <f>BKK!P196+DMK!P196</f>
        <v>0</v>
      </c>
      <c r="Q196" s="153">
        <f>+O196+P196</f>
        <v>1016</v>
      </c>
      <c r="R196" s="211">
        <f>BKK!R196+DMK!R196</f>
        <v>0</v>
      </c>
      <c r="S196" s="212">
        <f>BKK!S196+DMK!S196</f>
        <v>0</v>
      </c>
      <c r="T196" s="148">
        <f>R196+S196</f>
        <v>0</v>
      </c>
      <c r="U196" s="89">
        <f>BKK!U196+DMK!U196</f>
        <v>0</v>
      </c>
      <c r="V196" s="153">
        <f>+T196+U196</f>
        <v>0</v>
      </c>
      <c r="W196" s="185">
        <f t="shared" ref="W196:W199" si="366">IF(Q196=0,0,((V196/Q196)-1)*100)</f>
        <v>-100</v>
      </c>
    </row>
    <row r="197" spans="2:23" s="1171" customFormat="1" ht="13.5" thickBot="1">
      <c r="B197" s="1227"/>
      <c r="C197" s="1191"/>
      <c r="D197" s="1191"/>
      <c r="E197" s="1191"/>
      <c r="F197" s="1191"/>
      <c r="G197" s="1191"/>
      <c r="H197" s="1191"/>
      <c r="I197" s="106"/>
      <c r="L197" s="1231" t="s">
        <v>20</v>
      </c>
      <c r="M197" s="211">
        <f>BKK!M197+DMK!M197</f>
        <v>143</v>
      </c>
      <c r="N197" s="212">
        <f>BKK!N197+DMK!N197</f>
        <v>1005</v>
      </c>
      <c r="O197" s="148">
        <f>M197+N197</f>
        <v>1148</v>
      </c>
      <c r="P197" s="89">
        <f>BKK!P197+DMK!P197</f>
        <v>0</v>
      </c>
      <c r="Q197" s="153">
        <f>+O197+P197</f>
        <v>1148</v>
      </c>
      <c r="R197" s="211">
        <f>BKK!R197+DMK!R197</f>
        <v>0</v>
      </c>
      <c r="S197" s="212">
        <f>BKK!S197+DMK!S197</f>
        <v>0</v>
      </c>
      <c r="T197" s="148">
        <f>R197+S197</f>
        <v>0</v>
      </c>
      <c r="U197" s="89">
        <f>BKK!U197+DMK!U197</f>
        <v>0</v>
      </c>
      <c r="V197" s="153">
        <f>+T197+U197</f>
        <v>0</v>
      </c>
      <c r="W197" s="185">
        <f t="shared" si="366"/>
        <v>-100</v>
      </c>
    </row>
    <row r="198" spans="2:23" s="1171" customFormat="1" ht="14.25" thickTop="1" thickBot="1">
      <c r="B198" s="1227"/>
      <c r="C198" s="1191"/>
      <c r="D198" s="1191"/>
      <c r="E198" s="1191"/>
      <c r="F198" s="1191"/>
      <c r="G198" s="1191"/>
      <c r="H198" s="1191"/>
      <c r="I198" s="106"/>
      <c r="L198" s="1223" t="s">
        <v>87</v>
      </c>
      <c r="M198" s="1210">
        <f>+M195+M196+M197</f>
        <v>408</v>
      </c>
      <c r="N198" s="1210">
        <f t="shared" ref="N198" si="367">+N195+N196+N197</f>
        <v>2880</v>
      </c>
      <c r="O198" s="1210">
        <f t="shared" ref="O198" si="368">+O195+O196+O197</f>
        <v>3288</v>
      </c>
      <c r="P198" s="1210">
        <f t="shared" ref="P198" si="369">+P195+P196+P197</f>
        <v>0</v>
      </c>
      <c r="Q198" s="1210">
        <f t="shared" ref="Q198" si="370">+Q195+Q196+Q197</f>
        <v>3288</v>
      </c>
      <c r="R198" s="1210">
        <f t="shared" ref="R198" si="371">+R195+R196+R197</f>
        <v>0</v>
      </c>
      <c r="S198" s="1210">
        <f t="shared" ref="S198" si="372">+S195+S196+S197</f>
        <v>0</v>
      </c>
      <c r="T198" s="1210">
        <f t="shared" ref="T198" si="373">+T195+T196+T197</f>
        <v>0</v>
      </c>
      <c r="U198" s="1210">
        <f t="shared" ref="U198" si="374">+U195+U196+U197</f>
        <v>0</v>
      </c>
      <c r="V198" s="1210">
        <f t="shared" ref="V198" si="375">+V195+V196+V197</f>
        <v>0</v>
      </c>
      <c r="W198" s="1213">
        <f t="shared" si="366"/>
        <v>-100</v>
      </c>
    </row>
    <row r="199" spans="2:23" ht="13.5" thickTop="1">
      <c r="B199" s="176"/>
      <c r="C199" s="105"/>
      <c r="D199" s="105"/>
      <c r="E199" s="105"/>
      <c r="F199" s="105"/>
      <c r="G199" s="105"/>
      <c r="H199" s="105"/>
      <c r="I199" s="106"/>
      <c r="L199" s="189" t="s">
        <v>21</v>
      </c>
      <c r="M199" s="211">
        <f>BKK!M199+DMK!M199</f>
        <v>85</v>
      </c>
      <c r="N199" s="212">
        <f>BKK!N199+DMK!N199</f>
        <v>727</v>
      </c>
      <c r="O199" s="148">
        <f>M199+N199</f>
        <v>812</v>
      </c>
      <c r="P199" s="89">
        <f>BKK!P199+DMK!P199</f>
        <v>0</v>
      </c>
      <c r="Q199" s="153">
        <f t="shared" ref="Q199" si="376">+O199+P199</f>
        <v>812</v>
      </c>
      <c r="R199" s="211">
        <f>BKK!R199+DMK!R199</f>
        <v>0</v>
      </c>
      <c r="S199" s="212">
        <f>BKK!S199+DMK!S199</f>
        <v>0</v>
      </c>
      <c r="T199" s="148">
        <f>R199+S199</f>
        <v>0</v>
      </c>
      <c r="U199" s="89">
        <f>BKK!U199+DMK!U199</f>
        <v>0</v>
      </c>
      <c r="V199" s="153">
        <f t="shared" ref="V199" si="377">+T199+U199</f>
        <v>0</v>
      </c>
      <c r="W199" s="185">
        <f t="shared" si="366"/>
        <v>-100</v>
      </c>
    </row>
    <row r="200" spans="2:23">
      <c r="B200" s="176"/>
      <c r="C200" s="105"/>
      <c r="D200" s="105"/>
      <c r="E200" s="105"/>
      <c r="F200" s="105"/>
      <c r="G200" s="105"/>
      <c r="H200" s="105"/>
      <c r="I200" s="106"/>
      <c r="L200" s="189" t="s">
        <v>88</v>
      </c>
      <c r="M200" s="211">
        <f>BKK!M200+DMK!M200</f>
        <v>103</v>
      </c>
      <c r="N200" s="212">
        <f>BKK!N200+DMK!N200</f>
        <v>890</v>
      </c>
      <c r="O200" s="148">
        <f>M200+N200</f>
        <v>993</v>
      </c>
      <c r="P200" s="89">
        <f>BKK!P200+DMK!P200</f>
        <v>0</v>
      </c>
      <c r="Q200" s="153">
        <f>+O200+P200</f>
        <v>993</v>
      </c>
      <c r="R200" s="211">
        <f>BKK!R200+DMK!R200</f>
        <v>0</v>
      </c>
      <c r="S200" s="212">
        <f>BKK!S200+DMK!S200</f>
        <v>0</v>
      </c>
      <c r="T200" s="148">
        <f>R200+S200</f>
        <v>0</v>
      </c>
      <c r="U200" s="89">
        <f>BKK!U200+DMK!U200</f>
        <v>0</v>
      </c>
      <c r="V200" s="153">
        <f>+T200+U200</f>
        <v>0</v>
      </c>
      <c r="W200" s="185">
        <f t="shared" ref="W200" si="378">IF(Q200=0,0,((V200/Q200)-1)*100)</f>
        <v>-100</v>
      </c>
    </row>
    <row r="201" spans="2:23" ht="13.5" thickBot="1">
      <c r="B201" s="176"/>
      <c r="C201" s="105"/>
      <c r="D201" s="105"/>
      <c r="E201" s="105"/>
      <c r="F201" s="105"/>
      <c r="G201" s="105"/>
      <c r="H201" s="105"/>
      <c r="I201" s="106"/>
      <c r="L201" s="189" t="s">
        <v>22</v>
      </c>
      <c r="M201" s="211">
        <f>BKK!M201+DMK!M201</f>
        <v>94</v>
      </c>
      <c r="N201" s="212">
        <f>BKK!N201+DMK!N201</f>
        <v>936</v>
      </c>
      <c r="O201" s="150">
        <f>M201+N201</f>
        <v>1030</v>
      </c>
      <c r="P201" s="218">
        <f>BKK!P201+DMK!P201</f>
        <v>0</v>
      </c>
      <c r="Q201" s="153">
        <f>+O201+P201</f>
        <v>1030</v>
      </c>
      <c r="R201" s="211">
        <f>BKK!R201+DMK!R201</f>
        <v>0</v>
      </c>
      <c r="S201" s="212">
        <f>BKK!S201+DMK!S201</f>
        <v>0</v>
      </c>
      <c r="T201" s="150">
        <f>R201+S201</f>
        <v>0</v>
      </c>
      <c r="U201" s="218">
        <f>BKK!U201+DMK!U201</f>
        <v>0</v>
      </c>
      <c r="V201" s="153">
        <f>+T201+U201</f>
        <v>0</v>
      </c>
      <c r="W201" s="185">
        <f>IF(Q201=0,0,((V201/Q201)-1)*100)</f>
        <v>-100</v>
      </c>
    </row>
    <row r="202" spans="2:23" s="1171" customFormat="1" ht="14.25" thickTop="1" thickBot="1">
      <c r="B202" s="1227"/>
      <c r="C202" s="1191"/>
      <c r="D202" s="1191"/>
      <c r="E202" s="1191"/>
      <c r="F202" s="1191"/>
      <c r="G202" s="1191"/>
      <c r="H202" s="1191"/>
      <c r="I202" s="106"/>
      <c r="L202" s="1224" t="s">
        <v>60</v>
      </c>
      <c r="M202" s="159">
        <f>+M199+M200+M201</f>
        <v>282</v>
      </c>
      <c r="N202" s="159">
        <f t="shared" ref="N202" si="379">+N199+N200+N201</f>
        <v>2553</v>
      </c>
      <c r="O202" s="161">
        <f t="shared" ref="O202" si="380">+O199+O200+O201</f>
        <v>2835</v>
      </c>
      <c r="P202" s="161">
        <f t="shared" ref="P202" si="381">+P199+P200+P201</f>
        <v>0</v>
      </c>
      <c r="Q202" s="161">
        <f t="shared" ref="Q202" si="382">+Q199+Q200+Q201</f>
        <v>2835</v>
      </c>
      <c r="R202" s="159">
        <f t="shared" ref="R202" si="383">+R199+R200+R201</f>
        <v>0</v>
      </c>
      <c r="S202" s="159">
        <f t="shared" ref="S202" si="384">+S199+S200+S201</f>
        <v>0</v>
      </c>
      <c r="T202" s="161">
        <f t="shared" ref="T202" si="385">+T199+T200+T201</f>
        <v>0</v>
      </c>
      <c r="U202" s="161">
        <f t="shared" ref="U202" si="386">+U199+U200+U201</f>
        <v>0</v>
      </c>
      <c r="V202" s="161">
        <f t="shared" ref="V202" si="387">+V199+V200+V201</f>
        <v>0</v>
      </c>
      <c r="W202" s="162">
        <f>IF(Q202=0,0,((V202/Q202)-1)*100)</f>
        <v>-100</v>
      </c>
    </row>
    <row r="203" spans="2:23" s="108" customFormat="1" ht="12.75" customHeight="1" thickTop="1">
      <c r="B203" s="177"/>
      <c r="C203" s="109"/>
      <c r="D203" s="109"/>
      <c r="E203" s="109"/>
      <c r="F203" s="109"/>
      <c r="G203" s="109"/>
      <c r="H203" s="109"/>
      <c r="I203" s="110"/>
      <c r="L203" s="223" t="s">
        <v>24</v>
      </c>
      <c r="M203" s="224">
        <f>BKK!M203+DMK!M203</f>
        <v>84</v>
      </c>
      <c r="N203" s="225">
        <f>BKK!N203+DMK!N203</f>
        <v>846</v>
      </c>
      <c r="O203" s="151">
        <f>M203+N203</f>
        <v>930</v>
      </c>
      <c r="P203" s="226">
        <f>BKK!P203+DMK!P203</f>
        <v>0</v>
      </c>
      <c r="Q203" s="154">
        <f>+O203+P203</f>
        <v>930</v>
      </c>
      <c r="R203" s="224">
        <f>BKK!R203+DMK!R203</f>
        <v>0</v>
      </c>
      <c r="S203" s="225">
        <f>BKK!S203+DMK!S203</f>
        <v>0</v>
      </c>
      <c r="T203" s="151">
        <f>R203+S203</f>
        <v>0</v>
      </c>
      <c r="U203" s="226">
        <f>BKK!U203+DMK!U203</f>
        <v>0</v>
      </c>
      <c r="V203" s="154">
        <f>+T203+U203</f>
        <v>0</v>
      </c>
      <c r="W203" s="227">
        <f>IF(Q203=0,0,((V203/Q203)-1)*100)</f>
        <v>-100</v>
      </c>
    </row>
    <row r="204" spans="2:23" s="108" customFormat="1" ht="12.75" customHeight="1">
      <c r="B204" s="178"/>
      <c r="C204" s="111"/>
      <c r="D204" s="111"/>
      <c r="E204" s="111"/>
      <c r="F204" s="111"/>
      <c r="G204" s="111"/>
      <c r="H204" s="111"/>
      <c r="I204" s="112"/>
      <c r="L204" s="223" t="s">
        <v>25</v>
      </c>
      <c r="M204" s="224">
        <f>BKK!M204+DMK!M204</f>
        <v>65</v>
      </c>
      <c r="N204" s="225">
        <f>BKK!N204+DMK!N204</f>
        <v>989</v>
      </c>
      <c r="O204" s="151">
        <f>M204+N204</f>
        <v>1054</v>
      </c>
      <c r="P204" s="228">
        <f>BKK!P204+DMK!P204</f>
        <v>0</v>
      </c>
      <c r="Q204" s="151">
        <f>+O204+P204</f>
        <v>1054</v>
      </c>
      <c r="R204" s="224">
        <f>BKK!R204+DMK!R204</f>
        <v>1</v>
      </c>
      <c r="S204" s="225">
        <f>BKK!S204+DMK!S204</f>
        <v>0</v>
      </c>
      <c r="T204" s="151">
        <f>R204+S204</f>
        <v>1</v>
      </c>
      <c r="U204" s="228">
        <f>BKK!U204+DMK!U204</f>
        <v>0</v>
      </c>
      <c r="V204" s="151">
        <f>+T204+U204</f>
        <v>1</v>
      </c>
      <c r="W204" s="227">
        <f t="shared" ref="W204" si="388">IF(Q204=0,0,((V204/Q204)-1)*100)</f>
        <v>-99.905123339658445</v>
      </c>
    </row>
    <row r="205" spans="2:23" s="108" customFormat="1" ht="12.75" customHeight="1" thickBot="1">
      <c r="B205" s="178"/>
      <c r="C205" s="111"/>
      <c r="D205" s="111"/>
      <c r="E205" s="111"/>
      <c r="F205" s="111"/>
      <c r="G205" s="111"/>
      <c r="H205" s="111"/>
      <c r="I205" s="112"/>
      <c r="L205" s="223" t="s">
        <v>26</v>
      </c>
      <c r="M205" s="224">
        <f>BKK!M205+DMK!M205</f>
        <v>19</v>
      </c>
      <c r="N205" s="225">
        <f>BKK!N205+DMK!N205</f>
        <v>255</v>
      </c>
      <c r="O205" s="151">
        <f>M205+N205</f>
        <v>274</v>
      </c>
      <c r="P205" s="229">
        <f>BKK!P205+DMK!P205</f>
        <v>0</v>
      </c>
      <c r="Q205" s="154">
        <f t="shared" ref="Q205" si="389">+O205+P205</f>
        <v>274</v>
      </c>
      <c r="R205" s="224">
        <f>BKK!R205+DMK!R205</f>
        <v>0</v>
      </c>
      <c r="S205" s="225">
        <f>BKK!S205+DMK!S205</f>
        <v>0</v>
      </c>
      <c r="T205" s="151">
        <f>R205+S205</f>
        <v>0</v>
      </c>
      <c r="U205" s="229">
        <f>BKK!U205+DMK!U205</f>
        <v>0</v>
      </c>
      <c r="V205" s="154">
        <f t="shared" ref="V205" si="390">+T205+U205</f>
        <v>0</v>
      </c>
      <c r="W205" s="227">
        <f>IF(Q205=0,0,((V205/Q205)-1)*100)</f>
        <v>-100</v>
      </c>
    </row>
    <row r="206" spans="2:23" ht="14.25" thickTop="1" thickBot="1">
      <c r="B206" s="176"/>
      <c r="C206" s="105"/>
      <c r="D206" s="105"/>
      <c r="E206" s="105"/>
      <c r="F206" s="105"/>
      <c r="G206" s="105"/>
      <c r="H206" s="105"/>
      <c r="I206" s="106"/>
      <c r="L206" s="172" t="s">
        <v>27</v>
      </c>
      <c r="M206" s="155">
        <f>+M203+M204+M205</f>
        <v>168</v>
      </c>
      <c r="N206" s="156">
        <f t="shared" ref="N206" si="391">+N203+N204+N205</f>
        <v>2090</v>
      </c>
      <c r="O206" s="155">
        <f t="shared" ref="O206" si="392">+O203+O204+O205</f>
        <v>2258</v>
      </c>
      <c r="P206" s="155">
        <f t="shared" ref="P206" si="393">+P203+P204+P205</f>
        <v>0</v>
      </c>
      <c r="Q206" s="160">
        <f t="shared" ref="Q206" si="394">+Q203+Q204+Q205</f>
        <v>2258</v>
      </c>
      <c r="R206" s="155">
        <f t="shared" ref="R206" si="395">+R203+R204+R205</f>
        <v>1</v>
      </c>
      <c r="S206" s="156">
        <f t="shared" ref="S206" si="396">+S203+S204+S205</f>
        <v>0</v>
      </c>
      <c r="T206" s="155">
        <f t="shared" ref="T206" si="397">+T203+T204+T205</f>
        <v>1</v>
      </c>
      <c r="U206" s="155">
        <f t="shared" ref="U206" si="398">+U203+U204+U205</f>
        <v>0</v>
      </c>
      <c r="V206" s="160">
        <f>+V203+V204+V205</f>
        <v>1</v>
      </c>
      <c r="W206" s="158">
        <f>IF(Q206=0,0,((V206/Q206)-1)*100)</f>
        <v>-99.955713020372002</v>
      </c>
    </row>
    <row r="207" spans="2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858</v>
      </c>
      <c r="N207" s="1211">
        <f t="shared" ref="N207" si="399">+N198+N202+N206</f>
        <v>7523</v>
      </c>
      <c r="O207" s="1210">
        <f t="shared" ref="O207" si="400">+O198+O202+O206</f>
        <v>8381</v>
      </c>
      <c r="P207" s="1210">
        <f t="shared" ref="P207" si="401">+P198+P202+P206</f>
        <v>0</v>
      </c>
      <c r="Q207" s="1210">
        <f t="shared" ref="Q207" si="402">+Q198+Q202+Q206</f>
        <v>8381</v>
      </c>
      <c r="R207" s="1210">
        <f t="shared" ref="R207" si="403">+R198+R202+R206</f>
        <v>1</v>
      </c>
      <c r="S207" s="1211">
        <f t="shared" ref="S207" si="404">+S198+S202+S206</f>
        <v>0</v>
      </c>
      <c r="T207" s="1210">
        <f t="shared" ref="T207" si="405">+T198+T202+T206</f>
        <v>1</v>
      </c>
      <c r="U207" s="1210">
        <f t="shared" ref="U207" si="406">+U198+U202+U206</f>
        <v>0</v>
      </c>
      <c r="V207" s="1212">
        <f>+V198+V202+V206</f>
        <v>1</v>
      </c>
      <c r="W207" s="1213">
        <f>IF(Q207=0,0,((V207/Q207)-1)*100)</f>
        <v>-99.988068249612212</v>
      </c>
    </row>
    <row r="208" spans="2:23" s="1171" customFormat="1" ht="14.25" thickTop="1" thickBot="1">
      <c r="B208" s="1227"/>
      <c r="C208" s="1191"/>
      <c r="D208" s="1191"/>
      <c r="E208" s="1191"/>
      <c r="F208" s="1191"/>
      <c r="G208" s="1191"/>
      <c r="H208" s="1191"/>
      <c r="I208" s="106"/>
      <c r="L208" s="1223" t="s">
        <v>89</v>
      </c>
      <c r="M208" s="1210">
        <f>+M194+M198+M202+M206</f>
        <v>1281</v>
      </c>
      <c r="N208" s="1211">
        <f t="shared" ref="N208:U208" si="407">+N194+N198+N202+N206</f>
        <v>10573</v>
      </c>
      <c r="O208" s="1210">
        <f t="shared" si="407"/>
        <v>11854</v>
      </c>
      <c r="P208" s="1210">
        <f t="shared" si="407"/>
        <v>1</v>
      </c>
      <c r="Q208" s="1212">
        <f t="shared" si="407"/>
        <v>11855</v>
      </c>
      <c r="R208" s="1210">
        <f t="shared" si="407"/>
        <v>1</v>
      </c>
      <c r="S208" s="1211">
        <f t="shared" si="407"/>
        <v>0</v>
      </c>
      <c r="T208" s="1210">
        <f t="shared" si="407"/>
        <v>1</v>
      </c>
      <c r="U208" s="1210">
        <f t="shared" si="407"/>
        <v>0</v>
      </c>
      <c r="V208" s="1212">
        <f>+V194+V198+V202+V206</f>
        <v>1</v>
      </c>
      <c r="W208" s="1213">
        <f>IF(Q208=0,0,((V208/Q208)-1)*100)</f>
        <v>-99.991564740615786</v>
      </c>
    </row>
    <row r="209" spans="2:23" ht="14.25" thickTop="1" thickBot="1">
      <c r="B209" s="176"/>
      <c r="C209" s="105"/>
      <c r="D209" s="105"/>
      <c r="E209" s="105"/>
      <c r="F209" s="105"/>
      <c r="G209" s="105"/>
      <c r="H209" s="105"/>
      <c r="I209" s="106"/>
      <c r="L209" s="169" t="s">
        <v>59</v>
      </c>
    </row>
    <row r="210" spans="2:23" ht="13.5" thickTop="1">
      <c r="B210" s="176"/>
      <c r="C210" s="105"/>
      <c r="D210" s="105"/>
      <c r="E210" s="105"/>
      <c r="F210" s="105"/>
      <c r="G210" s="105"/>
      <c r="H210" s="105"/>
      <c r="I210" s="106"/>
      <c r="L210" s="1355" t="s">
        <v>52</v>
      </c>
      <c r="M210" s="1356"/>
      <c r="N210" s="1356"/>
      <c r="O210" s="1356"/>
      <c r="P210" s="1356"/>
      <c r="Q210" s="1356"/>
      <c r="R210" s="1356"/>
      <c r="S210" s="1356"/>
      <c r="T210" s="1356"/>
      <c r="U210" s="1356"/>
      <c r="V210" s="1356"/>
      <c r="W210" s="1357"/>
    </row>
    <row r="211" spans="2:23" ht="13.5" thickBot="1">
      <c r="B211" s="176"/>
      <c r="C211" s="105"/>
      <c r="D211" s="105"/>
      <c r="E211" s="105"/>
      <c r="F211" s="105"/>
      <c r="G211" s="105"/>
      <c r="H211" s="105"/>
      <c r="I211" s="106"/>
      <c r="L211" s="1358" t="s">
        <v>53</v>
      </c>
      <c r="M211" s="1359"/>
      <c r="N211" s="1359"/>
      <c r="O211" s="1359"/>
      <c r="P211" s="1359"/>
      <c r="Q211" s="1359"/>
      <c r="R211" s="1359"/>
      <c r="S211" s="1359"/>
      <c r="T211" s="1359"/>
      <c r="U211" s="1359"/>
      <c r="V211" s="1359"/>
      <c r="W211" s="1360"/>
    </row>
    <row r="212" spans="2:23" ht="14.25" thickTop="1" thickBot="1">
      <c r="B212" s="176"/>
      <c r="C212" s="105"/>
      <c r="D212" s="105"/>
      <c r="E212" s="105"/>
      <c r="F212" s="105"/>
      <c r="G212" s="105"/>
      <c r="H212" s="105"/>
      <c r="I212" s="106"/>
      <c r="W212" s="104" t="s">
        <v>40</v>
      </c>
    </row>
    <row r="213" spans="2:23" ht="14.25" thickTop="1" thickBot="1">
      <c r="B213" s="176"/>
      <c r="C213" s="105"/>
      <c r="D213" s="105"/>
      <c r="E213" s="105"/>
      <c r="F213" s="105"/>
      <c r="G213" s="105"/>
      <c r="H213" s="105"/>
      <c r="I213" s="106"/>
      <c r="L213" s="187"/>
      <c r="M213" s="1364" t="s">
        <v>90</v>
      </c>
      <c r="N213" s="1365"/>
      <c r="O213" s="1365"/>
      <c r="P213" s="1365"/>
      <c r="Q213" s="1366"/>
      <c r="R213" s="1364" t="s">
        <v>91</v>
      </c>
      <c r="S213" s="1365"/>
      <c r="T213" s="1365"/>
      <c r="U213" s="1365"/>
      <c r="V213" s="1366"/>
      <c r="W213" s="188" t="s">
        <v>4</v>
      </c>
    </row>
    <row r="214" spans="2:23" ht="13.5" thickTop="1">
      <c r="B214" s="176"/>
      <c r="C214" s="105"/>
      <c r="D214" s="105"/>
      <c r="E214" s="105"/>
      <c r="F214" s="105"/>
      <c r="G214" s="105"/>
      <c r="H214" s="105"/>
      <c r="I214" s="106"/>
      <c r="L214" s="189" t="s">
        <v>5</v>
      </c>
      <c r="M214" s="190"/>
      <c r="N214" s="193"/>
      <c r="O214" s="163"/>
      <c r="P214" s="194"/>
      <c r="Q214" s="164"/>
      <c r="R214" s="190"/>
      <c r="S214" s="193"/>
      <c r="T214" s="163"/>
      <c r="U214" s="194"/>
      <c r="V214" s="164"/>
      <c r="W214" s="192" t="s">
        <v>6</v>
      </c>
    </row>
    <row r="215" spans="2:23" ht="13.5" thickBot="1">
      <c r="B215" s="176"/>
      <c r="C215" s="105"/>
      <c r="D215" s="105"/>
      <c r="E215" s="105"/>
      <c r="F215" s="105"/>
      <c r="G215" s="105"/>
      <c r="H215" s="105"/>
      <c r="I215" s="106"/>
      <c r="L215" s="195"/>
      <c r="M215" s="199" t="s">
        <v>41</v>
      </c>
      <c r="N215" s="200" t="s">
        <v>42</v>
      </c>
      <c r="O215" s="165" t="s">
        <v>54</v>
      </c>
      <c r="P215" s="201" t="s">
        <v>13</v>
      </c>
      <c r="Q215" s="1152" t="s">
        <v>9</v>
      </c>
      <c r="R215" s="199" t="s">
        <v>41</v>
      </c>
      <c r="S215" s="200" t="s">
        <v>42</v>
      </c>
      <c r="T215" s="165" t="s">
        <v>54</v>
      </c>
      <c r="U215" s="201" t="s">
        <v>13</v>
      </c>
      <c r="V215" s="184" t="s">
        <v>9</v>
      </c>
      <c r="W215" s="198"/>
    </row>
    <row r="216" spans="2:23" ht="5.25" customHeight="1" thickTop="1">
      <c r="B216" s="176"/>
      <c r="C216" s="105"/>
      <c r="D216" s="105"/>
      <c r="E216" s="105"/>
      <c r="F216" s="105"/>
      <c r="G216" s="105"/>
      <c r="H216" s="105"/>
      <c r="I216" s="106"/>
      <c r="L216" s="189"/>
      <c r="M216" s="205"/>
      <c r="N216" s="206"/>
      <c r="O216" s="147"/>
      <c r="P216" s="207"/>
      <c r="Q216" s="152"/>
      <c r="R216" s="205"/>
      <c r="S216" s="206"/>
      <c r="T216" s="147"/>
      <c r="U216" s="207"/>
      <c r="V216" s="152"/>
      <c r="W216" s="208"/>
    </row>
    <row r="217" spans="2:23">
      <c r="B217" s="176"/>
      <c r="C217" s="105"/>
      <c r="D217" s="105"/>
      <c r="E217" s="105"/>
      <c r="F217" s="105"/>
      <c r="G217" s="105"/>
      <c r="H217" s="105"/>
      <c r="I217" s="106"/>
      <c r="L217" s="189" t="s">
        <v>14</v>
      </c>
      <c r="M217" s="211">
        <f t="shared" ref="M217:N219" si="408">+M165+M191</f>
        <v>155</v>
      </c>
      <c r="N217" s="212">
        <f t="shared" si="408"/>
        <v>989</v>
      </c>
      <c r="O217" s="148">
        <f>+M217+N217</f>
        <v>1144</v>
      </c>
      <c r="P217" s="89">
        <f>+P165+P191</f>
        <v>1</v>
      </c>
      <c r="Q217" s="153">
        <f>+O217+P217</f>
        <v>1145</v>
      </c>
      <c r="R217" s="211">
        <f t="shared" ref="R217:S219" si="409">+R165+R191</f>
        <v>15</v>
      </c>
      <c r="S217" s="212">
        <f t="shared" si="409"/>
        <v>163</v>
      </c>
      <c r="T217" s="148">
        <f>+R217+S217</f>
        <v>178</v>
      </c>
      <c r="U217" s="89">
        <f>+U165+U191</f>
        <v>0</v>
      </c>
      <c r="V217" s="153">
        <f>+T217+U217</f>
        <v>178</v>
      </c>
      <c r="W217" s="185">
        <f t="shared" ref="W217:W221" si="410">IF(Q217=0,0,((V217/Q217)-1)*100)</f>
        <v>-84.454148471615724</v>
      </c>
    </row>
    <row r="218" spans="2:23">
      <c r="B218" s="176"/>
      <c r="C218" s="105"/>
      <c r="D218" s="105"/>
      <c r="E218" s="105"/>
      <c r="F218" s="105"/>
      <c r="G218" s="105"/>
      <c r="H218" s="105"/>
      <c r="I218" s="106"/>
      <c r="L218" s="189" t="s">
        <v>15</v>
      </c>
      <c r="M218" s="211">
        <f t="shared" si="408"/>
        <v>151</v>
      </c>
      <c r="N218" s="212">
        <f t="shared" si="408"/>
        <v>1095</v>
      </c>
      <c r="O218" s="148">
        <f t="shared" ref="O218:O219" si="411">+M218+N218</f>
        <v>1246</v>
      </c>
      <c r="P218" s="89">
        <f>+P166+P192</f>
        <v>0</v>
      </c>
      <c r="Q218" s="153">
        <f t="shared" ref="Q218:Q219" si="412">+O218+P218</f>
        <v>1246</v>
      </c>
      <c r="R218" s="211">
        <f t="shared" si="409"/>
        <v>18</v>
      </c>
      <c r="S218" s="212">
        <f t="shared" si="409"/>
        <v>192</v>
      </c>
      <c r="T218" s="148">
        <f t="shared" ref="T218:T219" si="413">+R218+S218</f>
        <v>210</v>
      </c>
      <c r="U218" s="89">
        <f>+U166+U192</f>
        <v>0</v>
      </c>
      <c r="V218" s="153">
        <f t="shared" ref="V218:V219" si="414">+T218+U218</f>
        <v>210</v>
      </c>
      <c r="W218" s="185">
        <f t="shared" si="410"/>
        <v>-83.146067415730343</v>
      </c>
    </row>
    <row r="219" spans="2:23" ht="13.5" thickBot="1">
      <c r="B219" s="176"/>
      <c r="C219" s="105"/>
      <c r="D219" s="105"/>
      <c r="E219" s="105"/>
      <c r="F219" s="105"/>
      <c r="G219" s="105"/>
      <c r="H219" s="105"/>
      <c r="I219" s="106"/>
      <c r="L219" s="195" t="s">
        <v>16</v>
      </c>
      <c r="M219" s="211">
        <f t="shared" si="408"/>
        <v>154</v>
      </c>
      <c r="N219" s="212">
        <f t="shared" si="408"/>
        <v>1111</v>
      </c>
      <c r="O219" s="148">
        <f t="shared" si="411"/>
        <v>1265</v>
      </c>
      <c r="P219" s="89">
        <f>+P167+P193</f>
        <v>0</v>
      </c>
      <c r="Q219" s="153">
        <f t="shared" si="412"/>
        <v>1265</v>
      </c>
      <c r="R219" s="211">
        <f t="shared" si="409"/>
        <v>15</v>
      </c>
      <c r="S219" s="212">
        <f t="shared" si="409"/>
        <v>228</v>
      </c>
      <c r="T219" s="148">
        <f t="shared" si="413"/>
        <v>243</v>
      </c>
      <c r="U219" s="89">
        <f>+U167+U193</f>
        <v>0</v>
      </c>
      <c r="V219" s="153">
        <f t="shared" si="414"/>
        <v>243</v>
      </c>
      <c r="W219" s="185">
        <f t="shared" si="410"/>
        <v>-80.790513833992094</v>
      </c>
    </row>
    <row r="220" spans="2:23" ht="14.25" thickTop="1" thickBot="1">
      <c r="B220" s="176"/>
      <c r="C220" s="105"/>
      <c r="D220" s="105"/>
      <c r="E220" s="105"/>
      <c r="F220" s="105"/>
      <c r="G220" s="105"/>
      <c r="H220" s="105"/>
      <c r="I220" s="106"/>
      <c r="L220" s="172" t="s">
        <v>17</v>
      </c>
      <c r="M220" s="155">
        <f t="shared" ref="M220:Q220" si="415">+M217+M218+M219</f>
        <v>460</v>
      </c>
      <c r="N220" s="156">
        <f t="shared" si="415"/>
        <v>3195</v>
      </c>
      <c r="O220" s="155">
        <f t="shared" si="415"/>
        <v>3655</v>
      </c>
      <c r="P220" s="155">
        <f t="shared" si="415"/>
        <v>1</v>
      </c>
      <c r="Q220" s="157">
        <f t="shared" si="415"/>
        <v>3656</v>
      </c>
      <c r="R220" s="155">
        <f t="shared" ref="R220:V220" si="416">+R217+R218+R219</f>
        <v>48</v>
      </c>
      <c r="S220" s="156">
        <f t="shared" si="416"/>
        <v>583</v>
      </c>
      <c r="T220" s="155">
        <f t="shared" si="416"/>
        <v>631</v>
      </c>
      <c r="U220" s="155">
        <f t="shared" si="416"/>
        <v>0</v>
      </c>
      <c r="V220" s="157">
        <f t="shared" si="416"/>
        <v>631</v>
      </c>
      <c r="W220" s="158">
        <f t="shared" si="410"/>
        <v>-82.74070021881839</v>
      </c>
    </row>
    <row r="221" spans="2:23" ht="13.5" thickTop="1">
      <c r="B221" s="176"/>
      <c r="C221" s="105"/>
      <c r="D221" s="105"/>
      <c r="E221" s="105"/>
      <c r="F221" s="105"/>
      <c r="G221" s="105"/>
      <c r="H221" s="105"/>
      <c r="I221" s="106"/>
      <c r="L221" s="189" t="s">
        <v>18</v>
      </c>
      <c r="M221" s="221">
        <f t="shared" ref="M221:N223" si="417">+M169+M195</f>
        <v>153</v>
      </c>
      <c r="N221" s="222">
        <f t="shared" si="417"/>
        <v>1103</v>
      </c>
      <c r="O221" s="149">
        <f t="shared" ref="O221" si="418">+M221+N221</f>
        <v>1256</v>
      </c>
      <c r="P221" s="89">
        <f>+P169+P195</f>
        <v>0</v>
      </c>
      <c r="Q221" s="153">
        <f t="shared" ref="Q221" si="419">+O221+P221</f>
        <v>1256</v>
      </c>
      <c r="R221" s="221">
        <f t="shared" ref="R221:S223" si="420">+R169+R195</f>
        <v>19</v>
      </c>
      <c r="S221" s="222">
        <f t="shared" si="420"/>
        <v>193</v>
      </c>
      <c r="T221" s="149">
        <f t="shared" ref="T221" si="421">+R221+S221</f>
        <v>212</v>
      </c>
      <c r="U221" s="89">
        <f>+U169+U195</f>
        <v>0</v>
      </c>
      <c r="V221" s="153">
        <f t="shared" ref="V221" si="422">+T221+U221</f>
        <v>212</v>
      </c>
      <c r="W221" s="185">
        <f t="shared" si="410"/>
        <v>-83.121019108280265</v>
      </c>
    </row>
    <row r="222" spans="2:23">
      <c r="B222" s="176"/>
      <c r="C222" s="105"/>
      <c r="D222" s="105"/>
      <c r="E222" s="105"/>
      <c r="F222" s="105"/>
      <c r="G222" s="105"/>
      <c r="H222" s="105"/>
      <c r="I222" s="106"/>
      <c r="L222" s="189" t="s">
        <v>19</v>
      </c>
      <c r="M222" s="211">
        <f t="shared" si="417"/>
        <v>134</v>
      </c>
      <c r="N222" s="212">
        <f t="shared" si="417"/>
        <v>1006</v>
      </c>
      <c r="O222" s="148">
        <f>+M222+N222</f>
        <v>1140</v>
      </c>
      <c r="P222" s="89">
        <f>+P170+P196</f>
        <v>10</v>
      </c>
      <c r="Q222" s="153">
        <f>+O222+P222</f>
        <v>1150</v>
      </c>
      <c r="R222" s="211">
        <f t="shared" si="420"/>
        <v>15</v>
      </c>
      <c r="S222" s="212">
        <f t="shared" si="420"/>
        <v>124</v>
      </c>
      <c r="T222" s="148">
        <f>+R222+S222</f>
        <v>139</v>
      </c>
      <c r="U222" s="89">
        <f>+U170+U196</f>
        <v>0</v>
      </c>
      <c r="V222" s="153">
        <f>+T222+U222</f>
        <v>139</v>
      </c>
      <c r="W222" s="185">
        <f t="shared" ref="W222:W225" si="423">IF(Q222=0,0,((V222/Q222)-1)*100)</f>
        <v>-87.91304347826086</v>
      </c>
    </row>
    <row r="223" spans="2:23" s="1171" customFormat="1" ht="15" customHeight="1" thickBot="1">
      <c r="B223" s="1227"/>
      <c r="C223" s="1191"/>
      <c r="D223" s="1191"/>
      <c r="E223" s="1191"/>
      <c r="F223" s="1191"/>
      <c r="G223" s="1191"/>
      <c r="H223" s="1191"/>
      <c r="I223" s="106"/>
      <c r="L223" s="1231" t="s">
        <v>20</v>
      </c>
      <c r="M223" s="211">
        <f t="shared" si="417"/>
        <v>154</v>
      </c>
      <c r="N223" s="212">
        <f t="shared" si="417"/>
        <v>1166</v>
      </c>
      <c r="O223" s="148">
        <f>+M223+N223</f>
        <v>1320</v>
      </c>
      <c r="P223" s="89">
        <f>+P171+P197</f>
        <v>0</v>
      </c>
      <c r="Q223" s="153">
        <f>+O223+P223</f>
        <v>1320</v>
      </c>
      <c r="R223" s="211">
        <f t="shared" si="420"/>
        <v>21</v>
      </c>
      <c r="S223" s="212">
        <f t="shared" si="420"/>
        <v>232</v>
      </c>
      <c r="T223" s="148">
        <f>+R223+S223</f>
        <v>253</v>
      </c>
      <c r="U223" s="89">
        <f>+U171+U197</f>
        <v>0</v>
      </c>
      <c r="V223" s="153">
        <f>+T223+U223</f>
        <v>253</v>
      </c>
      <c r="W223" s="185">
        <f t="shared" si="423"/>
        <v>-80.833333333333329</v>
      </c>
    </row>
    <row r="224" spans="2:23" s="1171" customFormat="1" ht="14.25" thickTop="1" thickBot="1">
      <c r="B224" s="1227"/>
      <c r="C224" s="1191"/>
      <c r="D224" s="1191"/>
      <c r="E224" s="1191"/>
      <c r="F224" s="1191"/>
      <c r="G224" s="1191"/>
      <c r="H224" s="1191"/>
      <c r="I224" s="106"/>
      <c r="L224" s="1223" t="s">
        <v>87</v>
      </c>
      <c r="M224" s="1210">
        <f>+M221+M222+M223</f>
        <v>441</v>
      </c>
      <c r="N224" s="1210">
        <f t="shared" ref="N224" si="424">+N221+N222+N223</f>
        <v>3275</v>
      </c>
      <c r="O224" s="1210">
        <f t="shared" ref="O224" si="425">+O221+O222+O223</f>
        <v>3716</v>
      </c>
      <c r="P224" s="1210">
        <f t="shared" ref="P224" si="426">+P221+P222+P223</f>
        <v>10</v>
      </c>
      <c r="Q224" s="1210">
        <f t="shared" ref="Q224" si="427">+Q221+Q222+Q223</f>
        <v>3726</v>
      </c>
      <c r="R224" s="1210">
        <f t="shared" ref="R224" si="428">+R221+R222+R223</f>
        <v>55</v>
      </c>
      <c r="S224" s="1210">
        <f t="shared" ref="S224" si="429">+S221+S222+S223</f>
        <v>549</v>
      </c>
      <c r="T224" s="1210">
        <f t="shared" ref="T224" si="430">+T221+T222+T223</f>
        <v>604</v>
      </c>
      <c r="U224" s="1210">
        <f t="shared" ref="U224" si="431">+U221+U222+U223</f>
        <v>0</v>
      </c>
      <c r="V224" s="1210">
        <f t="shared" ref="V224" si="432">+V221+V222+V223</f>
        <v>604</v>
      </c>
      <c r="W224" s="1213">
        <f t="shared" si="423"/>
        <v>-83.789586688137405</v>
      </c>
    </row>
    <row r="225" spans="2:23" ht="13.5" thickTop="1">
      <c r="B225" s="176"/>
      <c r="C225" s="105"/>
      <c r="D225" s="105"/>
      <c r="E225" s="105"/>
      <c r="F225" s="105"/>
      <c r="G225" s="105"/>
      <c r="H225" s="105"/>
      <c r="I225" s="106"/>
      <c r="L225" s="189" t="s">
        <v>21</v>
      </c>
      <c r="M225" s="211">
        <f t="shared" ref="M225:N227" si="433">+M173+M199</f>
        <v>93</v>
      </c>
      <c r="N225" s="212">
        <f t="shared" si="433"/>
        <v>870</v>
      </c>
      <c r="O225" s="148">
        <f t="shared" ref="O225" si="434">+M225+N225</f>
        <v>963</v>
      </c>
      <c r="P225" s="89">
        <f>+P173+P199</f>
        <v>0</v>
      </c>
      <c r="Q225" s="153">
        <f t="shared" ref="Q225" si="435">+O225+P225</f>
        <v>963</v>
      </c>
      <c r="R225" s="211">
        <f t="shared" ref="R225:S227" si="436">+R173+R199</f>
        <v>8</v>
      </c>
      <c r="S225" s="212">
        <f t="shared" si="436"/>
        <v>124</v>
      </c>
      <c r="T225" s="148">
        <f t="shared" ref="T225" si="437">+R225+S225</f>
        <v>132</v>
      </c>
      <c r="U225" s="89">
        <f>+U173+U199</f>
        <v>0</v>
      </c>
      <c r="V225" s="153">
        <f t="shared" ref="V225" si="438">+T225+U225</f>
        <v>132</v>
      </c>
      <c r="W225" s="185">
        <f t="shared" si="423"/>
        <v>-86.292834890965736</v>
      </c>
    </row>
    <row r="226" spans="2:23">
      <c r="B226" s="176"/>
      <c r="C226" s="105"/>
      <c r="D226" s="105"/>
      <c r="E226" s="105"/>
      <c r="F226" s="105"/>
      <c r="G226" s="105"/>
      <c r="H226" s="105"/>
      <c r="I226" s="106"/>
      <c r="L226" s="189" t="s">
        <v>88</v>
      </c>
      <c r="M226" s="211">
        <f t="shared" si="433"/>
        <v>113</v>
      </c>
      <c r="N226" s="212">
        <f t="shared" si="433"/>
        <v>1002</v>
      </c>
      <c r="O226" s="148">
        <f>+M226+N226</f>
        <v>1115</v>
      </c>
      <c r="P226" s="89">
        <f>+P174+P200</f>
        <v>0</v>
      </c>
      <c r="Q226" s="153">
        <f>+O226+P226</f>
        <v>1115</v>
      </c>
      <c r="R226" s="211">
        <f t="shared" si="436"/>
        <v>17</v>
      </c>
      <c r="S226" s="212">
        <f t="shared" si="436"/>
        <v>155</v>
      </c>
      <c r="T226" s="148">
        <f>+R226+S226</f>
        <v>172</v>
      </c>
      <c r="U226" s="89">
        <f>+U174+U200</f>
        <v>0</v>
      </c>
      <c r="V226" s="153">
        <f>+T226+U226</f>
        <v>172</v>
      </c>
      <c r="W226" s="185">
        <f t="shared" ref="W226" si="439">IF(Q226=0,0,((V226/Q226)-1)*100)</f>
        <v>-84.573991031390136</v>
      </c>
    </row>
    <row r="227" spans="2:23" ht="13.5" thickBot="1">
      <c r="B227" s="176"/>
      <c r="C227" s="105"/>
      <c r="D227" s="105"/>
      <c r="E227" s="105"/>
      <c r="F227" s="105"/>
      <c r="G227" s="105"/>
      <c r="H227" s="105"/>
      <c r="I227" s="106"/>
      <c r="L227" s="189" t="s">
        <v>22</v>
      </c>
      <c r="M227" s="211">
        <f t="shared" si="433"/>
        <v>102</v>
      </c>
      <c r="N227" s="212">
        <f t="shared" si="433"/>
        <v>984</v>
      </c>
      <c r="O227" s="150">
        <f>+M227+N227</f>
        <v>1086</v>
      </c>
      <c r="P227" s="218">
        <f>+P175+P201</f>
        <v>0</v>
      </c>
      <c r="Q227" s="153">
        <f>+O227+P227</f>
        <v>1086</v>
      </c>
      <c r="R227" s="211">
        <f t="shared" si="436"/>
        <v>11</v>
      </c>
      <c r="S227" s="212">
        <f t="shared" si="436"/>
        <v>73</v>
      </c>
      <c r="T227" s="150">
        <f>+R227+S227</f>
        <v>84</v>
      </c>
      <c r="U227" s="218">
        <f>+U175+U201</f>
        <v>0</v>
      </c>
      <c r="V227" s="153">
        <f>+T227+U227</f>
        <v>84</v>
      </c>
      <c r="W227" s="185">
        <f>IF(Q227=0,0,((V227/Q227)-1)*100)</f>
        <v>-92.265193370165747</v>
      </c>
    </row>
    <row r="228" spans="2:23" s="1171" customFormat="1" ht="14.25" thickTop="1" thickBot="1">
      <c r="B228" s="1227"/>
      <c r="C228" s="1191"/>
      <c r="D228" s="1191"/>
      <c r="E228" s="1191"/>
      <c r="F228" s="1191"/>
      <c r="G228" s="1191"/>
      <c r="H228" s="1191"/>
      <c r="I228" s="106"/>
      <c r="L228" s="1224" t="s">
        <v>60</v>
      </c>
      <c r="M228" s="159">
        <f>+M225+M226+M227</f>
        <v>308</v>
      </c>
      <c r="N228" s="159">
        <f t="shared" ref="N228" si="440">+N225+N226+N227</f>
        <v>2856</v>
      </c>
      <c r="O228" s="161">
        <f t="shared" ref="O228" si="441">+O225+O226+O227</f>
        <v>3164</v>
      </c>
      <c r="P228" s="161">
        <f t="shared" ref="P228" si="442">+P225+P226+P227</f>
        <v>0</v>
      </c>
      <c r="Q228" s="161">
        <f t="shared" ref="Q228" si="443">+Q225+Q226+Q227</f>
        <v>3164</v>
      </c>
      <c r="R228" s="159">
        <f t="shared" ref="R228" si="444">+R225+R226+R227</f>
        <v>36</v>
      </c>
      <c r="S228" s="159">
        <f t="shared" ref="S228" si="445">+S225+S226+S227</f>
        <v>352</v>
      </c>
      <c r="T228" s="161">
        <f t="shared" ref="T228" si="446">+T225+T226+T227</f>
        <v>388</v>
      </c>
      <c r="U228" s="161">
        <f t="shared" ref="U228" si="447">+U225+U226+U227</f>
        <v>0</v>
      </c>
      <c r="V228" s="161">
        <f t="shared" ref="V228" si="448">+V225+V226+V227</f>
        <v>388</v>
      </c>
      <c r="W228" s="162">
        <f>IF(Q228=0,0,((V228/Q228)-1)*100)</f>
        <v>-87.737041719342599</v>
      </c>
    </row>
    <row r="229" spans="2:23" s="108" customFormat="1" ht="12.75" customHeight="1" thickTop="1">
      <c r="B229" s="177"/>
      <c r="C229" s="109"/>
      <c r="D229" s="109"/>
      <c r="E229" s="109"/>
      <c r="F229" s="109"/>
      <c r="G229" s="109"/>
      <c r="H229" s="109"/>
      <c r="I229" s="110"/>
      <c r="L229" s="223" t="s">
        <v>24</v>
      </c>
      <c r="M229" s="224">
        <f t="shared" ref="M229:N231" si="449">+M177+M203</f>
        <v>92</v>
      </c>
      <c r="N229" s="225">
        <f t="shared" si="449"/>
        <v>940</v>
      </c>
      <c r="O229" s="151">
        <f>+M229+N229</f>
        <v>1032</v>
      </c>
      <c r="P229" s="226">
        <f>+P177+P203</f>
        <v>0</v>
      </c>
      <c r="Q229" s="154">
        <f>+O229+P229</f>
        <v>1032</v>
      </c>
      <c r="R229" s="224">
        <f t="shared" ref="R229:S231" si="450">+R177+R203</f>
        <v>15</v>
      </c>
      <c r="S229" s="225">
        <f t="shared" si="450"/>
        <v>71</v>
      </c>
      <c r="T229" s="151">
        <f>+R229+S229</f>
        <v>86</v>
      </c>
      <c r="U229" s="226">
        <f>+U177+U203</f>
        <v>0</v>
      </c>
      <c r="V229" s="154">
        <f>+T229+U229</f>
        <v>86</v>
      </c>
      <c r="W229" s="227">
        <f>IF(Q229=0,0,((V229/Q229)-1)*100)</f>
        <v>-91.666666666666657</v>
      </c>
    </row>
    <row r="230" spans="2:23" s="108" customFormat="1" ht="12.75" customHeight="1">
      <c r="B230" s="178"/>
      <c r="C230" s="111"/>
      <c r="D230" s="111"/>
      <c r="E230" s="111"/>
      <c r="F230" s="111"/>
      <c r="G230" s="111"/>
      <c r="H230" s="111"/>
      <c r="I230" s="112"/>
      <c r="L230" s="223" t="s">
        <v>25</v>
      </c>
      <c r="M230" s="224">
        <f t="shared" si="449"/>
        <v>77</v>
      </c>
      <c r="N230" s="225">
        <f t="shared" si="449"/>
        <v>1095</v>
      </c>
      <c r="O230" s="151">
        <f>+M230+N230</f>
        <v>1172</v>
      </c>
      <c r="P230" s="228">
        <f>+P178+P204</f>
        <v>0</v>
      </c>
      <c r="Q230" s="151">
        <f>+O230+P230</f>
        <v>1172</v>
      </c>
      <c r="R230" s="224">
        <f t="shared" si="450"/>
        <v>11</v>
      </c>
      <c r="S230" s="225">
        <f t="shared" si="450"/>
        <v>82</v>
      </c>
      <c r="T230" s="151">
        <f>+R230+S230</f>
        <v>93</v>
      </c>
      <c r="U230" s="228">
        <f>+U178+U204</f>
        <v>0</v>
      </c>
      <c r="V230" s="151">
        <f>+T230+U230</f>
        <v>93</v>
      </c>
      <c r="W230" s="227">
        <f t="shared" ref="W230" si="451">IF(Q230=0,0,((V230/Q230)-1)*100)</f>
        <v>-92.064846416382252</v>
      </c>
    </row>
    <row r="231" spans="2:23" s="108" customFormat="1" ht="12.75" customHeight="1" thickBot="1">
      <c r="B231" s="178"/>
      <c r="C231" s="111"/>
      <c r="D231" s="111"/>
      <c r="E231" s="111"/>
      <c r="F231" s="111"/>
      <c r="G231" s="111"/>
      <c r="H231" s="111"/>
      <c r="I231" s="112"/>
      <c r="L231" s="223" t="s">
        <v>26</v>
      </c>
      <c r="M231" s="224">
        <f t="shared" si="449"/>
        <v>33</v>
      </c>
      <c r="N231" s="225">
        <f t="shared" si="449"/>
        <v>369</v>
      </c>
      <c r="O231" s="151">
        <f t="shared" ref="O231" si="452">+M231+N231</f>
        <v>402</v>
      </c>
      <c r="P231" s="229">
        <f>+P179+P205</f>
        <v>0</v>
      </c>
      <c r="Q231" s="154">
        <f t="shared" ref="Q231" si="453">+O231+P231</f>
        <v>402</v>
      </c>
      <c r="R231" s="224">
        <f t="shared" si="450"/>
        <v>9</v>
      </c>
      <c r="S231" s="225">
        <f t="shared" si="450"/>
        <v>97</v>
      </c>
      <c r="T231" s="151">
        <f t="shared" ref="T231" si="454">+R231+S231</f>
        <v>106</v>
      </c>
      <c r="U231" s="229">
        <f>+U179+U205</f>
        <v>0</v>
      </c>
      <c r="V231" s="154">
        <f t="shared" ref="V231" si="455">+T231+U231</f>
        <v>106</v>
      </c>
      <c r="W231" s="227">
        <f>IF(Q231=0,0,((V231/Q231)-1)*100)</f>
        <v>-73.631840796019901</v>
      </c>
    </row>
    <row r="232" spans="2:23" ht="14.25" thickTop="1" thickBot="1">
      <c r="B232" s="176"/>
      <c r="C232" s="105"/>
      <c r="D232" s="105"/>
      <c r="E232" s="105"/>
      <c r="F232" s="105"/>
      <c r="G232" s="105"/>
      <c r="H232" s="105"/>
      <c r="I232" s="106"/>
      <c r="L232" s="172" t="s">
        <v>27</v>
      </c>
      <c r="M232" s="155">
        <f>+M229+M230+M231</f>
        <v>202</v>
      </c>
      <c r="N232" s="156">
        <f t="shared" ref="N232" si="456">+N229+N230+N231</f>
        <v>2404</v>
      </c>
      <c r="O232" s="155">
        <f t="shared" ref="O232" si="457">+O229+O230+O231</f>
        <v>2606</v>
      </c>
      <c r="P232" s="155">
        <f t="shared" ref="P232" si="458">+P229+P230+P231</f>
        <v>0</v>
      </c>
      <c r="Q232" s="160">
        <f t="shared" ref="Q232" si="459">+Q229+Q230+Q231</f>
        <v>2606</v>
      </c>
      <c r="R232" s="155">
        <f t="shared" ref="R232" si="460">+R229+R230+R231</f>
        <v>35</v>
      </c>
      <c r="S232" s="156">
        <f t="shared" ref="S232" si="461">+S229+S230+S231</f>
        <v>250</v>
      </c>
      <c r="T232" s="155">
        <f t="shared" ref="T232" si="462">+T229+T230+T231</f>
        <v>285</v>
      </c>
      <c r="U232" s="155">
        <f t="shared" ref="U232" si="463">+U229+U230+U231</f>
        <v>0</v>
      </c>
      <c r="V232" s="160">
        <f>+V229+V230+V231</f>
        <v>285</v>
      </c>
      <c r="W232" s="158">
        <f>IF(Q232=0,0,((V232/Q232)-1)*100)</f>
        <v>-89.063699155794325</v>
      </c>
    </row>
    <row r="233" spans="2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L233" s="1223" t="s">
        <v>92</v>
      </c>
      <c r="M233" s="1210">
        <f>+M224+M228+M232</f>
        <v>951</v>
      </c>
      <c r="N233" s="1211">
        <f t="shared" ref="N233" si="464">+N224+N228+N232</f>
        <v>8535</v>
      </c>
      <c r="O233" s="1210">
        <f t="shared" ref="O233" si="465">+O224+O228+O232</f>
        <v>9486</v>
      </c>
      <c r="P233" s="1210">
        <f t="shared" ref="P233" si="466">+P224+P228+P232</f>
        <v>10</v>
      </c>
      <c r="Q233" s="1210">
        <f t="shared" ref="Q233" si="467">+Q224+Q228+Q232</f>
        <v>9496</v>
      </c>
      <c r="R233" s="1210">
        <f t="shared" ref="R233" si="468">+R224+R228+R232</f>
        <v>126</v>
      </c>
      <c r="S233" s="1211">
        <f t="shared" ref="S233" si="469">+S224+S228+S232</f>
        <v>1151</v>
      </c>
      <c r="T233" s="1210">
        <f t="shared" ref="T233" si="470">+T224+T228+T232</f>
        <v>1277</v>
      </c>
      <c r="U233" s="1210">
        <f t="shared" ref="U233" si="471">+U224+U228+U232</f>
        <v>0</v>
      </c>
      <c r="V233" s="1212">
        <f>+V224+V228+V232</f>
        <v>1277</v>
      </c>
      <c r="W233" s="1213">
        <f>IF(Q233=0,0,((V233/Q233)-1)*100)</f>
        <v>-86.55223251895535</v>
      </c>
    </row>
    <row r="234" spans="2:23" s="1171" customFormat="1" ht="14.25" thickTop="1" thickBot="1">
      <c r="B234" s="1227"/>
      <c r="C234" s="1191"/>
      <c r="D234" s="1191"/>
      <c r="E234" s="1191"/>
      <c r="F234" s="1191"/>
      <c r="G234" s="1191"/>
      <c r="H234" s="1191"/>
      <c r="I234" s="106"/>
      <c r="L234" s="1223" t="s">
        <v>89</v>
      </c>
      <c r="M234" s="1210">
        <f>+M220+M224+M228+M232</f>
        <v>1411</v>
      </c>
      <c r="N234" s="1211">
        <f t="shared" ref="N234:U234" si="472">+N220+N224+N228+N232</f>
        <v>11730</v>
      </c>
      <c r="O234" s="1210">
        <f t="shared" si="472"/>
        <v>13141</v>
      </c>
      <c r="P234" s="1210">
        <f t="shared" si="472"/>
        <v>11</v>
      </c>
      <c r="Q234" s="1212">
        <f t="shared" si="472"/>
        <v>13152</v>
      </c>
      <c r="R234" s="1210">
        <f t="shared" si="472"/>
        <v>174</v>
      </c>
      <c r="S234" s="1211">
        <f t="shared" si="472"/>
        <v>1734</v>
      </c>
      <c r="T234" s="1210">
        <f t="shared" si="472"/>
        <v>1908</v>
      </c>
      <c r="U234" s="1210">
        <f t="shared" si="472"/>
        <v>0</v>
      </c>
      <c r="V234" s="1212">
        <f>+V220+V224+V228+V232</f>
        <v>1908</v>
      </c>
      <c r="W234" s="1213">
        <f>IF(Q234=0,0,((V234/Q234)-1)*100)</f>
        <v>-85.492700729927009</v>
      </c>
    </row>
    <row r="235" spans="2:23" ht="13.5" thickTop="1">
      <c r="L235" s="169" t="s">
        <v>59</v>
      </c>
    </row>
  </sheetData>
  <sheetProtection password="CF53" sheet="1" objects="1" scenarios="1"/>
  <customSheetViews>
    <customSheetView guid="{ED529B84-E379-4C9B-A677-BE1D384436B0}" topLeftCell="A40">
      <selection activeCell="R99" sqref="R99"/>
      <pageMargins left="1.92" right="0.74803149606299202" top="0.98425196850393704" bottom="0.88" header="0.511811023622047" footer="0.511811023622047"/>
      <printOptions horizontalCentered="1"/>
      <pageSetup paperSize="9" scale="63" fitToHeight="4" orientation="portrait" r:id="rId1"/>
      <headerFooter alignWithMargins="0">
        <oddHeader>&amp;LMonthly Air Transport Statistics : Don Mueang International Airport and Suvarnabhumi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489" priority="305" operator="containsText" text="NOT OK">
      <formula>NOT(ISERROR(SEARCH("NOT OK",A1)))</formula>
    </cfRule>
  </conditionalFormatting>
  <conditionalFormatting sqref="J31:K31 A31">
    <cfRule type="containsText" dxfId="488" priority="303" operator="containsText" text="NOT OK">
      <formula>NOT(ISERROR(SEARCH("NOT OK",A31)))</formula>
    </cfRule>
  </conditionalFormatting>
  <conditionalFormatting sqref="J57:K57 A57">
    <cfRule type="containsText" dxfId="487" priority="302" operator="containsText" text="NOT OK">
      <formula>NOT(ISERROR(SEARCH("NOT OK",A57)))</formula>
    </cfRule>
  </conditionalFormatting>
  <conditionalFormatting sqref="J109:K109 A109">
    <cfRule type="containsText" dxfId="486" priority="301" operator="containsText" text="NOT OK">
      <formula>NOT(ISERROR(SEARCH("NOT OK",A109)))</formula>
    </cfRule>
  </conditionalFormatting>
  <conditionalFormatting sqref="J135:K135 A135">
    <cfRule type="containsText" dxfId="485" priority="300" operator="containsText" text="NOT OK">
      <formula>NOT(ISERROR(SEARCH("NOT OK",A135)))</formula>
    </cfRule>
  </conditionalFormatting>
  <conditionalFormatting sqref="A50 J50:K50">
    <cfRule type="containsText" dxfId="484" priority="201" operator="containsText" text="NOT OK">
      <formula>NOT(ISERROR(SEARCH("NOT OK",A50)))</formula>
    </cfRule>
  </conditionalFormatting>
  <conditionalFormatting sqref="A50 J50:K50">
    <cfRule type="containsText" dxfId="483" priority="199" operator="containsText" text="NOT OK">
      <formula>NOT(ISERROR(SEARCH("NOT OK",A50)))</formula>
    </cfRule>
  </conditionalFormatting>
  <conditionalFormatting sqref="A76 J76:K76">
    <cfRule type="containsText" dxfId="482" priority="198" operator="containsText" text="NOT OK">
      <formula>NOT(ISERROR(SEARCH("NOT OK",A76)))</formula>
    </cfRule>
  </conditionalFormatting>
  <conditionalFormatting sqref="A76 J76:K76">
    <cfRule type="containsText" dxfId="481" priority="196" operator="containsText" text="NOT OK">
      <formula>NOT(ISERROR(SEARCH("NOT OK",A76)))</formula>
    </cfRule>
  </conditionalFormatting>
  <conditionalFormatting sqref="A128 J128:K128">
    <cfRule type="containsText" dxfId="480" priority="195" operator="containsText" text="NOT OK">
      <formula>NOT(ISERROR(SEARCH("NOT OK",A128)))</formula>
    </cfRule>
  </conditionalFormatting>
  <conditionalFormatting sqref="A128 J128:K128">
    <cfRule type="containsText" dxfId="479" priority="193" operator="containsText" text="NOT OK">
      <formula>NOT(ISERROR(SEARCH("NOT OK",A128)))</formula>
    </cfRule>
  </conditionalFormatting>
  <conditionalFormatting sqref="A154 J154:K154">
    <cfRule type="containsText" dxfId="478" priority="192" operator="containsText" text="NOT OK">
      <formula>NOT(ISERROR(SEARCH("NOT OK",A154)))</formula>
    </cfRule>
  </conditionalFormatting>
  <conditionalFormatting sqref="A154 J154:K154">
    <cfRule type="containsText" dxfId="477" priority="190" operator="containsText" text="NOT OK">
      <formula>NOT(ISERROR(SEARCH("NOT OK",A154)))</formula>
    </cfRule>
  </conditionalFormatting>
  <conditionalFormatting sqref="J206:K206 A206">
    <cfRule type="containsText" dxfId="476" priority="189" operator="containsText" text="NOT OK">
      <formula>NOT(ISERROR(SEARCH("NOT OK",A206)))</formula>
    </cfRule>
  </conditionalFormatting>
  <conditionalFormatting sqref="J206:K206 A206">
    <cfRule type="containsText" dxfId="475" priority="187" operator="containsText" text="NOT OK">
      <formula>NOT(ISERROR(SEARCH("NOT OK",A206)))</formula>
    </cfRule>
  </conditionalFormatting>
  <conditionalFormatting sqref="J232:K232 A232 K233">
    <cfRule type="containsText" dxfId="474" priority="186" operator="containsText" text="NOT OK">
      <formula>NOT(ISERROR(SEARCH("NOT OK",A232)))</formula>
    </cfRule>
  </conditionalFormatting>
  <conditionalFormatting sqref="J232:K232 A232 K233">
    <cfRule type="containsText" dxfId="473" priority="184" operator="containsText" text="NOT OK">
      <formula>NOT(ISERROR(SEARCH("NOT OK",A232)))</formula>
    </cfRule>
  </conditionalFormatting>
  <conditionalFormatting sqref="J16:K24 A16:A24">
    <cfRule type="containsText" dxfId="472" priority="183" operator="containsText" text="NOT OK">
      <formula>NOT(ISERROR(SEARCH("NOT OK",A16)))</formula>
    </cfRule>
  </conditionalFormatting>
  <conditionalFormatting sqref="A15 J15:K15">
    <cfRule type="containsText" dxfId="471" priority="156" operator="containsText" text="NOT OK">
      <formula>NOT(ISERROR(SEARCH("NOT OK",A15)))</formula>
    </cfRule>
  </conditionalFormatting>
  <conditionalFormatting sqref="J41:K41 A41">
    <cfRule type="containsText" dxfId="470" priority="155" operator="containsText" text="NOT OK">
      <formula>NOT(ISERROR(SEARCH("NOT OK",A41)))</formula>
    </cfRule>
  </conditionalFormatting>
  <conditionalFormatting sqref="A67 J67:K67">
    <cfRule type="containsText" dxfId="469" priority="153" operator="containsText" text="NOT OK">
      <formula>NOT(ISERROR(SEARCH("NOT OK",A67)))</formula>
    </cfRule>
  </conditionalFormatting>
  <conditionalFormatting sqref="A93:A102 J93:K102">
    <cfRule type="containsText" dxfId="468" priority="151" operator="containsText" text="NOT OK">
      <formula>NOT(ISERROR(SEARCH("NOT OK",A93)))</formula>
    </cfRule>
  </conditionalFormatting>
  <conditionalFormatting sqref="J119:K119 A119">
    <cfRule type="containsText" dxfId="467" priority="150" operator="containsText" text="NOT OK">
      <formula>NOT(ISERROR(SEARCH("NOT OK",A119)))</formula>
    </cfRule>
  </conditionalFormatting>
  <conditionalFormatting sqref="J145:K145 A145">
    <cfRule type="containsText" dxfId="466" priority="148" operator="containsText" text="NOT OK">
      <formula>NOT(ISERROR(SEARCH("NOT OK",A145)))</formula>
    </cfRule>
  </conditionalFormatting>
  <conditionalFormatting sqref="J171:K180 A171:A180">
    <cfRule type="containsText" dxfId="465" priority="146" operator="containsText" text="NOT OK">
      <formula>NOT(ISERROR(SEARCH("NOT OK",A171)))</formula>
    </cfRule>
  </conditionalFormatting>
  <conditionalFormatting sqref="J197:K197 A197">
    <cfRule type="containsText" dxfId="464" priority="145" operator="containsText" text="NOT OK">
      <formula>NOT(ISERROR(SEARCH("NOT OK",A197)))</formula>
    </cfRule>
  </conditionalFormatting>
  <conditionalFormatting sqref="J223:K223 A223">
    <cfRule type="containsText" dxfId="463" priority="143" operator="containsText" text="NOT OK">
      <formula>NOT(ISERROR(SEARCH("NOT OK",A223)))</formula>
    </cfRule>
  </conditionalFormatting>
  <conditionalFormatting sqref="A42:A45 J42:K45">
    <cfRule type="containsText" dxfId="462" priority="141" operator="containsText" text="NOT OK">
      <formula>NOT(ISERROR(SEARCH("NOT OK",A42)))</formula>
    </cfRule>
  </conditionalFormatting>
  <conditionalFormatting sqref="J42:K45 A42:A45">
    <cfRule type="containsText" dxfId="461" priority="140" operator="containsText" text="NOT OK">
      <formula>NOT(ISERROR(SEARCH("NOT OK",A42)))</formula>
    </cfRule>
  </conditionalFormatting>
  <conditionalFormatting sqref="A146:A149 J146:K149">
    <cfRule type="containsText" dxfId="460" priority="124" operator="containsText" text="NOT OK">
      <formula>NOT(ISERROR(SEARCH("NOT OK",A146)))</formula>
    </cfRule>
  </conditionalFormatting>
  <conditionalFormatting sqref="A208 J208:K208">
    <cfRule type="containsText" dxfId="459" priority="123" operator="containsText" text="NOT OK">
      <formula>NOT(ISERROR(SEARCH("NOT OK",A208)))</formula>
    </cfRule>
  </conditionalFormatting>
  <conditionalFormatting sqref="A52 J52:K52">
    <cfRule type="containsText" dxfId="458" priority="137" operator="containsText" text="NOT OK">
      <formula>NOT(ISERROR(SEARCH("NOT OK",A52)))</formula>
    </cfRule>
  </conditionalFormatting>
  <conditionalFormatting sqref="A68:A71 J68:K71">
    <cfRule type="containsText" dxfId="457" priority="135" operator="containsText" text="NOT OK">
      <formula>NOT(ISERROR(SEARCH("NOT OK",A68)))</formula>
    </cfRule>
  </conditionalFormatting>
  <conditionalFormatting sqref="J68:K71 A68:A71">
    <cfRule type="containsText" dxfId="456" priority="134" operator="containsText" text="NOT OK">
      <formula>NOT(ISERROR(SEARCH("NOT OK",A68)))</formula>
    </cfRule>
  </conditionalFormatting>
  <conditionalFormatting sqref="A234 J234:K234">
    <cfRule type="containsText" dxfId="455" priority="121" operator="containsText" text="NOT OK">
      <formula>NOT(ISERROR(SEARCH("NOT OK",A234)))</formula>
    </cfRule>
  </conditionalFormatting>
  <conditionalFormatting sqref="A78 J78:K78">
    <cfRule type="containsText" dxfId="454" priority="131" operator="containsText" text="NOT OK">
      <formula>NOT(ISERROR(SEARCH("NOT OK",A78)))</formula>
    </cfRule>
  </conditionalFormatting>
  <conditionalFormatting sqref="J198:K201 A198:A201">
    <cfRule type="containsText" dxfId="453" priority="117" operator="containsText" text="NOT OK">
      <formula>NOT(ISERROR(SEARCH("NOT OK",A198)))</formula>
    </cfRule>
  </conditionalFormatting>
  <conditionalFormatting sqref="J224:K227 A224:A227">
    <cfRule type="containsText" dxfId="452" priority="114" operator="containsText" text="NOT OK">
      <formula>NOT(ISERROR(SEARCH("NOT OK",A224)))</formula>
    </cfRule>
  </conditionalFormatting>
  <conditionalFormatting sqref="A120:A123 J120:K123">
    <cfRule type="containsText" dxfId="451" priority="127" operator="containsText" text="NOT OK">
      <formula>NOT(ISERROR(SEARCH("NOT OK",A120)))</formula>
    </cfRule>
  </conditionalFormatting>
  <conditionalFormatting sqref="A130 J130:K130">
    <cfRule type="containsText" dxfId="450" priority="113" operator="containsText" text="NOT OK">
      <formula>NOT(ISERROR(SEARCH("NOT OK",A130)))</formula>
    </cfRule>
  </conditionalFormatting>
  <conditionalFormatting sqref="A156 J156:K156">
    <cfRule type="containsText" dxfId="449" priority="111" operator="containsText" text="NOT OK">
      <formula>NOT(ISERROR(SEARCH("NOT OK",A156)))</formula>
    </cfRule>
  </conditionalFormatting>
  <conditionalFormatting sqref="J25:K25 A25">
    <cfRule type="containsText" dxfId="448" priority="95" operator="containsText" text="NOT OK">
      <formula>NOT(ISERROR(SEARCH("NOT OK",A25)))</formula>
    </cfRule>
  </conditionalFormatting>
  <conditionalFormatting sqref="J103:K103 A103">
    <cfRule type="containsText" dxfId="447" priority="92" operator="containsText" text="NOT OK">
      <formula>NOT(ISERROR(SEARCH("NOT OK",A103)))</formula>
    </cfRule>
  </conditionalFormatting>
  <conditionalFormatting sqref="J181:K181 A181">
    <cfRule type="containsText" dxfId="446" priority="89" operator="containsText" text="NOT OK">
      <formula>NOT(ISERROR(SEARCH("NOT OK",A181)))</formula>
    </cfRule>
  </conditionalFormatting>
  <conditionalFormatting sqref="A46:A50 J46:K50">
    <cfRule type="containsText" dxfId="445" priority="54" operator="containsText" text="NOT OK">
      <formula>NOT(ISERROR(SEARCH("NOT OK",A46)))</formula>
    </cfRule>
  </conditionalFormatting>
  <conditionalFormatting sqref="J46:K50 A46:A50">
    <cfRule type="containsText" dxfId="444" priority="53" operator="containsText" text="NOT OK">
      <formula>NOT(ISERROR(SEARCH("NOT OK",A46)))</formula>
    </cfRule>
  </conditionalFormatting>
  <conditionalFormatting sqref="A72:A76 J72:K76">
    <cfRule type="containsText" dxfId="443" priority="49" operator="containsText" text="NOT OK">
      <formula>NOT(ISERROR(SEARCH("NOT OK",A72)))</formula>
    </cfRule>
  </conditionalFormatting>
  <conditionalFormatting sqref="J72:K76 A72:A76">
    <cfRule type="containsText" dxfId="442" priority="48" operator="containsText" text="NOT OK">
      <formula>NOT(ISERROR(SEARCH("NOT OK",A72)))</formula>
    </cfRule>
  </conditionalFormatting>
  <conditionalFormatting sqref="A124:A128 J124:K128">
    <cfRule type="containsText" dxfId="441" priority="44" operator="containsText" text="NOT OK">
      <formula>NOT(ISERROR(SEARCH("NOT OK",A124)))</formula>
    </cfRule>
  </conditionalFormatting>
  <conditionalFormatting sqref="A124:A128 J124:K128">
    <cfRule type="containsText" dxfId="440" priority="41" operator="containsText" text="NOT OK">
      <formula>NOT(ISERROR(SEARCH("NOT OK",A124)))</formula>
    </cfRule>
  </conditionalFormatting>
  <conditionalFormatting sqref="A150:A154 J150:K154">
    <cfRule type="containsText" dxfId="439" priority="39" operator="containsText" text="NOT OK">
      <formula>NOT(ISERROR(SEARCH("NOT OK",A150)))</formula>
    </cfRule>
  </conditionalFormatting>
  <conditionalFormatting sqref="A150:A154 J150:K154">
    <cfRule type="containsText" dxfId="438" priority="36" operator="containsText" text="NOT OK">
      <formula>NOT(ISERROR(SEARCH("NOT OK",A150)))</formula>
    </cfRule>
  </conditionalFormatting>
  <conditionalFormatting sqref="J202:K206 A202:A206">
    <cfRule type="containsText" dxfId="437" priority="34" operator="containsText" text="NOT OK">
      <formula>NOT(ISERROR(SEARCH("NOT OK",A202)))</formula>
    </cfRule>
  </conditionalFormatting>
  <conditionalFormatting sqref="J202:K206 A202:A206">
    <cfRule type="containsText" dxfId="436" priority="31" operator="containsText" text="NOT OK">
      <formula>NOT(ISERROR(SEARCH("NOT OK",A202)))</formula>
    </cfRule>
  </conditionalFormatting>
  <conditionalFormatting sqref="J129:K129 A129">
    <cfRule type="containsText" dxfId="435" priority="16" operator="containsText" text="NOT OK">
      <formula>NOT(ISERROR(SEARCH("NOT OK",A129)))</formula>
    </cfRule>
  </conditionalFormatting>
  <conditionalFormatting sqref="J155:K155 A155">
    <cfRule type="containsText" dxfId="434" priority="13" operator="containsText" text="NOT OK">
      <formula>NOT(ISERROR(SEARCH("NOT OK",A155)))</formula>
    </cfRule>
  </conditionalFormatting>
  <conditionalFormatting sqref="J207:K207 A207">
    <cfRule type="containsText" dxfId="433" priority="10" operator="containsText" text="NOT OK">
      <formula>NOT(ISERROR(SEARCH("NOT OK",A207)))</formula>
    </cfRule>
  </conditionalFormatting>
  <conditionalFormatting sqref="J233 A233">
    <cfRule type="containsText" dxfId="432" priority="7" operator="containsText" text="NOT OK">
      <formula>NOT(ISERROR(SEARCH("NOT OK",A233)))</formula>
    </cfRule>
  </conditionalFormatting>
  <conditionalFormatting sqref="J51:K51 A51">
    <cfRule type="containsText" dxfId="431" priority="4" operator="containsText" text="NOT OK">
      <formula>NOT(ISERROR(SEARCH("NOT OK",A51)))</formula>
    </cfRule>
  </conditionalFormatting>
  <conditionalFormatting sqref="J77:K77 A77">
    <cfRule type="containsText" dxfId="430" priority="1" operator="containsText" text="NOT OK">
      <formula>NOT(ISERROR(SEARCH("NOT OK",A77)))</formula>
    </cfRule>
  </conditionalFormatting>
  <printOptions horizontalCentered="1"/>
  <pageMargins left="1.92" right="0.74803149606299202" top="0.98425196850393704" bottom="0.88" header="0.511811023622047" footer="0.511811023622047"/>
  <pageSetup paperSize="9" scale="63" fitToHeight="4" orientation="portrait" r:id="rId2"/>
  <headerFooter alignWithMargins="0">
    <oddHeader>&amp;LMonthly Air Transport Statistics : Don Mueang International Airport and Suvarnabhumi Airport</oddHeader>
    <oddFooter>&amp;LAir Transport Information Division, Corporate Strategy Department&amp;C&amp;D&amp;R&amp;T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235"/>
  <sheetViews>
    <sheetView topLeftCell="E1" zoomScale="98" zoomScaleNormal="98" zoomScaleSheetLayoutView="50" workbookViewId="0">
      <selection activeCell="S21" sqref="S21"/>
    </sheetView>
  </sheetViews>
  <sheetFormatPr defaultColWidth="9.140625" defaultRowHeight="23.25"/>
  <cols>
    <col min="1" max="1" width="9.140625" style="991"/>
    <col min="2" max="2" width="13" style="1148" customWidth="1"/>
    <col min="3" max="3" width="10.85546875" style="1148" customWidth="1"/>
    <col min="4" max="4" width="11.140625" style="1148" customWidth="1"/>
    <col min="5" max="5" width="12.5703125" style="1148" customWidth="1"/>
    <col min="6" max="6" width="10.85546875" style="1148" customWidth="1"/>
    <col min="7" max="7" width="11.140625" style="1148" customWidth="1"/>
    <col min="8" max="8" width="12.28515625" style="1148" customWidth="1"/>
    <col min="9" max="9" width="9.140625" style="1149" bestFit="1" customWidth="1"/>
    <col min="10" max="11" width="9.140625" style="991"/>
    <col min="12" max="12" width="12.140625" style="992" customWidth="1"/>
    <col min="13" max="14" width="12.85546875" style="992" customWidth="1"/>
    <col min="15" max="15" width="14.140625" style="992" bestFit="1" customWidth="1"/>
    <col min="16" max="19" width="12.85546875" style="992" customWidth="1"/>
    <col min="20" max="20" width="14.140625" style="992" bestFit="1" customWidth="1"/>
    <col min="21" max="22" width="12.85546875" style="992" customWidth="1"/>
    <col min="23" max="23" width="12.140625" style="993" bestFit="1" customWidth="1"/>
    <col min="24" max="16384" width="9.140625" style="992"/>
  </cols>
  <sheetData>
    <row r="1" spans="1:23" ht="13.5" thickBot="1">
      <c r="B1" s="992"/>
      <c r="C1" s="992"/>
      <c r="D1" s="992"/>
      <c r="E1" s="992"/>
      <c r="F1" s="992"/>
      <c r="G1" s="992"/>
      <c r="H1" s="992"/>
      <c r="I1" s="993"/>
    </row>
    <row r="2" spans="1:23" ht="13.5" thickTop="1">
      <c r="B2" s="1367" t="s">
        <v>0</v>
      </c>
      <c r="C2" s="1368"/>
      <c r="D2" s="1368"/>
      <c r="E2" s="1368"/>
      <c r="F2" s="1368"/>
      <c r="G2" s="1368"/>
      <c r="H2" s="1368"/>
      <c r="I2" s="1369"/>
      <c r="L2" s="1370" t="s">
        <v>1</v>
      </c>
      <c r="M2" s="1371"/>
      <c r="N2" s="1371"/>
      <c r="O2" s="1371"/>
      <c r="P2" s="1371"/>
      <c r="Q2" s="1371"/>
      <c r="R2" s="1371"/>
      <c r="S2" s="1371"/>
      <c r="T2" s="1371"/>
      <c r="U2" s="1371"/>
      <c r="V2" s="1371"/>
      <c r="W2" s="1372"/>
    </row>
    <row r="3" spans="1:23" ht="13.5" thickBot="1">
      <c r="B3" s="1373" t="s">
        <v>2</v>
      </c>
      <c r="C3" s="1374"/>
      <c r="D3" s="1374"/>
      <c r="E3" s="1374"/>
      <c r="F3" s="1374"/>
      <c r="G3" s="1374"/>
      <c r="H3" s="1374"/>
      <c r="I3" s="1375"/>
      <c r="L3" s="1376" t="s">
        <v>3</v>
      </c>
      <c r="M3" s="1377"/>
      <c r="N3" s="1377"/>
      <c r="O3" s="1377"/>
      <c r="P3" s="1377"/>
      <c r="Q3" s="1377"/>
      <c r="R3" s="1377"/>
      <c r="S3" s="1377"/>
      <c r="T3" s="1377"/>
      <c r="U3" s="1377"/>
      <c r="V3" s="1377"/>
      <c r="W3" s="1378"/>
    </row>
    <row r="4" spans="1:23" ht="14.25" thickTop="1" thickBot="1">
      <c r="B4" s="994"/>
      <c r="C4" s="991"/>
      <c r="D4" s="991"/>
      <c r="E4" s="991"/>
      <c r="F4" s="991"/>
      <c r="G4" s="991"/>
      <c r="H4" s="991"/>
      <c r="I4" s="995"/>
      <c r="L4" s="994"/>
      <c r="M4" s="991"/>
      <c r="N4" s="991"/>
      <c r="O4" s="991"/>
      <c r="P4" s="991"/>
      <c r="Q4" s="991"/>
      <c r="R4" s="991"/>
      <c r="S4" s="991"/>
      <c r="T4" s="991"/>
      <c r="U4" s="991"/>
      <c r="V4" s="991"/>
      <c r="W4" s="995"/>
    </row>
    <row r="5" spans="1:23" ht="14.25" thickTop="1" thickBot="1">
      <c r="B5" s="996"/>
      <c r="C5" s="1382" t="s">
        <v>90</v>
      </c>
      <c r="D5" s="1383"/>
      <c r="E5" s="1384"/>
      <c r="F5" s="1382" t="s">
        <v>91</v>
      </c>
      <c r="G5" s="1383"/>
      <c r="H5" s="1384"/>
      <c r="I5" s="997" t="s">
        <v>4</v>
      </c>
      <c r="L5" s="996"/>
      <c r="M5" s="1379" t="s">
        <v>90</v>
      </c>
      <c r="N5" s="1380"/>
      <c r="O5" s="1380"/>
      <c r="P5" s="1380"/>
      <c r="Q5" s="1381"/>
      <c r="R5" s="1379" t="s">
        <v>91</v>
      </c>
      <c r="S5" s="1380"/>
      <c r="T5" s="1380"/>
      <c r="U5" s="1380"/>
      <c r="V5" s="1381"/>
      <c r="W5" s="997" t="s">
        <v>4</v>
      </c>
    </row>
    <row r="6" spans="1:23" ht="13.5" thickTop="1">
      <c r="B6" s="998" t="s">
        <v>5</v>
      </c>
      <c r="C6" s="999"/>
      <c r="D6" s="1000"/>
      <c r="E6" s="1001"/>
      <c r="F6" s="999"/>
      <c r="G6" s="1000"/>
      <c r="H6" s="1001"/>
      <c r="I6" s="1002" t="s">
        <v>6</v>
      </c>
      <c r="L6" s="998" t="s">
        <v>5</v>
      </c>
      <c r="M6" s="999"/>
      <c r="N6" s="1003"/>
      <c r="O6" s="1004"/>
      <c r="P6" s="1005"/>
      <c r="Q6" s="1004"/>
      <c r="R6" s="999"/>
      <c r="S6" s="1003"/>
      <c r="T6" s="1004"/>
      <c r="U6" s="1005"/>
      <c r="V6" s="1004"/>
      <c r="W6" s="1002" t="s">
        <v>6</v>
      </c>
    </row>
    <row r="7" spans="1:23" ht="13.5" thickBot="1">
      <c r="B7" s="1006"/>
      <c r="C7" s="1007" t="s">
        <v>7</v>
      </c>
      <c r="D7" s="1008" t="s">
        <v>8</v>
      </c>
      <c r="E7" s="1153" t="s">
        <v>9</v>
      </c>
      <c r="F7" s="1007" t="s">
        <v>7</v>
      </c>
      <c r="G7" s="1008" t="s">
        <v>8</v>
      </c>
      <c r="H7" s="1009" t="s">
        <v>9</v>
      </c>
      <c r="I7" s="1010"/>
      <c r="L7" s="1006"/>
      <c r="M7" s="1011" t="s">
        <v>10</v>
      </c>
      <c r="N7" s="1012" t="s">
        <v>11</v>
      </c>
      <c r="O7" s="1013" t="s">
        <v>12</v>
      </c>
      <c r="P7" s="1014" t="s">
        <v>13</v>
      </c>
      <c r="Q7" s="1013" t="s">
        <v>9</v>
      </c>
      <c r="R7" s="1011" t="s">
        <v>10</v>
      </c>
      <c r="S7" s="1012" t="s">
        <v>11</v>
      </c>
      <c r="T7" s="1013" t="s">
        <v>12</v>
      </c>
      <c r="U7" s="1014" t="s">
        <v>13</v>
      </c>
      <c r="V7" s="1013" t="s">
        <v>9</v>
      </c>
      <c r="W7" s="1010"/>
    </row>
    <row r="8" spans="1:23" ht="6" customHeight="1" thickTop="1">
      <c r="B8" s="998"/>
      <c r="C8" s="1015"/>
      <c r="D8" s="1016"/>
      <c r="E8" s="1017"/>
      <c r="F8" s="1015"/>
      <c r="G8" s="1016"/>
      <c r="H8" s="1017"/>
      <c r="I8" s="1018"/>
      <c r="L8" s="998"/>
      <c r="M8" s="1019"/>
      <c r="N8" s="1020"/>
      <c r="O8" s="1021"/>
      <c r="P8" s="1022"/>
      <c r="Q8" s="1023"/>
      <c r="R8" s="1019"/>
      <c r="S8" s="1020"/>
      <c r="T8" s="1021"/>
      <c r="U8" s="1022"/>
      <c r="V8" s="1023"/>
      <c r="W8" s="1024"/>
    </row>
    <row r="9" spans="1:23" ht="12.75">
      <c r="A9" s="1025" t="str">
        <f>IF(ISERROR(F9/G9)," ",IF(F9/G9&gt;0.5,IF(F9/G9&lt;1.5," ","NOT OK"),"NOT OK"))</f>
        <v xml:space="preserve"> </v>
      </c>
      <c r="B9" s="998" t="s">
        <v>14</v>
      </c>
      <c r="C9" s="1026">
        <v>10587</v>
      </c>
      <c r="D9" s="1027">
        <v>10626</v>
      </c>
      <c r="E9" s="1028">
        <f>+C9+D9</f>
        <v>21213</v>
      </c>
      <c r="F9" s="211">
        <v>11122</v>
      </c>
      <c r="G9" s="215">
        <v>11236</v>
      </c>
      <c r="H9" s="1028">
        <f>+F9+G9</f>
        <v>22358</v>
      </c>
      <c r="I9" s="1029">
        <f t="shared" ref="I9:I13" si="0">IF(E9=0,0,((H9/E9)-1)*100)</f>
        <v>5.3976335266110453</v>
      </c>
      <c r="L9" s="998" t="s">
        <v>14</v>
      </c>
      <c r="M9" s="1026">
        <v>1729038</v>
      </c>
      <c r="N9" s="1030">
        <v>1695132</v>
      </c>
      <c r="O9" s="1034">
        <f>+M9+N9</f>
        <v>3424170</v>
      </c>
      <c r="P9" s="1032">
        <v>64321</v>
      </c>
      <c r="Q9" s="1033">
        <f>O9+P9</f>
        <v>3488491</v>
      </c>
      <c r="R9" s="211">
        <v>1960526</v>
      </c>
      <c r="S9" s="212">
        <v>1896650</v>
      </c>
      <c r="T9" s="987">
        <f>+R9+S9</f>
        <v>3857176</v>
      </c>
      <c r="U9" s="89">
        <v>67149</v>
      </c>
      <c r="V9" s="1033">
        <f>T9+U9</f>
        <v>3924325</v>
      </c>
      <c r="W9" s="1029">
        <f t="shared" ref="W9:W13" si="1">IF(Q9=0,0,((V9/Q9)-1)*100)</f>
        <v>12.493482138838829</v>
      </c>
    </row>
    <row r="10" spans="1:23" ht="12.75">
      <c r="A10" s="1025" t="str">
        <f t="shared" ref="A10:A65" si="2">IF(ISERROR(F10/G10)," ",IF(F10/G10&gt;0.5,IF(F10/G10&lt;1.5," ","NOT OK"),"NOT OK"))</f>
        <v xml:space="preserve"> </v>
      </c>
      <c r="B10" s="998" t="s">
        <v>15</v>
      </c>
      <c r="C10" s="1026">
        <v>10330</v>
      </c>
      <c r="D10" s="1027">
        <v>10347</v>
      </c>
      <c r="E10" s="1028">
        <f>+C10+D10</f>
        <v>20677</v>
      </c>
      <c r="F10" s="211">
        <v>11221</v>
      </c>
      <c r="G10" s="215">
        <v>11221</v>
      </c>
      <c r="H10" s="1028">
        <f>+F10+G10</f>
        <v>22442</v>
      </c>
      <c r="I10" s="1029">
        <f t="shared" si="0"/>
        <v>8.5360545533684764</v>
      </c>
      <c r="K10" s="1035"/>
      <c r="L10" s="998" t="s">
        <v>15</v>
      </c>
      <c r="M10" s="1026">
        <v>1800366</v>
      </c>
      <c r="N10" s="1030">
        <v>1698705</v>
      </c>
      <c r="O10" s="1034">
        <f>+M10+N10</f>
        <v>3499071</v>
      </c>
      <c r="P10" s="1032">
        <v>50657</v>
      </c>
      <c r="Q10" s="1033">
        <f>O10+P10</f>
        <v>3549728</v>
      </c>
      <c r="R10" s="211">
        <v>2121839</v>
      </c>
      <c r="S10" s="212">
        <v>2033745</v>
      </c>
      <c r="T10" s="987">
        <f>+R10+S10</f>
        <v>4155584</v>
      </c>
      <c r="U10" s="89">
        <v>47871</v>
      </c>
      <c r="V10" s="1033">
        <f>T10+U10</f>
        <v>4203455</v>
      </c>
      <c r="W10" s="1029">
        <f t="shared" si="1"/>
        <v>18.416256118778684</v>
      </c>
    </row>
    <row r="11" spans="1:23" ht="13.5" thickBot="1">
      <c r="A11" s="1025" t="str">
        <f t="shared" si="2"/>
        <v xml:space="preserve"> </v>
      </c>
      <c r="B11" s="1006" t="s">
        <v>16</v>
      </c>
      <c r="C11" s="1026">
        <v>11128</v>
      </c>
      <c r="D11" s="1036">
        <v>11170</v>
      </c>
      <c r="E11" s="1028">
        <f>+C11+D11</f>
        <v>22298</v>
      </c>
      <c r="F11" s="211">
        <v>11880</v>
      </c>
      <c r="G11" s="220">
        <v>11880</v>
      </c>
      <c r="H11" s="1028">
        <f>+F11+G11</f>
        <v>23760</v>
      </c>
      <c r="I11" s="1029">
        <f t="shared" si="0"/>
        <v>6.5566418512871039</v>
      </c>
      <c r="K11" s="1035"/>
      <c r="L11" s="1006" t="s">
        <v>16</v>
      </c>
      <c r="M11" s="1026">
        <v>2151662</v>
      </c>
      <c r="N11" s="1030">
        <v>1965827</v>
      </c>
      <c r="O11" s="1034">
        <f>+M11+N11</f>
        <v>4117489</v>
      </c>
      <c r="P11" s="1037">
        <v>53211</v>
      </c>
      <c r="Q11" s="1033">
        <f>O11+P11</f>
        <v>4170700</v>
      </c>
      <c r="R11" s="211">
        <v>2357868</v>
      </c>
      <c r="S11" s="212">
        <v>2194862</v>
      </c>
      <c r="T11" s="987">
        <f>+R11+S11</f>
        <v>4552730</v>
      </c>
      <c r="U11" s="218">
        <v>48224</v>
      </c>
      <c r="V11" s="1033">
        <f>T11+U11</f>
        <v>4600954</v>
      </c>
      <c r="W11" s="1029">
        <f t="shared" si="1"/>
        <v>10.316110005514666</v>
      </c>
    </row>
    <row r="12" spans="1:23" ht="14.25" thickTop="1" thickBot="1">
      <c r="A12" s="1025" t="str">
        <f>IF(ISERROR(F12/G12)," ",IF(F12/G12&gt;0.5,IF(F12/G12&lt;1.5," ","NOT OK"),"NOT OK"))</f>
        <v xml:space="preserve"> </v>
      </c>
      <c r="B12" s="1038" t="s">
        <v>17</v>
      </c>
      <c r="C12" s="1039">
        <f t="shared" ref="C12:E12" si="3">+C9+C10+C11</f>
        <v>32045</v>
      </c>
      <c r="D12" s="1040">
        <f t="shared" si="3"/>
        <v>32143</v>
      </c>
      <c r="E12" s="1041">
        <f t="shared" si="3"/>
        <v>64188</v>
      </c>
      <c r="F12" s="1039">
        <f t="shared" ref="F12:H12" si="4">+F9+F10+F11</f>
        <v>34223</v>
      </c>
      <c r="G12" s="1040">
        <f t="shared" si="4"/>
        <v>34337</v>
      </c>
      <c r="H12" s="1041">
        <f t="shared" si="4"/>
        <v>68560</v>
      </c>
      <c r="I12" s="1042">
        <f t="shared" si="0"/>
        <v>6.8112419766934718</v>
      </c>
      <c r="L12" s="1043" t="s">
        <v>17</v>
      </c>
      <c r="M12" s="1044">
        <f t="shared" ref="M12:Q12" si="5">+M9+M10+M11</f>
        <v>5681066</v>
      </c>
      <c r="N12" s="1045">
        <f t="shared" si="5"/>
        <v>5359664</v>
      </c>
      <c r="O12" s="1044">
        <f t="shared" si="5"/>
        <v>11040730</v>
      </c>
      <c r="P12" s="1044">
        <f t="shared" si="5"/>
        <v>168189</v>
      </c>
      <c r="Q12" s="1046">
        <f t="shared" si="5"/>
        <v>11208919</v>
      </c>
      <c r="R12" s="1044">
        <f t="shared" ref="R12:V12" si="6">+R9+R10+R11</f>
        <v>6440233</v>
      </c>
      <c r="S12" s="1045">
        <f t="shared" si="6"/>
        <v>6125257</v>
      </c>
      <c r="T12" s="1044">
        <f t="shared" si="6"/>
        <v>12565490</v>
      </c>
      <c r="U12" s="1044">
        <f t="shared" si="6"/>
        <v>163244</v>
      </c>
      <c r="V12" s="1046">
        <f t="shared" si="6"/>
        <v>12728734</v>
      </c>
      <c r="W12" s="1047">
        <f t="shared" si="1"/>
        <v>13.558979237872993</v>
      </c>
    </row>
    <row r="13" spans="1:23" ht="13.5" thickTop="1">
      <c r="A13" s="1025" t="str">
        <f t="shared" si="2"/>
        <v xml:space="preserve"> </v>
      </c>
      <c r="B13" s="998" t="s">
        <v>18</v>
      </c>
      <c r="C13" s="1048">
        <v>11414</v>
      </c>
      <c r="D13" s="1049">
        <v>11437</v>
      </c>
      <c r="E13" s="1028">
        <f>C13+D13</f>
        <v>22851</v>
      </c>
      <c r="F13" s="1048">
        <v>12076</v>
      </c>
      <c r="G13" s="1049">
        <v>12069</v>
      </c>
      <c r="H13" s="1028">
        <f>F13+G13</f>
        <v>24145</v>
      </c>
      <c r="I13" s="1029">
        <f t="shared" si="0"/>
        <v>5.662771869940042</v>
      </c>
      <c r="L13" s="998" t="s">
        <v>18</v>
      </c>
      <c r="M13" s="1026">
        <v>2232445</v>
      </c>
      <c r="N13" s="1030">
        <v>2148919</v>
      </c>
      <c r="O13" s="1031">
        <f>M13+N13</f>
        <v>4381364</v>
      </c>
      <c r="P13" s="1032">
        <v>56841</v>
      </c>
      <c r="Q13" s="1033">
        <f>O13+P13</f>
        <v>4438205</v>
      </c>
      <c r="R13" s="1026">
        <v>2326987</v>
      </c>
      <c r="S13" s="1030">
        <v>2287164</v>
      </c>
      <c r="T13" s="1031">
        <f>R13+S13</f>
        <v>4614151</v>
      </c>
      <c r="U13" s="1032">
        <v>44387</v>
      </c>
      <c r="V13" s="1033">
        <f>T13+U13</f>
        <v>4658538</v>
      </c>
      <c r="W13" s="1029">
        <f t="shared" si="1"/>
        <v>4.9644619840678805</v>
      </c>
    </row>
    <row r="14" spans="1:23" ht="12.75">
      <c r="A14" s="1025" t="str">
        <f t="shared" ref="A14:A25" si="7">IF(ISERROR(F14/G14)," ",IF(F14/G14&gt;0.5,IF(F14/G14&lt;1.5," ","NOT OK"),"NOT OK"))</f>
        <v xml:space="preserve"> </v>
      </c>
      <c r="B14" s="998" t="s">
        <v>19</v>
      </c>
      <c r="C14" s="1026">
        <v>10479</v>
      </c>
      <c r="D14" s="1027">
        <v>10508</v>
      </c>
      <c r="E14" s="1050">
        <f>C14+D14</f>
        <v>20987</v>
      </c>
      <c r="F14" s="1026">
        <v>11129</v>
      </c>
      <c r="G14" s="1027">
        <v>11118</v>
      </c>
      <c r="H14" s="1050">
        <f>F14+G14</f>
        <v>22247</v>
      </c>
      <c r="I14" s="1029">
        <f t="shared" ref="I14:I17" si="8">IF(E14=0,0,((H14/E14)-1)*100)</f>
        <v>6.0037165864582853</v>
      </c>
      <c r="L14" s="998" t="s">
        <v>19</v>
      </c>
      <c r="M14" s="1026">
        <v>2016658</v>
      </c>
      <c r="N14" s="1030">
        <v>2126787</v>
      </c>
      <c r="O14" s="1031">
        <f>M14+N14</f>
        <v>4143445</v>
      </c>
      <c r="P14" s="1032">
        <v>45898</v>
      </c>
      <c r="Q14" s="1033">
        <f>O14+P14</f>
        <v>4189343</v>
      </c>
      <c r="R14" s="1026">
        <v>2132739</v>
      </c>
      <c r="S14" s="1030">
        <v>2200343</v>
      </c>
      <c r="T14" s="1031">
        <f>R14+S14</f>
        <v>4333082</v>
      </c>
      <c r="U14" s="1032">
        <v>41482</v>
      </c>
      <c r="V14" s="1033">
        <f>T14+U14</f>
        <v>4374564</v>
      </c>
      <c r="W14" s="1029">
        <f t="shared" ref="W14:W17" si="9">IF(Q14=0,0,((V14/Q14)-1)*100)</f>
        <v>4.4212421852304784</v>
      </c>
    </row>
    <row r="15" spans="1:23" ht="13.5" thickBot="1">
      <c r="A15" s="1051" t="str">
        <f t="shared" si="7"/>
        <v xml:space="preserve"> </v>
      </c>
      <c r="B15" s="998" t="s">
        <v>20</v>
      </c>
      <c r="C15" s="1026">
        <v>11100</v>
      </c>
      <c r="D15" s="1027">
        <v>11046</v>
      </c>
      <c r="E15" s="1050">
        <f>C15+D15</f>
        <v>22146</v>
      </c>
      <c r="F15" s="1026">
        <v>12198</v>
      </c>
      <c r="G15" s="1027">
        <v>12214</v>
      </c>
      <c r="H15" s="1050">
        <f>F15+G15</f>
        <v>24412</v>
      </c>
      <c r="I15" s="1029">
        <f t="shared" si="8"/>
        <v>10.232096089587284</v>
      </c>
      <c r="J15" s="1052"/>
      <c r="L15" s="998" t="s">
        <v>20</v>
      </c>
      <c r="M15" s="1026">
        <v>2083329</v>
      </c>
      <c r="N15" s="1030">
        <v>2215825</v>
      </c>
      <c r="O15" s="1031">
        <f>M15+N15</f>
        <v>4299154</v>
      </c>
      <c r="P15" s="1032">
        <v>51294</v>
      </c>
      <c r="Q15" s="1033">
        <f>O15+P15</f>
        <v>4350448</v>
      </c>
      <c r="R15" s="1026">
        <v>2297714</v>
      </c>
      <c r="S15" s="1030">
        <v>2399714</v>
      </c>
      <c r="T15" s="1031">
        <f>R15+S15</f>
        <v>4697428</v>
      </c>
      <c r="U15" s="1032">
        <v>45113</v>
      </c>
      <c r="V15" s="1033">
        <f>T15+U15</f>
        <v>4742541</v>
      </c>
      <c r="W15" s="1029">
        <f t="shared" si="9"/>
        <v>9.0127039789924979</v>
      </c>
    </row>
    <row r="16" spans="1:23" s="83" customFormat="1" ht="14.25" thickTop="1" thickBot="1">
      <c r="A16" s="233" t="str">
        <f t="shared" si="7"/>
        <v xml:space="preserve"> </v>
      </c>
      <c r="B16" s="1038" t="s">
        <v>87</v>
      </c>
      <c r="C16" s="90">
        <f>+C13+C14+C15</f>
        <v>32993</v>
      </c>
      <c r="D16" s="91">
        <f t="shared" ref="D16:H16" si="10">+D13+D14+D15</f>
        <v>32991</v>
      </c>
      <c r="E16" s="92">
        <f t="shared" si="10"/>
        <v>65984</v>
      </c>
      <c r="F16" s="90">
        <f t="shared" si="10"/>
        <v>35403</v>
      </c>
      <c r="G16" s="91">
        <f t="shared" si="10"/>
        <v>35401</v>
      </c>
      <c r="H16" s="92">
        <f t="shared" si="10"/>
        <v>70804</v>
      </c>
      <c r="I16" s="93">
        <f t="shared" si="8"/>
        <v>7.3048011639185173</v>
      </c>
      <c r="L16" s="167" t="s">
        <v>87</v>
      </c>
      <c r="M16" s="122">
        <f>+M13+M14+M15</f>
        <v>6332432</v>
      </c>
      <c r="N16" s="123">
        <f t="shared" ref="N16:V16" si="11">+N13+N14+N15</f>
        <v>6491531</v>
      </c>
      <c r="O16" s="122">
        <f t="shared" si="11"/>
        <v>12823963</v>
      </c>
      <c r="P16" s="122">
        <f t="shared" si="11"/>
        <v>154033</v>
      </c>
      <c r="Q16" s="124">
        <f t="shared" si="11"/>
        <v>12977996</v>
      </c>
      <c r="R16" s="122">
        <f t="shared" si="11"/>
        <v>6757440</v>
      </c>
      <c r="S16" s="123">
        <f t="shared" si="11"/>
        <v>6887221</v>
      </c>
      <c r="T16" s="122">
        <f t="shared" si="11"/>
        <v>13644661</v>
      </c>
      <c r="U16" s="122">
        <f t="shared" si="11"/>
        <v>130982</v>
      </c>
      <c r="V16" s="124">
        <f t="shared" si="11"/>
        <v>13775643</v>
      </c>
      <c r="W16" s="125">
        <f t="shared" si="9"/>
        <v>6.1461492205730384</v>
      </c>
    </row>
    <row r="17" spans="1:23" ht="13.5" thickTop="1">
      <c r="A17" s="1025" t="str">
        <f t="shared" si="7"/>
        <v xml:space="preserve"> </v>
      </c>
      <c r="B17" s="998" t="s">
        <v>21</v>
      </c>
      <c r="C17" s="1053">
        <v>10553</v>
      </c>
      <c r="D17" s="1054">
        <v>10485</v>
      </c>
      <c r="E17" s="1050">
        <f>C17+D17</f>
        <v>21038</v>
      </c>
      <c r="F17" s="1053">
        <v>11654</v>
      </c>
      <c r="G17" s="1054">
        <v>11650</v>
      </c>
      <c r="H17" s="1050">
        <f>F17+G17</f>
        <v>23304</v>
      </c>
      <c r="I17" s="1029">
        <f t="shared" si="8"/>
        <v>10.770985835155432</v>
      </c>
      <c r="L17" s="998" t="s">
        <v>21</v>
      </c>
      <c r="M17" s="1026">
        <v>2037939</v>
      </c>
      <c r="N17" s="1030">
        <v>2074516</v>
      </c>
      <c r="O17" s="1031">
        <f>M17+N17</f>
        <v>4112455</v>
      </c>
      <c r="P17" s="1032">
        <v>52885</v>
      </c>
      <c r="Q17" s="1033">
        <f>O17+P17</f>
        <v>4165340</v>
      </c>
      <c r="R17" s="1026">
        <v>2146994</v>
      </c>
      <c r="S17" s="1030">
        <v>2230457</v>
      </c>
      <c r="T17" s="1031">
        <f>R17+S17</f>
        <v>4377451</v>
      </c>
      <c r="U17" s="1032">
        <v>46648</v>
      </c>
      <c r="V17" s="1033">
        <f>T17+U17</f>
        <v>4424099</v>
      </c>
      <c r="W17" s="1029">
        <f t="shared" si="9"/>
        <v>6.2121939625576772</v>
      </c>
    </row>
    <row r="18" spans="1:23" ht="12.75">
      <c r="A18" s="1025" t="str">
        <f t="shared" ref="A18" si="12">IF(ISERROR(F18/G18)," ",IF(F18/G18&gt;0.5,IF(F18/G18&lt;1.5," ","NOT OK"),"NOT OK"))</f>
        <v xml:space="preserve"> </v>
      </c>
      <c r="B18" s="998" t="s">
        <v>88</v>
      </c>
      <c r="C18" s="1053">
        <v>10920</v>
      </c>
      <c r="D18" s="1054">
        <v>10849</v>
      </c>
      <c r="E18" s="1050">
        <f>C18+D18</f>
        <v>21769</v>
      </c>
      <c r="F18" s="1053">
        <v>11645</v>
      </c>
      <c r="G18" s="1054">
        <v>11646</v>
      </c>
      <c r="H18" s="1050">
        <f>F18+G18</f>
        <v>23291</v>
      </c>
      <c r="I18" s="1029">
        <f t="shared" ref="I18" si="13">IF(E18=0,0,((H18/E18)-1)*100)</f>
        <v>6.9915935504616611</v>
      </c>
      <c r="L18" s="998" t="s">
        <v>88</v>
      </c>
      <c r="M18" s="1026">
        <v>1853640</v>
      </c>
      <c r="N18" s="1030">
        <v>1895877</v>
      </c>
      <c r="O18" s="1031">
        <f>M18+N18</f>
        <v>3749517</v>
      </c>
      <c r="P18" s="1032">
        <v>59649</v>
      </c>
      <c r="Q18" s="1033">
        <f>O18+P18</f>
        <v>3809166</v>
      </c>
      <c r="R18" s="1026">
        <v>1898123</v>
      </c>
      <c r="S18" s="1030">
        <v>1988877</v>
      </c>
      <c r="T18" s="1031">
        <f>R18+S18</f>
        <v>3887000</v>
      </c>
      <c r="U18" s="1032">
        <v>50660</v>
      </c>
      <c r="V18" s="1033">
        <f>T18+U18</f>
        <v>3937660</v>
      </c>
      <c r="W18" s="1029">
        <f t="shared" ref="W18" si="14">IF(Q18=0,0,((V18/Q18)-1)*100)</f>
        <v>3.3732843357312303</v>
      </c>
    </row>
    <row r="19" spans="1:23" ht="13.5" thickBot="1">
      <c r="A19" s="1055" t="str">
        <f>IF(ISERROR(F19/G19)," ",IF(F19/G19&gt;0.5,IF(F19/G19&lt;1.5," ","NOT OK"),"NOT OK"))</f>
        <v xml:space="preserve"> </v>
      </c>
      <c r="B19" s="998" t="s">
        <v>22</v>
      </c>
      <c r="C19" s="1053">
        <v>10435</v>
      </c>
      <c r="D19" s="1054">
        <v>10481</v>
      </c>
      <c r="E19" s="1050">
        <f>C19+D19</f>
        <v>20916</v>
      </c>
      <c r="F19" s="1053">
        <v>11227</v>
      </c>
      <c r="G19" s="1054">
        <v>11231</v>
      </c>
      <c r="H19" s="1050">
        <f>F19+G19</f>
        <v>22458</v>
      </c>
      <c r="I19" s="1029">
        <f>IF(E19=0,0,((H19/E19)-1)*100)</f>
        <v>7.3723465289730283</v>
      </c>
      <c r="J19" s="1056"/>
      <c r="L19" s="998" t="s">
        <v>22</v>
      </c>
      <c r="M19" s="1026">
        <v>1824627</v>
      </c>
      <c r="N19" s="1030">
        <v>1762401</v>
      </c>
      <c r="O19" s="1034">
        <f>M19+N19</f>
        <v>3587028</v>
      </c>
      <c r="P19" s="1037">
        <v>70183</v>
      </c>
      <c r="Q19" s="1033">
        <f>O19+P19</f>
        <v>3657211</v>
      </c>
      <c r="R19" s="1026">
        <v>1957463</v>
      </c>
      <c r="S19" s="1030">
        <v>1893647</v>
      </c>
      <c r="T19" s="1034">
        <f>R19+S19</f>
        <v>3851110</v>
      </c>
      <c r="U19" s="1037">
        <v>59101</v>
      </c>
      <c r="V19" s="1033">
        <f>T19+U19</f>
        <v>3910211</v>
      </c>
      <c r="W19" s="1029">
        <f>IF(Q19=0,0,((V19/Q19)-1)*100)</f>
        <v>6.9178398511871464</v>
      </c>
    </row>
    <row r="20" spans="1:23" ht="14.25" customHeight="1" thickTop="1" thickBot="1">
      <c r="A20" s="1057" t="str">
        <f>IF(ISERROR(F20/G20)," ",IF(F20/G20&gt;0.5,IF(F20/G20&lt;1.5," ","NOT OK"),"NOT OK"))</f>
        <v xml:space="preserve"> </v>
      </c>
      <c r="B20" s="1058" t="s">
        <v>60</v>
      </c>
      <c r="C20" s="1059">
        <f>+C17+C18+C19</f>
        <v>31908</v>
      </c>
      <c r="D20" s="1060">
        <f t="shared" ref="D20:H20" si="15">+D17+D18+D19</f>
        <v>31815</v>
      </c>
      <c r="E20" s="1060">
        <f t="shared" si="15"/>
        <v>63723</v>
      </c>
      <c r="F20" s="1059">
        <f t="shared" si="15"/>
        <v>34526</v>
      </c>
      <c r="G20" s="1060">
        <f t="shared" si="15"/>
        <v>34527</v>
      </c>
      <c r="H20" s="1060">
        <f t="shared" si="15"/>
        <v>69053</v>
      </c>
      <c r="I20" s="1042">
        <f>IF(E20=0,0,((H20/E20)-1)*100)</f>
        <v>8.3643268521569993</v>
      </c>
      <c r="J20" s="1057"/>
      <c r="K20" s="1061"/>
      <c r="L20" s="1062" t="s">
        <v>60</v>
      </c>
      <c r="M20" s="1063">
        <f>+M17+M18+M19</f>
        <v>5716206</v>
      </c>
      <c r="N20" s="1063">
        <f t="shared" ref="N20:V20" si="16">+N17+N18+N19</f>
        <v>5732794</v>
      </c>
      <c r="O20" s="1064">
        <f t="shared" si="16"/>
        <v>11449000</v>
      </c>
      <c r="P20" s="1064">
        <f t="shared" si="16"/>
        <v>182717</v>
      </c>
      <c r="Q20" s="1064">
        <f t="shared" si="16"/>
        <v>11631717</v>
      </c>
      <c r="R20" s="1063">
        <f t="shared" si="16"/>
        <v>6002580</v>
      </c>
      <c r="S20" s="1063">
        <f t="shared" si="16"/>
        <v>6112981</v>
      </c>
      <c r="T20" s="1064">
        <f t="shared" si="16"/>
        <v>12115561</v>
      </c>
      <c r="U20" s="1064">
        <f t="shared" si="16"/>
        <v>156409</v>
      </c>
      <c r="V20" s="1064">
        <f t="shared" si="16"/>
        <v>12271970</v>
      </c>
      <c r="W20" s="1065">
        <f>IF(Q20=0,0,((V20/Q20)-1)*100)</f>
        <v>5.504372226387555</v>
      </c>
    </row>
    <row r="21" spans="1:23" ht="13.5" thickTop="1">
      <c r="A21" s="1025" t="str">
        <f>IF(ISERROR(F21/G21)," ",IF(F21/G21&gt;0.5,IF(F21/G21&lt;1.5," ","NOT OK"),"NOT OK"))</f>
        <v xml:space="preserve"> </v>
      </c>
      <c r="B21" s="998" t="s">
        <v>23</v>
      </c>
      <c r="C21" s="1026">
        <v>11159</v>
      </c>
      <c r="D21" s="1027">
        <v>11269</v>
      </c>
      <c r="E21" s="1066">
        <f>C21+D21</f>
        <v>22428</v>
      </c>
      <c r="F21" s="1026">
        <v>11839</v>
      </c>
      <c r="G21" s="1027">
        <v>11826</v>
      </c>
      <c r="H21" s="1066">
        <f>F21+G21</f>
        <v>23665</v>
      </c>
      <c r="I21" s="1029">
        <f>IF(E21=0,0,((H21/E21)-1)*100)</f>
        <v>5.5154271446406389</v>
      </c>
      <c r="L21" s="998" t="s">
        <v>24</v>
      </c>
      <c r="M21" s="1026">
        <v>2126928</v>
      </c>
      <c r="N21" s="1030">
        <v>2038229</v>
      </c>
      <c r="O21" s="1034">
        <f>+M21+N21</f>
        <v>4165157</v>
      </c>
      <c r="P21" s="1067">
        <v>78411</v>
      </c>
      <c r="Q21" s="1033">
        <f>+O21+P21</f>
        <v>4243568</v>
      </c>
      <c r="R21" s="1026">
        <v>2180411</v>
      </c>
      <c r="S21" s="1030">
        <v>2105389</v>
      </c>
      <c r="T21" s="1034">
        <f>+R21+S21</f>
        <v>4285800</v>
      </c>
      <c r="U21" s="1067">
        <v>69182</v>
      </c>
      <c r="V21" s="1033">
        <f>+T21+U21</f>
        <v>4354982</v>
      </c>
      <c r="W21" s="1029">
        <f>IF(Q21=0,0,((V21/Q21)-1)*100)</f>
        <v>2.6254793136341936</v>
      </c>
    </row>
    <row r="22" spans="1:23" ht="12.75">
      <c r="A22" s="1025" t="str">
        <f t="shared" ref="A22" si="17">IF(ISERROR(F22/G22)," ",IF(F22/G22&gt;0.5,IF(F22/G22&lt;1.5," ","NOT OK"),"NOT OK"))</f>
        <v xml:space="preserve"> </v>
      </c>
      <c r="B22" s="998" t="s">
        <v>25</v>
      </c>
      <c r="C22" s="1026">
        <v>11103</v>
      </c>
      <c r="D22" s="1027">
        <v>11239</v>
      </c>
      <c r="E22" s="1068">
        <f>C22+D22</f>
        <v>22342</v>
      </c>
      <c r="F22" s="1026">
        <v>11798</v>
      </c>
      <c r="G22" s="1027">
        <v>11807</v>
      </c>
      <c r="H22" s="1068">
        <f>F22+G22</f>
        <v>23605</v>
      </c>
      <c r="I22" s="1029">
        <f t="shared" ref="I22" si="18">IF(E22=0,0,((H22/E22)-1)*100)</f>
        <v>5.6530301673977323</v>
      </c>
      <c r="L22" s="998" t="s">
        <v>25</v>
      </c>
      <c r="M22" s="1026">
        <v>2039240</v>
      </c>
      <c r="N22" s="1030">
        <v>2148673</v>
      </c>
      <c r="O22" s="1034">
        <f>+M22+N22</f>
        <v>4187913</v>
      </c>
      <c r="P22" s="1032">
        <v>65183</v>
      </c>
      <c r="Q22" s="1033">
        <f>+O22+P22</f>
        <v>4253096</v>
      </c>
      <c r="R22" s="1026">
        <v>2088279</v>
      </c>
      <c r="S22" s="1030">
        <v>2190344</v>
      </c>
      <c r="T22" s="1034">
        <f>+R22+S22</f>
        <v>4278623</v>
      </c>
      <c r="U22" s="1032">
        <v>60555</v>
      </c>
      <c r="V22" s="1033">
        <f>+T22+U22</f>
        <v>4339178</v>
      </c>
      <c r="W22" s="1029">
        <f t="shared" ref="W22" si="19">IF(Q22=0,0,((V22/Q22)-1)*100)</f>
        <v>2.0239844104153804</v>
      </c>
    </row>
    <row r="23" spans="1:23" ht="13.5" thickBot="1">
      <c r="A23" s="1025" t="str">
        <f>IF(ISERROR(F23/G23)," ",IF(F23/G23&gt;0.5,IF(F23/G23&lt;1.5," ","NOT OK"),"NOT OK"))</f>
        <v xml:space="preserve"> </v>
      </c>
      <c r="B23" s="998" t="s">
        <v>26</v>
      </c>
      <c r="C23" s="1026">
        <v>10548</v>
      </c>
      <c r="D23" s="1036">
        <v>10694</v>
      </c>
      <c r="E23" s="1069">
        <f>C23+D23</f>
        <v>21242</v>
      </c>
      <c r="F23" s="1026">
        <v>11125</v>
      </c>
      <c r="G23" s="1036">
        <v>11116</v>
      </c>
      <c r="H23" s="1069">
        <f>F23+G23</f>
        <v>22241</v>
      </c>
      <c r="I23" s="1070">
        <f>IF(E23=0,0,((H23/E23)-1)*100)</f>
        <v>4.7029469918086875</v>
      </c>
      <c r="L23" s="998" t="s">
        <v>26</v>
      </c>
      <c r="M23" s="1026">
        <v>1800751</v>
      </c>
      <c r="N23" s="1030">
        <v>1816129</v>
      </c>
      <c r="O23" s="1034">
        <f>+M23+N23</f>
        <v>3616880</v>
      </c>
      <c r="P23" s="1037">
        <v>70808</v>
      </c>
      <c r="Q23" s="1033">
        <f>+O23+P23</f>
        <v>3687688</v>
      </c>
      <c r="R23" s="1026">
        <v>1796960</v>
      </c>
      <c r="S23" s="1030">
        <v>1816160</v>
      </c>
      <c r="T23" s="1034">
        <f>+R23+S23</f>
        <v>3613120</v>
      </c>
      <c r="U23" s="1037">
        <v>70759</v>
      </c>
      <c r="V23" s="1033">
        <f>+T23+U23</f>
        <v>3683879</v>
      </c>
      <c r="W23" s="1029">
        <f>IF(Q23=0,0,((V23/Q23)-1)*100)</f>
        <v>-0.10328964923279615</v>
      </c>
    </row>
    <row r="24" spans="1:23" ht="14.25" thickTop="1" thickBot="1">
      <c r="A24" s="1025" t="str">
        <f>IF(ISERROR(F24/G24)," ",IF(F24/G24&gt;0.5,IF(F24/G24&lt;1.5," ","NOT OK"),"NOT OK"))</f>
        <v xml:space="preserve"> </v>
      </c>
      <c r="B24" s="1038" t="s">
        <v>27</v>
      </c>
      <c r="C24" s="1059">
        <f t="shared" ref="C24:H24" si="20">C21+C22+C23</f>
        <v>32810</v>
      </c>
      <c r="D24" s="1071">
        <f t="shared" si="20"/>
        <v>33202</v>
      </c>
      <c r="E24" s="1059">
        <f t="shared" si="20"/>
        <v>66012</v>
      </c>
      <c r="F24" s="1059">
        <f t="shared" si="20"/>
        <v>34762</v>
      </c>
      <c r="G24" s="1071">
        <f t="shared" si="20"/>
        <v>34749</v>
      </c>
      <c r="H24" s="1059">
        <f t="shared" si="20"/>
        <v>69511</v>
      </c>
      <c r="I24" s="1042">
        <f>IF(E24=0,0,((H24/E24)-1)*100)</f>
        <v>5.3005514148942723</v>
      </c>
      <c r="L24" s="1043" t="s">
        <v>27</v>
      </c>
      <c r="M24" s="1044">
        <f>+M21+M22+M23</f>
        <v>5966919</v>
      </c>
      <c r="N24" s="1045">
        <f t="shared" ref="N24:U24" si="21">+N21+N22+N23</f>
        <v>6003031</v>
      </c>
      <c r="O24" s="1044">
        <f t="shared" si="21"/>
        <v>11969950</v>
      </c>
      <c r="P24" s="1044">
        <f t="shared" si="21"/>
        <v>214402</v>
      </c>
      <c r="Q24" s="1044">
        <f t="shared" si="21"/>
        <v>12184352</v>
      </c>
      <c r="R24" s="1044">
        <f t="shared" si="21"/>
        <v>6065650</v>
      </c>
      <c r="S24" s="1045">
        <f t="shared" si="21"/>
        <v>6111893</v>
      </c>
      <c r="T24" s="1044">
        <f t="shared" si="21"/>
        <v>12177543</v>
      </c>
      <c r="U24" s="1044">
        <f t="shared" si="21"/>
        <v>200496</v>
      </c>
      <c r="V24" s="1044">
        <f>+V21+V22+V23</f>
        <v>12378039</v>
      </c>
      <c r="W24" s="1047">
        <f>IF(Q24=0,0,((V24/Q24)-1)*100)</f>
        <v>1.5896372658964486</v>
      </c>
    </row>
    <row r="25" spans="1:23" s="1171" customFormat="1" ht="14.25" thickTop="1" thickBot="1">
      <c r="A25" s="1252" t="str">
        <f t="shared" si="7"/>
        <v xml:space="preserve"> </v>
      </c>
      <c r="B25" s="1225" t="s">
        <v>92</v>
      </c>
      <c r="C25" s="1176">
        <f t="shared" ref="C25:H25" si="22">+C16+C20+C24</f>
        <v>97711</v>
      </c>
      <c r="D25" s="1177">
        <f t="shared" si="22"/>
        <v>98008</v>
      </c>
      <c r="E25" s="1178">
        <f t="shared" si="22"/>
        <v>195719</v>
      </c>
      <c r="F25" s="1176">
        <f t="shared" si="22"/>
        <v>104691</v>
      </c>
      <c r="G25" s="1177">
        <f t="shared" si="22"/>
        <v>104677</v>
      </c>
      <c r="H25" s="1178">
        <f t="shared" si="22"/>
        <v>209368</v>
      </c>
      <c r="I25" s="1179">
        <f>IF(E25=0,0,((H25/E25)-1)*100)</f>
        <v>6.9737736244309456</v>
      </c>
      <c r="L25" s="1218" t="s">
        <v>92</v>
      </c>
      <c r="M25" s="1196">
        <f>+M16+M20+M24</f>
        <v>18015557</v>
      </c>
      <c r="N25" s="1197">
        <f t="shared" ref="N25:U25" si="23">+N16+N20+N24</f>
        <v>18227356</v>
      </c>
      <c r="O25" s="1196">
        <f t="shared" si="23"/>
        <v>36242913</v>
      </c>
      <c r="P25" s="1196">
        <f t="shared" si="23"/>
        <v>551152</v>
      </c>
      <c r="Q25" s="1196">
        <f t="shared" si="23"/>
        <v>36794065</v>
      </c>
      <c r="R25" s="1196">
        <f t="shared" si="23"/>
        <v>18825670</v>
      </c>
      <c r="S25" s="1197">
        <f t="shared" si="23"/>
        <v>19112095</v>
      </c>
      <c r="T25" s="1196">
        <f t="shared" si="23"/>
        <v>37937765</v>
      </c>
      <c r="U25" s="1196">
        <f t="shared" si="23"/>
        <v>487887</v>
      </c>
      <c r="V25" s="1198">
        <f>+V16+V20+V24</f>
        <v>38425652</v>
      </c>
      <c r="W25" s="1199">
        <f>IF(Q25=0,0,((V25/Q25)-1)*100)</f>
        <v>4.4343754896339904</v>
      </c>
    </row>
    <row r="26" spans="1:23" ht="14.25" thickTop="1" thickBot="1">
      <c r="A26" s="1025" t="str">
        <f>IF(ISERROR(F26/G26)," ",IF(F26/G26&gt;0.5,IF(F26/G26&lt;1.5," ","NOT OK"),"NOT OK"))</f>
        <v xml:space="preserve"> </v>
      </c>
      <c r="B26" s="1038" t="s">
        <v>89</v>
      </c>
      <c r="C26" s="1039">
        <f t="shared" ref="C26:H26" si="24">+C12+C16+C20+C24</f>
        <v>129756</v>
      </c>
      <c r="D26" s="1040">
        <f t="shared" si="24"/>
        <v>130151</v>
      </c>
      <c r="E26" s="1041">
        <f t="shared" si="24"/>
        <v>259907</v>
      </c>
      <c r="F26" s="1039">
        <f t="shared" si="24"/>
        <v>138914</v>
      </c>
      <c r="G26" s="1040">
        <f t="shared" si="24"/>
        <v>139014</v>
      </c>
      <c r="H26" s="1041">
        <f t="shared" si="24"/>
        <v>277928</v>
      </c>
      <c r="I26" s="1042">
        <f>IF(E26=0,0,((H26/E26)-1)*100)</f>
        <v>6.9336339536834268</v>
      </c>
      <c r="L26" s="1043" t="s">
        <v>89</v>
      </c>
      <c r="M26" s="1044">
        <f>+M12+M16+M20+M24</f>
        <v>23696623</v>
      </c>
      <c r="N26" s="1045">
        <f t="shared" ref="N26:U26" si="25">+N12+N16+N20+N24</f>
        <v>23587020</v>
      </c>
      <c r="O26" s="1044">
        <f t="shared" si="25"/>
        <v>47283643</v>
      </c>
      <c r="P26" s="1044">
        <f t="shared" si="25"/>
        <v>719341</v>
      </c>
      <c r="Q26" s="1046">
        <f t="shared" si="25"/>
        <v>48002984</v>
      </c>
      <c r="R26" s="1044">
        <f t="shared" si="25"/>
        <v>25265903</v>
      </c>
      <c r="S26" s="1045">
        <f t="shared" si="25"/>
        <v>25237352</v>
      </c>
      <c r="T26" s="1044">
        <f t="shared" si="25"/>
        <v>50503255</v>
      </c>
      <c r="U26" s="1044">
        <f t="shared" si="25"/>
        <v>651131</v>
      </c>
      <c r="V26" s="1046">
        <f>+V12+V16+V20+V24</f>
        <v>51154386</v>
      </c>
      <c r="W26" s="1047">
        <f>IF(Q26=0,0,((V26/Q26)-1)*100)</f>
        <v>6.5650127083766385</v>
      </c>
    </row>
    <row r="27" spans="1:23" ht="14.25" thickTop="1" thickBot="1">
      <c r="B27" s="1072" t="s">
        <v>59</v>
      </c>
      <c r="C27" s="991"/>
      <c r="D27" s="991"/>
      <c r="E27" s="991"/>
      <c r="F27" s="991"/>
      <c r="G27" s="991"/>
      <c r="H27" s="991"/>
      <c r="I27" s="995"/>
      <c r="L27" s="1072" t="s">
        <v>59</v>
      </c>
      <c r="M27" s="991"/>
      <c r="N27" s="991"/>
      <c r="O27" s="991"/>
      <c r="P27" s="991"/>
      <c r="Q27" s="991"/>
      <c r="R27" s="991"/>
      <c r="S27" s="991"/>
      <c r="T27" s="991"/>
      <c r="U27" s="991"/>
      <c r="V27" s="991"/>
      <c r="W27" s="995"/>
    </row>
    <row r="28" spans="1:23" ht="13.5" thickTop="1">
      <c r="B28" s="1367" t="s">
        <v>28</v>
      </c>
      <c r="C28" s="1368"/>
      <c r="D28" s="1368"/>
      <c r="E28" s="1368"/>
      <c r="F28" s="1368"/>
      <c r="G28" s="1368"/>
      <c r="H28" s="1368"/>
      <c r="I28" s="1369"/>
      <c r="L28" s="1370" t="s">
        <v>29</v>
      </c>
      <c r="M28" s="1371"/>
      <c r="N28" s="1371"/>
      <c r="O28" s="1371"/>
      <c r="P28" s="1371"/>
      <c r="Q28" s="1371"/>
      <c r="R28" s="1371"/>
      <c r="S28" s="1371"/>
      <c r="T28" s="1371"/>
      <c r="U28" s="1371"/>
      <c r="V28" s="1371"/>
      <c r="W28" s="1372"/>
    </row>
    <row r="29" spans="1:23" ht="13.5" thickBot="1">
      <c r="B29" s="1373" t="s">
        <v>30</v>
      </c>
      <c r="C29" s="1374"/>
      <c r="D29" s="1374"/>
      <c r="E29" s="1374"/>
      <c r="F29" s="1374"/>
      <c r="G29" s="1374"/>
      <c r="H29" s="1374"/>
      <c r="I29" s="1375"/>
      <c r="L29" s="1376" t="s">
        <v>31</v>
      </c>
      <c r="M29" s="1377"/>
      <c r="N29" s="1377"/>
      <c r="O29" s="1377"/>
      <c r="P29" s="1377"/>
      <c r="Q29" s="1377"/>
      <c r="R29" s="1377"/>
      <c r="S29" s="1377"/>
      <c r="T29" s="1377"/>
      <c r="U29" s="1377"/>
      <c r="V29" s="1377"/>
      <c r="W29" s="1378"/>
    </row>
    <row r="30" spans="1:23" ht="14.25" thickTop="1" thickBot="1">
      <c r="B30" s="994"/>
      <c r="C30" s="991"/>
      <c r="D30" s="991"/>
      <c r="E30" s="991"/>
      <c r="F30" s="991"/>
      <c r="G30" s="991"/>
      <c r="H30" s="991"/>
      <c r="I30" s="995"/>
      <c r="L30" s="994"/>
      <c r="M30" s="991"/>
      <c r="N30" s="991"/>
      <c r="O30" s="991"/>
      <c r="P30" s="991"/>
      <c r="Q30" s="991"/>
      <c r="R30" s="991"/>
      <c r="S30" s="991"/>
      <c r="T30" s="991"/>
      <c r="U30" s="991"/>
      <c r="V30" s="991"/>
      <c r="W30" s="995"/>
    </row>
    <row r="31" spans="1:23" ht="14.25" thickTop="1" thickBot="1">
      <c r="B31" s="996"/>
      <c r="C31" s="1382" t="s">
        <v>90</v>
      </c>
      <c r="D31" s="1383"/>
      <c r="E31" s="1384"/>
      <c r="F31" s="1382" t="s">
        <v>91</v>
      </c>
      <c r="G31" s="1383"/>
      <c r="H31" s="1384"/>
      <c r="I31" s="997" t="s">
        <v>4</v>
      </c>
      <c r="L31" s="996"/>
      <c r="M31" s="1379" t="s">
        <v>90</v>
      </c>
      <c r="N31" s="1380"/>
      <c r="O31" s="1380"/>
      <c r="P31" s="1380"/>
      <c r="Q31" s="1381"/>
      <c r="R31" s="1379" t="s">
        <v>91</v>
      </c>
      <c r="S31" s="1380"/>
      <c r="T31" s="1380"/>
      <c r="U31" s="1380"/>
      <c r="V31" s="1381"/>
      <c r="W31" s="997" t="s">
        <v>4</v>
      </c>
    </row>
    <row r="32" spans="1:23" ht="13.5" thickTop="1">
      <c r="B32" s="998" t="s">
        <v>5</v>
      </c>
      <c r="C32" s="999"/>
      <c r="D32" s="1000"/>
      <c r="E32" s="1001"/>
      <c r="F32" s="999"/>
      <c r="G32" s="1000"/>
      <c r="H32" s="1001"/>
      <c r="I32" s="1002" t="s">
        <v>6</v>
      </c>
      <c r="L32" s="998" t="s">
        <v>5</v>
      </c>
      <c r="M32" s="999"/>
      <c r="N32" s="1003"/>
      <c r="O32" s="1004"/>
      <c r="P32" s="1005"/>
      <c r="Q32" s="1004"/>
      <c r="R32" s="999"/>
      <c r="S32" s="1003"/>
      <c r="T32" s="1004"/>
      <c r="U32" s="1005"/>
      <c r="V32" s="1004"/>
      <c r="W32" s="1002" t="s">
        <v>6</v>
      </c>
    </row>
    <row r="33" spans="1:23" ht="13.5" thickBot="1">
      <c r="B33" s="1006"/>
      <c r="C33" s="1007" t="s">
        <v>7</v>
      </c>
      <c r="D33" s="1008" t="s">
        <v>8</v>
      </c>
      <c r="E33" s="1153" t="s">
        <v>9</v>
      </c>
      <c r="F33" s="1007" t="s">
        <v>7</v>
      </c>
      <c r="G33" s="1008" t="s">
        <v>8</v>
      </c>
      <c r="H33" s="1009" t="s">
        <v>9</v>
      </c>
      <c r="I33" s="1010"/>
      <c r="L33" s="1006"/>
      <c r="M33" s="1011" t="s">
        <v>10</v>
      </c>
      <c r="N33" s="1012" t="s">
        <v>11</v>
      </c>
      <c r="O33" s="1013" t="s">
        <v>12</v>
      </c>
      <c r="P33" s="1014" t="s">
        <v>13</v>
      </c>
      <c r="Q33" s="1013" t="s">
        <v>9</v>
      </c>
      <c r="R33" s="1011" t="s">
        <v>10</v>
      </c>
      <c r="S33" s="1012" t="s">
        <v>11</v>
      </c>
      <c r="T33" s="1013" t="s">
        <v>12</v>
      </c>
      <c r="U33" s="1014" t="s">
        <v>13</v>
      </c>
      <c r="V33" s="1013" t="s">
        <v>9</v>
      </c>
      <c r="W33" s="1010"/>
    </row>
    <row r="34" spans="1:23" ht="5.25" customHeight="1" thickTop="1">
      <c r="B34" s="998"/>
      <c r="C34" s="1015"/>
      <c r="D34" s="1016"/>
      <c r="E34" s="1017"/>
      <c r="F34" s="1015"/>
      <c r="G34" s="1016"/>
      <c r="H34" s="1017"/>
      <c r="I34" s="1018"/>
      <c r="L34" s="998"/>
      <c r="M34" s="1019"/>
      <c r="N34" s="1020"/>
      <c r="O34" s="1021"/>
      <c r="P34" s="1022"/>
      <c r="Q34" s="1023"/>
      <c r="R34" s="1019"/>
      <c r="S34" s="1020"/>
      <c r="T34" s="1021"/>
      <c r="U34" s="1022"/>
      <c r="V34" s="1023"/>
      <c r="W34" s="1024"/>
    </row>
    <row r="35" spans="1:23" ht="12.75">
      <c r="A35" s="991" t="str">
        <f t="shared" si="2"/>
        <v xml:space="preserve"> </v>
      </c>
      <c r="B35" s="998" t="s">
        <v>14</v>
      </c>
      <c r="C35" s="1026">
        <v>3320</v>
      </c>
      <c r="D35" s="1027">
        <v>3292</v>
      </c>
      <c r="E35" s="1028">
        <f>C35+D35</f>
        <v>6612</v>
      </c>
      <c r="F35" s="211">
        <v>3745</v>
      </c>
      <c r="G35" s="215">
        <v>3629</v>
      </c>
      <c r="H35" s="1028">
        <f>F35+G35</f>
        <v>7374</v>
      </c>
      <c r="I35" s="1029">
        <f t="shared" ref="I35:I39" si="26">IF(E35=0,0,((H35/E35)-1)*100)</f>
        <v>11.524500907441016</v>
      </c>
      <c r="K35" s="1035"/>
      <c r="L35" s="998" t="s">
        <v>14</v>
      </c>
      <c r="M35" s="1026">
        <v>407059</v>
      </c>
      <c r="N35" s="1030">
        <v>399462</v>
      </c>
      <c r="O35" s="1034">
        <f>+M35+N35</f>
        <v>806521</v>
      </c>
      <c r="P35" s="1032">
        <v>1638</v>
      </c>
      <c r="Q35" s="1033">
        <f>O35+P35</f>
        <v>808159</v>
      </c>
      <c r="R35" s="211">
        <v>474856</v>
      </c>
      <c r="S35" s="212">
        <v>468638</v>
      </c>
      <c r="T35" s="987">
        <f>+R35+S35</f>
        <v>943494</v>
      </c>
      <c r="U35" s="89">
        <v>2023</v>
      </c>
      <c r="V35" s="1033">
        <f>T35+U35</f>
        <v>945517</v>
      </c>
      <c r="W35" s="1029">
        <f t="shared" ref="W35:W39" si="27">IF(Q35=0,0,((V35/Q35)-1)*100)</f>
        <v>16.996407885082011</v>
      </c>
    </row>
    <row r="36" spans="1:23" ht="12.75">
      <c r="A36" s="991" t="str">
        <f t="shared" si="2"/>
        <v xml:space="preserve"> </v>
      </c>
      <c r="B36" s="998" t="s">
        <v>15</v>
      </c>
      <c r="C36" s="1026">
        <v>3357</v>
      </c>
      <c r="D36" s="1027">
        <v>3333</v>
      </c>
      <c r="E36" s="1028">
        <f>C36+D36</f>
        <v>6690</v>
      </c>
      <c r="F36" s="211">
        <v>3281</v>
      </c>
      <c r="G36" s="215">
        <v>3281</v>
      </c>
      <c r="H36" s="1028">
        <f>F36+G36</f>
        <v>6562</v>
      </c>
      <c r="I36" s="1029">
        <f t="shared" si="26"/>
        <v>-1.9133034379671177</v>
      </c>
      <c r="K36" s="1035"/>
      <c r="L36" s="998" t="s">
        <v>15</v>
      </c>
      <c r="M36" s="1026">
        <v>417528</v>
      </c>
      <c r="N36" s="1030">
        <v>426188</v>
      </c>
      <c r="O36" s="1034">
        <f>+M36+N36</f>
        <v>843716</v>
      </c>
      <c r="P36" s="1032">
        <v>1776</v>
      </c>
      <c r="Q36" s="1033">
        <f>O36+P36</f>
        <v>845492</v>
      </c>
      <c r="R36" s="211">
        <v>461617</v>
      </c>
      <c r="S36" s="212">
        <v>458945</v>
      </c>
      <c r="T36" s="987">
        <f>+R36+S36</f>
        <v>920562</v>
      </c>
      <c r="U36" s="89">
        <v>2695</v>
      </c>
      <c r="V36" s="1033">
        <f>T36+U36</f>
        <v>923257</v>
      </c>
      <c r="W36" s="1029">
        <f t="shared" si="27"/>
        <v>9.1976032889725658</v>
      </c>
    </row>
    <row r="37" spans="1:23" ht="13.5" thickBot="1">
      <c r="A37" s="991" t="str">
        <f t="shared" si="2"/>
        <v xml:space="preserve"> </v>
      </c>
      <c r="B37" s="1006" t="s">
        <v>16</v>
      </c>
      <c r="C37" s="1026">
        <v>3672</v>
      </c>
      <c r="D37" s="1036">
        <v>3638</v>
      </c>
      <c r="E37" s="1028">
        <f>C37+D37</f>
        <v>7310</v>
      </c>
      <c r="F37" s="211">
        <v>3524</v>
      </c>
      <c r="G37" s="220">
        <v>3521</v>
      </c>
      <c r="H37" s="1028">
        <f>F37+G37</f>
        <v>7045</v>
      </c>
      <c r="I37" s="1029">
        <f t="shared" si="26"/>
        <v>-3.6251709986320102</v>
      </c>
      <c r="K37" s="1035"/>
      <c r="L37" s="1006" t="s">
        <v>16</v>
      </c>
      <c r="M37" s="1026">
        <v>450899</v>
      </c>
      <c r="N37" s="1030">
        <v>524547</v>
      </c>
      <c r="O37" s="1034">
        <f>+M37+N37</f>
        <v>975446</v>
      </c>
      <c r="P37" s="1037">
        <v>2147</v>
      </c>
      <c r="Q37" s="1033">
        <f>O37+P37</f>
        <v>977593</v>
      </c>
      <c r="R37" s="211">
        <v>481419</v>
      </c>
      <c r="S37" s="212">
        <v>540725</v>
      </c>
      <c r="T37" s="987">
        <f>+R37+S37</f>
        <v>1022144</v>
      </c>
      <c r="U37" s="218">
        <v>1654</v>
      </c>
      <c r="V37" s="1033">
        <f>T37+U37</f>
        <v>1023798</v>
      </c>
      <c r="W37" s="1029">
        <f t="shared" si="27"/>
        <v>4.7264045466774096</v>
      </c>
    </row>
    <row r="38" spans="1:23" ht="14.25" thickTop="1" thickBot="1">
      <c r="A38" s="991" t="str">
        <f>IF(ISERROR(F38/G38)," ",IF(F38/G38&gt;0.5,IF(F38/G38&lt;1.5," ","NOT OK"),"NOT OK"))</f>
        <v xml:space="preserve"> </v>
      </c>
      <c r="B38" s="1038" t="s">
        <v>17</v>
      </c>
      <c r="C38" s="1039">
        <f t="shared" ref="C38:E38" si="28">+C35+C36+C37</f>
        <v>10349</v>
      </c>
      <c r="D38" s="1040">
        <f t="shared" si="28"/>
        <v>10263</v>
      </c>
      <c r="E38" s="1041">
        <f t="shared" si="28"/>
        <v>20612</v>
      </c>
      <c r="F38" s="1039">
        <f t="shared" ref="F38:H38" si="29">+F35+F36+F37</f>
        <v>10550</v>
      </c>
      <c r="G38" s="1040">
        <f t="shared" si="29"/>
        <v>10431</v>
      </c>
      <c r="H38" s="1041">
        <f t="shared" si="29"/>
        <v>20981</v>
      </c>
      <c r="I38" s="1042">
        <f t="shared" si="26"/>
        <v>1.7902192897341296</v>
      </c>
      <c r="L38" s="1043" t="s">
        <v>17</v>
      </c>
      <c r="M38" s="1044">
        <f t="shared" ref="M38:Q38" si="30">+M35+M36+M37</f>
        <v>1275486</v>
      </c>
      <c r="N38" s="1045">
        <f t="shared" si="30"/>
        <v>1350197</v>
      </c>
      <c r="O38" s="1044">
        <f t="shared" si="30"/>
        <v>2625683</v>
      </c>
      <c r="P38" s="1044">
        <f t="shared" si="30"/>
        <v>5561</v>
      </c>
      <c r="Q38" s="1046">
        <f t="shared" si="30"/>
        <v>2631244</v>
      </c>
      <c r="R38" s="1044">
        <f t="shared" ref="R38:V38" si="31">+R35+R36+R37</f>
        <v>1417892</v>
      </c>
      <c r="S38" s="1045">
        <f t="shared" si="31"/>
        <v>1468308</v>
      </c>
      <c r="T38" s="1044">
        <f t="shared" si="31"/>
        <v>2886200</v>
      </c>
      <c r="U38" s="1044">
        <f t="shared" si="31"/>
        <v>6372</v>
      </c>
      <c r="V38" s="1046">
        <f t="shared" si="31"/>
        <v>2892572</v>
      </c>
      <c r="W38" s="1047">
        <f t="shared" si="27"/>
        <v>9.9317281103538768</v>
      </c>
    </row>
    <row r="39" spans="1:23" ht="13.5" thickTop="1">
      <c r="A39" s="991" t="str">
        <f t="shared" si="2"/>
        <v xml:space="preserve"> </v>
      </c>
      <c r="B39" s="998" t="s">
        <v>18</v>
      </c>
      <c r="C39" s="1048">
        <v>3899</v>
      </c>
      <c r="D39" s="1049">
        <v>3866</v>
      </c>
      <c r="E39" s="1028">
        <f>C39+D39</f>
        <v>7765</v>
      </c>
      <c r="F39" s="1048">
        <v>3723</v>
      </c>
      <c r="G39" s="1049">
        <v>3730</v>
      </c>
      <c r="H39" s="1028">
        <f>F39+G39</f>
        <v>7453</v>
      </c>
      <c r="I39" s="1029">
        <f t="shared" si="26"/>
        <v>-4.0180296200901466</v>
      </c>
      <c r="L39" s="998" t="s">
        <v>18</v>
      </c>
      <c r="M39" s="1026">
        <v>577425</v>
      </c>
      <c r="N39" s="1030">
        <v>534355</v>
      </c>
      <c r="O39" s="1031">
        <f>M39+N39</f>
        <v>1111780</v>
      </c>
      <c r="P39" s="1032">
        <v>2210</v>
      </c>
      <c r="Q39" s="1033">
        <f>O39+P39</f>
        <v>1113990</v>
      </c>
      <c r="R39" s="1026">
        <v>573894</v>
      </c>
      <c r="S39" s="1030">
        <v>526582</v>
      </c>
      <c r="T39" s="1031">
        <f>R39+S39</f>
        <v>1100476</v>
      </c>
      <c r="U39" s="1032">
        <v>2420</v>
      </c>
      <c r="V39" s="1033">
        <f>T39+U39</f>
        <v>1102896</v>
      </c>
      <c r="W39" s="1029">
        <f t="shared" si="27"/>
        <v>-0.99587967576010294</v>
      </c>
    </row>
    <row r="40" spans="1:23" ht="12.75">
      <c r="A40" s="991" t="str">
        <f t="shared" ref="A40:A43" si="32">IF(ISERROR(F40/G40)," ",IF(F40/G40&gt;0.5,IF(F40/G40&lt;1.5," ","NOT OK"),"NOT OK"))</f>
        <v xml:space="preserve"> </v>
      </c>
      <c r="B40" s="998" t="s">
        <v>19</v>
      </c>
      <c r="C40" s="1026">
        <v>3602</v>
      </c>
      <c r="D40" s="1027">
        <v>3576</v>
      </c>
      <c r="E40" s="1050">
        <f>C40+D40</f>
        <v>7178</v>
      </c>
      <c r="F40" s="1026">
        <v>3428</v>
      </c>
      <c r="G40" s="1027">
        <v>3431</v>
      </c>
      <c r="H40" s="1050">
        <f>F40+G40</f>
        <v>6859</v>
      </c>
      <c r="I40" s="1029">
        <f t="shared" ref="I40:I43" si="33">IF(E40=0,0,((H40/E40)-1)*100)</f>
        <v>-4.4441348565059879</v>
      </c>
      <c r="L40" s="998" t="s">
        <v>19</v>
      </c>
      <c r="M40" s="1026">
        <v>531039</v>
      </c>
      <c r="N40" s="1030">
        <v>489385</v>
      </c>
      <c r="O40" s="1031">
        <f>M40+N40</f>
        <v>1020424</v>
      </c>
      <c r="P40" s="1032">
        <v>1707</v>
      </c>
      <c r="Q40" s="1033">
        <f>O40+P40</f>
        <v>1022131</v>
      </c>
      <c r="R40" s="1026">
        <v>542348</v>
      </c>
      <c r="S40" s="1030">
        <v>520416</v>
      </c>
      <c r="T40" s="1031">
        <f>R40+S40</f>
        <v>1062764</v>
      </c>
      <c r="U40" s="1032">
        <v>2317</v>
      </c>
      <c r="V40" s="1033">
        <f>T40+U40</f>
        <v>1065081</v>
      </c>
      <c r="W40" s="1029">
        <f t="shared" ref="W40:W43" si="34">IF(Q40=0,0,((V40/Q40)-1)*100)</f>
        <v>4.2020054180921917</v>
      </c>
    </row>
    <row r="41" spans="1:23" ht="13.5" thickBot="1">
      <c r="A41" s="991" t="str">
        <f t="shared" si="32"/>
        <v xml:space="preserve"> </v>
      </c>
      <c r="B41" s="998" t="s">
        <v>20</v>
      </c>
      <c r="C41" s="1026">
        <v>3659</v>
      </c>
      <c r="D41" s="1027">
        <v>3724</v>
      </c>
      <c r="E41" s="1050">
        <f>C41+D41</f>
        <v>7383</v>
      </c>
      <c r="F41" s="1026">
        <v>3659</v>
      </c>
      <c r="G41" s="1027">
        <v>3651</v>
      </c>
      <c r="H41" s="1050">
        <f>F41+G41</f>
        <v>7310</v>
      </c>
      <c r="I41" s="1029">
        <f t="shared" si="33"/>
        <v>-0.98875795746986572</v>
      </c>
      <c r="L41" s="998" t="s">
        <v>20</v>
      </c>
      <c r="M41" s="1026">
        <v>516751</v>
      </c>
      <c r="N41" s="1030">
        <v>471835</v>
      </c>
      <c r="O41" s="1031">
        <f>M41+N41</f>
        <v>988586</v>
      </c>
      <c r="P41" s="1032">
        <v>1934</v>
      </c>
      <c r="Q41" s="1033">
        <f>O41+P41</f>
        <v>990520</v>
      </c>
      <c r="R41" s="1026">
        <v>544044</v>
      </c>
      <c r="S41" s="1030">
        <v>508289</v>
      </c>
      <c r="T41" s="1031">
        <f>R41+S41</f>
        <v>1052333</v>
      </c>
      <c r="U41" s="1032">
        <v>1840</v>
      </c>
      <c r="V41" s="1033">
        <f>T41+U41</f>
        <v>1054173</v>
      </c>
      <c r="W41" s="1029">
        <f t="shared" si="34"/>
        <v>6.4262205710132081</v>
      </c>
    </row>
    <row r="42" spans="1:23" s="1171" customFormat="1" ht="14.25" thickTop="1" thickBot="1">
      <c r="A42" s="1252" t="str">
        <f t="shared" si="32"/>
        <v xml:space="preserve"> </v>
      </c>
      <c r="B42" s="1038" t="s">
        <v>87</v>
      </c>
      <c r="C42" s="1176">
        <f>+C39+C40+C41</f>
        <v>11160</v>
      </c>
      <c r="D42" s="1177">
        <f t="shared" ref="D42" si="35">+D39+D40+D41</f>
        <v>11166</v>
      </c>
      <c r="E42" s="1178">
        <f t="shared" ref="E42" si="36">+E39+E40+E41</f>
        <v>22326</v>
      </c>
      <c r="F42" s="1176">
        <f t="shared" ref="F42" si="37">+F39+F40+F41</f>
        <v>10810</v>
      </c>
      <c r="G42" s="1177">
        <f t="shared" ref="G42" si="38">+G39+G40+G41</f>
        <v>10812</v>
      </c>
      <c r="H42" s="1178">
        <f t="shared" ref="H42" si="39">+H39+H40+H41</f>
        <v>21622</v>
      </c>
      <c r="I42" s="1179">
        <f t="shared" si="33"/>
        <v>-3.1532742094419031</v>
      </c>
      <c r="L42" s="1218" t="s">
        <v>87</v>
      </c>
      <c r="M42" s="1196">
        <f>+M39+M40+M41</f>
        <v>1625215</v>
      </c>
      <c r="N42" s="1197">
        <f t="shared" ref="N42" si="40">+N39+N40+N41</f>
        <v>1495575</v>
      </c>
      <c r="O42" s="1196">
        <f t="shared" ref="O42" si="41">+O39+O40+O41</f>
        <v>3120790</v>
      </c>
      <c r="P42" s="1196">
        <f t="shared" ref="P42" si="42">+P39+P40+P41</f>
        <v>5851</v>
      </c>
      <c r="Q42" s="1198">
        <f t="shared" ref="Q42" si="43">+Q39+Q40+Q41</f>
        <v>3126641</v>
      </c>
      <c r="R42" s="1196">
        <f t="shared" ref="R42" si="44">+R39+R40+R41</f>
        <v>1660286</v>
      </c>
      <c r="S42" s="1197">
        <f t="shared" ref="S42" si="45">+S39+S40+S41</f>
        <v>1555287</v>
      </c>
      <c r="T42" s="1196">
        <f t="shared" ref="T42" si="46">+T39+T40+T41</f>
        <v>3215573</v>
      </c>
      <c r="U42" s="1196">
        <f t="shared" ref="U42" si="47">+U39+U40+U41</f>
        <v>6577</v>
      </c>
      <c r="V42" s="1198">
        <f t="shared" ref="V42" si="48">+V39+V40+V41</f>
        <v>3222150</v>
      </c>
      <c r="W42" s="1199">
        <f t="shared" si="34"/>
        <v>3.0546839243776214</v>
      </c>
    </row>
    <row r="43" spans="1:23" ht="13.5" thickTop="1">
      <c r="A43" s="991" t="str">
        <f t="shared" si="32"/>
        <v xml:space="preserve"> </v>
      </c>
      <c r="B43" s="998" t="s">
        <v>32</v>
      </c>
      <c r="C43" s="1053">
        <v>3467</v>
      </c>
      <c r="D43" s="1054">
        <v>3527</v>
      </c>
      <c r="E43" s="1050">
        <f>C43+D43</f>
        <v>6994</v>
      </c>
      <c r="F43" s="1053">
        <v>3700</v>
      </c>
      <c r="G43" s="1054">
        <v>3701</v>
      </c>
      <c r="H43" s="1050">
        <f>F43+G43</f>
        <v>7401</v>
      </c>
      <c r="I43" s="1029">
        <f t="shared" si="33"/>
        <v>5.8192736631398345</v>
      </c>
      <c r="L43" s="998" t="s">
        <v>21</v>
      </c>
      <c r="M43" s="1026">
        <v>477372</v>
      </c>
      <c r="N43" s="1030">
        <v>463244</v>
      </c>
      <c r="O43" s="1031">
        <f>M43+N43</f>
        <v>940616</v>
      </c>
      <c r="P43" s="1032">
        <v>1126</v>
      </c>
      <c r="Q43" s="1033">
        <f>O43+P43</f>
        <v>941742</v>
      </c>
      <c r="R43" s="1026">
        <v>511742</v>
      </c>
      <c r="S43" s="1030">
        <v>480885</v>
      </c>
      <c r="T43" s="1031">
        <f>R43+S43</f>
        <v>992627</v>
      </c>
      <c r="U43" s="1032">
        <v>274</v>
      </c>
      <c r="V43" s="1033">
        <f>T43+U43</f>
        <v>992901</v>
      </c>
      <c r="W43" s="1029">
        <f t="shared" si="34"/>
        <v>5.4323795689265264</v>
      </c>
    </row>
    <row r="44" spans="1:23" ht="12.75">
      <c r="A44" s="991" t="str">
        <f t="shared" ref="A44" si="49">IF(ISERROR(F44/G44)," ",IF(F44/G44&gt;0.5,IF(F44/G44&lt;1.5," ","NOT OK"),"NOT OK"))</f>
        <v xml:space="preserve"> </v>
      </c>
      <c r="B44" s="998" t="s">
        <v>88</v>
      </c>
      <c r="C44" s="1053">
        <v>3375</v>
      </c>
      <c r="D44" s="1054">
        <v>3437</v>
      </c>
      <c r="E44" s="1050">
        <f>C44+D44</f>
        <v>6812</v>
      </c>
      <c r="F44" s="1053">
        <v>3634</v>
      </c>
      <c r="G44" s="1054">
        <v>3633</v>
      </c>
      <c r="H44" s="1050">
        <f>F44+G44</f>
        <v>7267</v>
      </c>
      <c r="I44" s="1029">
        <f t="shared" ref="I44" si="50">IF(E44=0,0,((H44/E44)-1)*100)</f>
        <v>6.6793893129770909</v>
      </c>
      <c r="L44" s="998" t="s">
        <v>88</v>
      </c>
      <c r="M44" s="1026">
        <v>420007</v>
      </c>
      <c r="N44" s="1030">
        <v>392559</v>
      </c>
      <c r="O44" s="1031">
        <f>M44+N44</f>
        <v>812566</v>
      </c>
      <c r="P44" s="1032">
        <v>1130</v>
      </c>
      <c r="Q44" s="1033">
        <f>O44+P44</f>
        <v>813696</v>
      </c>
      <c r="R44" s="1026">
        <v>458536</v>
      </c>
      <c r="S44" s="1030">
        <v>421491</v>
      </c>
      <c r="T44" s="1031">
        <f>R44+S44</f>
        <v>880027</v>
      </c>
      <c r="U44" s="1032">
        <v>130</v>
      </c>
      <c r="V44" s="1033">
        <f>T44+U44</f>
        <v>880157</v>
      </c>
      <c r="W44" s="1029">
        <f t="shared" ref="W44" si="51">IF(Q44=0,0,((V44/Q44)-1)*100)</f>
        <v>8.167792394211105</v>
      </c>
    </row>
    <row r="45" spans="1:23" ht="13.5" thickBot="1">
      <c r="A45" s="991" t="str">
        <f>IF(ISERROR(F45/G45)," ",IF(F45/G45&gt;0.5,IF(F45/G45&lt;1.5," ","NOT OK"),"NOT OK"))</f>
        <v xml:space="preserve"> </v>
      </c>
      <c r="B45" s="998" t="s">
        <v>22</v>
      </c>
      <c r="C45" s="1053">
        <v>3389</v>
      </c>
      <c r="D45" s="1054">
        <v>3348</v>
      </c>
      <c r="E45" s="1050">
        <f>C45+D45</f>
        <v>6737</v>
      </c>
      <c r="F45" s="1053">
        <v>3328</v>
      </c>
      <c r="G45" s="1054">
        <v>3331</v>
      </c>
      <c r="H45" s="1050">
        <f>F45+G45</f>
        <v>6659</v>
      </c>
      <c r="I45" s="1029">
        <f>IF(E45=0,0,((H45/E45)-1)*100)</f>
        <v>-1.1577853644055169</v>
      </c>
      <c r="L45" s="998" t="s">
        <v>22</v>
      </c>
      <c r="M45" s="1026">
        <v>398737</v>
      </c>
      <c r="N45" s="1030">
        <v>401340</v>
      </c>
      <c r="O45" s="1034">
        <f>M45+N45</f>
        <v>800077</v>
      </c>
      <c r="P45" s="1037">
        <v>860</v>
      </c>
      <c r="Q45" s="1033">
        <f>O45+P45</f>
        <v>800937</v>
      </c>
      <c r="R45" s="1026">
        <v>410194</v>
      </c>
      <c r="S45" s="1030">
        <v>415863</v>
      </c>
      <c r="T45" s="1034">
        <f>R45+S45</f>
        <v>826057</v>
      </c>
      <c r="U45" s="1037">
        <v>308</v>
      </c>
      <c r="V45" s="1033">
        <f>T45+U45</f>
        <v>826365</v>
      </c>
      <c r="W45" s="1029">
        <f>IF(Q45=0,0,((V45/Q45)-1)*100)</f>
        <v>3.1747815371246491</v>
      </c>
    </row>
    <row r="46" spans="1:23" ht="14.25" customHeight="1" thickTop="1" thickBot="1">
      <c r="A46" s="1057" t="str">
        <f>IF(ISERROR(F46/G46)," ",IF(F46/G46&gt;0.5,IF(F46/G46&lt;1.5," ","NOT OK"),"NOT OK"))</f>
        <v xml:space="preserve"> </v>
      </c>
      <c r="B46" s="1058" t="s">
        <v>60</v>
      </c>
      <c r="C46" s="1059">
        <f>+C43+C44+C45</f>
        <v>10231</v>
      </c>
      <c r="D46" s="1060">
        <f t="shared" ref="D46" si="52">+D43+D44+D45</f>
        <v>10312</v>
      </c>
      <c r="E46" s="1060">
        <f t="shared" ref="E46" si="53">+E43+E44+E45</f>
        <v>20543</v>
      </c>
      <c r="F46" s="1059">
        <f t="shared" ref="F46" si="54">+F43+F44+F45</f>
        <v>10662</v>
      </c>
      <c r="G46" s="1060">
        <f t="shared" ref="G46" si="55">+G43+G44+G45</f>
        <v>10665</v>
      </c>
      <c r="H46" s="1060">
        <f t="shared" ref="H46" si="56">+H43+H44+H45</f>
        <v>21327</v>
      </c>
      <c r="I46" s="1042">
        <f>IF(E46=0,0,((H46/E46)-1)*100)</f>
        <v>3.8163851433578255</v>
      </c>
      <c r="J46" s="1057"/>
      <c r="K46" s="1061"/>
      <c r="L46" s="1062" t="s">
        <v>60</v>
      </c>
      <c r="M46" s="1063">
        <f>+M43+M44+M45</f>
        <v>1296116</v>
      </c>
      <c r="N46" s="1063">
        <f t="shared" ref="N46" si="57">+N43+N44+N45</f>
        <v>1257143</v>
      </c>
      <c r="O46" s="1064">
        <f t="shared" ref="O46" si="58">+O43+O44+O45</f>
        <v>2553259</v>
      </c>
      <c r="P46" s="1064">
        <f t="shared" ref="P46" si="59">+P43+P44+P45</f>
        <v>3116</v>
      </c>
      <c r="Q46" s="1064">
        <f t="shared" ref="Q46" si="60">+Q43+Q44+Q45</f>
        <v>2556375</v>
      </c>
      <c r="R46" s="1063">
        <f t="shared" ref="R46" si="61">+R43+R44+R45</f>
        <v>1380472</v>
      </c>
      <c r="S46" s="1063">
        <f t="shared" ref="S46" si="62">+S43+S44+S45</f>
        <v>1318239</v>
      </c>
      <c r="T46" s="1064">
        <f t="shared" ref="T46" si="63">+T43+T44+T45</f>
        <v>2698711</v>
      </c>
      <c r="U46" s="1064">
        <f t="shared" ref="U46" si="64">+U43+U44+U45</f>
        <v>712</v>
      </c>
      <c r="V46" s="1064">
        <f t="shared" ref="V46" si="65">+V43+V44+V45</f>
        <v>2699423</v>
      </c>
      <c r="W46" s="1065">
        <f>IF(Q46=0,0,((V46/Q46)-1)*100)</f>
        <v>5.5957361498215175</v>
      </c>
    </row>
    <row r="47" spans="1:23" ht="13.5" thickTop="1">
      <c r="A47" s="991" t="str">
        <f>IF(ISERROR(F47/G47)," ",IF(F47/G47&gt;0.5,IF(F47/G47&lt;1.5," ","NOT OK"),"NOT OK"))</f>
        <v xml:space="preserve"> </v>
      </c>
      <c r="B47" s="998" t="s">
        <v>23</v>
      </c>
      <c r="C47" s="1026">
        <v>3803</v>
      </c>
      <c r="D47" s="1027">
        <v>3687</v>
      </c>
      <c r="E47" s="1066">
        <f>C47+D47</f>
        <v>7490</v>
      </c>
      <c r="F47" s="1026">
        <v>3683</v>
      </c>
      <c r="G47" s="1027">
        <v>3683</v>
      </c>
      <c r="H47" s="1066">
        <f>F47+G47</f>
        <v>7366</v>
      </c>
      <c r="I47" s="1029">
        <f>IF(E47=0,0,((H47/E47)-1)*100)</f>
        <v>-1.6555407209612794</v>
      </c>
      <c r="L47" s="998" t="s">
        <v>24</v>
      </c>
      <c r="M47" s="1026">
        <v>477560</v>
      </c>
      <c r="N47" s="1030">
        <v>479873</v>
      </c>
      <c r="O47" s="1034">
        <f>+M47+N47</f>
        <v>957433</v>
      </c>
      <c r="P47" s="1067">
        <v>1884</v>
      </c>
      <c r="Q47" s="1033">
        <f>+O47+P47</f>
        <v>959317</v>
      </c>
      <c r="R47" s="1026">
        <v>491941</v>
      </c>
      <c r="S47" s="1030">
        <v>497733</v>
      </c>
      <c r="T47" s="1034">
        <f>+R47+S47</f>
        <v>989674</v>
      </c>
      <c r="U47" s="1067">
        <v>426</v>
      </c>
      <c r="V47" s="1033">
        <f>+T47+U47</f>
        <v>990100</v>
      </c>
      <c r="W47" s="1029">
        <f>IF(Q47=0,0,((V47/Q47)-1)*100)</f>
        <v>3.2088454598427907</v>
      </c>
    </row>
    <row r="48" spans="1:23" ht="12.75">
      <c r="A48" s="991" t="str">
        <f t="shared" ref="A48:A51" si="66">IF(ISERROR(F48/G48)," ",IF(F48/G48&gt;0.5,IF(F48/G48&lt;1.5," ","NOT OK"),"NOT OK"))</f>
        <v xml:space="preserve"> </v>
      </c>
      <c r="B48" s="998" t="s">
        <v>25</v>
      </c>
      <c r="C48" s="1026">
        <v>3978</v>
      </c>
      <c r="D48" s="1027">
        <v>3852</v>
      </c>
      <c r="E48" s="1068">
        <f>C48+D48</f>
        <v>7830</v>
      </c>
      <c r="F48" s="1026">
        <v>3926</v>
      </c>
      <c r="G48" s="1027">
        <v>3928</v>
      </c>
      <c r="H48" s="1068">
        <f>F48+G48</f>
        <v>7854</v>
      </c>
      <c r="I48" s="1029">
        <f t="shared" ref="I48" si="67">IF(E48=0,0,((H48/E48)-1)*100)</f>
        <v>0.30651340996168397</v>
      </c>
      <c r="L48" s="998" t="s">
        <v>25</v>
      </c>
      <c r="M48" s="1026">
        <v>519514</v>
      </c>
      <c r="N48" s="1030">
        <v>472946</v>
      </c>
      <c r="O48" s="1034">
        <f>+M48+N48</f>
        <v>992460</v>
      </c>
      <c r="P48" s="1032">
        <v>2360</v>
      </c>
      <c r="Q48" s="1033">
        <f>+O48+P48</f>
        <v>994820</v>
      </c>
      <c r="R48" s="1026">
        <v>540324</v>
      </c>
      <c r="S48" s="1030">
        <v>487536</v>
      </c>
      <c r="T48" s="1034">
        <f>+R48+S48</f>
        <v>1027860</v>
      </c>
      <c r="U48" s="1032">
        <v>259</v>
      </c>
      <c r="V48" s="1033">
        <f>+T48+U48</f>
        <v>1028119</v>
      </c>
      <c r="W48" s="1029">
        <f t="shared" ref="W48" si="68">IF(Q48=0,0,((V48/Q48)-1)*100)</f>
        <v>3.3472386964475964</v>
      </c>
    </row>
    <row r="49" spans="1:23" ht="13.5" thickBot="1">
      <c r="A49" s="991" t="str">
        <f>IF(ISERROR(F49/G49)," ",IF(F49/G49&gt;0.5,IF(F49/G49&lt;1.5," ","NOT OK"),"NOT OK"))</f>
        <v xml:space="preserve"> </v>
      </c>
      <c r="B49" s="998" t="s">
        <v>26</v>
      </c>
      <c r="C49" s="1026">
        <v>3604</v>
      </c>
      <c r="D49" s="1036">
        <v>3456</v>
      </c>
      <c r="E49" s="1069">
        <f>C49+D49</f>
        <v>7060</v>
      </c>
      <c r="F49" s="1026">
        <v>3483</v>
      </c>
      <c r="G49" s="1036">
        <v>3486</v>
      </c>
      <c r="H49" s="1069">
        <f>F49+G49</f>
        <v>6969</v>
      </c>
      <c r="I49" s="1070">
        <f>IF(E49=0,0,((H49/E49)-1)*100)</f>
        <v>-1.2889518413597756</v>
      </c>
      <c r="L49" s="998" t="s">
        <v>26</v>
      </c>
      <c r="M49" s="1026">
        <v>405752</v>
      </c>
      <c r="N49" s="1030">
        <v>400647</v>
      </c>
      <c r="O49" s="1034">
        <f>+M49+N49</f>
        <v>806399</v>
      </c>
      <c r="P49" s="1037">
        <v>1435</v>
      </c>
      <c r="Q49" s="1033">
        <f>+O49+P49</f>
        <v>807834</v>
      </c>
      <c r="R49" s="1026">
        <v>418550</v>
      </c>
      <c r="S49" s="1030">
        <v>409149</v>
      </c>
      <c r="T49" s="1034">
        <f>+R49+S49</f>
        <v>827699</v>
      </c>
      <c r="U49" s="1037">
        <v>195</v>
      </c>
      <c r="V49" s="1033">
        <f>+T49+U49</f>
        <v>827894</v>
      </c>
      <c r="W49" s="1029">
        <f>IF(Q49=0,0,((V49/Q49)-1)*100)</f>
        <v>2.4831834262979857</v>
      </c>
    </row>
    <row r="50" spans="1:23" ht="14.25" thickTop="1" thickBot="1">
      <c r="A50" s="1025" t="str">
        <f>IF(ISERROR(F50/G50)," ",IF(F50/G50&gt;0.5,IF(F50/G50&lt;1.5," ","NOT OK"),"NOT OK"))</f>
        <v xml:space="preserve"> </v>
      </c>
      <c r="B50" s="1038" t="s">
        <v>27</v>
      </c>
      <c r="C50" s="1059">
        <f t="shared" ref="C50:H50" si="69">C47+C48+C49</f>
        <v>11385</v>
      </c>
      <c r="D50" s="1071">
        <f t="shared" si="69"/>
        <v>10995</v>
      </c>
      <c r="E50" s="1059">
        <f t="shared" si="69"/>
        <v>22380</v>
      </c>
      <c r="F50" s="1059">
        <f t="shared" si="69"/>
        <v>11092</v>
      </c>
      <c r="G50" s="1071">
        <f t="shared" si="69"/>
        <v>11097</v>
      </c>
      <c r="H50" s="1059">
        <f t="shared" si="69"/>
        <v>22189</v>
      </c>
      <c r="I50" s="1042">
        <f>IF(E50=0,0,((H50/E50)-1)*100)</f>
        <v>-0.85344057193923462</v>
      </c>
      <c r="L50" s="1043" t="s">
        <v>27</v>
      </c>
      <c r="M50" s="1044">
        <f>+M47+M48+M49</f>
        <v>1402826</v>
      </c>
      <c r="N50" s="1045">
        <f t="shared" ref="N50" si="70">+N47+N48+N49</f>
        <v>1353466</v>
      </c>
      <c r="O50" s="1044">
        <f t="shared" ref="O50" si="71">+O47+O48+O49</f>
        <v>2756292</v>
      </c>
      <c r="P50" s="1044">
        <f t="shared" ref="P50" si="72">+P47+P48+P49</f>
        <v>5679</v>
      </c>
      <c r="Q50" s="1044">
        <f t="shared" ref="Q50" si="73">+Q47+Q48+Q49</f>
        <v>2761971</v>
      </c>
      <c r="R50" s="1044">
        <f t="shared" ref="R50" si="74">+R47+R48+R49</f>
        <v>1450815</v>
      </c>
      <c r="S50" s="1045">
        <f t="shared" ref="S50" si="75">+S47+S48+S49</f>
        <v>1394418</v>
      </c>
      <c r="T50" s="1044">
        <f t="shared" ref="T50" si="76">+T47+T48+T49</f>
        <v>2845233</v>
      </c>
      <c r="U50" s="1044">
        <f t="shared" ref="U50" si="77">+U47+U48+U49</f>
        <v>880</v>
      </c>
      <c r="V50" s="1044">
        <f>+V47+V48+V49</f>
        <v>2846113</v>
      </c>
      <c r="W50" s="1047">
        <f>IF(Q50=0,0,((V50/Q50)-1)*100)</f>
        <v>3.0464476274370655</v>
      </c>
    </row>
    <row r="51" spans="1:23" s="1171" customFormat="1" ht="14.25" thickTop="1" thickBot="1">
      <c r="A51" s="1252" t="str">
        <f t="shared" si="66"/>
        <v xml:space="preserve"> </v>
      </c>
      <c r="B51" s="1225" t="s">
        <v>92</v>
      </c>
      <c r="C51" s="1176">
        <f t="shared" ref="C51:H51" si="78">+C42+C46+C50</f>
        <v>32776</v>
      </c>
      <c r="D51" s="1177">
        <f t="shared" si="78"/>
        <v>32473</v>
      </c>
      <c r="E51" s="1178">
        <f t="shared" si="78"/>
        <v>65249</v>
      </c>
      <c r="F51" s="1176">
        <f t="shared" si="78"/>
        <v>32564</v>
      </c>
      <c r="G51" s="1177">
        <f t="shared" si="78"/>
        <v>32574</v>
      </c>
      <c r="H51" s="1178">
        <f t="shared" si="78"/>
        <v>65138</v>
      </c>
      <c r="I51" s="1179">
        <f>IF(E51=0,0,((H51/E51)-1)*100)</f>
        <v>-0.17011754969424864</v>
      </c>
      <c r="L51" s="1218" t="s">
        <v>92</v>
      </c>
      <c r="M51" s="1196">
        <f>+M42+M46+M50</f>
        <v>4324157</v>
      </c>
      <c r="N51" s="1197">
        <f t="shared" ref="N51" si="79">+N42+N46+N50</f>
        <v>4106184</v>
      </c>
      <c r="O51" s="1196">
        <f t="shared" ref="O51" si="80">+O42+O46+O50</f>
        <v>8430341</v>
      </c>
      <c r="P51" s="1196">
        <f t="shared" ref="P51" si="81">+P42+P46+P50</f>
        <v>14646</v>
      </c>
      <c r="Q51" s="1196">
        <f t="shared" ref="Q51" si="82">+Q42+Q46+Q50</f>
        <v>8444987</v>
      </c>
      <c r="R51" s="1196">
        <f t="shared" ref="R51" si="83">+R42+R46+R50</f>
        <v>4491573</v>
      </c>
      <c r="S51" s="1197">
        <f t="shared" ref="S51" si="84">+S42+S46+S50</f>
        <v>4267944</v>
      </c>
      <c r="T51" s="1196">
        <f t="shared" ref="T51" si="85">+T42+T46+T50</f>
        <v>8759517</v>
      </c>
      <c r="U51" s="1196">
        <f t="shared" ref="U51" si="86">+U42+U46+U50</f>
        <v>8169</v>
      </c>
      <c r="V51" s="1198">
        <f>+V42+V46+V50</f>
        <v>8767686</v>
      </c>
      <c r="W51" s="1199">
        <f>IF(Q51=0,0,((V51/Q51)-1)*100)</f>
        <v>3.8211900148573452</v>
      </c>
    </row>
    <row r="52" spans="1:23" ht="14.25" thickTop="1" thickBot="1">
      <c r="A52" s="1025" t="str">
        <f>IF(ISERROR(F52/G52)," ",IF(F52/G52&gt;0.5,IF(F52/G52&lt;1.5," ","NOT OK"),"NOT OK"))</f>
        <v xml:space="preserve"> </v>
      </c>
      <c r="B52" s="1038" t="s">
        <v>89</v>
      </c>
      <c r="C52" s="1039">
        <f t="shared" ref="C52:H52" si="87">+C38+C42+C46+C50</f>
        <v>43125</v>
      </c>
      <c r="D52" s="1040">
        <f t="shared" si="87"/>
        <v>42736</v>
      </c>
      <c r="E52" s="1041">
        <f t="shared" si="87"/>
        <v>85861</v>
      </c>
      <c r="F52" s="1039">
        <f t="shared" si="87"/>
        <v>43114</v>
      </c>
      <c r="G52" s="1040">
        <f t="shared" si="87"/>
        <v>43005</v>
      </c>
      <c r="H52" s="1041">
        <f t="shared" si="87"/>
        <v>86119</v>
      </c>
      <c r="I52" s="1042">
        <f>IF(E52=0,0,((H52/E52)-1)*100)</f>
        <v>0.30048566869707027</v>
      </c>
      <c r="L52" s="1043" t="s">
        <v>89</v>
      </c>
      <c r="M52" s="1044">
        <f>+M38+M42+M46+M50</f>
        <v>5599643</v>
      </c>
      <c r="N52" s="1045">
        <f t="shared" ref="N52:U52" si="88">+N38+N42+N46+N50</f>
        <v>5456381</v>
      </c>
      <c r="O52" s="1044">
        <f t="shared" si="88"/>
        <v>11056024</v>
      </c>
      <c r="P52" s="1044">
        <f t="shared" si="88"/>
        <v>20207</v>
      </c>
      <c r="Q52" s="1046">
        <f t="shared" si="88"/>
        <v>11076231</v>
      </c>
      <c r="R52" s="1044">
        <f t="shared" si="88"/>
        <v>5909465</v>
      </c>
      <c r="S52" s="1045">
        <f t="shared" si="88"/>
        <v>5736252</v>
      </c>
      <c r="T52" s="1044">
        <f t="shared" si="88"/>
        <v>11645717</v>
      </c>
      <c r="U52" s="1044">
        <f t="shared" si="88"/>
        <v>14541</v>
      </c>
      <c r="V52" s="1046">
        <f>+V38+V42+V46+V50</f>
        <v>11660258</v>
      </c>
      <c r="W52" s="1047">
        <f>IF(Q52=0,0,((V52/Q52)-1)*100)</f>
        <v>5.2727954120855625</v>
      </c>
    </row>
    <row r="53" spans="1:23" ht="14.25" thickTop="1" thickBot="1">
      <c r="B53" s="1072" t="s">
        <v>59</v>
      </c>
      <c r="C53" s="991"/>
      <c r="D53" s="991"/>
      <c r="E53" s="991"/>
      <c r="F53" s="991"/>
      <c r="G53" s="991"/>
      <c r="H53" s="991"/>
      <c r="I53" s="995"/>
      <c r="L53" s="1072" t="s">
        <v>59</v>
      </c>
      <c r="M53" s="991"/>
      <c r="N53" s="991"/>
      <c r="O53" s="991"/>
      <c r="P53" s="991"/>
      <c r="Q53" s="991"/>
      <c r="R53" s="991"/>
      <c r="S53" s="991"/>
      <c r="T53" s="991"/>
      <c r="U53" s="991"/>
      <c r="V53" s="991"/>
      <c r="W53" s="995"/>
    </row>
    <row r="54" spans="1:23" ht="13.5" thickTop="1">
      <c r="B54" s="1367" t="s">
        <v>33</v>
      </c>
      <c r="C54" s="1368"/>
      <c r="D54" s="1368"/>
      <c r="E54" s="1368"/>
      <c r="F54" s="1368"/>
      <c r="G54" s="1368"/>
      <c r="H54" s="1368"/>
      <c r="I54" s="1369"/>
      <c r="L54" s="1370" t="s">
        <v>34</v>
      </c>
      <c r="M54" s="1371"/>
      <c r="N54" s="1371"/>
      <c r="O54" s="1371"/>
      <c r="P54" s="1371"/>
      <c r="Q54" s="1371"/>
      <c r="R54" s="1371"/>
      <c r="S54" s="1371"/>
      <c r="T54" s="1371"/>
      <c r="U54" s="1371"/>
      <c r="V54" s="1371"/>
      <c r="W54" s="1372"/>
    </row>
    <row r="55" spans="1:23" ht="13.5" thickBot="1">
      <c r="B55" s="1373" t="s">
        <v>35</v>
      </c>
      <c r="C55" s="1374"/>
      <c r="D55" s="1374"/>
      <c r="E55" s="1374"/>
      <c r="F55" s="1374"/>
      <c r="G55" s="1374"/>
      <c r="H55" s="1374"/>
      <c r="I55" s="1375"/>
      <c r="L55" s="1376" t="s">
        <v>36</v>
      </c>
      <c r="M55" s="1377"/>
      <c r="N55" s="1377"/>
      <c r="O55" s="1377"/>
      <c r="P55" s="1377"/>
      <c r="Q55" s="1377"/>
      <c r="R55" s="1377"/>
      <c r="S55" s="1377"/>
      <c r="T55" s="1377"/>
      <c r="U55" s="1377"/>
      <c r="V55" s="1377"/>
      <c r="W55" s="1378"/>
    </row>
    <row r="56" spans="1:23" ht="14.25" thickTop="1" thickBot="1">
      <c r="B56" s="994"/>
      <c r="C56" s="991"/>
      <c r="D56" s="991"/>
      <c r="E56" s="991"/>
      <c r="F56" s="991"/>
      <c r="G56" s="991"/>
      <c r="H56" s="991"/>
      <c r="I56" s="995"/>
      <c r="L56" s="994"/>
      <c r="M56" s="991"/>
      <c r="N56" s="991"/>
      <c r="O56" s="991"/>
      <c r="P56" s="991"/>
      <c r="Q56" s="991"/>
      <c r="R56" s="991"/>
      <c r="S56" s="991"/>
      <c r="T56" s="991"/>
      <c r="U56" s="991"/>
      <c r="V56" s="991"/>
      <c r="W56" s="995"/>
    </row>
    <row r="57" spans="1:23" ht="14.25" thickTop="1" thickBot="1">
      <c r="B57" s="996"/>
      <c r="C57" s="1382" t="s">
        <v>90</v>
      </c>
      <c r="D57" s="1383"/>
      <c r="E57" s="1384"/>
      <c r="F57" s="1382" t="s">
        <v>91</v>
      </c>
      <c r="G57" s="1383"/>
      <c r="H57" s="1384"/>
      <c r="I57" s="997" t="s">
        <v>4</v>
      </c>
      <c r="L57" s="996"/>
      <c r="M57" s="1379" t="s">
        <v>90</v>
      </c>
      <c r="N57" s="1380"/>
      <c r="O57" s="1380"/>
      <c r="P57" s="1380"/>
      <c r="Q57" s="1381"/>
      <c r="R57" s="1379" t="s">
        <v>91</v>
      </c>
      <c r="S57" s="1380"/>
      <c r="T57" s="1380"/>
      <c r="U57" s="1380"/>
      <c r="V57" s="1381"/>
      <c r="W57" s="997" t="s">
        <v>4</v>
      </c>
    </row>
    <row r="58" spans="1:23" ht="13.5" thickTop="1">
      <c r="B58" s="998" t="s">
        <v>5</v>
      </c>
      <c r="C58" s="999"/>
      <c r="D58" s="1000"/>
      <c r="E58" s="1001"/>
      <c r="F58" s="999"/>
      <c r="G58" s="1000"/>
      <c r="H58" s="1001"/>
      <c r="I58" s="1002" t="s">
        <v>6</v>
      </c>
      <c r="L58" s="998" t="s">
        <v>5</v>
      </c>
      <c r="M58" s="999"/>
      <c r="N58" s="1003"/>
      <c r="O58" s="1004"/>
      <c r="P58" s="1005"/>
      <c r="Q58" s="1004"/>
      <c r="R58" s="999"/>
      <c r="S58" s="1003"/>
      <c r="T58" s="1004"/>
      <c r="U58" s="1005"/>
      <c r="V58" s="1004"/>
      <c r="W58" s="1002" t="s">
        <v>6</v>
      </c>
    </row>
    <row r="59" spans="1:23" ht="13.5" thickBot="1">
      <c r="B59" s="1006" t="s">
        <v>37</v>
      </c>
      <c r="C59" s="1007" t="s">
        <v>7</v>
      </c>
      <c r="D59" s="1008" t="s">
        <v>8</v>
      </c>
      <c r="E59" s="1153" t="s">
        <v>9</v>
      </c>
      <c r="F59" s="1007" t="s">
        <v>7</v>
      </c>
      <c r="G59" s="1008" t="s">
        <v>8</v>
      </c>
      <c r="H59" s="1009" t="s">
        <v>9</v>
      </c>
      <c r="I59" s="1010"/>
      <c r="L59" s="1006"/>
      <c r="M59" s="1011" t="s">
        <v>10</v>
      </c>
      <c r="N59" s="1012" t="s">
        <v>11</v>
      </c>
      <c r="O59" s="1013" t="s">
        <v>12</v>
      </c>
      <c r="P59" s="1014" t="s">
        <v>13</v>
      </c>
      <c r="Q59" s="1013" t="s">
        <v>9</v>
      </c>
      <c r="R59" s="1011" t="s">
        <v>10</v>
      </c>
      <c r="S59" s="1012" t="s">
        <v>11</v>
      </c>
      <c r="T59" s="1013" t="s">
        <v>12</v>
      </c>
      <c r="U59" s="1014" t="s">
        <v>13</v>
      </c>
      <c r="V59" s="1013" t="s">
        <v>9</v>
      </c>
      <c r="W59" s="1010"/>
    </row>
    <row r="60" spans="1:23" ht="5.25" customHeight="1" thickTop="1">
      <c r="B60" s="998"/>
      <c r="C60" s="1015"/>
      <c r="D60" s="1016"/>
      <c r="E60" s="1017"/>
      <c r="F60" s="1015"/>
      <c r="G60" s="1016"/>
      <c r="H60" s="1017"/>
      <c r="I60" s="1018"/>
      <c r="L60" s="998"/>
      <c r="M60" s="1019"/>
      <c r="N60" s="1020"/>
      <c r="O60" s="1021"/>
      <c r="P60" s="1022"/>
      <c r="Q60" s="1023"/>
      <c r="R60" s="1019"/>
      <c r="S60" s="1020"/>
      <c r="T60" s="1021"/>
      <c r="U60" s="1022"/>
      <c r="V60" s="1023"/>
      <c r="W60" s="1024"/>
    </row>
    <row r="61" spans="1:23" ht="12.75">
      <c r="A61" s="991" t="str">
        <f t="shared" si="2"/>
        <v xml:space="preserve"> </v>
      </c>
      <c r="B61" s="998" t="s">
        <v>14</v>
      </c>
      <c r="C61" s="1048">
        <f t="shared" ref="C61:D63" si="89">+C9+C35</f>
        <v>13907</v>
      </c>
      <c r="D61" s="1049">
        <f t="shared" si="89"/>
        <v>13918</v>
      </c>
      <c r="E61" s="1028">
        <f>+C61+D61</f>
        <v>27825</v>
      </c>
      <c r="F61" s="1048">
        <f t="shared" ref="F61:G63" si="90">+F9+F35</f>
        <v>14867</v>
      </c>
      <c r="G61" s="1049">
        <f t="shared" si="90"/>
        <v>14865</v>
      </c>
      <c r="H61" s="1028">
        <f>+F61+G61</f>
        <v>29732</v>
      </c>
      <c r="I61" s="1029">
        <f t="shared" ref="I61:I65" si="91">IF(E61=0,0,((H61/E61)-1)*100)</f>
        <v>6.8535489667565175</v>
      </c>
      <c r="K61" s="1035"/>
      <c r="L61" s="998" t="s">
        <v>14</v>
      </c>
      <c r="M61" s="1026">
        <f t="shared" ref="M61:N63" si="92">+M9+M35</f>
        <v>2136097</v>
      </c>
      <c r="N61" s="1030">
        <f t="shared" si="92"/>
        <v>2094594</v>
      </c>
      <c r="O61" s="1031">
        <f>+M61+N61</f>
        <v>4230691</v>
      </c>
      <c r="P61" s="1032">
        <f>+P9+P35</f>
        <v>65959</v>
      </c>
      <c r="Q61" s="1033">
        <f>+O61+P61</f>
        <v>4296650</v>
      </c>
      <c r="R61" s="1026">
        <f t="shared" ref="R61:S63" si="93">+R9+R35</f>
        <v>2435382</v>
      </c>
      <c r="S61" s="1030">
        <f t="shared" si="93"/>
        <v>2365288</v>
      </c>
      <c r="T61" s="1031">
        <f>+R61+S61</f>
        <v>4800670</v>
      </c>
      <c r="U61" s="1032">
        <f>+U9+U35</f>
        <v>69172</v>
      </c>
      <c r="V61" s="1033">
        <f>+T61+U61</f>
        <v>4869842</v>
      </c>
      <c r="W61" s="1029">
        <f t="shared" ref="W61:W65" si="94">IF(Q61=0,0,((V61/Q61)-1)*100)</f>
        <v>13.340439644839574</v>
      </c>
    </row>
    <row r="62" spans="1:23" ht="12.75">
      <c r="A62" s="991" t="str">
        <f t="shared" si="2"/>
        <v xml:space="preserve"> </v>
      </c>
      <c r="B62" s="998" t="s">
        <v>15</v>
      </c>
      <c r="C62" s="1048">
        <f t="shared" si="89"/>
        <v>13687</v>
      </c>
      <c r="D62" s="1049">
        <f t="shared" si="89"/>
        <v>13680</v>
      </c>
      <c r="E62" s="1028">
        <f>+C62+D62</f>
        <v>27367</v>
      </c>
      <c r="F62" s="1048">
        <f t="shared" si="90"/>
        <v>14502</v>
      </c>
      <c r="G62" s="1049">
        <f t="shared" si="90"/>
        <v>14502</v>
      </c>
      <c r="H62" s="1028">
        <f>+F62+G62</f>
        <v>29004</v>
      </c>
      <c r="I62" s="1029">
        <f t="shared" si="91"/>
        <v>5.98165673986919</v>
      </c>
      <c r="K62" s="1035"/>
      <c r="L62" s="998" t="s">
        <v>15</v>
      </c>
      <c r="M62" s="1026">
        <f t="shared" si="92"/>
        <v>2217894</v>
      </c>
      <c r="N62" s="1030">
        <f t="shared" si="92"/>
        <v>2124893</v>
      </c>
      <c r="O62" s="1031">
        <f t="shared" ref="O62:O63" si="95">+M62+N62</f>
        <v>4342787</v>
      </c>
      <c r="P62" s="1032">
        <f>+P10+P36</f>
        <v>52433</v>
      </c>
      <c r="Q62" s="1033">
        <f t="shared" ref="Q62:Q63" si="96">+O62+P62</f>
        <v>4395220</v>
      </c>
      <c r="R62" s="1026">
        <f t="shared" si="93"/>
        <v>2583456</v>
      </c>
      <c r="S62" s="1030">
        <f t="shared" si="93"/>
        <v>2492690</v>
      </c>
      <c r="T62" s="1031">
        <f t="shared" ref="T62:T63" si="97">+R62+S62</f>
        <v>5076146</v>
      </c>
      <c r="U62" s="1032">
        <f>+U10+U36</f>
        <v>50566</v>
      </c>
      <c r="V62" s="1033">
        <f t="shared" ref="V62:V63" si="98">+T62+U62</f>
        <v>5126712</v>
      </c>
      <c r="W62" s="1029">
        <f t="shared" si="94"/>
        <v>16.642898421466956</v>
      </c>
    </row>
    <row r="63" spans="1:23" ht="13.5" thickBot="1">
      <c r="A63" s="991" t="str">
        <f t="shared" si="2"/>
        <v xml:space="preserve"> </v>
      </c>
      <c r="B63" s="1006" t="s">
        <v>16</v>
      </c>
      <c r="C63" s="1073">
        <f t="shared" si="89"/>
        <v>14800</v>
      </c>
      <c r="D63" s="1074">
        <f t="shared" si="89"/>
        <v>14808</v>
      </c>
      <c r="E63" s="1028">
        <f>+C63+D63</f>
        <v>29608</v>
      </c>
      <c r="F63" s="1073">
        <f t="shared" si="90"/>
        <v>15404</v>
      </c>
      <c r="G63" s="1074">
        <f t="shared" si="90"/>
        <v>15401</v>
      </c>
      <c r="H63" s="1028">
        <f>+F63+G63</f>
        <v>30805</v>
      </c>
      <c r="I63" s="1029">
        <f t="shared" si="91"/>
        <v>4.0428262631721168</v>
      </c>
      <c r="K63" s="1035"/>
      <c r="L63" s="1006" t="s">
        <v>16</v>
      </c>
      <c r="M63" s="1026">
        <f t="shared" si="92"/>
        <v>2602561</v>
      </c>
      <c r="N63" s="1030">
        <f t="shared" si="92"/>
        <v>2490374</v>
      </c>
      <c r="O63" s="1031">
        <f t="shared" si="95"/>
        <v>5092935</v>
      </c>
      <c r="P63" s="1032">
        <f>+P11+P37</f>
        <v>55358</v>
      </c>
      <c r="Q63" s="1033">
        <f t="shared" si="96"/>
        <v>5148293</v>
      </c>
      <c r="R63" s="1026">
        <f t="shared" si="93"/>
        <v>2839287</v>
      </c>
      <c r="S63" s="1030">
        <f t="shared" si="93"/>
        <v>2735587</v>
      </c>
      <c r="T63" s="1031">
        <f t="shared" si="97"/>
        <v>5574874</v>
      </c>
      <c r="U63" s="1032">
        <f>+U11+U37</f>
        <v>49878</v>
      </c>
      <c r="V63" s="1033">
        <f t="shared" si="98"/>
        <v>5624752</v>
      </c>
      <c r="W63" s="1029">
        <f t="shared" si="94"/>
        <v>9.2546985962143289</v>
      </c>
    </row>
    <row r="64" spans="1:23" ht="14.25" thickTop="1" thickBot="1">
      <c r="A64" s="991" t="str">
        <f t="shared" si="2"/>
        <v xml:space="preserve"> </v>
      </c>
      <c r="B64" s="1038" t="s">
        <v>17</v>
      </c>
      <c r="C64" s="1039">
        <f>C63+C61+C62</f>
        <v>42394</v>
      </c>
      <c r="D64" s="1040">
        <f>D63+D61+D62</f>
        <v>42406</v>
      </c>
      <c r="E64" s="1041">
        <f>+E61+E62+E63</f>
        <v>84800</v>
      </c>
      <c r="F64" s="1039">
        <f>F63+F61+F62</f>
        <v>44773</v>
      </c>
      <c r="G64" s="1040">
        <f>G63+G61+G62</f>
        <v>44768</v>
      </c>
      <c r="H64" s="1041">
        <f>+H61+H62+H63</f>
        <v>89541</v>
      </c>
      <c r="I64" s="1042">
        <f>IF(E64=0,0,((H64/E64)-1)*100)</f>
        <v>5.5908018867924625</v>
      </c>
      <c r="L64" s="1043" t="s">
        <v>17</v>
      </c>
      <c r="M64" s="1044">
        <f t="shared" ref="M64:Q64" si="99">+M61+M62+M63</f>
        <v>6956552</v>
      </c>
      <c r="N64" s="1045">
        <f t="shared" si="99"/>
        <v>6709861</v>
      </c>
      <c r="O64" s="1044">
        <f t="shared" si="99"/>
        <v>13666413</v>
      </c>
      <c r="P64" s="1044">
        <f t="shared" si="99"/>
        <v>173750</v>
      </c>
      <c r="Q64" s="1046">
        <f t="shared" si="99"/>
        <v>13840163</v>
      </c>
      <c r="R64" s="1044">
        <f t="shared" ref="R64:V64" si="100">+R61+R62+R63</f>
        <v>7858125</v>
      </c>
      <c r="S64" s="1045">
        <f t="shared" si="100"/>
        <v>7593565</v>
      </c>
      <c r="T64" s="1044">
        <f t="shared" si="100"/>
        <v>15451690</v>
      </c>
      <c r="U64" s="1044">
        <f t="shared" si="100"/>
        <v>169616</v>
      </c>
      <c r="V64" s="1046">
        <f t="shared" si="100"/>
        <v>15621306</v>
      </c>
      <c r="W64" s="1047">
        <f>IF(Q64=0,0,((V64/Q64)-1)*100)</f>
        <v>12.869378778270168</v>
      </c>
    </row>
    <row r="65" spans="1:23" ht="13.5" thickTop="1">
      <c r="A65" s="991" t="str">
        <f t="shared" si="2"/>
        <v xml:space="preserve"> </v>
      </c>
      <c r="B65" s="998" t="s">
        <v>18</v>
      </c>
      <c r="C65" s="1048">
        <f t="shared" ref="C65:D71" si="101">+C13+C39</f>
        <v>15313</v>
      </c>
      <c r="D65" s="1049">
        <f t="shared" si="101"/>
        <v>15303</v>
      </c>
      <c r="E65" s="1028">
        <f>+C65+D65</f>
        <v>30616</v>
      </c>
      <c r="F65" s="1048">
        <f t="shared" ref="F65:G71" si="102">+F13+F39</f>
        <v>15799</v>
      </c>
      <c r="G65" s="1049">
        <f t="shared" si="102"/>
        <v>15799</v>
      </c>
      <c r="H65" s="1028">
        <f>+F65+G65</f>
        <v>31598</v>
      </c>
      <c r="I65" s="1029">
        <f t="shared" si="91"/>
        <v>3.2074732166187614</v>
      </c>
      <c r="L65" s="998" t="s">
        <v>18</v>
      </c>
      <c r="M65" s="1026">
        <f t="shared" ref="M65:N71" si="103">+M13+M39</f>
        <v>2809870</v>
      </c>
      <c r="N65" s="1030">
        <f t="shared" si="103"/>
        <v>2683274</v>
      </c>
      <c r="O65" s="1031">
        <f t="shared" ref="O65" si="104">+M65+N65</f>
        <v>5493144</v>
      </c>
      <c r="P65" s="1032">
        <f t="shared" ref="P65:P71" si="105">+P13+P39</f>
        <v>59051</v>
      </c>
      <c r="Q65" s="1033">
        <f t="shared" ref="Q65" si="106">+O65+P65</f>
        <v>5552195</v>
      </c>
      <c r="R65" s="1026">
        <f t="shared" ref="R65:S71" si="107">+R13+R39</f>
        <v>2900881</v>
      </c>
      <c r="S65" s="1030">
        <f t="shared" si="107"/>
        <v>2813746</v>
      </c>
      <c r="T65" s="1031">
        <f t="shared" ref="T65" si="108">+R65+S65</f>
        <v>5714627</v>
      </c>
      <c r="U65" s="1032">
        <f t="shared" ref="U65:U71" si="109">+U13+U39</f>
        <v>46807</v>
      </c>
      <c r="V65" s="1033">
        <f t="shared" ref="V65" si="110">+T65+U65</f>
        <v>5761434</v>
      </c>
      <c r="W65" s="1029">
        <f t="shared" si="94"/>
        <v>3.7685816150189178</v>
      </c>
    </row>
    <row r="66" spans="1:23" ht="12.75">
      <c r="A66" s="991" t="str">
        <f t="shared" ref="A66:A69" si="111">IF(ISERROR(F66/G66)," ",IF(F66/G66&gt;0.5,IF(F66/G66&lt;1.5," ","NOT OK"),"NOT OK"))</f>
        <v xml:space="preserve"> </v>
      </c>
      <c r="B66" s="998" t="s">
        <v>19</v>
      </c>
      <c r="C66" s="1026">
        <f t="shared" si="101"/>
        <v>14081</v>
      </c>
      <c r="D66" s="1027">
        <f t="shared" si="101"/>
        <v>14084</v>
      </c>
      <c r="E66" s="1050">
        <f>+C66+D66</f>
        <v>28165</v>
      </c>
      <c r="F66" s="1026">
        <f t="shared" si="102"/>
        <v>14557</v>
      </c>
      <c r="G66" s="1027">
        <f t="shared" si="102"/>
        <v>14549</v>
      </c>
      <c r="H66" s="1050">
        <f>+F66+G66</f>
        <v>29106</v>
      </c>
      <c r="I66" s="1029">
        <f t="shared" ref="I66:I69" si="112">IF(E66=0,0,((H66/E66)-1)*100)</f>
        <v>3.3410260962187133</v>
      </c>
      <c r="L66" s="998" t="s">
        <v>19</v>
      </c>
      <c r="M66" s="1026">
        <f t="shared" si="103"/>
        <v>2547697</v>
      </c>
      <c r="N66" s="1030">
        <f t="shared" si="103"/>
        <v>2616172</v>
      </c>
      <c r="O66" s="1031">
        <f>+M66+N66</f>
        <v>5163869</v>
      </c>
      <c r="P66" s="1032">
        <f t="shared" si="105"/>
        <v>47605</v>
      </c>
      <c r="Q66" s="1033">
        <f>+O66+P66</f>
        <v>5211474</v>
      </c>
      <c r="R66" s="1026">
        <f t="shared" si="107"/>
        <v>2675087</v>
      </c>
      <c r="S66" s="1030">
        <f t="shared" si="107"/>
        <v>2720759</v>
      </c>
      <c r="T66" s="1031">
        <f>+R66+S66</f>
        <v>5395846</v>
      </c>
      <c r="U66" s="1032">
        <f t="shared" si="109"/>
        <v>43799</v>
      </c>
      <c r="V66" s="1033">
        <f>+T66+U66</f>
        <v>5439645</v>
      </c>
      <c r="W66" s="1029">
        <f t="shared" ref="W66:W69" si="113">IF(Q66=0,0,((V66/Q66)-1)*100)</f>
        <v>4.3782430843941622</v>
      </c>
    </row>
    <row r="67" spans="1:23" ht="13.5" thickBot="1">
      <c r="A67" s="991" t="str">
        <f t="shared" si="111"/>
        <v xml:space="preserve"> </v>
      </c>
      <c r="B67" s="998" t="s">
        <v>20</v>
      </c>
      <c r="C67" s="1026">
        <f t="shared" si="101"/>
        <v>14759</v>
      </c>
      <c r="D67" s="1027">
        <f t="shared" si="101"/>
        <v>14770</v>
      </c>
      <c r="E67" s="1050">
        <f t="shared" ref="E67:E68" si="114">+C67+D67</f>
        <v>29529</v>
      </c>
      <c r="F67" s="1026">
        <f t="shared" si="102"/>
        <v>15857</v>
      </c>
      <c r="G67" s="1027">
        <f t="shared" si="102"/>
        <v>15865</v>
      </c>
      <c r="H67" s="1050">
        <f t="shared" ref="H67:H68" si="115">+F67+G67</f>
        <v>31722</v>
      </c>
      <c r="I67" s="1029">
        <f t="shared" si="112"/>
        <v>7.4265975820379859</v>
      </c>
      <c r="L67" s="998" t="s">
        <v>20</v>
      </c>
      <c r="M67" s="1026">
        <f t="shared" si="103"/>
        <v>2600080</v>
      </c>
      <c r="N67" s="1030">
        <f t="shared" si="103"/>
        <v>2687660</v>
      </c>
      <c r="O67" s="1031">
        <f t="shared" ref="O67:O68" si="116">+M67+N67</f>
        <v>5287740</v>
      </c>
      <c r="P67" s="1032">
        <f t="shared" si="105"/>
        <v>53228</v>
      </c>
      <c r="Q67" s="1033">
        <f t="shared" ref="Q67:Q68" si="117">+O67+P67</f>
        <v>5340968</v>
      </c>
      <c r="R67" s="1026">
        <f t="shared" si="107"/>
        <v>2841758</v>
      </c>
      <c r="S67" s="1030">
        <f t="shared" si="107"/>
        <v>2908003</v>
      </c>
      <c r="T67" s="1031">
        <f t="shared" ref="T67:T68" si="118">+R67+S67</f>
        <v>5749761</v>
      </c>
      <c r="U67" s="1032">
        <f t="shared" si="109"/>
        <v>46953</v>
      </c>
      <c r="V67" s="1033">
        <f t="shared" ref="V67:V68" si="119">+T67+U67</f>
        <v>5796714</v>
      </c>
      <c r="W67" s="1029">
        <f t="shared" si="113"/>
        <v>8.5330224783222839</v>
      </c>
    </row>
    <row r="68" spans="1:23" s="1171" customFormat="1" ht="14.25" thickTop="1" thickBot="1">
      <c r="A68" s="1252" t="str">
        <f t="shared" si="111"/>
        <v xml:space="preserve"> </v>
      </c>
      <c r="B68" s="1038" t="s">
        <v>87</v>
      </c>
      <c r="C68" s="1176">
        <f t="shared" si="101"/>
        <v>44153</v>
      </c>
      <c r="D68" s="1177">
        <f t="shared" si="101"/>
        <v>44157</v>
      </c>
      <c r="E68" s="1178">
        <f t="shared" si="114"/>
        <v>88310</v>
      </c>
      <c r="F68" s="1176">
        <f t="shared" si="102"/>
        <v>46213</v>
      </c>
      <c r="G68" s="1177">
        <f t="shared" si="102"/>
        <v>46213</v>
      </c>
      <c r="H68" s="1178">
        <f t="shared" si="115"/>
        <v>92426</v>
      </c>
      <c r="I68" s="1179">
        <f t="shared" si="112"/>
        <v>4.6608538104405017</v>
      </c>
      <c r="L68" s="1218" t="s">
        <v>87</v>
      </c>
      <c r="M68" s="1196">
        <f t="shared" si="103"/>
        <v>7957647</v>
      </c>
      <c r="N68" s="1197">
        <f t="shared" si="103"/>
        <v>7987106</v>
      </c>
      <c r="O68" s="1196">
        <f t="shared" si="116"/>
        <v>15944753</v>
      </c>
      <c r="P68" s="1196">
        <f t="shared" si="105"/>
        <v>159884</v>
      </c>
      <c r="Q68" s="1198">
        <f t="shared" si="117"/>
        <v>16104637</v>
      </c>
      <c r="R68" s="1196">
        <f t="shared" si="107"/>
        <v>8417726</v>
      </c>
      <c r="S68" s="1197">
        <f t="shared" si="107"/>
        <v>8442508</v>
      </c>
      <c r="T68" s="1196">
        <f t="shared" si="118"/>
        <v>16860234</v>
      </c>
      <c r="U68" s="1196">
        <f t="shared" si="109"/>
        <v>137559</v>
      </c>
      <c r="V68" s="1198">
        <f t="shared" si="119"/>
        <v>16997793</v>
      </c>
      <c r="W68" s="1199">
        <f t="shared" si="113"/>
        <v>5.5459554909558006</v>
      </c>
    </row>
    <row r="69" spans="1:23" ht="13.5" thickTop="1">
      <c r="A69" s="991" t="str">
        <f t="shared" si="111"/>
        <v xml:space="preserve"> </v>
      </c>
      <c r="B69" s="998" t="s">
        <v>21</v>
      </c>
      <c r="C69" s="1053">
        <f t="shared" si="101"/>
        <v>14020</v>
      </c>
      <c r="D69" s="1054">
        <f t="shared" si="101"/>
        <v>14012</v>
      </c>
      <c r="E69" s="1050">
        <f>+C69+D69</f>
        <v>28032</v>
      </c>
      <c r="F69" s="1053">
        <f t="shared" si="102"/>
        <v>15354</v>
      </c>
      <c r="G69" s="1054">
        <f t="shared" si="102"/>
        <v>15351</v>
      </c>
      <c r="H69" s="1050">
        <f>+F69+G69</f>
        <v>30705</v>
      </c>
      <c r="I69" s="1029">
        <f t="shared" si="112"/>
        <v>9.5355308219178028</v>
      </c>
      <c r="L69" s="998" t="s">
        <v>21</v>
      </c>
      <c r="M69" s="1026">
        <f t="shared" si="103"/>
        <v>2515311</v>
      </c>
      <c r="N69" s="1030">
        <f t="shared" si="103"/>
        <v>2537760</v>
      </c>
      <c r="O69" s="1031">
        <f t="shared" ref="O69" si="120">+M69+N69</f>
        <v>5053071</v>
      </c>
      <c r="P69" s="1032">
        <f t="shared" si="105"/>
        <v>54011</v>
      </c>
      <c r="Q69" s="1033">
        <f t="shared" ref="Q69" si="121">+O69+P69</f>
        <v>5107082</v>
      </c>
      <c r="R69" s="1026">
        <f t="shared" si="107"/>
        <v>2658736</v>
      </c>
      <c r="S69" s="1030">
        <f t="shared" si="107"/>
        <v>2711342</v>
      </c>
      <c r="T69" s="1031">
        <f t="shared" ref="T69" si="122">+R69+S69</f>
        <v>5370078</v>
      </c>
      <c r="U69" s="1032">
        <f t="shared" si="109"/>
        <v>46922</v>
      </c>
      <c r="V69" s="1033">
        <f t="shared" ref="V69" si="123">+T69+U69</f>
        <v>5417000</v>
      </c>
      <c r="W69" s="1029">
        <f t="shared" si="113"/>
        <v>6.0683967870498234</v>
      </c>
    </row>
    <row r="70" spans="1:23" ht="12.75">
      <c r="A70" s="991" t="str">
        <f t="shared" ref="A70" si="124">IF(ISERROR(F70/G70)," ",IF(F70/G70&gt;0.5,IF(F70/G70&lt;1.5," ","NOT OK"),"NOT OK"))</f>
        <v xml:space="preserve"> </v>
      </c>
      <c r="B70" s="998" t="s">
        <v>88</v>
      </c>
      <c r="C70" s="1053">
        <f t="shared" si="101"/>
        <v>14295</v>
      </c>
      <c r="D70" s="1054">
        <f t="shared" si="101"/>
        <v>14286</v>
      </c>
      <c r="E70" s="1050">
        <f>+C70+D70</f>
        <v>28581</v>
      </c>
      <c r="F70" s="1053">
        <f t="shared" si="102"/>
        <v>15279</v>
      </c>
      <c r="G70" s="1054">
        <f t="shared" si="102"/>
        <v>15279</v>
      </c>
      <c r="H70" s="1050">
        <f>+F70+G70</f>
        <v>30558</v>
      </c>
      <c r="I70" s="1029">
        <f t="shared" ref="I70" si="125">IF(E70=0,0,((H70/E70)-1)*100)</f>
        <v>6.9171827437808364</v>
      </c>
      <c r="L70" s="998" t="s">
        <v>88</v>
      </c>
      <c r="M70" s="1026">
        <f t="shared" si="103"/>
        <v>2273647</v>
      </c>
      <c r="N70" s="1030">
        <f t="shared" si="103"/>
        <v>2288436</v>
      </c>
      <c r="O70" s="1031">
        <f>+M70+N70</f>
        <v>4562083</v>
      </c>
      <c r="P70" s="1032">
        <f t="shared" si="105"/>
        <v>60779</v>
      </c>
      <c r="Q70" s="1033">
        <f>+O70+P70</f>
        <v>4622862</v>
      </c>
      <c r="R70" s="1026">
        <f t="shared" si="107"/>
        <v>2356659</v>
      </c>
      <c r="S70" s="1030">
        <f t="shared" si="107"/>
        <v>2410368</v>
      </c>
      <c r="T70" s="1031">
        <f>+R70+S70</f>
        <v>4767027</v>
      </c>
      <c r="U70" s="1032">
        <f t="shared" si="109"/>
        <v>50790</v>
      </c>
      <c r="V70" s="1033">
        <f>+T70+U70</f>
        <v>4817817</v>
      </c>
      <c r="W70" s="1029">
        <f t="shared" ref="W70" si="126">IF(Q70=0,0,((V70/Q70)-1)*100)</f>
        <v>4.2171927260645115</v>
      </c>
    </row>
    <row r="71" spans="1:23" ht="13.5" thickBot="1">
      <c r="A71" s="991" t="str">
        <f>IF(ISERROR(F71/G71)," ",IF(F71/G71&gt;0.5,IF(F71/G71&lt;1.5," ","NOT OK"),"NOT OK"))</f>
        <v xml:space="preserve"> </v>
      </c>
      <c r="B71" s="998" t="s">
        <v>22</v>
      </c>
      <c r="C71" s="1053">
        <f t="shared" si="101"/>
        <v>13824</v>
      </c>
      <c r="D71" s="1054">
        <f t="shared" si="101"/>
        <v>13829</v>
      </c>
      <c r="E71" s="1050">
        <f>+C71+D71</f>
        <v>27653</v>
      </c>
      <c r="F71" s="1053">
        <f t="shared" si="102"/>
        <v>14555</v>
      </c>
      <c r="G71" s="1054">
        <f t="shared" si="102"/>
        <v>14562</v>
      </c>
      <c r="H71" s="1050">
        <f>+F71+G71</f>
        <v>29117</v>
      </c>
      <c r="I71" s="1029">
        <f>IF(E71=0,0,((H71/E71)-1)*100)</f>
        <v>5.2941814631323858</v>
      </c>
      <c r="L71" s="998" t="s">
        <v>22</v>
      </c>
      <c r="M71" s="1026">
        <f t="shared" si="103"/>
        <v>2223364</v>
      </c>
      <c r="N71" s="1030">
        <f t="shared" si="103"/>
        <v>2163741</v>
      </c>
      <c r="O71" s="1034">
        <f>+M71+N71</f>
        <v>4387105</v>
      </c>
      <c r="P71" s="1037">
        <f t="shared" si="105"/>
        <v>71043</v>
      </c>
      <c r="Q71" s="1033">
        <f>+O71+P71</f>
        <v>4458148</v>
      </c>
      <c r="R71" s="1026">
        <f t="shared" si="107"/>
        <v>2367657</v>
      </c>
      <c r="S71" s="1030">
        <f t="shared" si="107"/>
        <v>2309510</v>
      </c>
      <c r="T71" s="1034">
        <f>+R71+S71</f>
        <v>4677167</v>
      </c>
      <c r="U71" s="1037">
        <f t="shared" si="109"/>
        <v>59409</v>
      </c>
      <c r="V71" s="1033">
        <f>+T71+U71</f>
        <v>4736576</v>
      </c>
      <c r="W71" s="1029">
        <f>IF(Q71=0,0,((V71/Q71)-1)*100)</f>
        <v>6.2453736394574522</v>
      </c>
    </row>
    <row r="72" spans="1:23" ht="14.25" customHeight="1" thickTop="1" thickBot="1">
      <c r="A72" s="1057" t="str">
        <f>IF(ISERROR(F72/G72)," ",IF(F72/G72&gt;0.5,IF(F72/G72&lt;1.5," ","NOT OK"),"NOT OK"))</f>
        <v xml:space="preserve"> </v>
      </c>
      <c r="B72" s="1058" t="s">
        <v>60</v>
      </c>
      <c r="C72" s="1059">
        <f>+C69+C70+C71</f>
        <v>42139</v>
      </c>
      <c r="D72" s="1060">
        <f t="shared" ref="D72" si="127">+D69+D70+D71</f>
        <v>42127</v>
      </c>
      <c r="E72" s="1060">
        <f t="shared" ref="E72" si="128">+E69+E70+E71</f>
        <v>84266</v>
      </c>
      <c r="F72" s="1059">
        <f t="shared" ref="F72" si="129">+F69+F70+F71</f>
        <v>45188</v>
      </c>
      <c r="G72" s="1060">
        <f t="shared" ref="G72" si="130">+G69+G70+G71</f>
        <v>45192</v>
      </c>
      <c r="H72" s="1060">
        <f t="shared" ref="H72" si="131">+H69+H70+H71</f>
        <v>90380</v>
      </c>
      <c r="I72" s="1042">
        <f>IF(E72=0,0,((H72/E72)-1)*100)</f>
        <v>7.2555953765456982</v>
      </c>
      <c r="J72" s="1057"/>
      <c r="K72" s="1061"/>
      <c r="L72" s="1062" t="s">
        <v>60</v>
      </c>
      <c r="M72" s="1063">
        <f>+M69+M70+M71</f>
        <v>7012322</v>
      </c>
      <c r="N72" s="1063">
        <f t="shared" ref="N72" si="132">+N69+N70+N71</f>
        <v>6989937</v>
      </c>
      <c r="O72" s="1064">
        <f t="shared" ref="O72" si="133">+O69+O70+O71</f>
        <v>14002259</v>
      </c>
      <c r="P72" s="1064">
        <f t="shared" ref="P72" si="134">+P69+P70+P71</f>
        <v>185833</v>
      </c>
      <c r="Q72" s="1064">
        <f t="shared" ref="Q72" si="135">+Q69+Q70+Q71</f>
        <v>14188092</v>
      </c>
      <c r="R72" s="1063">
        <f t="shared" ref="R72" si="136">+R69+R70+R71</f>
        <v>7383052</v>
      </c>
      <c r="S72" s="1063">
        <f t="shared" ref="S72" si="137">+S69+S70+S71</f>
        <v>7431220</v>
      </c>
      <c r="T72" s="1064">
        <f t="shared" ref="T72" si="138">+T69+T70+T71</f>
        <v>14814272</v>
      </c>
      <c r="U72" s="1064">
        <f t="shared" ref="U72" si="139">+U69+U70+U71</f>
        <v>157121</v>
      </c>
      <c r="V72" s="1064">
        <f t="shared" ref="V72" si="140">+V69+V70+V71</f>
        <v>14971393</v>
      </c>
      <c r="W72" s="1065">
        <f>IF(Q72=0,0,((V72/Q72)-1)*100)</f>
        <v>5.5208339500476988</v>
      </c>
    </row>
    <row r="73" spans="1:23" ht="13.5" thickTop="1">
      <c r="A73" s="991" t="str">
        <f>IF(ISERROR(F73/G73)," ",IF(F73/G73&gt;0.5,IF(F73/G73&lt;1.5," ","NOT OK"),"NOT OK"))</f>
        <v xml:space="preserve"> </v>
      </c>
      <c r="B73" s="998" t="s">
        <v>24</v>
      </c>
      <c r="C73" s="1026">
        <f t="shared" ref="C73:D75" si="141">+C21+C47</f>
        <v>14962</v>
      </c>
      <c r="D73" s="1027">
        <f t="shared" si="141"/>
        <v>14956</v>
      </c>
      <c r="E73" s="1066">
        <f>+C73+D73</f>
        <v>29918</v>
      </c>
      <c r="F73" s="1026">
        <f t="shared" ref="F73:G75" si="142">+F21+F47</f>
        <v>15522</v>
      </c>
      <c r="G73" s="1027">
        <f t="shared" si="142"/>
        <v>15509</v>
      </c>
      <c r="H73" s="1066">
        <f>+F73+G73</f>
        <v>31031</v>
      </c>
      <c r="I73" s="1029">
        <f>IF(E73=0,0,((H73/E73)-1)*100)</f>
        <v>3.720168460458595</v>
      </c>
      <c r="L73" s="998" t="s">
        <v>24</v>
      </c>
      <c r="M73" s="1026">
        <f t="shared" ref="M73:N75" si="143">+M21+M47</f>
        <v>2604488</v>
      </c>
      <c r="N73" s="1030">
        <f t="shared" si="143"/>
        <v>2518102</v>
      </c>
      <c r="O73" s="1034">
        <f>+M73+N73</f>
        <v>5122590</v>
      </c>
      <c r="P73" s="1067">
        <f>+P21+P47</f>
        <v>80295</v>
      </c>
      <c r="Q73" s="1033">
        <f>+O73+P73</f>
        <v>5202885</v>
      </c>
      <c r="R73" s="1026">
        <f t="shared" ref="R73:S75" si="144">+R21+R47</f>
        <v>2672352</v>
      </c>
      <c r="S73" s="1030">
        <f t="shared" si="144"/>
        <v>2603122</v>
      </c>
      <c r="T73" s="1034">
        <f>+R73+S73</f>
        <v>5275474</v>
      </c>
      <c r="U73" s="1067">
        <f>+U21+U47</f>
        <v>69608</v>
      </c>
      <c r="V73" s="1033">
        <f>+T73+U73</f>
        <v>5345082</v>
      </c>
      <c r="W73" s="1029">
        <f>IF(Q73=0,0,((V73/Q73)-1)*100)</f>
        <v>2.733041379926715</v>
      </c>
    </row>
    <row r="74" spans="1:23" ht="12.75">
      <c r="A74" s="991" t="str">
        <f t="shared" ref="A74:A77" si="145">IF(ISERROR(F74/G74)," ",IF(F74/G74&gt;0.5,IF(F74/G74&lt;1.5," ","NOT OK"),"NOT OK"))</f>
        <v xml:space="preserve"> </v>
      </c>
      <c r="B74" s="998" t="s">
        <v>25</v>
      </c>
      <c r="C74" s="1026">
        <f t="shared" si="141"/>
        <v>15081</v>
      </c>
      <c r="D74" s="1027">
        <f t="shared" si="141"/>
        <v>15091</v>
      </c>
      <c r="E74" s="1068">
        <f>+C74+D74</f>
        <v>30172</v>
      </c>
      <c r="F74" s="1026">
        <f t="shared" si="142"/>
        <v>15724</v>
      </c>
      <c r="G74" s="1027">
        <f t="shared" si="142"/>
        <v>15735</v>
      </c>
      <c r="H74" s="1068">
        <f>+F74+G74</f>
        <v>31459</v>
      </c>
      <c r="I74" s="1029">
        <f t="shared" ref="I74" si="146">IF(E74=0,0,((H74/E74)-1)*100)</f>
        <v>4.2655442131777743</v>
      </c>
      <c r="L74" s="998" t="s">
        <v>25</v>
      </c>
      <c r="M74" s="1026">
        <f t="shared" si="143"/>
        <v>2558754</v>
      </c>
      <c r="N74" s="1030">
        <f t="shared" si="143"/>
        <v>2621619</v>
      </c>
      <c r="O74" s="1034">
        <f>+M74+N74</f>
        <v>5180373</v>
      </c>
      <c r="P74" s="1032">
        <f>+P22+P48</f>
        <v>67543</v>
      </c>
      <c r="Q74" s="1033">
        <f>+O74+P74</f>
        <v>5247916</v>
      </c>
      <c r="R74" s="1026">
        <f t="shared" si="144"/>
        <v>2628603</v>
      </c>
      <c r="S74" s="1030">
        <f t="shared" si="144"/>
        <v>2677880</v>
      </c>
      <c r="T74" s="1034">
        <f>+R74+S74</f>
        <v>5306483</v>
      </c>
      <c r="U74" s="1032">
        <f>+U22+U48</f>
        <v>60814</v>
      </c>
      <c r="V74" s="1033">
        <f>+T74+U74</f>
        <v>5367297</v>
      </c>
      <c r="W74" s="1029">
        <f t="shared" ref="W74" si="147">IF(Q74=0,0,((V74/Q74)-1)*100)</f>
        <v>2.2748268074412881</v>
      </c>
    </row>
    <row r="75" spans="1:23" ht="13.5" thickBot="1">
      <c r="A75" s="991" t="str">
        <f t="shared" ref="A75" si="148">IF(ISERROR(F75/G75)," ",IF(F75/G75&gt;0.5,IF(F75/G75&lt;1.5," ","NOT OK"),"NOT OK"))</f>
        <v xml:space="preserve"> </v>
      </c>
      <c r="B75" s="998" t="s">
        <v>26</v>
      </c>
      <c r="C75" s="1026">
        <f t="shared" si="141"/>
        <v>14152</v>
      </c>
      <c r="D75" s="1036">
        <f t="shared" si="141"/>
        <v>14150</v>
      </c>
      <c r="E75" s="1069">
        <f>+C75+D75</f>
        <v>28302</v>
      </c>
      <c r="F75" s="1026">
        <f t="shared" si="142"/>
        <v>14608</v>
      </c>
      <c r="G75" s="1036">
        <f t="shared" si="142"/>
        <v>14602</v>
      </c>
      <c r="H75" s="1069">
        <f>+F75+G75</f>
        <v>29210</v>
      </c>
      <c r="I75" s="1070">
        <f>IF(E75=0,0,((H75/E75)-1)*100)</f>
        <v>3.2082538336513311</v>
      </c>
      <c r="L75" s="998" t="s">
        <v>26</v>
      </c>
      <c r="M75" s="1026">
        <f t="shared" si="143"/>
        <v>2206503</v>
      </c>
      <c r="N75" s="1030">
        <f t="shared" si="143"/>
        <v>2216776</v>
      </c>
      <c r="O75" s="1034">
        <f t="shared" ref="O75" si="149">+M75+N75</f>
        <v>4423279</v>
      </c>
      <c r="P75" s="1037">
        <f>+P23+P49</f>
        <v>72243</v>
      </c>
      <c r="Q75" s="1033">
        <f t="shared" ref="Q75" si="150">+O75+P75</f>
        <v>4495522</v>
      </c>
      <c r="R75" s="1026">
        <f t="shared" si="144"/>
        <v>2215510</v>
      </c>
      <c r="S75" s="1030">
        <f t="shared" si="144"/>
        <v>2225309</v>
      </c>
      <c r="T75" s="1034">
        <f t="shared" ref="T75" si="151">+R75+S75</f>
        <v>4440819</v>
      </c>
      <c r="U75" s="1037">
        <f>+U23+U49</f>
        <v>70954</v>
      </c>
      <c r="V75" s="1033">
        <f t="shared" ref="V75" si="152">+T75+U75</f>
        <v>4511773</v>
      </c>
      <c r="W75" s="1029">
        <f>IF(Q75=0,0,((V75/Q75)-1)*100)</f>
        <v>0.36149305909303209</v>
      </c>
    </row>
    <row r="76" spans="1:23" ht="14.25" thickTop="1" thickBot="1">
      <c r="A76" s="1025" t="str">
        <f>IF(ISERROR(F76/G76)," ",IF(F76/G76&gt;0.5,IF(F76/G76&lt;1.5," ","NOT OK"),"NOT OK"))</f>
        <v xml:space="preserve"> </v>
      </c>
      <c r="B76" s="1038" t="s">
        <v>27</v>
      </c>
      <c r="C76" s="1059">
        <f t="shared" ref="C76:H76" si="153">C73+C74+C75</f>
        <v>44195</v>
      </c>
      <c r="D76" s="1071">
        <f t="shared" si="153"/>
        <v>44197</v>
      </c>
      <c r="E76" s="1059">
        <f t="shared" si="153"/>
        <v>88392</v>
      </c>
      <c r="F76" s="1059">
        <f t="shared" si="153"/>
        <v>45854</v>
      </c>
      <c r="G76" s="1071">
        <f t="shared" si="153"/>
        <v>45846</v>
      </c>
      <c r="H76" s="1059">
        <f t="shared" si="153"/>
        <v>91700</v>
      </c>
      <c r="I76" s="1042">
        <f>IF(E76=0,0,((H76/E76)-1)*100)</f>
        <v>3.74242012851842</v>
      </c>
      <c r="L76" s="1043" t="s">
        <v>27</v>
      </c>
      <c r="M76" s="1044">
        <f>+M73+M74+M75</f>
        <v>7369745</v>
      </c>
      <c r="N76" s="1045">
        <f t="shared" ref="N76" si="154">+N73+N74+N75</f>
        <v>7356497</v>
      </c>
      <c r="O76" s="1044">
        <f t="shared" ref="O76" si="155">+O73+O74+O75</f>
        <v>14726242</v>
      </c>
      <c r="P76" s="1044">
        <f t="shared" ref="P76" si="156">+P73+P74+P75</f>
        <v>220081</v>
      </c>
      <c r="Q76" s="1044">
        <f t="shared" ref="Q76" si="157">+Q73+Q74+Q75</f>
        <v>14946323</v>
      </c>
      <c r="R76" s="1044">
        <f t="shared" ref="R76" si="158">+R73+R74+R75</f>
        <v>7516465</v>
      </c>
      <c r="S76" s="1045">
        <f t="shared" ref="S76" si="159">+S73+S74+S75</f>
        <v>7506311</v>
      </c>
      <c r="T76" s="1044">
        <f t="shared" ref="T76" si="160">+T73+T74+T75</f>
        <v>15022776</v>
      </c>
      <c r="U76" s="1044">
        <f t="shared" ref="U76" si="161">+U73+U74+U75</f>
        <v>201376</v>
      </c>
      <c r="V76" s="1044">
        <f>+V73+V74+V75</f>
        <v>15224152</v>
      </c>
      <c r="W76" s="1047">
        <f>IF(Q76=0,0,((V76/Q76)-1)*100)</f>
        <v>1.8588451487365765</v>
      </c>
    </row>
    <row r="77" spans="1:23" s="1171" customFormat="1" ht="14.25" thickTop="1" thickBot="1">
      <c r="A77" s="1252" t="str">
        <f t="shared" si="145"/>
        <v xml:space="preserve"> </v>
      </c>
      <c r="B77" s="1225" t="s">
        <v>92</v>
      </c>
      <c r="C77" s="1176">
        <f t="shared" ref="C77:H77" si="162">+C68+C72+C76</f>
        <v>130487</v>
      </c>
      <c r="D77" s="1177">
        <f t="shared" si="162"/>
        <v>130481</v>
      </c>
      <c r="E77" s="1178">
        <f t="shared" si="162"/>
        <v>260968</v>
      </c>
      <c r="F77" s="1176">
        <f t="shared" si="162"/>
        <v>137255</v>
      </c>
      <c r="G77" s="1177">
        <f t="shared" si="162"/>
        <v>137251</v>
      </c>
      <c r="H77" s="1178">
        <f t="shared" si="162"/>
        <v>274506</v>
      </c>
      <c r="I77" s="1179">
        <f>IF(E77=0,0,((H77/E77)-1)*100)</f>
        <v>5.1876092087918879</v>
      </c>
      <c r="L77" s="1218" t="s">
        <v>92</v>
      </c>
      <c r="M77" s="1196">
        <f>+M68+M72+M76</f>
        <v>22339714</v>
      </c>
      <c r="N77" s="1197">
        <f t="shared" ref="N77" si="163">+N68+N72+N76</f>
        <v>22333540</v>
      </c>
      <c r="O77" s="1196">
        <f t="shared" ref="O77" si="164">+O68+O72+O76</f>
        <v>44673254</v>
      </c>
      <c r="P77" s="1196">
        <f t="shared" ref="P77" si="165">+P68+P72+P76</f>
        <v>565798</v>
      </c>
      <c r="Q77" s="1196">
        <f t="shared" ref="Q77" si="166">+Q68+Q72+Q76</f>
        <v>45239052</v>
      </c>
      <c r="R77" s="1196">
        <f t="shared" ref="R77" si="167">+R68+R72+R76</f>
        <v>23317243</v>
      </c>
      <c r="S77" s="1197">
        <f t="shared" ref="S77" si="168">+S68+S72+S76</f>
        <v>23380039</v>
      </c>
      <c r="T77" s="1196">
        <f t="shared" ref="T77" si="169">+T68+T72+T76</f>
        <v>46697282</v>
      </c>
      <c r="U77" s="1196">
        <f t="shared" ref="U77" si="170">+U68+U72+U76</f>
        <v>496056</v>
      </c>
      <c r="V77" s="1198">
        <f>+V68+V72+V76</f>
        <v>47193338</v>
      </c>
      <c r="W77" s="1199">
        <f>IF(Q77=0,0,((V77/Q77)-1)*100)</f>
        <v>4.3199092677715711</v>
      </c>
    </row>
    <row r="78" spans="1:23" ht="14.25" thickTop="1" thickBot="1">
      <c r="A78" s="1025" t="str">
        <f>IF(ISERROR(F78/G78)," ",IF(F78/G78&gt;0.5,IF(F78/G78&lt;1.5," ","NOT OK"),"NOT OK"))</f>
        <v xml:space="preserve"> </v>
      </c>
      <c r="B78" s="1038" t="s">
        <v>89</v>
      </c>
      <c r="C78" s="1039">
        <f t="shared" ref="C78:H78" si="171">+C64+C68+C72+C76</f>
        <v>172881</v>
      </c>
      <c r="D78" s="1040">
        <f t="shared" si="171"/>
        <v>172887</v>
      </c>
      <c r="E78" s="1041">
        <f t="shared" si="171"/>
        <v>345768</v>
      </c>
      <c r="F78" s="1039">
        <f t="shared" si="171"/>
        <v>182028</v>
      </c>
      <c r="G78" s="1040">
        <f t="shared" si="171"/>
        <v>182019</v>
      </c>
      <c r="H78" s="1041">
        <f t="shared" si="171"/>
        <v>364047</v>
      </c>
      <c r="I78" s="1042">
        <f>IF(E78=0,0,((H78/E78)-1)*100)</f>
        <v>5.2864926771708287</v>
      </c>
      <c r="L78" s="1043" t="s">
        <v>89</v>
      </c>
      <c r="M78" s="1044">
        <f>+M64+M68+M72+M76</f>
        <v>29296266</v>
      </c>
      <c r="N78" s="1045">
        <f t="shared" ref="N78:U78" si="172">+N64+N68+N72+N76</f>
        <v>29043401</v>
      </c>
      <c r="O78" s="1044">
        <f t="shared" si="172"/>
        <v>58339667</v>
      </c>
      <c r="P78" s="1044">
        <f t="shared" si="172"/>
        <v>739548</v>
      </c>
      <c r="Q78" s="1046">
        <f t="shared" si="172"/>
        <v>59079215</v>
      </c>
      <c r="R78" s="1044">
        <f t="shared" si="172"/>
        <v>31175368</v>
      </c>
      <c r="S78" s="1045">
        <f t="shared" si="172"/>
        <v>30973604</v>
      </c>
      <c r="T78" s="1044">
        <f t="shared" si="172"/>
        <v>62148972</v>
      </c>
      <c r="U78" s="1044">
        <f t="shared" si="172"/>
        <v>665672</v>
      </c>
      <c r="V78" s="1046">
        <f>+V64+V68+V72+V76</f>
        <v>62814644</v>
      </c>
      <c r="W78" s="1047">
        <f>IF(Q78=0,0,((V78/Q78)-1)*100)</f>
        <v>6.3227465023020457</v>
      </c>
    </row>
    <row r="79" spans="1:23" ht="14.25" thickTop="1" thickBot="1">
      <c r="B79" s="1072" t="s">
        <v>59</v>
      </c>
      <c r="C79" s="991"/>
      <c r="D79" s="991"/>
      <c r="E79" s="991"/>
      <c r="F79" s="991"/>
      <c r="G79" s="991"/>
      <c r="H79" s="991"/>
      <c r="I79" s="995"/>
      <c r="L79" s="1072" t="s">
        <v>59</v>
      </c>
      <c r="M79" s="991"/>
      <c r="N79" s="991"/>
      <c r="O79" s="991"/>
      <c r="P79" s="991"/>
      <c r="Q79" s="991"/>
      <c r="R79" s="991"/>
      <c r="S79" s="991"/>
      <c r="T79" s="991"/>
      <c r="U79" s="991"/>
      <c r="V79" s="991"/>
      <c r="W79" s="995"/>
    </row>
    <row r="80" spans="1:23" ht="13.5" thickTop="1">
      <c r="B80" s="994"/>
      <c r="C80" s="991"/>
      <c r="D80" s="991"/>
      <c r="E80" s="991"/>
      <c r="F80" s="991"/>
      <c r="G80" s="991"/>
      <c r="H80" s="991"/>
      <c r="I80" s="995"/>
      <c r="L80" s="1385" t="s">
        <v>38</v>
      </c>
      <c r="M80" s="1386"/>
      <c r="N80" s="1386"/>
      <c r="O80" s="1386"/>
      <c r="P80" s="1386"/>
      <c r="Q80" s="1386"/>
      <c r="R80" s="1386"/>
      <c r="S80" s="1386"/>
      <c r="T80" s="1386"/>
      <c r="U80" s="1386"/>
      <c r="V80" s="1386"/>
      <c r="W80" s="1387"/>
    </row>
    <row r="81" spans="1:23" ht="13.5" thickBot="1">
      <c r="A81" s="1075"/>
      <c r="B81" s="1076"/>
      <c r="C81" s="1075"/>
      <c r="D81" s="1075"/>
      <c r="E81" s="1077"/>
      <c r="F81" s="1075"/>
      <c r="G81" s="1075"/>
      <c r="H81" s="1077"/>
      <c r="I81" s="1078"/>
      <c r="J81" s="1075"/>
      <c r="L81" s="1388" t="s">
        <v>39</v>
      </c>
      <c r="M81" s="1389"/>
      <c r="N81" s="1389"/>
      <c r="O81" s="1389"/>
      <c r="P81" s="1389"/>
      <c r="Q81" s="1389"/>
      <c r="R81" s="1389"/>
      <c r="S81" s="1389"/>
      <c r="T81" s="1389"/>
      <c r="U81" s="1389"/>
      <c r="V81" s="1389"/>
      <c r="W81" s="1390"/>
    </row>
    <row r="82" spans="1:23" ht="24.75" thickTop="1" thickBot="1">
      <c r="A82" s="1075"/>
      <c r="B82" s="1079"/>
      <c r="C82" s="1075"/>
      <c r="D82" s="1075"/>
      <c r="E82" s="1075"/>
      <c r="F82" s="1075"/>
      <c r="G82" s="1075"/>
      <c r="H82" s="1075"/>
      <c r="I82" s="1078"/>
      <c r="J82" s="1075"/>
      <c r="L82" s="994"/>
      <c r="M82" s="991"/>
      <c r="N82" s="991"/>
      <c r="O82" s="991"/>
      <c r="P82" s="991"/>
      <c r="Q82" s="991"/>
      <c r="R82" s="991"/>
      <c r="S82" s="991"/>
      <c r="T82" s="991"/>
      <c r="U82" s="991"/>
      <c r="V82" s="991"/>
      <c r="W82" s="1080" t="s">
        <v>40</v>
      </c>
    </row>
    <row r="83" spans="1:23" ht="14.25" thickTop="1" thickBot="1">
      <c r="B83" s="994"/>
      <c r="C83" s="991"/>
      <c r="D83" s="991"/>
      <c r="E83" s="991"/>
      <c r="F83" s="991"/>
      <c r="G83" s="991"/>
      <c r="H83" s="991"/>
      <c r="I83" s="995"/>
      <c r="L83" s="996"/>
      <c r="M83" s="1397" t="s">
        <v>90</v>
      </c>
      <c r="N83" s="1398"/>
      <c r="O83" s="1398"/>
      <c r="P83" s="1398"/>
      <c r="Q83" s="1399"/>
      <c r="R83" s="1397" t="s">
        <v>91</v>
      </c>
      <c r="S83" s="1398"/>
      <c r="T83" s="1398"/>
      <c r="U83" s="1398"/>
      <c r="V83" s="1399"/>
      <c r="W83" s="997" t="s">
        <v>4</v>
      </c>
    </row>
    <row r="84" spans="1:23" ht="13.5" thickTop="1">
      <c r="B84" s="994"/>
      <c r="C84" s="991"/>
      <c r="D84" s="991"/>
      <c r="E84" s="991"/>
      <c r="F84" s="991"/>
      <c r="G84" s="991"/>
      <c r="H84" s="991"/>
      <c r="I84" s="995"/>
      <c r="L84" s="998" t="s">
        <v>5</v>
      </c>
      <c r="M84" s="999"/>
      <c r="N84" s="1003"/>
      <c r="O84" s="1081"/>
      <c r="P84" s="1005"/>
      <c r="Q84" s="1082"/>
      <c r="R84" s="999"/>
      <c r="S84" s="1003"/>
      <c r="T84" s="1081"/>
      <c r="U84" s="1005"/>
      <c r="V84" s="1082"/>
      <c r="W84" s="1002" t="s">
        <v>6</v>
      </c>
    </row>
    <row r="85" spans="1:23" ht="13.5" thickBot="1">
      <c r="B85" s="994"/>
      <c r="C85" s="991"/>
      <c r="D85" s="991"/>
      <c r="E85" s="991"/>
      <c r="F85" s="991"/>
      <c r="G85" s="991"/>
      <c r="H85" s="991"/>
      <c r="I85" s="995"/>
      <c r="L85" s="1006"/>
      <c r="M85" s="1011" t="s">
        <v>41</v>
      </c>
      <c r="N85" s="1012" t="s">
        <v>42</v>
      </c>
      <c r="O85" s="1083" t="s">
        <v>43</v>
      </c>
      <c r="P85" s="1014" t="s">
        <v>13</v>
      </c>
      <c r="Q85" s="1154" t="s">
        <v>9</v>
      </c>
      <c r="R85" s="1011" t="s">
        <v>41</v>
      </c>
      <c r="S85" s="1012" t="s">
        <v>42</v>
      </c>
      <c r="T85" s="1083" t="s">
        <v>43</v>
      </c>
      <c r="U85" s="1014" t="s">
        <v>13</v>
      </c>
      <c r="V85" s="1084" t="s">
        <v>9</v>
      </c>
      <c r="W85" s="1010"/>
    </row>
    <row r="86" spans="1:23" ht="4.5" customHeight="1" thickTop="1">
      <c r="B86" s="994"/>
      <c r="C86" s="991"/>
      <c r="D86" s="991"/>
      <c r="E86" s="991"/>
      <c r="F86" s="991"/>
      <c r="G86" s="991"/>
      <c r="H86" s="991"/>
      <c r="I86" s="995"/>
      <c r="L86" s="998"/>
      <c r="M86" s="1019"/>
      <c r="N86" s="1020"/>
      <c r="O86" s="1085"/>
      <c r="P86" s="1022"/>
      <c r="Q86" s="1086"/>
      <c r="R86" s="1019"/>
      <c r="S86" s="1020"/>
      <c r="T86" s="1085"/>
      <c r="U86" s="1022"/>
      <c r="V86" s="1086"/>
      <c r="W86" s="1024"/>
    </row>
    <row r="87" spans="1:23" s="1093" customFormat="1" ht="12.75" customHeight="1">
      <c r="A87" s="1087"/>
      <c r="B87" s="1088"/>
      <c r="C87" s="1087"/>
      <c r="D87" s="1087"/>
      <c r="E87" s="1087"/>
      <c r="F87" s="1087"/>
      <c r="G87" s="1087"/>
      <c r="H87" s="1087"/>
      <c r="I87" s="1089"/>
      <c r="J87" s="1087"/>
      <c r="K87" s="991"/>
      <c r="L87" s="998" t="s">
        <v>14</v>
      </c>
      <c r="M87" s="1026">
        <v>53022</v>
      </c>
      <c r="N87" s="1030">
        <v>64172</v>
      </c>
      <c r="O87" s="1092">
        <f>+M87+N87</f>
        <v>117194</v>
      </c>
      <c r="P87" s="1032">
        <v>4105</v>
      </c>
      <c r="Q87" s="1091">
        <f>O87+P87</f>
        <v>121299</v>
      </c>
      <c r="R87" s="211">
        <v>54587</v>
      </c>
      <c r="S87" s="212">
        <v>65915</v>
      </c>
      <c r="T87" s="989">
        <f>+R87+S87</f>
        <v>120502</v>
      </c>
      <c r="U87" s="89">
        <v>3707</v>
      </c>
      <c r="V87" s="1091">
        <f>T87+U87</f>
        <v>124209</v>
      </c>
      <c r="W87" s="1029">
        <f t="shared" ref="W87:W91" si="173">IF(Q87=0,0,((V87/Q87)-1)*100)</f>
        <v>2.3990304948927843</v>
      </c>
    </row>
    <row r="88" spans="1:23" s="1093" customFormat="1" ht="12.75" customHeight="1">
      <c r="A88" s="1087"/>
      <c r="B88" s="1088"/>
      <c r="C88" s="1087"/>
      <c r="D88" s="1087"/>
      <c r="E88" s="1087"/>
      <c r="F88" s="1087"/>
      <c r="G88" s="1087"/>
      <c r="H88" s="1087"/>
      <c r="I88" s="1089"/>
      <c r="J88" s="1087"/>
      <c r="K88" s="991"/>
      <c r="L88" s="998" t="s">
        <v>15</v>
      </c>
      <c r="M88" s="1026">
        <v>52864</v>
      </c>
      <c r="N88" s="1030">
        <v>64104</v>
      </c>
      <c r="O88" s="1092">
        <f>+M88+N88</f>
        <v>116968</v>
      </c>
      <c r="P88" s="1032">
        <v>4435</v>
      </c>
      <c r="Q88" s="1091">
        <f>O88+P88</f>
        <v>121403</v>
      </c>
      <c r="R88" s="211">
        <v>57898</v>
      </c>
      <c r="S88" s="212">
        <v>68020</v>
      </c>
      <c r="T88" s="989">
        <f>+R88+S88</f>
        <v>125918</v>
      </c>
      <c r="U88" s="89">
        <v>3930</v>
      </c>
      <c r="V88" s="1091">
        <f>T88+U88</f>
        <v>129848</v>
      </c>
      <c r="W88" s="1029">
        <f t="shared" si="173"/>
        <v>6.956170770079817</v>
      </c>
    </row>
    <row r="89" spans="1:23" s="1093" customFormat="1" ht="12.75" customHeight="1" thickBot="1">
      <c r="A89" s="1087"/>
      <c r="B89" s="1088"/>
      <c r="C89" s="1087"/>
      <c r="D89" s="1087"/>
      <c r="E89" s="1087"/>
      <c r="F89" s="1087"/>
      <c r="G89" s="1087"/>
      <c r="H89" s="1087"/>
      <c r="I89" s="1089"/>
      <c r="J89" s="1087"/>
      <c r="K89" s="991"/>
      <c r="L89" s="1006" t="s">
        <v>16</v>
      </c>
      <c r="M89" s="1026">
        <v>53046</v>
      </c>
      <c r="N89" s="1030">
        <v>63334</v>
      </c>
      <c r="O89" s="1092">
        <f>+M89+N89</f>
        <v>116380</v>
      </c>
      <c r="P89" s="1032">
        <v>4134</v>
      </c>
      <c r="Q89" s="1091">
        <f>O89+P89</f>
        <v>120514</v>
      </c>
      <c r="R89" s="211">
        <v>57465</v>
      </c>
      <c r="S89" s="212">
        <v>66816</v>
      </c>
      <c r="T89" s="989">
        <f>+R89+S89</f>
        <v>124281</v>
      </c>
      <c r="U89" s="89">
        <v>3906</v>
      </c>
      <c r="V89" s="1091">
        <f>T89+U89</f>
        <v>128187</v>
      </c>
      <c r="W89" s="1029">
        <f t="shared" si="173"/>
        <v>6.3668951325157153</v>
      </c>
    </row>
    <row r="90" spans="1:23" s="1093" customFormat="1" ht="12.75" customHeight="1" thickTop="1" thickBot="1">
      <c r="A90" s="1087"/>
      <c r="B90" s="1088"/>
      <c r="C90" s="1087"/>
      <c r="D90" s="1087"/>
      <c r="E90" s="1087"/>
      <c r="F90" s="1087"/>
      <c r="G90" s="1087"/>
      <c r="H90" s="1087"/>
      <c r="I90" s="1089"/>
      <c r="J90" s="1087"/>
      <c r="K90" s="991"/>
      <c r="L90" s="1094" t="s">
        <v>17</v>
      </c>
      <c r="M90" s="1095">
        <f t="shared" ref="M90:Q90" si="174">+M87+M88+M89</f>
        <v>158932</v>
      </c>
      <c r="N90" s="1096">
        <f t="shared" si="174"/>
        <v>191610</v>
      </c>
      <c r="O90" s="1095">
        <f t="shared" si="174"/>
        <v>350542</v>
      </c>
      <c r="P90" s="1095">
        <f t="shared" si="174"/>
        <v>12674</v>
      </c>
      <c r="Q90" s="1097">
        <f t="shared" si="174"/>
        <v>363216</v>
      </c>
      <c r="R90" s="1095">
        <f t="shared" ref="R90:V90" si="175">+R87+R88+R89</f>
        <v>169950</v>
      </c>
      <c r="S90" s="1096">
        <f t="shared" si="175"/>
        <v>200751</v>
      </c>
      <c r="T90" s="1095">
        <f t="shared" si="175"/>
        <v>370701</v>
      </c>
      <c r="U90" s="1095">
        <f t="shared" si="175"/>
        <v>11543</v>
      </c>
      <c r="V90" s="1097">
        <f t="shared" si="175"/>
        <v>382244</v>
      </c>
      <c r="W90" s="1098">
        <f t="shared" si="173"/>
        <v>5.2387560019382384</v>
      </c>
    </row>
    <row r="91" spans="1:23" ht="13.5" thickTop="1">
      <c r="A91" s="1087"/>
      <c r="B91" s="1088"/>
      <c r="C91" s="1087"/>
      <c r="D91" s="1087"/>
      <c r="E91" s="1087"/>
      <c r="F91" s="1087"/>
      <c r="G91" s="1087"/>
      <c r="H91" s="1087"/>
      <c r="I91" s="1089"/>
      <c r="J91" s="1087"/>
      <c r="L91" s="998" t="s">
        <v>18</v>
      </c>
      <c r="M91" s="1026">
        <v>49663</v>
      </c>
      <c r="N91" s="1030">
        <v>55891</v>
      </c>
      <c r="O91" s="1090">
        <f>M91+N91</f>
        <v>105554</v>
      </c>
      <c r="P91" s="1032">
        <v>3773</v>
      </c>
      <c r="Q91" s="1091">
        <f t="shared" ref="Q91" si="176">O91+P91</f>
        <v>109327</v>
      </c>
      <c r="R91" s="1026">
        <v>53280</v>
      </c>
      <c r="S91" s="1030">
        <v>60298</v>
      </c>
      <c r="T91" s="1090">
        <f>R91+S91</f>
        <v>113578</v>
      </c>
      <c r="U91" s="1032">
        <v>3700</v>
      </c>
      <c r="V91" s="1091">
        <f t="shared" ref="V91" si="177">T91+U91</f>
        <v>117278</v>
      </c>
      <c r="W91" s="1029">
        <f t="shared" si="173"/>
        <v>7.2726773807019418</v>
      </c>
    </row>
    <row r="92" spans="1:23" ht="12.75">
      <c r="A92" s="1087"/>
      <c r="B92" s="1088"/>
      <c r="C92" s="1087"/>
      <c r="D92" s="1087"/>
      <c r="E92" s="1087"/>
      <c r="F92" s="1087"/>
      <c r="G92" s="1087"/>
      <c r="H92" s="1087"/>
      <c r="I92" s="1089"/>
      <c r="J92" s="1087"/>
      <c r="L92" s="998" t="s">
        <v>19</v>
      </c>
      <c r="M92" s="1026">
        <v>46160</v>
      </c>
      <c r="N92" s="1030">
        <v>56250</v>
      </c>
      <c r="O92" s="1090">
        <f>M92+N92</f>
        <v>102410</v>
      </c>
      <c r="P92" s="1032">
        <v>3259</v>
      </c>
      <c r="Q92" s="1091">
        <f>O92+P92</f>
        <v>105669</v>
      </c>
      <c r="R92" s="1026">
        <v>51131</v>
      </c>
      <c r="S92" s="1030">
        <v>59770</v>
      </c>
      <c r="T92" s="1090">
        <f>R92+S92</f>
        <v>110901</v>
      </c>
      <c r="U92" s="1032">
        <v>3099</v>
      </c>
      <c r="V92" s="1091">
        <f>T92+U92</f>
        <v>114000</v>
      </c>
      <c r="W92" s="1029">
        <f>IF(Q92=0,0,((V92/Q92)-1)*100)</f>
        <v>7.8840530335292369</v>
      </c>
    </row>
    <row r="93" spans="1:23" ht="13.5" thickBot="1">
      <c r="A93" s="1087"/>
      <c r="B93" s="1088"/>
      <c r="C93" s="1087"/>
      <c r="D93" s="1087"/>
      <c r="E93" s="1087"/>
      <c r="F93" s="1087"/>
      <c r="G93" s="1087"/>
      <c r="H93" s="1087"/>
      <c r="I93" s="1089"/>
      <c r="J93" s="1087"/>
      <c r="L93" s="998" t="s">
        <v>20</v>
      </c>
      <c r="M93" s="1026">
        <v>56981</v>
      </c>
      <c r="N93" s="1030">
        <v>67122</v>
      </c>
      <c r="O93" s="1090">
        <f>M93+N93</f>
        <v>124103</v>
      </c>
      <c r="P93" s="1032">
        <v>4166</v>
      </c>
      <c r="Q93" s="1091">
        <f>O93+P93</f>
        <v>128269</v>
      </c>
      <c r="R93" s="1026">
        <v>61739</v>
      </c>
      <c r="S93" s="1030">
        <v>69633</v>
      </c>
      <c r="T93" s="1090">
        <f>R93+S93</f>
        <v>131372</v>
      </c>
      <c r="U93" s="1032">
        <v>3885</v>
      </c>
      <c r="V93" s="1091">
        <f>T93+U93</f>
        <v>135257</v>
      </c>
      <c r="W93" s="1029">
        <f>IF(Q93=0,0,((V93/Q93)-1)*100)</f>
        <v>5.4479258433448363</v>
      </c>
    </row>
    <row r="94" spans="1:23" s="1093" customFormat="1" ht="12.75" customHeight="1" thickTop="1" thickBot="1">
      <c r="A94" s="1087"/>
      <c r="B94" s="1088"/>
      <c r="C94" s="1087"/>
      <c r="D94" s="1087"/>
      <c r="E94" s="1087"/>
      <c r="F94" s="1087"/>
      <c r="G94" s="1087"/>
      <c r="H94" s="1087"/>
      <c r="I94" s="1089"/>
      <c r="J94" s="1087"/>
      <c r="K94" s="991"/>
      <c r="L94" s="1094" t="s">
        <v>87</v>
      </c>
      <c r="M94" s="1095">
        <f>+M91+M92+M93</f>
        <v>152804</v>
      </c>
      <c r="N94" s="1096">
        <f t="shared" ref="N94:V94" si="178">+N91+N92+N93</f>
        <v>179263</v>
      </c>
      <c r="O94" s="1095">
        <f t="shared" si="178"/>
        <v>332067</v>
      </c>
      <c r="P94" s="1095">
        <f t="shared" si="178"/>
        <v>11198</v>
      </c>
      <c r="Q94" s="1097">
        <f t="shared" si="178"/>
        <v>343265</v>
      </c>
      <c r="R94" s="1095">
        <f t="shared" si="178"/>
        <v>166150</v>
      </c>
      <c r="S94" s="1096">
        <f t="shared" si="178"/>
        <v>189701</v>
      </c>
      <c r="T94" s="1095">
        <f t="shared" si="178"/>
        <v>355851</v>
      </c>
      <c r="U94" s="1095">
        <f t="shared" si="178"/>
        <v>10684</v>
      </c>
      <c r="V94" s="1097">
        <f t="shared" si="178"/>
        <v>366535</v>
      </c>
      <c r="W94" s="1098">
        <f t="shared" ref="W94" si="179">IF(Q94=0,0,((V94/Q94)-1)*100)</f>
        <v>6.7790191251656973</v>
      </c>
    </row>
    <row r="95" spans="1:23" ht="13.5" thickTop="1">
      <c r="A95" s="1087"/>
      <c r="B95" s="1088"/>
      <c r="C95" s="1087"/>
      <c r="D95" s="1087"/>
      <c r="E95" s="1087"/>
      <c r="F95" s="1087"/>
      <c r="G95" s="1087"/>
      <c r="H95" s="1087"/>
      <c r="I95" s="1089"/>
      <c r="J95" s="1087"/>
      <c r="L95" s="998" t="s">
        <v>21</v>
      </c>
      <c r="M95" s="1026">
        <v>48230</v>
      </c>
      <c r="N95" s="1030">
        <v>61698</v>
      </c>
      <c r="O95" s="1090">
        <f>M95+N95</f>
        <v>109928</v>
      </c>
      <c r="P95" s="1032">
        <v>3605</v>
      </c>
      <c r="Q95" s="1091">
        <f>O95+P95</f>
        <v>113533</v>
      </c>
      <c r="R95" s="1026">
        <v>55841</v>
      </c>
      <c r="S95" s="1030">
        <v>64577</v>
      </c>
      <c r="T95" s="1090">
        <f>R95+S95</f>
        <v>120418</v>
      </c>
      <c r="U95" s="1032">
        <v>3423</v>
      </c>
      <c r="V95" s="1091">
        <f>T95+U95</f>
        <v>123841</v>
      </c>
      <c r="W95" s="1029">
        <f>IF(Q95=0,0,((V95/Q95)-1)*100)</f>
        <v>9.0792985299428253</v>
      </c>
    </row>
    <row r="96" spans="1:23" ht="12.75">
      <c r="A96" s="1087"/>
      <c r="B96" s="1088"/>
      <c r="C96" s="1087"/>
      <c r="D96" s="1087"/>
      <c r="E96" s="1087"/>
      <c r="F96" s="1087"/>
      <c r="G96" s="1087"/>
      <c r="H96" s="1087"/>
      <c r="I96" s="1089"/>
      <c r="J96" s="1087"/>
      <c r="L96" s="998" t="s">
        <v>88</v>
      </c>
      <c r="M96" s="1026">
        <v>48706</v>
      </c>
      <c r="N96" s="1030">
        <v>64213</v>
      </c>
      <c r="O96" s="1090">
        <f>+M96+N96</f>
        <v>112919</v>
      </c>
      <c r="P96" s="1032">
        <v>3513</v>
      </c>
      <c r="Q96" s="1091">
        <f t="shared" ref="Q96" si="180">O96+P96</f>
        <v>116432</v>
      </c>
      <c r="R96" s="1026">
        <v>54057</v>
      </c>
      <c r="S96" s="1030">
        <v>71042</v>
      </c>
      <c r="T96" s="1090">
        <f>+R96+S96</f>
        <v>125099</v>
      </c>
      <c r="U96" s="1032">
        <v>3546</v>
      </c>
      <c r="V96" s="1091">
        <f>T96+U96</f>
        <v>128645</v>
      </c>
      <c r="W96" s="1029">
        <f t="shared" ref="W96" si="181">IF(Q96=0,0,((V96/Q96)-1)*100)</f>
        <v>10.489384361687515</v>
      </c>
    </row>
    <row r="97" spans="1:23" ht="13.5" thickBot="1">
      <c r="A97" s="1087"/>
      <c r="B97" s="1088"/>
      <c r="C97" s="1087"/>
      <c r="D97" s="1087"/>
      <c r="E97" s="1087"/>
      <c r="F97" s="1087"/>
      <c r="G97" s="1087"/>
      <c r="H97" s="1087"/>
      <c r="I97" s="1089"/>
      <c r="J97" s="1087"/>
      <c r="L97" s="998" t="s">
        <v>22</v>
      </c>
      <c r="M97" s="1026">
        <v>49178</v>
      </c>
      <c r="N97" s="1030">
        <v>61562</v>
      </c>
      <c r="O97" s="1092">
        <f>+M97+N97</f>
        <v>110740</v>
      </c>
      <c r="P97" s="1037">
        <v>3382</v>
      </c>
      <c r="Q97" s="1091">
        <f>O97+P97</f>
        <v>114122</v>
      </c>
      <c r="R97" s="1026">
        <v>52101</v>
      </c>
      <c r="S97" s="1030">
        <v>68557</v>
      </c>
      <c r="T97" s="1092">
        <f>+R97+S97</f>
        <v>120658</v>
      </c>
      <c r="U97" s="1037">
        <v>3311</v>
      </c>
      <c r="V97" s="1091">
        <f>T97+U97</f>
        <v>123969</v>
      </c>
      <c r="W97" s="1029">
        <f>IF(Q97=0,0,((V97/Q97)-1)*100)</f>
        <v>8.6284853051997068</v>
      </c>
    </row>
    <row r="98" spans="1:23" ht="14.25" thickTop="1" thickBot="1">
      <c r="A98" s="1087"/>
      <c r="B98" s="1088"/>
      <c r="C98" s="1087"/>
      <c r="D98" s="1087"/>
      <c r="E98" s="1087"/>
      <c r="F98" s="1087"/>
      <c r="G98" s="1087"/>
      <c r="H98" s="1087"/>
      <c r="I98" s="1089"/>
      <c r="J98" s="1087"/>
      <c r="L98" s="1099" t="s">
        <v>60</v>
      </c>
      <c r="M98" s="1100">
        <f>+M95+M96+M97</f>
        <v>146114</v>
      </c>
      <c r="N98" s="1100">
        <f t="shared" ref="N98:V98" si="182">+N95+N96+N97</f>
        <v>187473</v>
      </c>
      <c r="O98" s="1101">
        <f t="shared" si="182"/>
        <v>333587</v>
      </c>
      <c r="P98" s="1101">
        <f t="shared" si="182"/>
        <v>10500</v>
      </c>
      <c r="Q98" s="1101">
        <f t="shared" si="182"/>
        <v>344087</v>
      </c>
      <c r="R98" s="1100">
        <f t="shared" si="182"/>
        <v>161999</v>
      </c>
      <c r="S98" s="1100">
        <f t="shared" si="182"/>
        <v>204176</v>
      </c>
      <c r="T98" s="1101">
        <f t="shared" si="182"/>
        <v>366175</v>
      </c>
      <c r="U98" s="1101">
        <f t="shared" si="182"/>
        <v>10280</v>
      </c>
      <c r="V98" s="1101">
        <f t="shared" si="182"/>
        <v>376455</v>
      </c>
      <c r="W98" s="1102">
        <f>IF(Q98=0,0,((V98/Q98)-1)*100)</f>
        <v>9.4069232490620038</v>
      </c>
    </row>
    <row r="99" spans="1:23" ht="13.5" thickTop="1">
      <c r="A99" s="1087"/>
      <c r="B99" s="1088"/>
      <c r="C99" s="1087"/>
      <c r="D99" s="1087"/>
      <c r="E99" s="1087"/>
      <c r="F99" s="1087"/>
      <c r="G99" s="1087"/>
      <c r="H99" s="1087"/>
      <c r="I99" s="1089"/>
      <c r="J99" s="1087"/>
      <c r="L99" s="998" t="s">
        <v>24</v>
      </c>
      <c r="M99" s="1026">
        <v>53591</v>
      </c>
      <c r="N99" s="1030">
        <v>60925</v>
      </c>
      <c r="O99" s="1092">
        <f>+M99+N99</f>
        <v>114516</v>
      </c>
      <c r="P99" s="1067">
        <v>3734</v>
      </c>
      <c r="Q99" s="1091">
        <f>O99+P99</f>
        <v>118250</v>
      </c>
      <c r="R99" s="1026">
        <v>54392</v>
      </c>
      <c r="S99" s="1030">
        <v>65619</v>
      </c>
      <c r="T99" s="1092">
        <f>+R99+S99</f>
        <v>120011</v>
      </c>
      <c r="U99" s="1067">
        <v>3515</v>
      </c>
      <c r="V99" s="1091">
        <f>T99+U99</f>
        <v>123526</v>
      </c>
      <c r="W99" s="1029">
        <f>IF(Q99=0,0,((V99/Q99)-1)*100)</f>
        <v>4.4617336152219966</v>
      </c>
    </row>
    <row r="100" spans="1:23" ht="12.75">
      <c r="A100" s="1087"/>
      <c r="B100" s="1088"/>
      <c r="C100" s="1087"/>
      <c r="D100" s="1087"/>
      <c r="E100" s="1087"/>
      <c r="F100" s="1087"/>
      <c r="G100" s="1087"/>
      <c r="H100" s="1087"/>
      <c r="I100" s="1089"/>
      <c r="J100" s="1087"/>
      <c r="L100" s="998" t="s">
        <v>25</v>
      </c>
      <c r="M100" s="1026">
        <v>54533</v>
      </c>
      <c r="N100" s="1030">
        <v>64953</v>
      </c>
      <c r="O100" s="1092">
        <f>+M100+N100</f>
        <v>119486</v>
      </c>
      <c r="P100" s="1032">
        <v>3937</v>
      </c>
      <c r="Q100" s="1091">
        <f t="shared" ref="Q100" si="183">O100+P100</f>
        <v>123423</v>
      </c>
      <c r="R100" s="1026">
        <v>54092</v>
      </c>
      <c r="S100" s="1030">
        <v>66047</v>
      </c>
      <c r="T100" s="1092">
        <f>+R100+S100</f>
        <v>120139</v>
      </c>
      <c r="U100" s="1032">
        <v>3554</v>
      </c>
      <c r="V100" s="1091">
        <f t="shared" ref="V100" si="184">T100+U100</f>
        <v>123693</v>
      </c>
      <c r="W100" s="1029">
        <f t="shared" ref="W100" si="185">IF(Q100=0,0,((V100/Q100)-1)*100)</f>
        <v>0.21875987457766755</v>
      </c>
    </row>
    <row r="101" spans="1:23" ht="13.5" thickBot="1">
      <c r="A101" s="1103"/>
      <c r="B101" s="1088"/>
      <c r="C101" s="1087"/>
      <c r="D101" s="1087"/>
      <c r="E101" s="1087"/>
      <c r="F101" s="1087"/>
      <c r="G101" s="1087"/>
      <c r="H101" s="1087"/>
      <c r="I101" s="1089"/>
      <c r="J101" s="1103"/>
      <c r="L101" s="998" t="s">
        <v>26</v>
      </c>
      <c r="M101" s="1026">
        <v>56548</v>
      </c>
      <c r="N101" s="1030">
        <v>66038</v>
      </c>
      <c r="O101" s="1092">
        <f>+M101+N101</f>
        <v>122586</v>
      </c>
      <c r="P101" s="1032">
        <v>3706</v>
      </c>
      <c r="Q101" s="1091">
        <f>O101+P101</f>
        <v>126292</v>
      </c>
      <c r="R101" s="1026">
        <v>56446</v>
      </c>
      <c r="S101" s="1030">
        <v>67831</v>
      </c>
      <c r="T101" s="1092">
        <f>+R101+S101</f>
        <v>124277</v>
      </c>
      <c r="U101" s="1032">
        <v>3642</v>
      </c>
      <c r="V101" s="1091">
        <f>T101+U101</f>
        <v>127919</v>
      </c>
      <c r="W101" s="1029">
        <f>IF(Q101=0,0,((V101/Q101)-1)*100)</f>
        <v>1.2882842935419525</v>
      </c>
    </row>
    <row r="102" spans="1:23" s="1093" customFormat="1" ht="12.75" customHeight="1" thickTop="1" thickBot="1">
      <c r="A102" s="1087"/>
      <c r="B102" s="1088"/>
      <c r="C102" s="1087"/>
      <c r="D102" s="1087"/>
      <c r="E102" s="1087"/>
      <c r="F102" s="1087"/>
      <c r="G102" s="1087"/>
      <c r="H102" s="1087"/>
      <c r="I102" s="1089"/>
      <c r="J102" s="1087"/>
      <c r="K102" s="991"/>
      <c r="L102" s="1094" t="s">
        <v>27</v>
      </c>
      <c r="M102" s="1095">
        <f>+M99+M100+M101</f>
        <v>164672</v>
      </c>
      <c r="N102" s="1096">
        <f t="shared" ref="N102" si="186">+N99+N100+N101</f>
        <v>191916</v>
      </c>
      <c r="O102" s="1095">
        <f t="shared" ref="O102" si="187">+O99+O100+O101</f>
        <v>356588</v>
      </c>
      <c r="P102" s="1095">
        <f t="shared" ref="P102" si="188">+P99+P100+P101</f>
        <v>11377</v>
      </c>
      <c r="Q102" s="1095">
        <f t="shared" ref="Q102" si="189">+Q99+Q100+Q101</f>
        <v>367965</v>
      </c>
      <c r="R102" s="1095">
        <f t="shared" ref="R102" si="190">+R99+R100+R101</f>
        <v>164930</v>
      </c>
      <c r="S102" s="1096">
        <f t="shared" ref="S102" si="191">+S99+S100+S101</f>
        <v>199497</v>
      </c>
      <c r="T102" s="1095">
        <f t="shared" ref="T102" si="192">+T99+T100+T101</f>
        <v>364427</v>
      </c>
      <c r="U102" s="1095">
        <f t="shared" ref="U102" si="193">+U99+U100+U101</f>
        <v>10711</v>
      </c>
      <c r="V102" s="1095">
        <f>+V99+V100+V101</f>
        <v>375138</v>
      </c>
      <c r="W102" s="1098">
        <f>IF(Q102=0,0,((V102/Q102)-1)*100)</f>
        <v>1.9493701846643008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463590</v>
      </c>
      <c r="N103" s="1204">
        <f t="shared" ref="N103" si="194">+N94+N98+N102</f>
        <v>558652</v>
      </c>
      <c r="O103" s="1203">
        <f t="shared" ref="O103" si="195">+O94+O98+O102</f>
        <v>1022242</v>
      </c>
      <c r="P103" s="1203">
        <f t="shared" ref="P103" si="196">+P94+P98+P102</f>
        <v>33075</v>
      </c>
      <c r="Q103" s="1203">
        <f t="shared" ref="Q103" si="197">+Q94+Q98+Q102</f>
        <v>1055317</v>
      </c>
      <c r="R103" s="1203">
        <f t="shared" ref="R103" si="198">+R94+R98+R102</f>
        <v>493079</v>
      </c>
      <c r="S103" s="1204">
        <f t="shared" ref="S103" si="199">+S94+S98+S102</f>
        <v>593374</v>
      </c>
      <c r="T103" s="1203">
        <f t="shared" ref="T103" si="200">+T94+T98+T102</f>
        <v>1086453</v>
      </c>
      <c r="U103" s="1203">
        <f t="shared" ref="U103" si="201">+U94+U98+U102</f>
        <v>31675</v>
      </c>
      <c r="V103" s="1205">
        <f>+V94+V98+V102</f>
        <v>1118128</v>
      </c>
      <c r="W103" s="1206">
        <f>IF(Q103=0,0,((V103/Q103)-1)*100)</f>
        <v>5.9518609100393638</v>
      </c>
    </row>
    <row r="104" spans="1:23" s="1093" customFormat="1" ht="12.75" customHeight="1" thickTop="1" thickBot="1">
      <c r="A104" s="1087"/>
      <c r="B104" s="1088"/>
      <c r="C104" s="1087"/>
      <c r="D104" s="1087"/>
      <c r="E104" s="1087"/>
      <c r="F104" s="1087"/>
      <c r="G104" s="1087"/>
      <c r="H104" s="1087"/>
      <c r="I104" s="1089"/>
      <c r="J104" s="1087"/>
      <c r="K104" s="991"/>
      <c r="L104" s="1094" t="s">
        <v>89</v>
      </c>
      <c r="M104" s="1095">
        <f>+M90+M94+M98+M102</f>
        <v>622522</v>
      </c>
      <c r="N104" s="1096">
        <f t="shared" ref="N104:U104" si="202">+N90+N94+N98+N102</f>
        <v>750262</v>
      </c>
      <c r="O104" s="1095">
        <f t="shared" si="202"/>
        <v>1372784</v>
      </c>
      <c r="P104" s="1095">
        <f t="shared" si="202"/>
        <v>45749</v>
      </c>
      <c r="Q104" s="1097">
        <f t="shared" si="202"/>
        <v>1418533</v>
      </c>
      <c r="R104" s="1095">
        <f t="shared" si="202"/>
        <v>663029</v>
      </c>
      <c r="S104" s="1096">
        <f t="shared" si="202"/>
        <v>794125</v>
      </c>
      <c r="T104" s="1095">
        <f t="shared" si="202"/>
        <v>1457154</v>
      </c>
      <c r="U104" s="1095">
        <f t="shared" si="202"/>
        <v>43218</v>
      </c>
      <c r="V104" s="1097">
        <f>+V90+V94+V98+V102</f>
        <v>1500372</v>
      </c>
      <c r="W104" s="1098">
        <f>IF(Q104=0,0,((V104/Q104)-1)*100)</f>
        <v>5.7692700839529376</v>
      </c>
    </row>
    <row r="105" spans="1:23" ht="15.75" customHeight="1" thickTop="1" thickBot="1">
      <c r="A105" s="1087"/>
      <c r="B105" s="1088"/>
      <c r="C105" s="1087"/>
      <c r="D105" s="1087"/>
      <c r="E105" s="1087"/>
      <c r="F105" s="1087"/>
      <c r="G105" s="1087"/>
      <c r="H105" s="1087"/>
      <c r="I105" s="1089"/>
      <c r="J105" s="1087"/>
      <c r="L105" s="1072" t="s">
        <v>59</v>
      </c>
      <c r="M105" s="991"/>
      <c r="N105" s="991"/>
      <c r="O105" s="991"/>
      <c r="P105" s="991"/>
      <c r="Q105" s="991"/>
      <c r="R105" s="991"/>
      <c r="S105" s="991"/>
      <c r="T105" s="991"/>
      <c r="U105" s="991"/>
      <c r="V105" s="991"/>
      <c r="W105" s="995"/>
    </row>
    <row r="106" spans="1:23" ht="13.5" thickTop="1">
      <c r="B106" s="1088"/>
      <c r="C106" s="1087"/>
      <c r="D106" s="1087"/>
      <c r="E106" s="1087"/>
      <c r="F106" s="1087"/>
      <c r="G106" s="1087"/>
      <c r="H106" s="1087"/>
      <c r="I106" s="1089"/>
      <c r="L106" s="1385" t="s">
        <v>44</v>
      </c>
      <c r="M106" s="1386"/>
      <c r="N106" s="1386"/>
      <c r="O106" s="1386"/>
      <c r="P106" s="1386"/>
      <c r="Q106" s="1386"/>
      <c r="R106" s="1386"/>
      <c r="S106" s="1386"/>
      <c r="T106" s="1386"/>
      <c r="U106" s="1386"/>
      <c r="V106" s="1386"/>
      <c r="W106" s="1387"/>
    </row>
    <row r="107" spans="1:23" ht="13.5" thickBot="1">
      <c r="B107" s="1088"/>
      <c r="C107" s="1087"/>
      <c r="D107" s="1087"/>
      <c r="E107" s="1087"/>
      <c r="F107" s="1087"/>
      <c r="G107" s="1087"/>
      <c r="H107" s="1087"/>
      <c r="I107" s="1089"/>
      <c r="L107" s="1388" t="s">
        <v>45</v>
      </c>
      <c r="M107" s="1389"/>
      <c r="N107" s="1389"/>
      <c r="O107" s="1389"/>
      <c r="P107" s="1389"/>
      <c r="Q107" s="1389"/>
      <c r="R107" s="1389"/>
      <c r="S107" s="1389"/>
      <c r="T107" s="1389"/>
      <c r="U107" s="1389"/>
      <c r="V107" s="1389"/>
      <c r="W107" s="1390"/>
    </row>
    <row r="108" spans="1:23" ht="14.25" thickTop="1" thickBot="1">
      <c r="B108" s="1088"/>
      <c r="C108" s="1087"/>
      <c r="D108" s="1087"/>
      <c r="E108" s="1087"/>
      <c r="F108" s="1087"/>
      <c r="G108" s="1087"/>
      <c r="H108" s="1087"/>
      <c r="I108" s="1089"/>
      <c r="L108" s="994"/>
      <c r="M108" s="991"/>
      <c r="N108" s="991"/>
      <c r="O108" s="991"/>
      <c r="P108" s="991"/>
      <c r="Q108" s="991"/>
      <c r="R108" s="991"/>
      <c r="S108" s="991"/>
      <c r="T108" s="991"/>
      <c r="U108" s="991"/>
      <c r="V108" s="991"/>
      <c r="W108" s="1080" t="s">
        <v>40</v>
      </c>
    </row>
    <row r="109" spans="1:23" ht="14.25" thickTop="1" thickBot="1">
      <c r="B109" s="994"/>
      <c r="C109" s="991"/>
      <c r="D109" s="991"/>
      <c r="E109" s="991"/>
      <c r="F109" s="991"/>
      <c r="G109" s="991"/>
      <c r="H109" s="991"/>
      <c r="I109" s="995"/>
      <c r="L109" s="996"/>
      <c r="M109" s="1397" t="s">
        <v>90</v>
      </c>
      <c r="N109" s="1398"/>
      <c r="O109" s="1398"/>
      <c r="P109" s="1398"/>
      <c r="Q109" s="1399"/>
      <c r="R109" s="1397" t="s">
        <v>91</v>
      </c>
      <c r="S109" s="1398"/>
      <c r="T109" s="1398"/>
      <c r="U109" s="1398"/>
      <c r="V109" s="1399"/>
      <c r="W109" s="997" t="s">
        <v>4</v>
      </c>
    </row>
    <row r="110" spans="1:23" ht="13.5" thickTop="1">
      <c r="B110" s="1088"/>
      <c r="C110" s="1087"/>
      <c r="D110" s="1087"/>
      <c r="E110" s="1087"/>
      <c r="F110" s="1087"/>
      <c r="G110" s="1087"/>
      <c r="H110" s="1087"/>
      <c r="I110" s="1089"/>
      <c r="L110" s="998" t="s">
        <v>5</v>
      </c>
      <c r="M110" s="999"/>
      <c r="N110" s="1003"/>
      <c r="O110" s="1081"/>
      <c r="P110" s="1005"/>
      <c r="Q110" s="1082"/>
      <c r="R110" s="999"/>
      <c r="S110" s="1003"/>
      <c r="T110" s="1081"/>
      <c r="U110" s="1005"/>
      <c r="V110" s="1082"/>
      <c r="W110" s="1002" t="s">
        <v>6</v>
      </c>
    </row>
    <row r="111" spans="1:23" ht="13.5" thickBot="1">
      <c r="B111" s="1088"/>
      <c r="C111" s="1087"/>
      <c r="D111" s="1087"/>
      <c r="E111" s="1087"/>
      <c r="F111" s="1087"/>
      <c r="G111" s="1087"/>
      <c r="H111" s="1087"/>
      <c r="I111" s="1089"/>
      <c r="L111" s="1006"/>
      <c r="M111" s="1011" t="s">
        <v>41</v>
      </c>
      <c r="N111" s="1012" t="s">
        <v>42</v>
      </c>
      <c r="O111" s="1083" t="s">
        <v>43</v>
      </c>
      <c r="P111" s="1014" t="s">
        <v>13</v>
      </c>
      <c r="Q111" s="1154" t="s">
        <v>9</v>
      </c>
      <c r="R111" s="1011" t="s">
        <v>41</v>
      </c>
      <c r="S111" s="1012" t="s">
        <v>42</v>
      </c>
      <c r="T111" s="1083" t="s">
        <v>43</v>
      </c>
      <c r="U111" s="1014" t="s">
        <v>13</v>
      </c>
      <c r="V111" s="1084" t="s">
        <v>9</v>
      </c>
      <c r="W111" s="1010"/>
    </row>
    <row r="112" spans="1:23" ht="4.5" customHeight="1" thickTop="1">
      <c r="B112" s="1088"/>
      <c r="C112" s="1087"/>
      <c r="D112" s="1087"/>
      <c r="E112" s="1087"/>
      <c r="F112" s="1087"/>
      <c r="G112" s="1087"/>
      <c r="H112" s="1087"/>
      <c r="I112" s="1089"/>
      <c r="L112" s="998"/>
      <c r="M112" s="1019"/>
      <c r="N112" s="1020"/>
      <c r="O112" s="1085"/>
      <c r="P112" s="1022"/>
      <c r="Q112" s="1086"/>
      <c r="R112" s="1019"/>
      <c r="S112" s="1020"/>
      <c r="T112" s="1085"/>
      <c r="U112" s="1022"/>
      <c r="V112" s="1086"/>
      <c r="W112" s="1024"/>
    </row>
    <row r="113" spans="1:23" ht="12.75">
      <c r="B113" s="1088"/>
      <c r="C113" s="1087"/>
      <c r="D113" s="1087"/>
      <c r="E113" s="1087"/>
      <c r="F113" s="1087"/>
      <c r="G113" s="1087"/>
      <c r="H113" s="1087"/>
      <c r="I113" s="1089"/>
      <c r="L113" s="998" t="s">
        <v>14</v>
      </c>
      <c r="M113" s="1026">
        <v>1952</v>
      </c>
      <c r="N113" s="1030">
        <v>1690</v>
      </c>
      <c r="O113" s="1092">
        <f>+M113+N113</f>
        <v>3642</v>
      </c>
      <c r="P113" s="1032">
        <v>2</v>
      </c>
      <c r="Q113" s="1091">
        <f>O113+P113</f>
        <v>3644</v>
      </c>
      <c r="R113" s="211">
        <v>2170</v>
      </c>
      <c r="S113" s="212">
        <v>1528</v>
      </c>
      <c r="T113" s="989">
        <f>+R113+S113</f>
        <v>3698</v>
      </c>
      <c r="U113" s="89">
        <v>0</v>
      </c>
      <c r="V113" s="1091">
        <f>T113+U113</f>
        <v>3698</v>
      </c>
      <c r="W113" s="1029">
        <f t="shared" ref="W113:W117" si="203">IF(Q113=0,0,((V113/Q113)-1)*100)</f>
        <v>1.4818880351262331</v>
      </c>
    </row>
    <row r="114" spans="1:23" ht="12.75">
      <c r="B114" s="1088"/>
      <c r="C114" s="1087"/>
      <c r="D114" s="1087"/>
      <c r="E114" s="1087"/>
      <c r="F114" s="1087"/>
      <c r="G114" s="1087"/>
      <c r="H114" s="1087"/>
      <c r="I114" s="1089"/>
      <c r="L114" s="998" t="s">
        <v>15</v>
      </c>
      <c r="M114" s="1026">
        <v>2090</v>
      </c>
      <c r="N114" s="1030">
        <v>1629</v>
      </c>
      <c r="O114" s="1092">
        <f>+M114+N114</f>
        <v>3719</v>
      </c>
      <c r="P114" s="1032">
        <v>0</v>
      </c>
      <c r="Q114" s="1091">
        <f>O114+P114</f>
        <v>3719</v>
      </c>
      <c r="R114" s="211">
        <v>2008</v>
      </c>
      <c r="S114" s="212">
        <v>1487</v>
      </c>
      <c r="T114" s="989">
        <f>+R114+S114</f>
        <v>3495</v>
      </c>
      <c r="U114" s="89">
        <v>1</v>
      </c>
      <c r="V114" s="1091">
        <f>T114+U114</f>
        <v>3496</v>
      </c>
      <c r="W114" s="1029">
        <f t="shared" si="203"/>
        <v>-5.9962355471901096</v>
      </c>
    </row>
    <row r="115" spans="1:23" ht="13.5" thickBot="1">
      <c r="B115" s="1088"/>
      <c r="C115" s="1087"/>
      <c r="D115" s="1087"/>
      <c r="E115" s="1087"/>
      <c r="F115" s="1087"/>
      <c r="G115" s="1087"/>
      <c r="H115" s="1087"/>
      <c r="I115" s="1089"/>
      <c r="L115" s="1006" t="s">
        <v>16</v>
      </c>
      <c r="M115" s="1026">
        <v>2383</v>
      </c>
      <c r="N115" s="1030">
        <v>1883</v>
      </c>
      <c r="O115" s="1092">
        <f>+M115+N115</f>
        <v>4266</v>
      </c>
      <c r="P115" s="1032">
        <v>5</v>
      </c>
      <c r="Q115" s="1091">
        <f>O115+P115</f>
        <v>4271</v>
      </c>
      <c r="R115" s="211">
        <v>1875</v>
      </c>
      <c r="S115" s="212">
        <v>1585</v>
      </c>
      <c r="T115" s="989">
        <f>+R115+S115</f>
        <v>3460</v>
      </c>
      <c r="U115" s="89">
        <v>1</v>
      </c>
      <c r="V115" s="1091">
        <f>T115+U115</f>
        <v>3461</v>
      </c>
      <c r="W115" s="1029">
        <f t="shared" si="203"/>
        <v>-18.965113556544132</v>
      </c>
    </row>
    <row r="116" spans="1:23" ht="14.25" thickTop="1" thickBot="1">
      <c r="B116" s="1088"/>
      <c r="C116" s="1087"/>
      <c r="D116" s="1087"/>
      <c r="E116" s="1087"/>
      <c r="F116" s="1087"/>
      <c r="G116" s="1087"/>
      <c r="H116" s="1087"/>
      <c r="I116" s="1089"/>
      <c r="L116" s="1094" t="s">
        <v>17</v>
      </c>
      <c r="M116" s="1095">
        <f>+M113+M114+M115</f>
        <v>6425</v>
      </c>
      <c r="N116" s="1096">
        <f>+N113+N114+N115</f>
        <v>5202</v>
      </c>
      <c r="O116" s="1095">
        <f t="shared" ref="O116:Q116" si="204">+O113+O114+O115</f>
        <v>11627</v>
      </c>
      <c r="P116" s="1095">
        <f t="shared" si="204"/>
        <v>7</v>
      </c>
      <c r="Q116" s="1097">
        <f t="shared" si="204"/>
        <v>11634</v>
      </c>
      <c r="R116" s="1095">
        <f>+R113+R114+R115</f>
        <v>6053</v>
      </c>
      <c r="S116" s="1096">
        <f>+S113+S114+S115</f>
        <v>4600</v>
      </c>
      <c r="T116" s="1095">
        <f t="shared" ref="T116:V116" si="205">+T113+T114+T115</f>
        <v>10653</v>
      </c>
      <c r="U116" s="1095">
        <f t="shared" si="205"/>
        <v>2</v>
      </c>
      <c r="V116" s="1097">
        <f t="shared" si="205"/>
        <v>10655</v>
      </c>
      <c r="W116" s="1098">
        <f t="shared" si="203"/>
        <v>-8.4149905449544491</v>
      </c>
    </row>
    <row r="117" spans="1:23" ht="13.5" thickTop="1">
      <c r="B117" s="1088"/>
      <c r="C117" s="1087"/>
      <c r="D117" s="1087"/>
      <c r="E117" s="1087"/>
      <c r="F117" s="1087"/>
      <c r="G117" s="1087"/>
      <c r="H117" s="1087"/>
      <c r="I117" s="1089"/>
      <c r="L117" s="998" t="s">
        <v>18</v>
      </c>
      <c r="M117" s="1026">
        <v>2301</v>
      </c>
      <c r="N117" s="1030">
        <v>1945</v>
      </c>
      <c r="O117" s="1090">
        <f>M117+N117</f>
        <v>4246</v>
      </c>
      <c r="P117" s="1032">
        <v>4</v>
      </c>
      <c r="Q117" s="1091">
        <f>O117+P117</f>
        <v>4250</v>
      </c>
      <c r="R117" s="1026">
        <v>1804</v>
      </c>
      <c r="S117" s="1030">
        <v>1416</v>
      </c>
      <c r="T117" s="1090">
        <f>R117+S117</f>
        <v>3220</v>
      </c>
      <c r="U117" s="1032">
        <v>2</v>
      </c>
      <c r="V117" s="1091">
        <f>T117+U117</f>
        <v>3222</v>
      </c>
      <c r="W117" s="1029">
        <f t="shared" si="203"/>
        <v>-24.188235294117643</v>
      </c>
    </row>
    <row r="118" spans="1:23" ht="12.75">
      <c r="B118" s="1088"/>
      <c r="C118" s="1087"/>
      <c r="D118" s="1087"/>
      <c r="E118" s="1087"/>
      <c r="F118" s="1087"/>
      <c r="G118" s="1087"/>
      <c r="H118" s="1087"/>
      <c r="I118" s="1089"/>
      <c r="L118" s="998" t="s">
        <v>19</v>
      </c>
      <c r="M118" s="1026">
        <v>1819</v>
      </c>
      <c r="N118" s="1030">
        <v>1736</v>
      </c>
      <c r="O118" s="1090">
        <f>M118+N118</f>
        <v>3555</v>
      </c>
      <c r="P118" s="1032">
        <v>0</v>
      </c>
      <c r="Q118" s="1091">
        <f>O118+P118</f>
        <v>3555</v>
      </c>
      <c r="R118" s="1026">
        <v>1787</v>
      </c>
      <c r="S118" s="1030">
        <v>1499</v>
      </c>
      <c r="T118" s="1090">
        <f>R118+S118</f>
        <v>3286</v>
      </c>
      <c r="U118" s="1032">
        <v>1</v>
      </c>
      <c r="V118" s="1091">
        <f>T118+U118</f>
        <v>3287</v>
      </c>
      <c r="W118" s="1029">
        <f>IF(Q118=0,0,((V118/Q118)-1)*100)</f>
        <v>-7.5386779184247521</v>
      </c>
    </row>
    <row r="119" spans="1:23" ht="13.5" thickBot="1">
      <c r="B119" s="1088"/>
      <c r="C119" s="1087"/>
      <c r="D119" s="1087"/>
      <c r="E119" s="1087"/>
      <c r="F119" s="1087"/>
      <c r="G119" s="1087"/>
      <c r="H119" s="1087"/>
      <c r="I119" s="1089"/>
      <c r="L119" s="998" t="s">
        <v>20</v>
      </c>
      <c r="M119" s="1026">
        <v>2175</v>
      </c>
      <c r="N119" s="1030">
        <v>1860</v>
      </c>
      <c r="O119" s="1090">
        <f>M119+N119</f>
        <v>4035</v>
      </c>
      <c r="P119" s="1032">
        <v>0</v>
      </c>
      <c r="Q119" s="1091">
        <f>O119+P119</f>
        <v>4035</v>
      </c>
      <c r="R119" s="1026">
        <v>2102</v>
      </c>
      <c r="S119" s="1030">
        <v>1617</v>
      </c>
      <c r="T119" s="1090">
        <f>R119+S119</f>
        <v>3719</v>
      </c>
      <c r="U119" s="1032">
        <v>1</v>
      </c>
      <c r="V119" s="1091">
        <f>T119+U119</f>
        <v>3720</v>
      </c>
      <c r="W119" s="1029">
        <f>IF(Q119=0,0,((V119/Q119)-1)*100)</f>
        <v>-7.8066914498141298</v>
      </c>
    </row>
    <row r="120" spans="1:23" s="1093" customFormat="1" ht="12.75" customHeight="1" thickTop="1" thickBot="1">
      <c r="A120" s="1087"/>
      <c r="B120" s="1088"/>
      <c r="C120" s="1087"/>
      <c r="D120" s="1087"/>
      <c r="E120" s="1087"/>
      <c r="F120" s="1087"/>
      <c r="G120" s="1087"/>
      <c r="H120" s="1087"/>
      <c r="I120" s="1089"/>
      <c r="J120" s="1087"/>
      <c r="K120" s="991"/>
      <c r="L120" s="1094" t="s">
        <v>87</v>
      </c>
      <c r="M120" s="1095">
        <f t="shared" ref="M120:V120" si="206">+M117+M118+M119</f>
        <v>6295</v>
      </c>
      <c r="N120" s="1096">
        <f t="shared" si="206"/>
        <v>5541</v>
      </c>
      <c r="O120" s="1095">
        <f t="shared" si="206"/>
        <v>11836</v>
      </c>
      <c r="P120" s="1095">
        <f t="shared" si="206"/>
        <v>4</v>
      </c>
      <c r="Q120" s="1097">
        <f t="shared" si="206"/>
        <v>11840</v>
      </c>
      <c r="R120" s="1095">
        <f t="shared" si="206"/>
        <v>5693</v>
      </c>
      <c r="S120" s="1096">
        <f t="shared" si="206"/>
        <v>4532</v>
      </c>
      <c r="T120" s="1095">
        <f t="shared" si="206"/>
        <v>10225</v>
      </c>
      <c r="U120" s="1095">
        <f t="shared" si="206"/>
        <v>4</v>
      </c>
      <c r="V120" s="1097">
        <f t="shared" si="206"/>
        <v>10229</v>
      </c>
      <c r="W120" s="1098">
        <f t="shared" ref="W120" si="207">IF(Q120=0,0,((V120/Q120)-1)*100)</f>
        <v>-13.606418918918916</v>
      </c>
    </row>
    <row r="121" spans="1:23" ht="13.5" thickTop="1">
      <c r="B121" s="1088"/>
      <c r="C121" s="1087"/>
      <c r="D121" s="1087"/>
      <c r="E121" s="1087"/>
      <c r="F121" s="1087"/>
      <c r="G121" s="1087"/>
      <c r="H121" s="1087"/>
      <c r="I121" s="1089"/>
      <c r="L121" s="998" t="s">
        <v>21</v>
      </c>
      <c r="M121" s="1026">
        <v>1795</v>
      </c>
      <c r="N121" s="1030">
        <v>1569</v>
      </c>
      <c r="O121" s="1090">
        <f>M121+N121</f>
        <v>3364</v>
      </c>
      <c r="P121" s="1032">
        <v>0</v>
      </c>
      <c r="Q121" s="1091">
        <f>O121+P121</f>
        <v>3364</v>
      </c>
      <c r="R121" s="1026">
        <v>1706</v>
      </c>
      <c r="S121" s="1030">
        <v>1524</v>
      </c>
      <c r="T121" s="1090">
        <f>R121+S121</f>
        <v>3230</v>
      </c>
      <c r="U121" s="1032">
        <v>0</v>
      </c>
      <c r="V121" s="1091">
        <f>T121+U121</f>
        <v>3230</v>
      </c>
      <c r="W121" s="1029">
        <f>IF(Q121=0,0,((V121/Q121)-1)*100)</f>
        <v>-3.9833531510107045</v>
      </c>
    </row>
    <row r="122" spans="1:23" ht="12.75">
      <c r="B122" s="1088"/>
      <c r="C122" s="1087"/>
      <c r="D122" s="1087"/>
      <c r="E122" s="1087"/>
      <c r="F122" s="1087"/>
      <c r="G122" s="1087"/>
      <c r="H122" s="1087"/>
      <c r="I122" s="1089"/>
      <c r="L122" s="998" t="s">
        <v>88</v>
      </c>
      <c r="M122" s="1026">
        <v>2128</v>
      </c>
      <c r="N122" s="1030">
        <v>1603</v>
      </c>
      <c r="O122" s="1090">
        <f>+M122+N122</f>
        <v>3731</v>
      </c>
      <c r="P122" s="1032">
        <v>0</v>
      </c>
      <c r="Q122" s="1091">
        <f>+O122+P122</f>
        <v>3731</v>
      </c>
      <c r="R122" s="1026">
        <v>1985</v>
      </c>
      <c r="S122" s="1030">
        <v>1613</v>
      </c>
      <c r="T122" s="1090">
        <f>+R122+S122</f>
        <v>3598</v>
      </c>
      <c r="U122" s="1032">
        <v>0</v>
      </c>
      <c r="V122" s="1091">
        <f>+T122+U122</f>
        <v>3598</v>
      </c>
      <c r="W122" s="1029">
        <f>IF(Q122=0,0,((V122/Q122)-1)*100)</f>
        <v>-3.564727954971858</v>
      </c>
    </row>
    <row r="123" spans="1:23" ht="13.5" thickBot="1">
      <c r="B123" s="1088"/>
      <c r="C123" s="1087"/>
      <c r="D123" s="1087"/>
      <c r="E123" s="1087"/>
      <c r="F123" s="1087"/>
      <c r="G123" s="1087"/>
      <c r="H123" s="1087"/>
      <c r="I123" s="1089"/>
      <c r="L123" s="998" t="s">
        <v>22</v>
      </c>
      <c r="M123" s="1026">
        <v>2125</v>
      </c>
      <c r="N123" s="1030">
        <v>1652</v>
      </c>
      <c r="O123" s="1092">
        <f>+M123+N123</f>
        <v>3777</v>
      </c>
      <c r="P123" s="1037">
        <v>0</v>
      </c>
      <c r="Q123" s="1091">
        <f>+O123+P123</f>
        <v>3777</v>
      </c>
      <c r="R123" s="1026">
        <v>1798</v>
      </c>
      <c r="S123" s="1030">
        <v>1627</v>
      </c>
      <c r="T123" s="1092">
        <f>+R123+S123</f>
        <v>3425</v>
      </c>
      <c r="U123" s="1037">
        <v>0</v>
      </c>
      <c r="V123" s="1091">
        <f>+T123+U123</f>
        <v>3425</v>
      </c>
      <c r="W123" s="1029">
        <f>IF(Q123=0,0,((V123/Q123)-1)*100)</f>
        <v>-9.3195657929573734</v>
      </c>
    </row>
    <row r="124" spans="1:23" ht="14.25" thickTop="1" thickBot="1">
      <c r="A124" s="1087"/>
      <c r="B124" s="1088"/>
      <c r="C124" s="1087"/>
      <c r="D124" s="1087"/>
      <c r="E124" s="1087"/>
      <c r="F124" s="1087"/>
      <c r="G124" s="1087"/>
      <c r="H124" s="1087"/>
      <c r="I124" s="1089"/>
      <c r="J124" s="1087"/>
      <c r="L124" s="1099" t="s">
        <v>60</v>
      </c>
      <c r="M124" s="1100">
        <f>+M121+M122+M123</f>
        <v>6048</v>
      </c>
      <c r="N124" s="1100">
        <f t="shared" ref="N124" si="208">+N121+N122+N123</f>
        <v>4824</v>
      </c>
      <c r="O124" s="1101">
        <f t="shared" ref="O124" si="209">+O121+O122+O123</f>
        <v>10872</v>
      </c>
      <c r="P124" s="1101">
        <f t="shared" ref="P124" si="210">+P121+P122+P123</f>
        <v>0</v>
      </c>
      <c r="Q124" s="1101">
        <f t="shared" ref="Q124" si="211">+Q121+Q122+Q123</f>
        <v>10872</v>
      </c>
      <c r="R124" s="1100">
        <f t="shared" ref="R124" si="212">+R121+R122+R123</f>
        <v>5489</v>
      </c>
      <c r="S124" s="1100">
        <f t="shared" ref="S124" si="213">+S121+S122+S123</f>
        <v>4764</v>
      </c>
      <c r="T124" s="1101">
        <f t="shared" ref="T124" si="214">+T121+T122+T123</f>
        <v>10253</v>
      </c>
      <c r="U124" s="1101">
        <f t="shared" ref="U124" si="215">+U121+U122+U123</f>
        <v>0</v>
      </c>
      <c r="V124" s="1101">
        <f t="shared" ref="V124" si="216">+V121+V122+V123</f>
        <v>10253</v>
      </c>
      <c r="W124" s="1102">
        <f>IF(Q124=0,0,((V124/Q124)-1)*100)</f>
        <v>-5.6935246504782882</v>
      </c>
    </row>
    <row r="125" spans="1:23" s="1093" customFormat="1" ht="12.75" customHeight="1" thickTop="1">
      <c r="A125" s="1104"/>
      <c r="B125" s="1105"/>
      <c r="C125" s="1106"/>
      <c r="D125" s="1106"/>
      <c r="E125" s="1106"/>
      <c r="F125" s="1106"/>
      <c r="G125" s="1106"/>
      <c r="H125" s="1106"/>
      <c r="I125" s="1089"/>
      <c r="J125" s="1104"/>
      <c r="K125" s="1104"/>
      <c r="L125" s="998" t="s">
        <v>24</v>
      </c>
      <c r="M125" s="1026">
        <v>2318</v>
      </c>
      <c r="N125" s="1030">
        <v>1618</v>
      </c>
      <c r="O125" s="1092">
        <f>+M125+N125</f>
        <v>3936</v>
      </c>
      <c r="P125" s="1067">
        <v>1</v>
      </c>
      <c r="Q125" s="1091">
        <f>+O125+P125</f>
        <v>3937</v>
      </c>
      <c r="R125" s="1026">
        <v>1920</v>
      </c>
      <c r="S125" s="1030">
        <v>1420</v>
      </c>
      <c r="T125" s="1092">
        <f>+R125+S125</f>
        <v>3340</v>
      </c>
      <c r="U125" s="1067">
        <v>0</v>
      </c>
      <c r="V125" s="1091">
        <f>+T125+U125</f>
        <v>3340</v>
      </c>
      <c r="W125" s="1029">
        <f>IF(Q125=0,0,((V125/Q125)-1)*100)</f>
        <v>-15.163830327660655</v>
      </c>
    </row>
    <row r="126" spans="1:23" s="1093" customFormat="1" ht="12.75" customHeight="1">
      <c r="A126" s="1104"/>
      <c r="B126" s="1107"/>
      <c r="C126" s="1108"/>
      <c r="D126" s="1108"/>
      <c r="E126" s="1108"/>
      <c r="F126" s="1108"/>
      <c r="G126" s="1108"/>
      <c r="H126" s="1108"/>
      <c r="I126" s="1089"/>
      <c r="J126" s="1104"/>
      <c r="K126" s="1104"/>
      <c r="L126" s="998" t="s">
        <v>25</v>
      </c>
      <c r="M126" s="1026">
        <v>2409</v>
      </c>
      <c r="N126" s="1030">
        <v>1832</v>
      </c>
      <c r="O126" s="1092">
        <f>+M126+N126</f>
        <v>4241</v>
      </c>
      <c r="P126" s="1032">
        <v>1</v>
      </c>
      <c r="Q126" s="1091">
        <f>+O126+P126</f>
        <v>4242</v>
      </c>
      <c r="R126" s="1026">
        <v>1909</v>
      </c>
      <c r="S126" s="1030">
        <v>1518</v>
      </c>
      <c r="T126" s="1092">
        <f>+R126+S126</f>
        <v>3427</v>
      </c>
      <c r="U126" s="1032">
        <v>0</v>
      </c>
      <c r="V126" s="1091">
        <f>+T126+U126</f>
        <v>3427</v>
      </c>
      <c r="W126" s="1029">
        <f t="shared" ref="W126" si="217">IF(Q126=0,0,((V126/Q126)-1)*100)</f>
        <v>-19.212635549269208</v>
      </c>
    </row>
    <row r="127" spans="1:23" s="1093" customFormat="1" ht="12.75" customHeight="1" thickBot="1">
      <c r="A127" s="1104"/>
      <c r="B127" s="1107"/>
      <c r="C127" s="1108"/>
      <c r="D127" s="1108"/>
      <c r="E127" s="1108"/>
      <c r="F127" s="1108"/>
      <c r="G127" s="1108"/>
      <c r="H127" s="1108"/>
      <c r="I127" s="1089"/>
      <c r="J127" s="1104"/>
      <c r="K127" s="1104"/>
      <c r="L127" s="998" t="s">
        <v>26</v>
      </c>
      <c r="M127" s="1026">
        <v>2254</v>
      </c>
      <c r="N127" s="1030">
        <v>1480</v>
      </c>
      <c r="O127" s="1092">
        <f>+M127+N127</f>
        <v>3734</v>
      </c>
      <c r="P127" s="1032">
        <v>0</v>
      </c>
      <c r="Q127" s="1091">
        <f>O127+P127</f>
        <v>3734</v>
      </c>
      <c r="R127" s="1026">
        <v>1752</v>
      </c>
      <c r="S127" s="1030">
        <v>1428</v>
      </c>
      <c r="T127" s="1092">
        <f>+R127+S127</f>
        <v>3180</v>
      </c>
      <c r="U127" s="1032">
        <v>0</v>
      </c>
      <c r="V127" s="1091">
        <f>T127+U127</f>
        <v>3180</v>
      </c>
      <c r="W127" s="1029">
        <f>IF(Q127=0,0,((V127/Q127)-1)*100)</f>
        <v>-14.836636314943764</v>
      </c>
    </row>
    <row r="128" spans="1:23" s="1093" customFormat="1" ht="12.75" customHeight="1" thickTop="1" thickBot="1">
      <c r="A128" s="1087"/>
      <c r="B128" s="1088"/>
      <c r="C128" s="1087"/>
      <c r="D128" s="1087"/>
      <c r="E128" s="1087"/>
      <c r="F128" s="1087"/>
      <c r="G128" s="1087"/>
      <c r="H128" s="1087"/>
      <c r="I128" s="1089"/>
      <c r="J128" s="1087"/>
      <c r="K128" s="991"/>
      <c r="L128" s="1094" t="s">
        <v>27</v>
      </c>
      <c r="M128" s="1095">
        <f>+M125+M126+M127</f>
        <v>6981</v>
      </c>
      <c r="N128" s="1096">
        <f t="shared" ref="N128" si="218">+N125+N126+N127</f>
        <v>4930</v>
      </c>
      <c r="O128" s="1095">
        <f t="shared" ref="O128" si="219">+O125+O126+O127</f>
        <v>11911</v>
      </c>
      <c r="P128" s="1095">
        <f t="shared" ref="P128" si="220">+P125+P126+P127</f>
        <v>2</v>
      </c>
      <c r="Q128" s="1095">
        <f t="shared" ref="Q128" si="221">+Q125+Q126+Q127</f>
        <v>11913</v>
      </c>
      <c r="R128" s="1095">
        <f t="shared" ref="R128" si="222">+R125+R126+R127</f>
        <v>5581</v>
      </c>
      <c r="S128" s="1096">
        <f t="shared" ref="S128" si="223">+S125+S126+S127</f>
        <v>4366</v>
      </c>
      <c r="T128" s="1095">
        <f t="shared" ref="T128" si="224">+T125+T126+T127</f>
        <v>9947</v>
      </c>
      <c r="U128" s="1095">
        <f t="shared" ref="U128" si="225">+U125+U126+U127</f>
        <v>0</v>
      </c>
      <c r="V128" s="1095">
        <f>+V125+V126+V127</f>
        <v>9947</v>
      </c>
      <c r="W128" s="1098">
        <f>IF(Q128=0,0,((V128/Q128)-1)*100)</f>
        <v>-16.502979937882991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19324</v>
      </c>
      <c r="N129" s="1204">
        <f t="shared" ref="N129" si="226">+N120+N124+N128</f>
        <v>15295</v>
      </c>
      <c r="O129" s="1203">
        <f t="shared" ref="O129" si="227">+O120+O124+O128</f>
        <v>34619</v>
      </c>
      <c r="P129" s="1203">
        <f t="shared" ref="P129" si="228">+P120+P124+P128</f>
        <v>6</v>
      </c>
      <c r="Q129" s="1203">
        <f t="shared" ref="Q129" si="229">+Q120+Q124+Q128</f>
        <v>34625</v>
      </c>
      <c r="R129" s="1203">
        <f t="shared" ref="R129" si="230">+R120+R124+R128</f>
        <v>16763</v>
      </c>
      <c r="S129" s="1204">
        <f t="shared" ref="S129" si="231">+S120+S124+S128</f>
        <v>13662</v>
      </c>
      <c r="T129" s="1203">
        <f t="shared" ref="T129" si="232">+T120+T124+T128</f>
        <v>30425</v>
      </c>
      <c r="U129" s="1203">
        <f t="shared" ref="U129" si="233">+U120+U124+U128</f>
        <v>4</v>
      </c>
      <c r="V129" s="1205">
        <f>+V120+V124+V128</f>
        <v>30429</v>
      </c>
      <c r="W129" s="1206">
        <f>IF(Q129=0,0,((V129/Q129)-1)*100)</f>
        <v>-12.118411552346576</v>
      </c>
    </row>
    <row r="130" spans="1:23" s="1093" customFormat="1" ht="12.75" customHeight="1" thickTop="1" thickBot="1">
      <c r="A130" s="1087"/>
      <c r="B130" s="1088"/>
      <c r="C130" s="1087"/>
      <c r="D130" s="1087"/>
      <c r="E130" s="1087"/>
      <c r="F130" s="1087"/>
      <c r="G130" s="1087"/>
      <c r="H130" s="1087"/>
      <c r="I130" s="1089"/>
      <c r="J130" s="1087"/>
      <c r="K130" s="991"/>
      <c r="L130" s="1094" t="s">
        <v>89</v>
      </c>
      <c r="M130" s="1095">
        <f>+M116+M120+M124+M128</f>
        <v>25749</v>
      </c>
      <c r="N130" s="1096">
        <f t="shared" ref="N130:U130" si="234">+N116+N120+N124+N128</f>
        <v>20497</v>
      </c>
      <c r="O130" s="1095">
        <f t="shared" si="234"/>
        <v>46246</v>
      </c>
      <c r="P130" s="1095">
        <f t="shared" si="234"/>
        <v>13</v>
      </c>
      <c r="Q130" s="1097">
        <f t="shared" si="234"/>
        <v>46259</v>
      </c>
      <c r="R130" s="1095">
        <f t="shared" si="234"/>
        <v>22816</v>
      </c>
      <c r="S130" s="1096">
        <f t="shared" si="234"/>
        <v>18262</v>
      </c>
      <c r="T130" s="1095">
        <f t="shared" si="234"/>
        <v>41078</v>
      </c>
      <c r="U130" s="1095">
        <f t="shared" si="234"/>
        <v>6</v>
      </c>
      <c r="V130" s="1097">
        <f>+V116+V120+V124+V128</f>
        <v>41084</v>
      </c>
      <c r="W130" s="1098">
        <f>IF(Q130=0,0,((V130/Q130)-1)*100)</f>
        <v>-11.187012257074302</v>
      </c>
    </row>
    <row r="131" spans="1:23" ht="14.25" thickTop="1" thickBot="1">
      <c r="B131" s="1088"/>
      <c r="C131" s="1087"/>
      <c r="D131" s="1087"/>
      <c r="E131" s="1087"/>
      <c r="F131" s="1087"/>
      <c r="G131" s="1087"/>
      <c r="H131" s="1087"/>
      <c r="I131" s="1089"/>
      <c r="L131" s="1072" t="s">
        <v>59</v>
      </c>
      <c r="M131" s="991"/>
      <c r="N131" s="991"/>
      <c r="O131" s="991"/>
      <c r="P131" s="991"/>
      <c r="Q131" s="991"/>
      <c r="R131" s="991"/>
      <c r="S131" s="991"/>
      <c r="T131" s="991"/>
      <c r="U131" s="991"/>
      <c r="V131" s="991"/>
      <c r="W131" s="1109"/>
    </row>
    <row r="132" spans="1:23" ht="13.5" thickTop="1">
      <c r="B132" s="1088"/>
      <c r="C132" s="1087"/>
      <c r="D132" s="1087"/>
      <c r="E132" s="1087"/>
      <c r="F132" s="1087"/>
      <c r="G132" s="1087"/>
      <c r="H132" s="1087"/>
      <c r="I132" s="1089"/>
      <c r="L132" s="1385" t="s">
        <v>46</v>
      </c>
      <c r="M132" s="1386"/>
      <c r="N132" s="1386"/>
      <c r="O132" s="1386"/>
      <c r="P132" s="1386"/>
      <c r="Q132" s="1386"/>
      <c r="R132" s="1386"/>
      <c r="S132" s="1386"/>
      <c r="T132" s="1386"/>
      <c r="U132" s="1386"/>
      <c r="V132" s="1386"/>
      <c r="W132" s="1387"/>
    </row>
    <row r="133" spans="1:23" ht="13.5" thickBot="1">
      <c r="B133" s="1088"/>
      <c r="C133" s="1087"/>
      <c r="D133" s="1087"/>
      <c r="E133" s="1087"/>
      <c r="F133" s="1087"/>
      <c r="G133" s="1087"/>
      <c r="H133" s="1087"/>
      <c r="I133" s="1089"/>
      <c r="L133" s="1388" t="s">
        <v>47</v>
      </c>
      <c r="M133" s="1389"/>
      <c r="N133" s="1389"/>
      <c r="O133" s="1389"/>
      <c r="P133" s="1389"/>
      <c r="Q133" s="1389"/>
      <c r="R133" s="1389"/>
      <c r="S133" s="1389"/>
      <c r="T133" s="1389"/>
      <c r="U133" s="1389"/>
      <c r="V133" s="1389"/>
      <c r="W133" s="1390"/>
    </row>
    <row r="134" spans="1:23" ht="14.25" thickTop="1" thickBot="1">
      <c r="B134" s="1088"/>
      <c r="C134" s="1087"/>
      <c r="D134" s="1087"/>
      <c r="E134" s="1087"/>
      <c r="F134" s="1087"/>
      <c r="G134" s="1087"/>
      <c r="H134" s="1087"/>
      <c r="I134" s="1089"/>
      <c r="L134" s="994"/>
      <c r="M134" s="991"/>
      <c r="N134" s="991"/>
      <c r="O134" s="991"/>
      <c r="P134" s="991"/>
      <c r="Q134" s="991"/>
      <c r="R134" s="991"/>
      <c r="S134" s="991"/>
      <c r="T134" s="991"/>
      <c r="U134" s="991"/>
      <c r="V134" s="991"/>
      <c r="W134" s="1080" t="s">
        <v>40</v>
      </c>
    </row>
    <row r="135" spans="1:23" ht="14.25" thickTop="1" thickBot="1">
      <c r="B135" s="994"/>
      <c r="C135" s="991"/>
      <c r="D135" s="991"/>
      <c r="E135" s="991"/>
      <c r="F135" s="991"/>
      <c r="G135" s="991"/>
      <c r="H135" s="991"/>
      <c r="I135" s="995"/>
      <c r="L135" s="996"/>
      <c r="M135" s="1397" t="s">
        <v>90</v>
      </c>
      <c r="N135" s="1398"/>
      <c r="O135" s="1398"/>
      <c r="P135" s="1398"/>
      <c r="Q135" s="1399"/>
      <c r="R135" s="1397" t="s">
        <v>91</v>
      </c>
      <c r="S135" s="1398"/>
      <c r="T135" s="1398"/>
      <c r="U135" s="1398"/>
      <c r="V135" s="1399"/>
      <c r="W135" s="997" t="s">
        <v>4</v>
      </c>
    </row>
    <row r="136" spans="1:23" ht="13.5" thickTop="1">
      <c r="B136" s="1088"/>
      <c r="C136" s="1087"/>
      <c r="D136" s="1087"/>
      <c r="E136" s="1087"/>
      <c r="F136" s="1087"/>
      <c r="G136" s="1087"/>
      <c r="H136" s="1087"/>
      <c r="I136" s="1089"/>
      <c r="L136" s="998" t="s">
        <v>5</v>
      </c>
      <c r="M136" s="999"/>
      <c r="N136" s="1003"/>
      <c r="O136" s="1081"/>
      <c r="P136" s="1005"/>
      <c r="Q136" s="1082"/>
      <c r="R136" s="999"/>
      <c r="S136" s="1003"/>
      <c r="T136" s="1081"/>
      <c r="U136" s="1005"/>
      <c r="V136" s="1082"/>
      <c r="W136" s="1002" t="s">
        <v>6</v>
      </c>
    </row>
    <row r="137" spans="1:23" ht="13.5" thickBot="1">
      <c r="B137" s="1088"/>
      <c r="C137" s="1087"/>
      <c r="D137" s="1087"/>
      <c r="E137" s="1087"/>
      <c r="F137" s="1087"/>
      <c r="G137" s="1087"/>
      <c r="H137" s="1087"/>
      <c r="I137" s="1089"/>
      <c r="L137" s="1006"/>
      <c r="M137" s="1011" t="s">
        <v>41</v>
      </c>
      <c r="N137" s="1012" t="s">
        <v>42</v>
      </c>
      <c r="O137" s="1083" t="s">
        <v>43</v>
      </c>
      <c r="P137" s="1014" t="s">
        <v>13</v>
      </c>
      <c r="Q137" s="1154" t="s">
        <v>9</v>
      </c>
      <c r="R137" s="1011" t="s">
        <v>41</v>
      </c>
      <c r="S137" s="1012" t="s">
        <v>42</v>
      </c>
      <c r="T137" s="1083" t="s">
        <v>43</v>
      </c>
      <c r="U137" s="1014" t="s">
        <v>13</v>
      </c>
      <c r="V137" s="1084" t="s">
        <v>9</v>
      </c>
      <c r="W137" s="1010"/>
    </row>
    <row r="138" spans="1:23" ht="4.5" customHeight="1" thickTop="1">
      <c r="B138" s="1088"/>
      <c r="C138" s="1087"/>
      <c r="D138" s="1087"/>
      <c r="E138" s="1087"/>
      <c r="F138" s="1087"/>
      <c r="G138" s="1087"/>
      <c r="H138" s="1087"/>
      <c r="I138" s="1089"/>
      <c r="L138" s="998"/>
      <c r="M138" s="1019"/>
      <c r="N138" s="1020"/>
      <c r="O138" s="1085"/>
      <c r="P138" s="1022"/>
      <c r="Q138" s="1086"/>
      <c r="R138" s="1019"/>
      <c r="S138" s="1020"/>
      <c r="T138" s="1085"/>
      <c r="U138" s="1022"/>
      <c r="V138" s="1086"/>
      <c r="W138" s="1024"/>
    </row>
    <row r="139" spans="1:23" ht="12.75">
      <c r="B139" s="1088"/>
      <c r="C139" s="1087"/>
      <c r="D139" s="1087"/>
      <c r="E139" s="1087"/>
      <c r="F139" s="1087"/>
      <c r="G139" s="1087"/>
      <c r="H139" s="1087"/>
      <c r="I139" s="1089"/>
      <c r="L139" s="998" t="s">
        <v>14</v>
      </c>
      <c r="M139" s="1026">
        <f t="shared" ref="M139:N141" si="235">+M87+M113</f>
        <v>54974</v>
      </c>
      <c r="N139" s="1030">
        <f t="shared" si="235"/>
        <v>65862</v>
      </c>
      <c r="O139" s="1090">
        <f>+M139+N139</f>
        <v>120836</v>
      </c>
      <c r="P139" s="1032">
        <f>+P87+P113</f>
        <v>4107</v>
      </c>
      <c r="Q139" s="1091">
        <f>+O139+P139</f>
        <v>124943</v>
      </c>
      <c r="R139" s="1026">
        <f t="shared" ref="R139:S141" si="236">+R87+R113</f>
        <v>56757</v>
      </c>
      <c r="S139" s="1030">
        <f t="shared" si="236"/>
        <v>67443</v>
      </c>
      <c r="T139" s="1090">
        <f>+R139+S139</f>
        <v>124200</v>
      </c>
      <c r="U139" s="1032">
        <f>+U87+U113</f>
        <v>3707</v>
      </c>
      <c r="V139" s="1091">
        <f>+T139+U139</f>
        <v>127907</v>
      </c>
      <c r="W139" s="1029">
        <f t="shared" ref="W139:W143" si="237">IF(Q139=0,0,((V139/Q139)-1)*100)</f>
        <v>2.3722817604827862</v>
      </c>
    </row>
    <row r="140" spans="1:23" ht="12.75">
      <c r="B140" s="1088"/>
      <c r="C140" s="1087"/>
      <c r="D140" s="1087"/>
      <c r="E140" s="1087"/>
      <c r="F140" s="1087"/>
      <c r="G140" s="1087"/>
      <c r="H140" s="1087"/>
      <c r="I140" s="1089"/>
      <c r="L140" s="998" t="s">
        <v>15</v>
      </c>
      <c r="M140" s="1026">
        <f t="shared" si="235"/>
        <v>54954</v>
      </c>
      <c r="N140" s="1030">
        <f t="shared" si="235"/>
        <v>65733</v>
      </c>
      <c r="O140" s="1090">
        <f t="shared" ref="O140:O141" si="238">+M140+N140</f>
        <v>120687</v>
      </c>
      <c r="P140" s="1032">
        <f>+P88+P114</f>
        <v>4435</v>
      </c>
      <c r="Q140" s="1091">
        <f t="shared" ref="Q140:Q141" si="239">+O140+P140</f>
        <v>125122</v>
      </c>
      <c r="R140" s="1026">
        <f t="shared" si="236"/>
        <v>59906</v>
      </c>
      <c r="S140" s="1030">
        <f t="shared" si="236"/>
        <v>69507</v>
      </c>
      <c r="T140" s="1090">
        <f t="shared" ref="T140:T141" si="240">+R140+S140</f>
        <v>129413</v>
      </c>
      <c r="U140" s="1032">
        <f>+U88+U114</f>
        <v>3931</v>
      </c>
      <c r="V140" s="1091">
        <f t="shared" ref="V140:V141" si="241">+T140+U140</f>
        <v>133344</v>
      </c>
      <c r="W140" s="1029">
        <f t="shared" si="237"/>
        <v>6.571186521954564</v>
      </c>
    </row>
    <row r="141" spans="1:23" ht="13.5" thickBot="1">
      <c r="B141" s="1088"/>
      <c r="C141" s="1087"/>
      <c r="D141" s="1087"/>
      <c r="E141" s="1087"/>
      <c r="F141" s="1087"/>
      <c r="G141" s="1087"/>
      <c r="H141" s="1087"/>
      <c r="I141" s="1089"/>
      <c r="L141" s="1006" t="s">
        <v>16</v>
      </c>
      <c r="M141" s="1026">
        <f t="shared" si="235"/>
        <v>55429</v>
      </c>
      <c r="N141" s="1030">
        <f t="shared" si="235"/>
        <v>65217</v>
      </c>
      <c r="O141" s="1090">
        <f t="shared" si="238"/>
        <v>120646</v>
      </c>
      <c r="P141" s="1032">
        <f>+P89+P115</f>
        <v>4139</v>
      </c>
      <c r="Q141" s="1091">
        <f t="shared" si="239"/>
        <v>124785</v>
      </c>
      <c r="R141" s="1026">
        <f t="shared" si="236"/>
        <v>59340</v>
      </c>
      <c r="S141" s="1030">
        <f t="shared" si="236"/>
        <v>68401</v>
      </c>
      <c r="T141" s="1090">
        <f t="shared" si="240"/>
        <v>127741</v>
      </c>
      <c r="U141" s="1032">
        <f>+U89+U115</f>
        <v>3907</v>
      </c>
      <c r="V141" s="1091">
        <f t="shared" si="241"/>
        <v>131648</v>
      </c>
      <c r="W141" s="1029">
        <f t="shared" si="237"/>
        <v>5.4998597587851084</v>
      </c>
    </row>
    <row r="142" spans="1:23" ht="14.25" thickTop="1" thickBot="1">
      <c r="B142" s="1088"/>
      <c r="C142" s="1087"/>
      <c r="D142" s="1087"/>
      <c r="E142" s="1087"/>
      <c r="F142" s="1087"/>
      <c r="G142" s="1087"/>
      <c r="H142" s="1087"/>
      <c r="I142" s="1089"/>
      <c r="L142" s="1094" t="s">
        <v>17</v>
      </c>
      <c r="M142" s="1095">
        <f t="shared" ref="M142:Q142" si="242">+M139+M140+M141</f>
        <v>165357</v>
      </c>
      <c r="N142" s="1096">
        <f t="shared" si="242"/>
        <v>196812</v>
      </c>
      <c r="O142" s="1095">
        <f t="shared" si="242"/>
        <v>362169</v>
      </c>
      <c r="P142" s="1095">
        <f t="shared" si="242"/>
        <v>12681</v>
      </c>
      <c r="Q142" s="1097">
        <f t="shared" si="242"/>
        <v>374850</v>
      </c>
      <c r="R142" s="1095">
        <f t="shared" ref="R142:V142" si="243">+R139+R140+R141</f>
        <v>176003</v>
      </c>
      <c r="S142" s="1096">
        <f t="shared" si="243"/>
        <v>205351</v>
      </c>
      <c r="T142" s="1095">
        <f t="shared" si="243"/>
        <v>381354</v>
      </c>
      <c r="U142" s="1095">
        <f t="shared" si="243"/>
        <v>11545</v>
      </c>
      <c r="V142" s="1097">
        <f t="shared" si="243"/>
        <v>392899</v>
      </c>
      <c r="W142" s="1098">
        <f t="shared" si="237"/>
        <v>4.8149926637321538</v>
      </c>
    </row>
    <row r="143" spans="1:23" ht="13.5" thickTop="1">
      <c r="B143" s="1088"/>
      <c r="C143" s="1087"/>
      <c r="D143" s="1087"/>
      <c r="E143" s="1087"/>
      <c r="F143" s="1087"/>
      <c r="G143" s="1087"/>
      <c r="H143" s="1087"/>
      <c r="I143" s="1089"/>
      <c r="L143" s="998" t="s">
        <v>18</v>
      </c>
      <c r="M143" s="1026">
        <f t="shared" ref="M143:N145" si="244">+M91+M117</f>
        <v>51964</v>
      </c>
      <c r="N143" s="1030">
        <f t="shared" si="244"/>
        <v>57836</v>
      </c>
      <c r="O143" s="1090">
        <f t="shared" ref="O143" si="245">+M143+N143</f>
        <v>109800</v>
      </c>
      <c r="P143" s="1032">
        <f>+P91+P117</f>
        <v>3777</v>
      </c>
      <c r="Q143" s="1091">
        <f t="shared" ref="Q143" si="246">+O143+P143</f>
        <v>113577</v>
      </c>
      <c r="R143" s="1026">
        <f t="shared" ref="R143:S145" si="247">+R91+R117</f>
        <v>55084</v>
      </c>
      <c r="S143" s="1030">
        <f t="shared" si="247"/>
        <v>61714</v>
      </c>
      <c r="T143" s="1090">
        <f t="shared" ref="T143" si="248">+R143+S143</f>
        <v>116798</v>
      </c>
      <c r="U143" s="1032">
        <f>+U91+U117</f>
        <v>3702</v>
      </c>
      <c r="V143" s="1091">
        <f t="shared" ref="V143" si="249">+T143+U143</f>
        <v>120500</v>
      </c>
      <c r="W143" s="1029">
        <f t="shared" si="237"/>
        <v>6.095424249628012</v>
      </c>
    </row>
    <row r="144" spans="1:23" ht="12.75">
      <c r="B144" s="1088"/>
      <c r="C144" s="1087"/>
      <c r="D144" s="1087"/>
      <c r="E144" s="1087"/>
      <c r="F144" s="1087"/>
      <c r="G144" s="1087"/>
      <c r="H144" s="1087"/>
      <c r="I144" s="1089"/>
      <c r="L144" s="998" t="s">
        <v>19</v>
      </c>
      <c r="M144" s="1026">
        <f t="shared" si="244"/>
        <v>47979</v>
      </c>
      <c r="N144" s="1030">
        <f t="shared" si="244"/>
        <v>57986</v>
      </c>
      <c r="O144" s="1090">
        <f>+M144+N144</f>
        <v>105965</v>
      </c>
      <c r="P144" s="1032">
        <f>+P92+P118</f>
        <v>3259</v>
      </c>
      <c r="Q144" s="1091">
        <f>+O144+P144</f>
        <v>109224</v>
      </c>
      <c r="R144" s="1026">
        <f t="shared" si="247"/>
        <v>52918</v>
      </c>
      <c r="S144" s="1030">
        <f t="shared" si="247"/>
        <v>61269</v>
      </c>
      <c r="T144" s="1090">
        <f>+R144+S144</f>
        <v>114187</v>
      </c>
      <c r="U144" s="1032">
        <f>+U92+U118</f>
        <v>3100</v>
      </c>
      <c r="V144" s="1091">
        <f>+T144+U144</f>
        <v>117287</v>
      </c>
      <c r="W144" s="1029">
        <f>IF(Q144=0,0,((V144/Q144)-1)*100)</f>
        <v>7.3820771991503609</v>
      </c>
    </row>
    <row r="145" spans="1:23" ht="13.5" thickBot="1">
      <c r="B145" s="1088"/>
      <c r="C145" s="1087"/>
      <c r="D145" s="1087"/>
      <c r="E145" s="1087"/>
      <c r="F145" s="1087"/>
      <c r="G145" s="1087"/>
      <c r="H145" s="1087"/>
      <c r="I145" s="1089"/>
      <c r="L145" s="998" t="s">
        <v>20</v>
      </c>
      <c r="M145" s="1026">
        <f t="shared" si="244"/>
        <v>59156</v>
      </c>
      <c r="N145" s="1030">
        <f t="shared" si="244"/>
        <v>68982</v>
      </c>
      <c r="O145" s="1090">
        <f>+M145+N145</f>
        <v>128138</v>
      </c>
      <c r="P145" s="1032">
        <f>+P93+P119</f>
        <v>4166</v>
      </c>
      <c r="Q145" s="1091">
        <f>+O145+P145</f>
        <v>132304</v>
      </c>
      <c r="R145" s="1026">
        <f t="shared" si="247"/>
        <v>63841</v>
      </c>
      <c r="S145" s="1030">
        <f t="shared" si="247"/>
        <v>71250</v>
      </c>
      <c r="T145" s="1090">
        <f>+R145+S145</f>
        <v>135091</v>
      </c>
      <c r="U145" s="1032">
        <f>+U93+U119</f>
        <v>3886</v>
      </c>
      <c r="V145" s="1091">
        <f>+T145+U145</f>
        <v>138977</v>
      </c>
      <c r="W145" s="1029">
        <f>IF(Q145=0,0,((V145/Q145)-1)*100)</f>
        <v>5.0436872656911325</v>
      </c>
    </row>
    <row r="146" spans="1:23" s="1093" customFormat="1" ht="12.75" customHeight="1" thickTop="1" thickBot="1">
      <c r="A146" s="1087"/>
      <c r="B146" s="1088"/>
      <c r="C146" s="1087"/>
      <c r="D146" s="1087"/>
      <c r="E146" s="1087"/>
      <c r="F146" s="1087"/>
      <c r="G146" s="1087"/>
      <c r="H146" s="1087"/>
      <c r="I146" s="1089"/>
      <c r="J146" s="1087"/>
      <c r="K146" s="991"/>
      <c r="L146" s="1094" t="s">
        <v>87</v>
      </c>
      <c r="M146" s="1095">
        <f>+M143+M144+M145</f>
        <v>159099</v>
      </c>
      <c r="N146" s="1096">
        <f t="shared" ref="N146" si="250">+N143+N144+N145</f>
        <v>184804</v>
      </c>
      <c r="O146" s="1095">
        <f t="shared" ref="O146" si="251">+O143+O144+O145</f>
        <v>343903</v>
      </c>
      <c r="P146" s="1095">
        <f t="shared" ref="P146" si="252">+P143+P144+P145</f>
        <v>11202</v>
      </c>
      <c r="Q146" s="1097">
        <f t="shared" ref="Q146" si="253">+Q143+Q144+Q145</f>
        <v>355105</v>
      </c>
      <c r="R146" s="1095">
        <f t="shared" ref="R146" si="254">+R143+R144+R145</f>
        <v>171843</v>
      </c>
      <c r="S146" s="1096">
        <f t="shared" ref="S146" si="255">+S143+S144+S145</f>
        <v>194233</v>
      </c>
      <c r="T146" s="1095">
        <f t="shared" ref="T146" si="256">+T143+T144+T145</f>
        <v>366076</v>
      </c>
      <c r="U146" s="1095">
        <f t="shared" ref="U146" si="257">+U143+U144+U145</f>
        <v>10688</v>
      </c>
      <c r="V146" s="1097">
        <f t="shared" ref="V146" si="258">+V143+V144+V145</f>
        <v>376764</v>
      </c>
      <c r="W146" s="1098">
        <f t="shared" ref="W146" si="259">IF(Q146=0,0,((V146/Q146)-1)*100)</f>
        <v>6.0993227355289337</v>
      </c>
    </row>
    <row r="147" spans="1:23" ht="13.5" thickTop="1">
      <c r="B147" s="1088"/>
      <c r="C147" s="1087"/>
      <c r="D147" s="1087"/>
      <c r="E147" s="1087"/>
      <c r="F147" s="1087"/>
      <c r="G147" s="1087"/>
      <c r="H147" s="1087"/>
      <c r="I147" s="1089"/>
      <c r="L147" s="998" t="s">
        <v>21</v>
      </c>
      <c r="M147" s="1026">
        <f t="shared" ref="M147:N149" si="260">+M95+M121</f>
        <v>50025</v>
      </c>
      <c r="N147" s="1030">
        <f t="shared" si="260"/>
        <v>63267</v>
      </c>
      <c r="O147" s="1090">
        <f t="shared" ref="O147" si="261">+M147+N147</f>
        <v>113292</v>
      </c>
      <c r="P147" s="1032">
        <f>+P95+P121</f>
        <v>3605</v>
      </c>
      <c r="Q147" s="1091">
        <f t="shared" ref="Q147" si="262">+O147+P147</f>
        <v>116897</v>
      </c>
      <c r="R147" s="1026">
        <f t="shared" ref="R147:S149" si="263">+R95+R121</f>
        <v>57547</v>
      </c>
      <c r="S147" s="1030">
        <f t="shared" si="263"/>
        <v>66101</v>
      </c>
      <c r="T147" s="1090">
        <f t="shared" ref="T147" si="264">+R147+S147</f>
        <v>123648</v>
      </c>
      <c r="U147" s="1032">
        <f>+U95+U121</f>
        <v>3423</v>
      </c>
      <c r="V147" s="1091">
        <f t="shared" ref="V147" si="265">+T147+U147</f>
        <v>127071</v>
      </c>
      <c r="W147" s="1029">
        <f>IF(Q147=0,0,((V147/Q147)-1)*100)</f>
        <v>8.7033884530826278</v>
      </c>
    </row>
    <row r="148" spans="1:23" ht="12.75">
      <c r="B148" s="1088"/>
      <c r="C148" s="1087"/>
      <c r="D148" s="1087"/>
      <c r="E148" s="1087"/>
      <c r="F148" s="1087"/>
      <c r="G148" s="1087"/>
      <c r="H148" s="1087"/>
      <c r="I148" s="1089"/>
      <c r="L148" s="998" t="s">
        <v>88</v>
      </c>
      <c r="M148" s="1026">
        <f t="shared" si="260"/>
        <v>50834</v>
      </c>
      <c r="N148" s="1030">
        <f t="shared" si="260"/>
        <v>65816</v>
      </c>
      <c r="O148" s="1090">
        <f>+M148+N148</f>
        <v>116650</v>
      </c>
      <c r="P148" s="1032">
        <f>+P96+P122</f>
        <v>3513</v>
      </c>
      <c r="Q148" s="1091">
        <f>+O148+P148</f>
        <v>120163</v>
      </c>
      <c r="R148" s="1026">
        <f t="shared" si="263"/>
        <v>56042</v>
      </c>
      <c r="S148" s="1030">
        <f t="shared" si="263"/>
        <v>72655</v>
      </c>
      <c r="T148" s="1090">
        <f>+R148+S148</f>
        <v>128697</v>
      </c>
      <c r="U148" s="1032">
        <f>+U96+U122</f>
        <v>3546</v>
      </c>
      <c r="V148" s="1091">
        <f>+T148+U148</f>
        <v>132243</v>
      </c>
      <c r="W148" s="1029">
        <f t="shared" ref="W148" si="266">IF(Q148=0,0,((V148/Q148)-1)*100)</f>
        <v>10.053011326281801</v>
      </c>
    </row>
    <row r="149" spans="1:23" ht="13.5" thickBot="1">
      <c r="B149" s="1088"/>
      <c r="C149" s="1087"/>
      <c r="D149" s="1087"/>
      <c r="E149" s="1087"/>
      <c r="F149" s="1087"/>
      <c r="G149" s="1087"/>
      <c r="H149" s="1087"/>
      <c r="I149" s="1089"/>
      <c r="L149" s="998" t="s">
        <v>22</v>
      </c>
      <c r="M149" s="1026">
        <f t="shared" si="260"/>
        <v>51303</v>
      </c>
      <c r="N149" s="1030">
        <f t="shared" si="260"/>
        <v>63214</v>
      </c>
      <c r="O149" s="1092">
        <f>+M149+N149</f>
        <v>114517</v>
      </c>
      <c r="P149" s="1037">
        <f>+P97+P123</f>
        <v>3382</v>
      </c>
      <c r="Q149" s="1091">
        <f>+O149+P149</f>
        <v>117899</v>
      </c>
      <c r="R149" s="1026">
        <f t="shared" si="263"/>
        <v>53899</v>
      </c>
      <c r="S149" s="1030">
        <f t="shared" si="263"/>
        <v>70184</v>
      </c>
      <c r="T149" s="1092">
        <f>+R149+S149</f>
        <v>124083</v>
      </c>
      <c r="U149" s="1037">
        <f>+U97+U123</f>
        <v>3311</v>
      </c>
      <c r="V149" s="1091">
        <f>+T149+U149</f>
        <v>127394</v>
      </c>
      <c r="W149" s="1029">
        <f>IF(Q149=0,0,((V149/Q149)-1)*100)</f>
        <v>8.0535034224208815</v>
      </c>
    </row>
    <row r="150" spans="1:23" ht="14.25" thickTop="1" thickBot="1">
      <c r="A150" s="1087"/>
      <c r="B150" s="1088"/>
      <c r="C150" s="1087"/>
      <c r="D150" s="1087"/>
      <c r="E150" s="1087"/>
      <c r="F150" s="1087"/>
      <c r="G150" s="1087"/>
      <c r="H150" s="1087"/>
      <c r="I150" s="1089"/>
      <c r="J150" s="1087"/>
      <c r="L150" s="1099" t="s">
        <v>60</v>
      </c>
      <c r="M150" s="1100">
        <f>+M147+M148+M149</f>
        <v>152162</v>
      </c>
      <c r="N150" s="1100">
        <f t="shared" ref="N150" si="267">+N147+N148+N149</f>
        <v>192297</v>
      </c>
      <c r="O150" s="1101">
        <f t="shared" ref="O150" si="268">+O147+O148+O149</f>
        <v>344459</v>
      </c>
      <c r="P150" s="1101">
        <f t="shared" ref="P150" si="269">+P147+P148+P149</f>
        <v>10500</v>
      </c>
      <c r="Q150" s="1101">
        <f t="shared" ref="Q150" si="270">+Q147+Q148+Q149</f>
        <v>354959</v>
      </c>
      <c r="R150" s="1100">
        <f t="shared" ref="R150" si="271">+R147+R148+R149</f>
        <v>167488</v>
      </c>
      <c r="S150" s="1100">
        <f t="shared" ref="S150" si="272">+S147+S148+S149</f>
        <v>208940</v>
      </c>
      <c r="T150" s="1101">
        <f t="shared" ref="T150" si="273">+T147+T148+T149</f>
        <v>376428</v>
      </c>
      <c r="U150" s="1101">
        <f t="shared" ref="U150" si="274">+U147+U148+U149</f>
        <v>10280</v>
      </c>
      <c r="V150" s="1101">
        <f t="shared" ref="V150" si="275">+V147+V148+V149</f>
        <v>386708</v>
      </c>
      <c r="W150" s="1102">
        <f>IF(Q150=0,0,((V150/Q150)-1)*100)</f>
        <v>8.9444132984372935</v>
      </c>
    </row>
    <row r="151" spans="1:23" ht="13.5" thickTop="1">
      <c r="A151" s="1087"/>
      <c r="B151" s="1088"/>
      <c r="C151" s="1087"/>
      <c r="D151" s="1087"/>
      <c r="E151" s="1087"/>
      <c r="F151" s="1087"/>
      <c r="G151" s="1087"/>
      <c r="H151" s="1087"/>
      <c r="I151" s="1089"/>
      <c r="J151" s="1087"/>
      <c r="L151" s="998" t="s">
        <v>24</v>
      </c>
      <c r="M151" s="1026">
        <f t="shared" ref="M151:N153" si="276">+M99+M125</f>
        <v>55909</v>
      </c>
      <c r="N151" s="1030">
        <f t="shared" si="276"/>
        <v>62543</v>
      </c>
      <c r="O151" s="1092">
        <f>+M151+N151</f>
        <v>118452</v>
      </c>
      <c r="P151" s="1067">
        <f>+P99+P125</f>
        <v>3735</v>
      </c>
      <c r="Q151" s="1091">
        <f>+O151+P151</f>
        <v>122187</v>
      </c>
      <c r="R151" s="1026">
        <f t="shared" ref="R151:S153" si="277">+R99+R125</f>
        <v>56312</v>
      </c>
      <c r="S151" s="1030">
        <f t="shared" si="277"/>
        <v>67039</v>
      </c>
      <c r="T151" s="1092">
        <f>+R151+S151</f>
        <v>123351</v>
      </c>
      <c r="U151" s="1067">
        <f>+U99+U125</f>
        <v>3515</v>
      </c>
      <c r="V151" s="1091">
        <f>+T151+U151</f>
        <v>126866</v>
      </c>
      <c r="W151" s="1029">
        <f>IF(Q151=0,0,((V151/Q151)-1)*100)</f>
        <v>3.829376283892727</v>
      </c>
    </row>
    <row r="152" spans="1:23" ht="12.75">
      <c r="A152" s="1087"/>
      <c r="B152" s="1110"/>
      <c r="C152" s="1111"/>
      <c r="D152" s="1111"/>
      <c r="E152" s="1112"/>
      <c r="F152" s="1111"/>
      <c r="G152" s="1111"/>
      <c r="H152" s="1112"/>
      <c r="I152" s="1113"/>
      <c r="J152" s="1087"/>
      <c r="L152" s="998" t="s">
        <v>25</v>
      </c>
      <c r="M152" s="1026">
        <f t="shared" si="276"/>
        <v>56942</v>
      </c>
      <c r="N152" s="1030">
        <f t="shared" si="276"/>
        <v>66785</v>
      </c>
      <c r="O152" s="1092">
        <f>+M152+N152</f>
        <v>123727</v>
      </c>
      <c r="P152" s="1032">
        <f>+P100+P126</f>
        <v>3938</v>
      </c>
      <c r="Q152" s="1091">
        <f>+O152+P152</f>
        <v>127665</v>
      </c>
      <c r="R152" s="1026">
        <f t="shared" si="277"/>
        <v>56001</v>
      </c>
      <c r="S152" s="1030">
        <f t="shared" si="277"/>
        <v>67565</v>
      </c>
      <c r="T152" s="1092">
        <f>+R152+S152</f>
        <v>123566</v>
      </c>
      <c r="U152" s="1032">
        <f>+U100+U126</f>
        <v>3554</v>
      </c>
      <c r="V152" s="1091">
        <f>+T152+U152</f>
        <v>127120</v>
      </c>
      <c r="W152" s="1029">
        <f t="shared" ref="W152" si="278">IF(Q152=0,0,((V152/Q152)-1)*100)</f>
        <v>-0.42689852347942425</v>
      </c>
    </row>
    <row r="153" spans="1:23" s="1093" customFormat="1" ht="12.75" customHeight="1" thickBot="1">
      <c r="A153" s="1104"/>
      <c r="B153" s="1107"/>
      <c r="C153" s="1108"/>
      <c r="D153" s="1108"/>
      <c r="E153" s="1108"/>
      <c r="F153" s="1108"/>
      <c r="G153" s="1108"/>
      <c r="H153" s="1108"/>
      <c r="I153" s="1114"/>
      <c r="J153" s="1104"/>
      <c r="K153" s="1104"/>
      <c r="L153" s="998" t="s">
        <v>26</v>
      </c>
      <c r="M153" s="1026">
        <f t="shared" si="276"/>
        <v>58802</v>
      </c>
      <c r="N153" s="1030">
        <f t="shared" si="276"/>
        <v>67518</v>
      </c>
      <c r="O153" s="1092">
        <f t="shared" ref="O153" si="279">+M153+N153</f>
        <v>126320</v>
      </c>
      <c r="P153" s="1032">
        <f>+P101+P127</f>
        <v>3706</v>
      </c>
      <c r="Q153" s="1091">
        <f t="shared" ref="Q153" si="280">+O153+P153</f>
        <v>130026</v>
      </c>
      <c r="R153" s="1026">
        <f t="shared" si="277"/>
        <v>58198</v>
      </c>
      <c r="S153" s="1030">
        <f t="shared" si="277"/>
        <v>69259</v>
      </c>
      <c r="T153" s="1092">
        <f t="shared" ref="T153" si="281">+R153+S153</f>
        <v>127457</v>
      </c>
      <c r="U153" s="1032">
        <f>+U101+U127</f>
        <v>3642</v>
      </c>
      <c r="V153" s="1091">
        <f t="shared" ref="V153" si="282">+T153+U153</f>
        <v>131099</v>
      </c>
      <c r="W153" s="1029">
        <f>IF(Q153=0,0,((V153/Q153)-1)*100)</f>
        <v>0.82521957147032587</v>
      </c>
    </row>
    <row r="154" spans="1:23" s="1093" customFormat="1" ht="12.75" customHeight="1" thickTop="1" thickBot="1">
      <c r="A154" s="1087"/>
      <c r="B154" s="1088"/>
      <c r="C154" s="1087"/>
      <c r="D154" s="1087"/>
      <c r="E154" s="1087"/>
      <c r="F154" s="1087"/>
      <c r="G154" s="1087"/>
      <c r="H154" s="1087"/>
      <c r="I154" s="1089"/>
      <c r="J154" s="1087"/>
      <c r="K154" s="991"/>
      <c r="L154" s="1094" t="s">
        <v>27</v>
      </c>
      <c r="M154" s="1095">
        <f>+M151+M152+M153</f>
        <v>171653</v>
      </c>
      <c r="N154" s="1096">
        <f t="shared" ref="N154" si="283">+N151+N152+N153</f>
        <v>196846</v>
      </c>
      <c r="O154" s="1095">
        <f t="shared" ref="O154" si="284">+O151+O152+O153</f>
        <v>368499</v>
      </c>
      <c r="P154" s="1095">
        <f t="shared" ref="P154" si="285">+P151+P152+P153</f>
        <v>11379</v>
      </c>
      <c r="Q154" s="1095">
        <f t="shared" ref="Q154" si="286">+Q151+Q152+Q153</f>
        <v>379878</v>
      </c>
      <c r="R154" s="1095">
        <f t="shared" ref="R154" si="287">+R151+R152+R153</f>
        <v>170511</v>
      </c>
      <c r="S154" s="1096">
        <f t="shared" ref="S154" si="288">+S151+S152+S153</f>
        <v>203863</v>
      </c>
      <c r="T154" s="1095">
        <f t="shared" ref="T154" si="289">+T151+T152+T153</f>
        <v>374374</v>
      </c>
      <c r="U154" s="1095">
        <f t="shared" ref="U154" si="290">+U151+U152+U153</f>
        <v>10711</v>
      </c>
      <c r="V154" s="1095">
        <f>+V151+V152+V153</f>
        <v>385085</v>
      </c>
      <c r="W154" s="1098">
        <f>IF(Q154=0,0,((V154/Q154)-1)*100)</f>
        <v>1.3707032257724849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482914</v>
      </c>
      <c r="N155" s="1204">
        <f t="shared" ref="N155" si="291">+N146+N150+N154</f>
        <v>573947</v>
      </c>
      <c r="O155" s="1203">
        <f t="shared" ref="O155" si="292">+O146+O150+O154</f>
        <v>1056861</v>
      </c>
      <c r="P155" s="1203">
        <f t="shared" ref="P155" si="293">+P146+P150+P154</f>
        <v>33081</v>
      </c>
      <c r="Q155" s="1203">
        <f t="shared" ref="Q155" si="294">+Q146+Q150+Q154</f>
        <v>1089942</v>
      </c>
      <c r="R155" s="1203">
        <f t="shared" ref="R155" si="295">+R146+R150+R154</f>
        <v>509842</v>
      </c>
      <c r="S155" s="1204">
        <f t="shared" ref="S155" si="296">+S146+S150+S154</f>
        <v>607036</v>
      </c>
      <c r="T155" s="1203">
        <f t="shared" ref="T155" si="297">+T146+T150+T154</f>
        <v>1116878</v>
      </c>
      <c r="U155" s="1203">
        <f t="shared" ref="U155" si="298">+U146+U150+U154</f>
        <v>31679</v>
      </c>
      <c r="V155" s="1205">
        <f>+V146+V150+V154</f>
        <v>1148557</v>
      </c>
      <c r="W155" s="1206">
        <f>IF(Q155=0,0,((V155/Q155)-1)*100)</f>
        <v>5.377809094428887</v>
      </c>
    </row>
    <row r="156" spans="1:23" s="1093" customFormat="1" ht="12.75" customHeight="1" thickTop="1" thickBot="1">
      <c r="A156" s="1087"/>
      <c r="B156" s="1088"/>
      <c r="C156" s="1087"/>
      <c r="D156" s="1087"/>
      <c r="E156" s="1087"/>
      <c r="F156" s="1087"/>
      <c r="G156" s="1087"/>
      <c r="H156" s="1087"/>
      <c r="I156" s="1089"/>
      <c r="J156" s="1087"/>
      <c r="K156" s="991"/>
      <c r="L156" s="1094" t="s">
        <v>89</v>
      </c>
      <c r="M156" s="1095">
        <f>+M142+M146+M150+M154</f>
        <v>648271</v>
      </c>
      <c r="N156" s="1096">
        <f t="shared" ref="N156:U156" si="299">+N142+N146+N150+N154</f>
        <v>770759</v>
      </c>
      <c r="O156" s="1095">
        <f t="shared" si="299"/>
        <v>1419030</v>
      </c>
      <c r="P156" s="1095">
        <f t="shared" si="299"/>
        <v>45762</v>
      </c>
      <c r="Q156" s="1097">
        <f t="shared" si="299"/>
        <v>1464792</v>
      </c>
      <c r="R156" s="1095">
        <f t="shared" si="299"/>
        <v>685845</v>
      </c>
      <c r="S156" s="1096">
        <f t="shared" si="299"/>
        <v>812387</v>
      </c>
      <c r="T156" s="1095">
        <f t="shared" si="299"/>
        <v>1498232</v>
      </c>
      <c r="U156" s="1095">
        <f t="shared" si="299"/>
        <v>43224</v>
      </c>
      <c r="V156" s="1097">
        <f>+V142+V146+V150+V154</f>
        <v>1541456</v>
      </c>
      <c r="W156" s="1098">
        <f>IF(Q156=0,0,((V156/Q156)-1)*100)</f>
        <v>5.2337806323355052</v>
      </c>
    </row>
    <row r="157" spans="1:23" ht="14.25" thickTop="1" thickBot="1">
      <c r="B157" s="1088"/>
      <c r="C157" s="1087"/>
      <c r="D157" s="1087"/>
      <c r="E157" s="1087"/>
      <c r="F157" s="1087"/>
      <c r="G157" s="1087"/>
      <c r="H157" s="1087"/>
      <c r="I157" s="1089"/>
      <c r="L157" s="1072" t="s">
        <v>59</v>
      </c>
      <c r="M157" s="991"/>
      <c r="N157" s="991"/>
      <c r="O157" s="991"/>
      <c r="P157" s="991"/>
      <c r="Q157" s="991"/>
      <c r="R157" s="991"/>
      <c r="S157" s="991"/>
      <c r="T157" s="991"/>
      <c r="U157" s="991"/>
      <c r="V157" s="991"/>
      <c r="W157" s="995"/>
    </row>
    <row r="158" spans="1:23" ht="13.5" thickTop="1">
      <c r="B158" s="1088"/>
      <c r="C158" s="1087"/>
      <c r="D158" s="1087"/>
      <c r="E158" s="1087"/>
      <c r="F158" s="1087"/>
      <c r="G158" s="1087"/>
      <c r="H158" s="1087"/>
      <c r="I158" s="1089"/>
      <c r="L158" s="1391" t="s">
        <v>48</v>
      </c>
      <c r="M158" s="1392"/>
      <c r="N158" s="1392"/>
      <c r="O158" s="1392"/>
      <c r="P158" s="1392"/>
      <c r="Q158" s="1392"/>
      <c r="R158" s="1392"/>
      <c r="S158" s="1392"/>
      <c r="T158" s="1392"/>
      <c r="U158" s="1392"/>
      <c r="V158" s="1392"/>
      <c r="W158" s="1393"/>
    </row>
    <row r="159" spans="1:23" ht="13.5" thickBot="1">
      <c r="B159" s="1088"/>
      <c r="C159" s="1087"/>
      <c r="D159" s="1087"/>
      <c r="E159" s="1087"/>
      <c r="F159" s="1087"/>
      <c r="G159" s="1087"/>
      <c r="H159" s="1087"/>
      <c r="I159" s="1089"/>
      <c r="L159" s="1394" t="s">
        <v>49</v>
      </c>
      <c r="M159" s="1395"/>
      <c r="N159" s="1395"/>
      <c r="O159" s="1395"/>
      <c r="P159" s="1395"/>
      <c r="Q159" s="1395"/>
      <c r="R159" s="1395"/>
      <c r="S159" s="1395"/>
      <c r="T159" s="1395"/>
      <c r="U159" s="1395"/>
      <c r="V159" s="1395"/>
      <c r="W159" s="1396"/>
    </row>
    <row r="160" spans="1:23" ht="14.25" thickTop="1" thickBot="1">
      <c r="B160" s="1088"/>
      <c r="C160" s="1087"/>
      <c r="D160" s="1087"/>
      <c r="E160" s="1087"/>
      <c r="F160" s="1087"/>
      <c r="G160" s="1087"/>
      <c r="H160" s="1087"/>
      <c r="I160" s="1089"/>
      <c r="L160" s="994"/>
      <c r="M160" s="991"/>
      <c r="N160" s="991"/>
      <c r="O160" s="991"/>
      <c r="P160" s="991"/>
      <c r="Q160" s="991"/>
      <c r="R160" s="991"/>
      <c r="S160" s="991"/>
      <c r="T160" s="991"/>
      <c r="U160" s="991"/>
      <c r="V160" s="991"/>
      <c r="W160" s="1080" t="s">
        <v>40</v>
      </c>
    </row>
    <row r="161" spans="2:23" ht="14.25" thickTop="1" thickBot="1">
      <c r="B161" s="1088"/>
      <c r="C161" s="1087"/>
      <c r="D161" s="1087"/>
      <c r="E161" s="1087"/>
      <c r="F161" s="1087"/>
      <c r="G161" s="1087"/>
      <c r="H161" s="1087"/>
      <c r="I161" s="1089"/>
      <c r="L161" s="996"/>
      <c r="M161" s="1400" t="s">
        <v>90</v>
      </c>
      <c r="N161" s="1401"/>
      <c r="O161" s="1401"/>
      <c r="P161" s="1401"/>
      <c r="Q161" s="1402"/>
      <c r="R161" s="1400" t="s">
        <v>91</v>
      </c>
      <c r="S161" s="1401"/>
      <c r="T161" s="1401"/>
      <c r="U161" s="1401"/>
      <c r="V161" s="1402"/>
      <c r="W161" s="997" t="s">
        <v>4</v>
      </c>
    </row>
    <row r="162" spans="2:23" ht="13.5" thickTop="1">
      <c r="B162" s="1088"/>
      <c r="C162" s="1087"/>
      <c r="D162" s="1087"/>
      <c r="E162" s="1087"/>
      <c r="F162" s="1087"/>
      <c r="G162" s="1087"/>
      <c r="H162" s="1087"/>
      <c r="I162" s="1089"/>
      <c r="L162" s="998" t="s">
        <v>5</v>
      </c>
      <c r="M162" s="999"/>
      <c r="N162" s="1003"/>
      <c r="O162" s="1115"/>
      <c r="P162" s="1005"/>
      <c r="Q162" s="1116"/>
      <c r="R162" s="999"/>
      <c r="S162" s="1003"/>
      <c r="T162" s="1115"/>
      <c r="U162" s="1005"/>
      <c r="V162" s="1116"/>
      <c r="W162" s="1002" t="s">
        <v>6</v>
      </c>
    </row>
    <row r="163" spans="2:23" ht="13.5" thickBot="1">
      <c r="B163" s="1088"/>
      <c r="C163" s="1087"/>
      <c r="D163" s="1087"/>
      <c r="E163" s="1087"/>
      <c r="F163" s="1087"/>
      <c r="G163" s="1087"/>
      <c r="H163" s="1087"/>
      <c r="I163" s="1089"/>
      <c r="L163" s="1006"/>
      <c r="M163" s="1011" t="s">
        <v>41</v>
      </c>
      <c r="N163" s="1012" t="s">
        <v>42</v>
      </c>
      <c r="O163" s="1117" t="s">
        <v>43</v>
      </c>
      <c r="P163" s="1014" t="s">
        <v>13</v>
      </c>
      <c r="Q163" s="1155" t="s">
        <v>9</v>
      </c>
      <c r="R163" s="1011" t="s">
        <v>41</v>
      </c>
      <c r="S163" s="1012" t="s">
        <v>42</v>
      </c>
      <c r="T163" s="1117" t="s">
        <v>43</v>
      </c>
      <c r="U163" s="1014" t="s">
        <v>13</v>
      </c>
      <c r="V163" s="1118" t="s">
        <v>9</v>
      </c>
      <c r="W163" s="1010"/>
    </row>
    <row r="164" spans="2:23" ht="3.75" customHeight="1" thickTop="1">
      <c r="B164" s="1088"/>
      <c r="C164" s="1087"/>
      <c r="D164" s="1087"/>
      <c r="E164" s="1087"/>
      <c r="F164" s="1087"/>
      <c r="G164" s="1087"/>
      <c r="H164" s="1087"/>
      <c r="I164" s="1089"/>
      <c r="L164" s="998"/>
      <c r="M164" s="1019"/>
      <c r="N164" s="1020"/>
      <c r="O164" s="1119"/>
      <c r="P164" s="1022"/>
      <c r="Q164" s="1120"/>
      <c r="R164" s="1019"/>
      <c r="S164" s="1020"/>
      <c r="T164" s="1119"/>
      <c r="U164" s="1022"/>
      <c r="V164" s="1120"/>
      <c r="W164" s="1024"/>
    </row>
    <row r="165" spans="2:23" ht="12.75">
      <c r="B165" s="1088"/>
      <c r="C165" s="1087"/>
      <c r="D165" s="1087"/>
      <c r="E165" s="1087"/>
      <c r="F165" s="1087"/>
      <c r="G165" s="1087"/>
      <c r="H165" s="1087"/>
      <c r="I165" s="1089"/>
      <c r="L165" s="998" t="s">
        <v>14</v>
      </c>
      <c r="M165" s="1121">
        <v>22</v>
      </c>
      <c r="N165" s="1122">
        <v>31</v>
      </c>
      <c r="O165" s="1126">
        <f>+M165+N165</f>
        <v>53</v>
      </c>
      <c r="P165" s="1124">
        <v>0</v>
      </c>
      <c r="Q165" s="1125">
        <f>O165+P165</f>
        <v>53</v>
      </c>
      <c r="R165" s="224">
        <v>15</v>
      </c>
      <c r="S165" s="225">
        <v>163</v>
      </c>
      <c r="T165" s="990">
        <f>+R165+S165</f>
        <v>178</v>
      </c>
      <c r="U165" s="228">
        <v>0</v>
      </c>
      <c r="V165" s="1125">
        <f>T165+U165</f>
        <v>178</v>
      </c>
      <c r="W165" s="1029">
        <f t="shared" ref="W165:W169" si="300">IF(Q165=0,0,((V165/Q165)-1)*100)</f>
        <v>235.84905660377359</v>
      </c>
    </row>
    <row r="166" spans="2:23" ht="12.75">
      <c r="B166" s="1088"/>
      <c r="C166" s="1087"/>
      <c r="D166" s="1087"/>
      <c r="E166" s="1087"/>
      <c r="F166" s="1087"/>
      <c r="G166" s="1087"/>
      <c r="H166" s="1087"/>
      <c r="I166" s="1089"/>
      <c r="L166" s="998" t="s">
        <v>15</v>
      </c>
      <c r="M166" s="1121">
        <v>6</v>
      </c>
      <c r="N166" s="1122">
        <v>18</v>
      </c>
      <c r="O166" s="1126">
        <f>+M166+N166</f>
        <v>24</v>
      </c>
      <c r="P166" s="1124">
        <v>0</v>
      </c>
      <c r="Q166" s="1125">
        <f>O166+P166</f>
        <v>24</v>
      </c>
      <c r="R166" s="224">
        <v>18</v>
      </c>
      <c r="S166" s="225">
        <v>192</v>
      </c>
      <c r="T166" s="990">
        <f>+R166+S166</f>
        <v>210</v>
      </c>
      <c r="U166" s="228">
        <v>0</v>
      </c>
      <c r="V166" s="1125">
        <f>T166+U166</f>
        <v>210</v>
      </c>
      <c r="W166" s="1029">
        <f t="shared" si="300"/>
        <v>775</v>
      </c>
    </row>
    <row r="167" spans="2:23" ht="13.5" thickBot="1">
      <c r="B167" s="1088"/>
      <c r="C167" s="1087"/>
      <c r="D167" s="1087"/>
      <c r="E167" s="1087"/>
      <c r="F167" s="1087"/>
      <c r="G167" s="1087"/>
      <c r="H167" s="1087"/>
      <c r="I167" s="1089"/>
      <c r="L167" s="1006" t="s">
        <v>16</v>
      </c>
      <c r="M167" s="1121">
        <v>9</v>
      </c>
      <c r="N167" s="1122">
        <v>81</v>
      </c>
      <c r="O167" s="1126">
        <f>+M167+N167</f>
        <v>90</v>
      </c>
      <c r="P167" s="1127">
        <v>0</v>
      </c>
      <c r="Q167" s="1125">
        <f>O167+P167</f>
        <v>90</v>
      </c>
      <c r="R167" s="224">
        <v>15</v>
      </c>
      <c r="S167" s="225">
        <v>228</v>
      </c>
      <c r="T167" s="990">
        <f>+R167+S167</f>
        <v>243</v>
      </c>
      <c r="U167" s="229">
        <v>0</v>
      </c>
      <c r="V167" s="1125">
        <f>T167+U167</f>
        <v>243</v>
      </c>
      <c r="W167" s="1029">
        <f t="shared" si="300"/>
        <v>170.00000000000003</v>
      </c>
    </row>
    <row r="168" spans="2:23" ht="14.25" thickTop="1" thickBot="1">
      <c r="B168" s="1088"/>
      <c r="C168" s="1087"/>
      <c r="D168" s="1087"/>
      <c r="E168" s="1087"/>
      <c r="F168" s="1087"/>
      <c r="G168" s="1087"/>
      <c r="H168" s="1087"/>
      <c r="I168" s="1089"/>
      <c r="L168" s="1128" t="s">
        <v>17</v>
      </c>
      <c r="M168" s="1129">
        <f t="shared" ref="M168:Q168" si="301">+M165+M166+M167</f>
        <v>37</v>
      </c>
      <c r="N168" s="1130">
        <f t="shared" si="301"/>
        <v>130</v>
      </c>
      <c r="O168" s="1129">
        <f t="shared" si="301"/>
        <v>167</v>
      </c>
      <c r="P168" s="1129">
        <f t="shared" si="301"/>
        <v>0</v>
      </c>
      <c r="Q168" s="1131">
        <f t="shared" si="301"/>
        <v>167</v>
      </c>
      <c r="R168" s="1129">
        <f t="shared" ref="R168:V168" si="302">+R165+R166+R167</f>
        <v>48</v>
      </c>
      <c r="S168" s="1130">
        <f t="shared" si="302"/>
        <v>583</v>
      </c>
      <c r="T168" s="1129">
        <f t="shared" si="302"/>
        <v>631</v>
      </c>
      <c r="U168" s="1129">
        <f t="shared" si="302"/>
        <v>0</v>
      </c>
      <c r="V168" s="1131">
        <f t="shared" si="302"/>
        <v>631</v>
      </c>
      <c r="W168" s="1132">
        <f t="shared" si="300"/>
        <v>277.8443113772455</v>
      </c>
    </row>
    <row r="169" spans="2:23" ht="13.5" thickTop="1">
      <c r="B169" s="1088"/>
      <c r="C169" s="1087"/>
      <c r="D169" s="1087"/>
      <c r="E169" s="1087"/>
      <c r="F169" s="1087"/>
      <c r="G169" s="1087"/>
      <c r="H169" s="1087"/>
      <c r="I169" s="1089"/>
      <c r="L169" s="998" t="s">
        <v>18</v>
      </c>
      <c r="M169" s="1133">
        <v>10</v>
      </c>
      <c r="N169" s="1134">
        <v>121</v>
      </c>
      <c r="O169" s="1135">
        <f>M169+N169</f>
        <v>131</v>
      </c>
      <c r="P169" s="1032">
        <v>0</v>
      </c>
      <c r="Q169" s="1125">
        <f>O169+P169</f>
        <v>131</v>
      </c>
      <c r="R169" s="1133">
        <v>19</v>
      </c>
      <c r="S169" s="1134">
        <v>193</v>
      </c>
      <c r="T169" s="1135">
        <f>R169+S169</f>
        <v>212</v>
      </c>
      <c r="U169" s="1032">
        <v>0</v>
      </c>
      <c r="V169" s="1125">
        <f>T169+U169</f>
        <v>212</v>
      </c>
      <c r="W169" s="1029">
        <f t="shared" si="300"/>
        <v>61.832061068702295</v>
      </c>
    </row>
    <row r="170" spans="2:23" ht="12.75">
      <c r="B170" s="1088"/>
      <c r="C170" s="1087"/>
      <c r="D170" s="1087"/>
      <c r="E170" s="1087"/>
      <c r="F170" s="1087"/>
      <c r="G170" s="1087"/>
      <c r="H170" s="1087"/>
      <c r="I170" s="1089"/>
      <c r="L170" s="998" t="s">
        <v>19</v>
      </c>
      <c r="M170" s="1026">
        <v>12</v>
      </c>
      <c r="N170" s="1030">
        <v>111</v>
      </c>
      <c r="O170" s="1123">
        <f>M170+N170</f>
        <v>123</v>
      </c>
      <c r="P170" s="1032">
        <v>10</v>
      </c>
      <c r="Q170" s="1125">
        <f>O170+P170</f>
        <v>133</v>
      </c>
      <c r="R170" s="1026">
        <v>15</v>
      </c>
      <c r="S170" s="1030">
        <v>124</v>
      </c>
      <c r="T170" s="1123">
        <f>R170+S170</f>
        <v>139</v>
      </c>
      <c r="U170" s="1032">
        <v>0</v>
      </c>
      <c r="V170" s="1125">
        <f>T170+U170</f>
        <v>139</v>
      </c>
      <c r="W170" s="1029">
        <f t="shared" ref="W170:W173" si="303">IF(Q170=0,0,((V170/Q170)-1)*100)</f>
        <v>4.5112781954887327</v>
      </c>
    </row>
    <row r="171" spans="2:23" ht="13.5" thickBot="1">
      <c r="B171" s="1088"/>
      <c r="C171" s="1087"/>
      <c r="D171" s="1087"/>
      <c r="E171" s="1087"/>
      <c r="F171" s="1087"/>
      <c r="G171" s="1087"/>
      <c r="H171" s="1087"/>
      <c r="I171" s="1089"/>
      <c r="L171" s="998" t="s">
        <v>20</v>
      </c>
      <c r="M171" s="1026">
        <v>11</v>
      </c>
      <c r="N171" s="1030">
        <v>157</v>
      </c>
      <c r="O171" s="1123">
        <f>M171+N171</f>
        <v>168</v>
      </c>
      <c r="P171" s="1032">
        <v>0</v>
      </c>
      <c r="Q171" s="1125">
        <f>O171+P171</f>
        <v>168</v>
      </c>
      <c r="R171" s="1026">
        <v>21</v>
      </c>
      <c r="S171" s="1030">
        <v>232</v>
      </c>
      <c r="T171" s="1123">
        <f>R171+S171</f>
        <v>253</v>
      </c>
      <c r="U171" s="1032">
        <v>0</v>
      </c>
      <c r="V171" s="1125">
        <f>T171+U171</f>
        <v>253</v>
      </c>
      <c r="W171" s="1029">
        <f t="shared" si="303"/>
        <v>50.595238095238095</v>
      </c>
    </row>
    <row r="172" spans="2:23" ht="14.25" thickTop="1" thickBot="1">
      <c r="B172" s="1088"/>
      <c r="C172" s="1087"/>
      <c r="D172" s="1087"/>
      <c r="E172" s="1087"/>
      <c r="F172" s="1087"/>
      <c r="G172" s="1087"/>
      <c r="H172" s="1087"/>
      <c r="I172" s="1089"/>
      <c r="L172" s="1128" t="s">
        <v>87</v>
      </c>
      <c r="M172" s="1129">
        <f>+M169+M170+M171</f>
        <v>33</v>
      </c>
      <c r="N172" s="1129">
        <f t="shared" ref="N172:V172" si="304">+N169+N170+N171</f>
        <v>389</v>
      </c>
      <c r="O172" s="1129">
        <f t="shared" si="304"/>
        <v>422</v>
      </c>
      <c r="P172" s="1129">
        <f t="shared" si="304"/>
        <v>10</v>
      </c>
      <c r="Q172" s="1129">
        <f t="shared" si="304"/>
        <v>432</v>
      </c>
      <c r="R172" s="1129">
        <f t="shared" si="304"/>
        <v>55</v>
      </c>
      <c r="S172" s="1129">
        <f t="shared" si="304"/>
        <v>549</v>
      </c>
      <c r="T172" s="1129">
        <f t="shared" si="304"/>
        <v>604</v>
      </c>
      <c r="U172" s="1129">
        <f t="shared" si="304"/>
        <v>0</v>
      </c>
      <c r="V172" s="1129">
        <f t="shared" si="304"/>
        <v>604</v>
      </c>
      <c r="W172" s="1132">
        <f t="shared" si="303"/>
        <v>39.814814814814817</v>
      </c>
    </row>
    <row r="173" spans="2:23" ht="13.5" thickTop="1">
      <c r="B173" s="1088"/>
      <c r="C173" s="1087"/>
      <c r="D173" s="1087"/>
      <c r="E173" s="1087"/>
      <c r="F173" s="1087"/>
      <c r="G173" s="1087"/>
      <c r="H173" s="1087"/>
      <c r="I173" s="1089"/>
      <c r="L173" s="998" t="s">
        <v>21</v>
      </c>
      <c r="M173" s="1026">
        <v>8</v>
      </c>
      <c r="N173" s="1030">
        <v>143</v>
      </c>
      <c r="O173" s="1123">
        <f>M173+N173</f>
        <v>151</v>
      </c>
      <c r="P173" s="1032">
        <v>0</v>
      </c>
      <c r="Q173" s="1125">
        <f>O173+P173</f>
        <v>151</v>
      </c>
      <c r="R173" s="1026">
        <v>8</v>
      </c>
      <c r="S173" s="1030">
        <v>124</v>
      </c>
      <c r="T173" s="1123">
        <f>R173+S173</f>
        <v>132</v>
      </c>
      <c r="U173" s="1032">
        <v>0</v>
      </c>
      <c r="V173" s="1125">
        <f>T173+U173</f>
        <v>132</v>
      </c>
      <c r="W173" s="1029">
        <f t="shared" si="303"/>
        <v>-12.58278145695364</v>
      </c>
    </row>
    <row r="174" spans="2:23" ht="12.75">
      <c r="B174" s="1088"/>
      <c r="C174" s="1087"/>
      <c r="D174" s="1087"/>
      <c r="E174" s="1087"/>
      <c r="F174" s="1087"/>
      <c r="G174" s="1087"/>
      <c r="H174" s="1087"/>
      <c r="I174" s="1089"/>
      <c r="L174" s="998" t="s">
        <v>88</v>
      </c>
      <c r="M174" s="1026">
        <v>10</v>
      </c>
      <c r="N174" s="1030">
        <v>111</v>
      </c>
      <c r="O174" s="1123">
        <f>+M174+N174</f>
        <v>121</v>
      </c>
      <c r="P174" s="1032">
        <v>0</v>
      </c>
      <c r="Q174" s="1125">
        <f>+O174+P174</f>
        <v>121</v>
      </c>
      <c r="R174" s="1026">
        <v>17</v>
      </c>
      <c r="S174" s="1030">
        <v>155</v>
      </c>
      <c r="T174" s="1123">
        <f>+R174+S174</f>
        <v>172</v>
      </c>
      <c r="U174" s="1032">
        <v>0</v>
      </c>
      <c r="V174" s="1125">
        <f>+T174+U174</f>
        <v>172</v>
      </c>
      <c r="W174" s="1029">
        <f t="shared" ref="W174" si="305">IF(Q174=0,0,((V174/Q174)-1)*100)</f>
        <v>42.148760330578504</v>
      </c>
    </row>
    <row r="175" spans="2:23" ht="13.5" thickBot="1">
      <c r="B175" s="1088"/>
      <c r="C175" s="1087"/>
      <c r="D175" s="1087"/>
      <c r="E175" s="1087"/>
      <c r="F175" s="1087"/>
      <c r="G175" s="1087"/>
      <c r="H175" s="1087"/>
      <c r="I175" s="1089"/>
      <c r="L175" s="998" t="s">
        <v>22</v>
      </c>
      <c r="M175" s="1026">
        <v>8</v>
      </c>
      <c r="N175" s="1030">
        <v>48</v>
      </c>
      <c r="O175" s="1136">
        <f>+M175+N175</f>
        <v>56</v>
      </c>
      <c r="P175" s="1037">
        <v>0</v>
      </c>
      <c r="Q175" s="1125">
        <f>+O175+P175</f>
        <v>56</v>
      </c>
      <c r="R175" s="1026">
        <v>11</v>
      </c>
      <c r="S175" s="1030">
        <v>72</v>
      </c>
      <c r="T175" s="1136">
        <f>+R175+S175</f>
        <v>83</v>
      </c>
      <c r="U175" s="1037">
        <v>0</v>
      </c>
      <c r="V175" s="1125">
        <f>+T175+U175</f>
        <v>83</v>
      </c>
      <c r="W175" s="1029">
        <f>IF(Q175=0,0,((V175/Q175)-1)*100)</f>
        <v>48.214285714285722</v>
      </c>
    </row>
    <row r="176" spans="2:23" ht="14.25" thickTop="1" thickBot="1">
      <c r="B176" s="1088"/>
      <c r="C176" s="1087"/>
      <c r="D176" s="1087"/>
      <c r="E176" s="1087"/>
      <c r="F176" s="1087"/>
      <c r="G176" s="1087"/>
      <c r="H176" s="1087"/>
      <c r="I176" s="1089"/>
      <c r="L176" s="1137" t="s">
        <v>60</v>
      </c>
      <c r="M176" s="1138">
        <f>+M173+M174+M175</f>
        <v>26</v>
      </c>
      <c r="N176" s="1138">
        <f t="shared" ref="N176:V176" si="306">+N173+N174+N175</f>
        <v>302</v>
      </c>
      <c r="O176" s="1139">
        <f t="shared" si="306"/>
        <v>328</v>
      </c>
      <c r="P176" s="1139">
        <f t="shared" si="306"/>
        <v>0</v>
      </c>
      <c r="Q176" s="1139">
        <f t="shared" si="306"/>
        <v>328</v>
      </c>
      <c r="R176" s="1138">
        <f t="shared" si="306"/>
        <v>36</v>
      </c>
      <c r="S176" s="1138">
        <f t="shared" si="306"/>
        <v>351</v>
      </c>
      <c r="T176" s="1139">
        <f t="shared" si="306"/>
        <v>387</v>
      </c>
      <c r="U176" s="1139">
        <f t="shared" si="306"/>
        <v>0</v>
      </c>
      <c r="V176" s="1139">
        <f t="shared" si="306"/>
        <v>387</v>
      </c>
      <c r="W176" s="1140">
        <f>IF(Q176=0,0,((V176/Q176)-1)*100)</f>
        <v>17.987804878048784</v>
      </c>
    </row>
    <row r="177" spans="1:23" s="1093" customFormat="1" ht="12.75" customHeight="1" thickTop="1">
      <c r="A177" s="1104"/>
      <c r="B177" s="1105"/>
      <c r="C177" s="1106"/>
      <c r="D177" s="1106"/>
      <c r="E177" s="1106"/>
      <c r="F177" s="1106"/>
      <c r="G177" s="1106"/>
      <c r="H177" s="1106"/>
      <c r="I177" s="1141"/>
      <c r="J177" s="1104"/>
      <c r="K177" s="991"/>
      <c r="L177" s="1142" t="s">
        <v>24</v>
      </c>
      <c r="M177" s="1121">
        <v>8</v>
      </c>
      <c r="N177" s="1122">
        <v>94</v>
      </c>
      <c r="O177" s="1126">
        <f>+M177+N177</f>
        <v>102</v>
      </c>
      <c r="P177" s="1143">
        <v>0</v>
      </c>
      <c r="Q177" s="1144">
        <f>+O177+P177</f>
        <v>102</v>
      </c>
      <c r="R177" s="1121">
        <v>15</v>
      </c>
      <c r="S177" s="1122">
        <v>71</v>
      </c>
      <c r="T177" s="1126">
        <f>+R177+S177</f>
        <v>86</v>
      </c>
      <c r="U177" s="1143">
        <v>0</v>
      </c>
      <c r="V177" s="1144">
        <f>+T177+U177</f>
        <v>86</v>
      </c>
      <c r="W177" s="1145">
        <f>IF(Q177=0,0,((V177/Q177)-1)*100)</f>
        <v>-15.686274509803921</v>
      </c>
    </row>
    <row r="178" spans="1:23" s="1093" customFormat="1" ht="12.75" customHeight="1">
      <c r="A178" s="1104"/>
      <c r="B178" s="1107"/>
      <c r="C178" s="1108"/>
      <c r="D178" s="1108"/>
      <c r="E178" s="1108"/>
      <c r="F178" s="1108"/>
      <c r="G178" s="1108"/>
      <c r="H178" s="1108"/>
      <c r="I178" s="1114"/>
      <c r="J178" s="1104"/>
      <c r="K178" s="991"/>
      <c r="L178" s="1142" t="s">
        <v>25</v>
      </c>
      <c r="M178" s="1121">
        <v>12</v>
      </c>
      <c r="N178" s="1122">
        <v>100</v>
      </c>
      <c r="O178" s="1126">
        <f>+M178+N178</f>
        <v>112</v>
      </c>
      <c r="P178" s="1124">
        <v>0</v>
      </c>
      <c r="Q178" s="1126">
        <f>+O178+P178</f>
        <v>112</v>
      </c>
      <c r="R178" s="1121">
        <v>10</v>
      </c>
      <c r="S178" s="1122">
        <v>82</v>
      </c>
      <c r="T178" s="1126">
        <f>+R178+S178</f>
        <v>92</v>
      </c>
      <c r="U178" s="1124">
        <v>0</v>
      </c>
      <c r="V178" s="1126">
        <f>+T178+U178</f>
        <v>92</v>
      </c>
      <c r="W178" s="1145">
        <f t="shared" ref="W178" si="307">IF(Q178=0,0,((V178/Q178)-1)*100)</f>
        <v>-17.857142857142861</v>
      </c>
    </row>
    <row r="179" spans="1:23" s="1093" customFormat="1" ht="12.75" customHeight="1" thickBot="1">
      <c r="A179" s="1104"/>
      <c r="B179" s="1107"/>
      <c r="C179" s="1108"/>
      <c r="D179" s="1108"/>
      <c r="E179" s="1108"/>
      <c r="F179" s="1108"/>
      <c r="G179" s="1108"/>
      <c r="H179" s="1108"/>
      <c r="I179" s="1114"/>
      <c r="J179" s="1104"/>
      <c r="K179" s="991"/>
      <c r="L179" s="1142" t="s">
        <v>26</v>
      </c>
      <c r="M179" s="1121">
        <v>14</v>
      </c>
      <c r="N179" s="1122">
        <v>114</v>
      </c>
      <c r="O179" s="1126">
        <f>+M179+N179</f>
        <v>128</v>
      </c>
      <c r="P179" s="1127">
        <v>0</v>
      </c>
      <c r="Q179" s="1144">
        <f>O179+P179</f>
        <v>128</v>
      </c>
      <c r="R179" s="1121">
        <v>9</v>
      </c>
      <c r="S179" s="1122">
        <v>97</v>
      </c>
      <c r="T179" s="1126">
        <f>+R179+S179</f>
        <v>106</v>
      </c>
      <c r="U179" s="1127">
        <v>0</v>
      </c>
      <c r="V179" s="1144">
        <f>T179+U179</f>
        <v>106</v>
      </c>
      <c r="W179" s="1145">
        <f>IF(Q179=0,0,((V179/Q179)-1)*100)</f>
        <v>-17.1875</v>
      </c>
    </row>
    <row r="180" spans="1:23" ht="14.25" thickTop="1" thickBot="1">
      <c r="B180" s="1088"/>
      <c r="C180" s="1087"/>
      <c r="D180" s="1087"/>
      <c r="E180" s="1087"/>
      <c r="F180" s="1087"/>
      <c r="G180" s="1087"/>
      <c r="H180" s="1087"/>
      <c r="I180" s="1089"/>
      <c r="L180" s="1128" t="s">
        <v>27</v>
      </c>
      <c r="M180" s="1129">
        <f>+M177+M178+M179</f>
        <v>34</v>
      </c>
      <c r="N180" s="1130">
        <f t="shared" ref="N180" si="308">+N177+N178+N179</f>
        <v>308</v>
      </c>
      <c r="O180" s="1129">
        <f t="shared" ref="O180" si="309">+O177+O178+O179</f>
        <v>342</v>
      </c>
      <c r="P180" s="1129">
        <f t="shared" ref="P180" si="310">+P177+P178+P179</f>
        <v>0</v>
      </c>
      <c r="Q180" s="1146">
        <f t="shared" ref="Q180" si="311">+Q177+Q178+Q179</f>
        <v>342</v>
      </c>
      <c r="R180" s="1129">
        <f t="shared" ref="R180" si="312">+R177+R178+R179</f>
        <v>34</v>
      </c>
      <c r="S180" s="1130">
        <f t="shared" ref="S180" si="313">+S177+S178+S179</f>
        <v>250</v>
      </c>
      <c r="T180" s="1129">
        <f t="shared" ref="T180" si="314">+T177+T178+T179</f>
        <v>284</v>
      </c>
      <c r="U180" s="1129">
        <f t="shared" ref="U180" si="315">+U177+U178+U179</f>
        <v>0</v>
      </c>
      <c r="V180" s="1146">
        <f>+V177+V178+V179</f>
        <v>284</v>
      </c>
      <c r="W180" s="1132">
        <f>IF(Q180=0,0,((V180/Q180)-1)*100)</f>
        <v>-16.959064327485386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93</v>
      </c>
      <c r="N181" s="1211">
        <f t="shared" ref="N181" si="316">+N172+N176+N180</f>
        <v>999</v>
      </c>
      <c r="O181" s="1210">
        <f t="shared" ref="O181" si="317">+O172+O176+O180</f>
        <v>1092</v>
      </c>
      <c r="P181" s="1210">
        <f t="shared" ref="P181" si="318">+P172+P176+P180</f>
        <v>10</v>
      </c>
      <c r="Q181" s="1210">
        <f t="shared" ref="Q181" si="319">+Q172+Q176+Q180</f>
        <v>1102</v>
      </c>
      <c r="R181" s="1210">
        <f t="shared" ref="R181" si="320">+R172+R176+R180</f>
        <v>125</v>
      </c>
      <c r="S181" s="1211">
        <f t="shared" ref="S181" si="321">+S172+S176+S180</f>
        <v>1150</v>
      </c>
      <c r="T181" s="1210">
        <f t="shared" ref="T181" si="322">+T172+T176+T180</f>
        <v>1275</v>
      </c>
      <c r="U181" s="1210">
        <f t="shared" ref="U181" si="323">+U172+U176+U180</f>
        <v>0</v>
      </c>
      <c r="V181" s="1212">
        <f>+V172+V176+V180</f>
        <v>1275</v>
      </c>
      <c r="W181" s="1213">
        <f>IF(Q181=0,0,((V181/Q181)-1)*100)</f>
        <v>15.698729582577142</v>
      </c>
    </row>
    <row r="182" spans="1:23" ht="14.25" thickTop="1" thickBot="1">
      <c r="B182" s="1088"/>
      <c r="C182" s="1087"/>
      <c r="D182" s="1087"/>
      <c r="E182" s="1087"/>
      <c r="F182" s="1087"/>
      <c r="G182" s="1087"/>
      <c r="H182" s="1087"/>
      <c r="I182" s="1089"/>
      <c r="L182" s="1128" t="s">
        <v>89</v>
      </c>
      <c r="M182" s="1129">
        <f>+M168+M172+M176+M180</f>
        <v>130</v>
      </c>
      <c r="N182" s="1130">
        <f t="shared" ref="N182:U182" si="324">+N168+N172+N176+N180</f>
        <v>1129</v>
      </c>
      <c r="O182" s="1129">
        <f t="shared" si="324"/>
        <v>1259</v>
      </c>
      <c r="P182" s="1129">
        <f t="shared" si="324"/>
        <v>10</v>
      </c>
      <c r="Q182" s="1131">
        <f t="shared" si="324"/>
        <v>1269</v>
      </c>
      <c r="R182" s="1129">
        <f t="shared" si="324"/>
        <v>173</v>
      </c>
      <c r="S182" s="1130">
        <f t="shared" si="324"/>
        <v>1733</v>
      </c>
      <c r="T182" s="1129">
        <f t="shared" si="324"/>
        <v>1906</v>
      </c>
      <c r="U182" s="1129">
        <f t="shared" si="324"/>
        <v>0</v>
      </c>
      <c r="V182" s="1131">
        <f>+V168+V172+V176+V180</f>
        <v>1906</v>
      </c>
      <c r="W182" s="1132">
        <f>IF(Q182=0,0,((V182/Q182)-1)*100)</f>
        <v>50.197005516154448</v>
      </c>
    </row>
    <row r="183" spans="1:23" ht="14.25" thickTop="1" thickBot="1">
      <c r="B183" s="1088"/>
      <c r="C183" s="1087"/>
      <c r="D183" s="1087"/>
      <c r="E183" s="1087"/>
      <c r="F183" s="1087"/>
      <c r="G183" s="1087"/>
      <c r="H183" s="1087"/>
      <c r="I183" s="1089"/>
      <c r="L183" s="1072" t="s">
        <v>59</v>
      </c>
      <c r="M183" s="991"/>
      <c r="N183" s="991"/>
      <c r="O183" s="991"/>
      <c r="P183" s="991"/>
      <c r="Q183" s="991"/>
      <c r="R183" s="991"/>
      <c r="S183" s="991"/>
      <c r="T183" s="991"/>
      <c r="U183" s="991"/>
      <c r="V183" s="991"/>
      <c r="W183" s="995"/>
    </row>
    <row r="184" spans="1:23" ht="13.5" thickTop="1">
      <c r="B184" s="1088"/>
      <c r="C184" s="1087"/>
      <c r="D184" s="1087"/>
      <c r="E184" s="1087"/>
      <c r="F184" s="1087"/>
      <c r="G184" s="1087"/>
      <c r="H184" s="1087"/>
      <c r="I184" s="1089"/>
      <c r="L184" s="1391" t="s">
        <v>50</v>
      </c>
      <c r="M184" s="1392"/>
      <c r="N184" s="1392"/>
      <c r="O184" s="1392"/>
      <c r="P184" s="1392"/>
      <c r="Q184" s="1392"/>
      <c r="R184" s="1392"/>
      <c r="S184" s="1392"/>
      <c r="T184" s="1392"/>
      <c r="U184" s="1392"/>
      <c r="V184" s="1392"/>
      <c r="W184" s="1393"/>
    </row>
    <row r="185" spans="1:23" ht="13.5" thickBot="1">
      <c r="B185" s="1088"/>
      <c r="C185" s="1087"/>
      <c r="D185" s="1087"/>
      <c r="E185" s="1087"/>
      <c r="F185" s="1087"/>
      <c r="G185" s="1087"/>
      <c r="H185" s="1087"/>
      <c r="I185" s="1089"/>
      <c r="L185" s="1394" t="s">
        <v>51</v>
      </c>
      <c r="M185" s="1395"/>
      <c r="N185" s="1395"/>
      <c r="O185" s="1395"/>
      <c r="P185" s="1395"/>
      <c r="Q185" s="1395"/>
      <c r="R185" s="1395"/>
      <c r="S185" s="1395"/>
      <c r="T185" s="1395"/>
      <c r="U185" s="1395"/>
      <c r="V185" s="1395"/>
      <c r="W185" s="1396"/>
    </row>
    <row r="186" spans="1:23" ht="14.25" thickTop="1" thickBot="1">
      <c r="B186" s="1088"/>
      <c r="C186" s="1087"/>
      <c r="D186" s="1087"/>
      <c r="E186" s="1087"/>
      <c r="F186" s="1087"/>
      <c r="G186" s="1087"/>
      <c r="H186" s="1087"/>
      <c r="I186" s="1089"/>
      <c r="L186" s="994"/>
      <c r="M186" s="991"/>
      <c r="N186" s="991"/>
      <c r="O186" s="991"/>
      <c r="P186" s="991"/>
      <c r="Q186" s="991"/>
      <c r="R186" s="991"/>
      <c r="S186" s="991"/>
      <c r="T186" s="991"/>
      <c r="U186" s="991"/>
      <c r="V186" s="991"/>
      <c r="W186" s="1080" t="s">
        <v>40</v>
      </c>
    </row>
    <row r="187" spans="1:23" ht="14.25" thickTop="1" thickBot="1">
      <c r="B187" s="1088"/>
      <c r="C187" s="1087"/>
      <c r="D187" s="1087"/>
      <c r="E187" s="1087"/>
      <c r="F187" s="1087"/>
      <c r="G187" s="1087"/>
      <c r="H187" s="1087"/>
      <c r="I187" s="1089"/>
      <c r="L187" s="996"/>
      <c r="M187" s="1400" t="s">
        <v>90</v>
      </c>
      <c r="N187" s="1401"/>
      <c r="O187" s="1401"/>
      <c r="P187" s="1401"/>
      <c r="Q187" s="1402"/>
      <c r="R187" s="1400" t="s">
        <v>91</v>
      </c>
      <c r="S187" s="1401"/>
      <c r="T187" s="1401"/>
      <c r="U187" s="1401"/>
      <c r="V187" s="1402"/>
      <c r="W187" s="997" t="s">
        <v>4</v>
      </c>
    </row>
    <row r="188" spans="1:23" ht="13.5" thickTop="1">
      <c r="B188" s="1088"/>
      <c r="C188" s="1087"/>
      <c r="D188" s="1087"/>
      <c r="E188" s="1087"/>
      <c r="F188" s="1087"/>
      <c r="G188" s="1087"/>
      <c r="H188" s="1087"/>
      <c r="I188" s="1089"/>
      <c r="L188" s="998" t="s">
        <v>5</v>
      </c>
      <c r="M188" s="999"/>
      <c r="N188" s="1003"/>
      <c r="O188" s="1115"/>
      <c r="P188" s="1005"/>
      <c r="Q188" s="1116"/>
      <c r="R188" s="999"/>
      <c r="S188" s="1003"/>
      <c r="T188" s="1115"/>
      <c r="U188" s="1005"/>
      <c r="V188" s="1116"/>
      <c r="W188" s="1002" t="s">
        <v>6</v>
      </c>
    </row>
    <row r="189" spans="1:23" ht="13.5" thickBot="1">
      <c r="B189" s="1088"/>
      <c r="C189" s="1087"/>
      <c r="D189" s="1087"/>
      <c r="E189" s="1087"/>
      <c r="F189" s="1087"/>
      <c r="G189" s="1087"/>
      <c r="H189" s="1087"/>
      <c r="I189" s="1089"/>
      <c r="L189" s="1006"/>
      <c r="M189" s="1011" t="s">
        <v>41</v>
      </c>
      <c r="N189" s="1012" t="s">
        <v>42</v>
      </c>
      <c r="O189" s="1117" t="s">
        <v>43</v>
      </c>
      <c r="P189" s="1014" t="s">
        <v>13</v>
      </c>
      <c r="Q189" s="1155" t="s">
        <v>9</v>
      </c>
      <c r="R189" s="1011" t="s">
        <v>41</v>
      </c>
      <c r="S189" s="1012" t="s">
        <v>42</v>
      </c>
      <c r="T189" s="1117" t="s">
        <v>43</v>
      </c>
      <c r="U189" s="1014" t="s">
        <v>13</v>
      </c>
      <c r="V189" s="1118" t="s">
        <v>9</v>
      </c>
      <c r="W189" s="1010"/>
    </row>
    <row r="190" spans="1:23" ht="4.5" customHeight="1" thickTop="1">
      <c r="B190" s="1088"/>
      <c r="C190" s="1087"/>
      <c r="D190" s="1087"/>
      <c r="E190" s="1087"/>
      <c r="F190" s="1087"/>
      <c r="G190" s="1087"/>
      <c r="H190" s="1087"/>
      <c r="I190" s="1089"/>
      <c r="L190" s="998"/>
      <c r="M190" s="1019"/>
      <c r="N190" s="1020"/>
      <c r="O190" s="1119"/>
      <c r="P190" s="1022"/>
      <c r="Q190" s="1120"/>
      <c r="R190" s="1019"/>
      <c r="S190" s="1020"/>
      <c r="T190" s="1119"/>
      <c r="U190" s="1022"/>
      <c r="V190" s="1120"/>
      <c r="W190" s="1024"/>
    </row>
    <row r="191" spans="1:23" ht="12.75">
      <c r="B191" s="1088"/>
      <c r="C191" s="1087"/>
      <c r="D191" s="1087"/>
      <c r="E191" s="1087"/>
      <c r="F191" s="1087"/>
      <c r="G191" s="1087"/>
      <c r="H191" s="1087"/>
      <c r="I191" s="1089"/>
      <c r="L191" s="998" t="s">
        <v>14</v>
      </c>
      <c r="M191" s="1121">
        <v>0</v>
      </c>
      <c r="N191" s="1122">
        <v>0</v>
      </c>
      <c r="O191" s="1126">
        <f>+M191+N191</f>
        <v>0</v>
      </c>
      <c r="P191" s="1124">
        <v>0</v>
      </c>
      <c r="Q191" s="1125">
        <f>O191+P191</f>
        <v>0</v>
      </c>
      <c r="R191" s="224">
        <v>0</v>
      </c>
      <c r="S191" s="225">
        <v>0</v>
      </c>
      <c r="T191" s="990">
        <f>+R191+S191</f>
        <v>0</v>
      </c>
      <c r="U191" s="228">
        <v>0</v>
      </c>
      <c r="V191" s="1125">
        <f>T191+U191</f>
        <v>0</v>
      </c>
      <c r="W191" s="1032">
        <f t="shared" ref="W191:W195" si="325">IF(Q191=0,0,((V191/Q191)-1)*100)</f>
        <v>0</v>
      </c>
    </row>
    <row r="192" spans="1:23" ht="12.75">
      <c r="B192" s="1088"/>
      <c r="C192" s="1087"/>
      <c r="D192" s="1087"/>
      <c r="E192" s="1087"/>
      <c r="F192" s="1087"/>
      <c r="G192" s="1087"/>
      <c r="H192" s="1087"/>
      <c r="I192" s="1089"/>
      <c r="L192" s="998" t="s">
        <v>15</v>
      </c>
      <c r="M192" s="1121">
        <v>0</v>
      </c>
      <c r="N192" s="1122">
        <v>0</v>
      </c>
      <c r="O192" s="1126">
        <f>+M192+N192</f>
        <v>0</v>
      </c>
      <c r="P192" s="1124">
        <v>0</v>
      </c>
      <c r="Q192" s="1125">
        <f>O192+P192</f>
        <v>0</v>
      </c>
      <c r="R192" s="224">
        <v>0</v>
      </c>
      <c r="S192" s="225">
        <v>0</v>
      </c>
      <c r="T192" s="990">
        <f>+R192+S192</f>
        <v>0</v>
      </c>
      <c r="U192" s="228">
        <v>0</v>
      </c>
      <c r="V192" s="1125">
        <f>T192+U192</f>
        <v>0</v>
      </c>
      <c r="W192" s="1032">
        <f t="shared" si="325"/>
        <v>0</v>
      </c>
    </row>
    <row r="193" spans="1:23" ht="13.5" thickBot="1">
      <c r="B193" s="1088"/>
      <c r="C193" s="1087"/>
      <c r="D193" s="1087"/>
      <c r="E193" s="1087"/>
      <c r="F193" s="1087"/>
      <c r="G193" s="1087"/>
      <c r="H193" s="1087"/>
      <c r="I193" s="1089"/>
      <c r="L193" s="1006" t="s">
        <v>16</v>
      </c>
      <c r="M193" s="1121">
        <v>0</v>
      </c>
      <c r="N193" s="1122">
        <v>0</v>
      </c>
      <c r="O193" s="1126">
        <f>+M193+N193</f>
        <v>0</v>
      </c>
      <c r="P193" s="1127">
        <v>0</v>
      </c>
      <c r="Q193" s="1125">
        <f>O193+P193</f>
        <v>0</v>
      </c>
      <c r="R193" s="224">
        <v>0</v>
      </c>
      <c r="S193" s="225">
        <v>0</v>
      </c>
      <c r="T193" s="990">
        <f>+R193+S193</f>
        <v>0</v>
      </c>
      <c r="U193" s="229">
        <v>0</v>
      </c>
      <c r="V193" s="1125">
        <f>T193+U193</f>
        <v>0</v>
      </c>
      <c r="W193" s="1032">
        <f t="shared" si="325"/>
        <v>0</v>
      </c>
    </row>
    <row r="194" spans="1:23" ht="14.25" thickTop="1" thickBot="1">
      <c r="B194" s="1088"/>
      <c r="C194" s="1087"/>
      <c r="D194" s="1087"/>
      <c r="E194" s="1087"/>
      <c r="F194" s="1087"/>
      <c r="G194" s="1087"/>
      <c r="H194" s="1087"/>
      <c r="I194" s="1089"/>
      <c r="L194" s="1128" t="s">
        <v>17</v>
      </c>
      <c r="M194" s="1129">
        <f t="shared" ref="M194:Q194" si="326">+M191+M192+M193</f>
        <v>0</v>
      </c>
      <c r="N194" s="1130">
        <f t="shared" si="326"/>
        <v>0</v>
      </c>
      <c r="O194" s="1129">
        <f t="shared" si="326"/>
        <v>0</v>
      </c>
      <c r="P194" s="1129">
        <f t="shared" si="326"/>
        <v>0</v>
      </c>
      <c r="Q194" s="1131">
        <f t="shared" si="326"/>
        <v>0</v>
      </c>
      <c r="R194" s="1129">
        <f t="shared" ref="R194:V194" si="327">+R191+R192+R193</f>
        <v>0</v>
      </c>
      <c r="S194" s="1130">
        <f t="shared" si="327"/>
        <v>0</v>
      </c>
      <c r="T194" s="1129">
        <f t="shared" si="327"/>
        <v>0</v>
      </c>
      <c r="U194" s="1129">
        <f t="shared" si="327"/>
        <v>0</v>
      </c>
      <c r="V194" s="1131">
        <f t="shared" si="327"/>
        <v>0</v>
      </c>
      <c r="W194" s="1147">
        <f t="shared" si="325"/>
        <v>0</v>
      </c>
    </row>
    <row r="195" spans="1:23" ht="13.5" thickTop="1">
      <c r="B195" s="1088"/>
      <c r="C195" s="1087"/>
      <c r="D195" s="1087"/>
      <c r="E195" s="1087"/>
      <c r="F195" s="1087"/>
      <c r="G195" s="1087"/>
      <c r="H195" s="1087"/>
      <c r="I195" s="1089"/>
      <c r="L195" s="998" t="s">
        <v>18</v>
      </c>
      <c r="M195" s="1133">
        <v>0</v>
      </c>
      <c r="N195" s="1134">
        <v>0</v>
      </c>
      <c r="O195" s="1135">
        <f>M195+N195</f>
        <v>0</v>
      </c>
      <c r="P195" s="1032">
        <v>0</v>
      </c>
      <c r="Q195" s="1125">
        <f>O195+P195</f>
        <v>0</v>
      </c>
      <c r="R195" s="1133">
        <v>0</v>
      </c>
      <c r="S195" s="1134">
        <v>0</v>
      </c>
      <c r="T195" s="1135">
        <f>R195+S195</f>
        <v>0</v>
      </c>
      <c r="U195" s="1032">
        <v>0</v>
      </c>
      <c r="V195" s="1125">
        <f>T195+U195</f>
        <v>0</v>
      </c>
      <c r="W195" s="1032">
        <f t="shared" si="325"/>
        <v>0</v>
      </c>
    </row>
    <row r="196" spans="1:23" ht="12.75">
      <c r="B196" s="1088"/>
      <c r="C196" s="1087"/>
      <c r="D196" s="1087"/>
      <c r="E196" s="1087"/>
      <c r="F196" s="1087"/>
      <c r="G196" s="1087"/>
      <c r="H196" s="1087"/>
      <c r="I196" s="1089"/>
      <c r="L196" s="998" t="s">
        <v>19</v>
      </c>
      <c r="M196" s="1026">
        <v>0</v>
      </c>
      <c r="N196" s="1030">
        <v>0</v>
      </c>
      <c r="O196" s="1123">
        <f>M196+N196</f>
        <v>0</v>
      </c>
      <c r="P196" s="1032">
        <v>0</v>
      </c>
      <c r="Q196" s="1125">
        <f>O196+P196</f>
        <v>0</v>
      </c>
      <c r="R196" s="1026">
        <v>0</v>
      </c>
      <c r="S196" s="1030">
        <v>0</v>
      </c>
      <c r="T196" s="1123">
        <f>R196+S196</f>
        <v>0</v>
      </c>
      <c r="U196" s="1032">
        <v>0</v>
      </c>
      <c r="V196" s="1125">
        <f>T196+U196</f>
        <v>0</v>
      </c>
      <c r="W196" s="1032">
        <f t="shared" ref="W196:W199" si="328">IF(Q196=0,0,((V196/Q196)-1)*100)</f>
        <v>0</v>
      </c>
    </row>
    <row r="197" spans="1:23" ht="13.5" thickBot="1">
      <c r="B197" s="1088"/>
      <c r="C197" s="1087"/>
      <c r="D197" s="1087"/>
      <c r="E197" s="1087"/>
      <c r="F197" s="1087"/>
      <c r="G197" s="1087"/>
      <c r="H197" s="1087"/>
      <c r="I197" s="1089"/>
      <c r="L197" s="998" t="s">
        <v>20</v>
      </c>
      <c r="M197" s="1026">
        <v>0</v>
      </c>
      <c r="N197" s="1030">
        <v>0</v>
      </c>
      <c r="O197" s="1123">
        <f>M197+N197</f>
        <v>0</v>
      </c>
      <c r="P197" s="1032">
        <v>0</v>
      </c>
      <c r="Q197" s="1125">
        <f>O197+P197</f>
        <v>0</v>
      </c>
      <c r="R197" s="1026">
        <v>0</v>
      </c>
      <c r="S197" s="1030">
        <v>0</v>
      </c>
      <c r="T197" s="1123">
        <f>R197+S197</f>
        <v>0</v>
      </c>
      <c r="U197" s="1032">
        <v>0</v>
      </c>
      <c r="V197" s="1125">
        <f>T197+U197</f>
        <v>0</v>
      </c>
      <c r="W197" s="1032">
        <f t="shared" si="328"/>
        <v>0</v>
      </c>
    </row>
    <row r="198" spans="1:23" ht="14.25" thickTop="1" thickBot="1">
      <c r="B198" s="1088"/>
      <c r="C198" s="1087"/>
      <c r="D198" s="1087"/>
      <c r="E198" s="1087"/>
      <c r="F198" s="1087"/>
      <c r="G198" s="1087"/>
      <c r="H198" s="1087"/>
      <c r="I198" s="1089"/>
      <c r="L198" s="1128" t="s">
        <v>87</v>
      </c>
      <c r="M198" s="1129">
        <f>+M195+M196+M197</f>
        <v>0</v>
      </c>
      <c r="N198" s="1129">
        <f t="shared" ref="N198" si="329">+N195+N196+N197</f>
        <v>0</v>
      </c>
      <c r="O198" s="1129">
        <f t="shared" ref="O198" si="330">+O195+O196+O197</f>
        <v>0</v>
      </c>
      <c r="P198" s="1129">
        <f t="shared" ref="P198" si="331">+P195+P196+P197</f>
        <v>0</v>
      </c>
      <c r="Q198" s="1129">
        <f t="shared" ref="Q198" si="332">+Q195+Q196+Q197</f>
        <v>0</v>
      </c>
      <c r="R198" s="1129">
        <f t="shared" ref="R198" si="333">+R195+R196+R197</f>
        <v>0</v>
      </c>
      <c r="S198" s="1129">
        <f t="shared" ref="S198" si="334">+S195+S196+S197</f>
        <v>0</v>
      </c>
      <c r="T198" s="1129">
        <f t="shared" ref="T198" si="335">+T195+T196+T197</f>
        <v>0</v>
      </c>
      <c r="U198" s="1129">
        <f t="shared" ref="U198" si="336">+U195+U196+U197</f>
        <v>0</v>
      </c>
      <c r="V198" s="1129">
        <f t="shared" ref="V198" si="337">+V195+V196+V197</f>
        <v>0</v>
      </c>
      <c r="W198" s="1299">
        <f t="shared" si="328"/>
        <v>0</v>
      </c>
    </row>
    <row r="199" spans="1:23" ht="13.5" thickTop="1">
      <c r="B199" s="1088"/>
      <c r="C199" s="1087"/>
      <c r="D199" s="1087"/>
      <c r="E199" s="1087"/>
      <c r="F199" s="1087"/>
      <c r="G199" s="1087"/>
      <c r="H199" s="1087"/>
      <c r="I199" s="1089"/>
      <c r="L199" s="998" t="s">
        <v>21</v>
      </c>
      <c r="M199" s="1026">
        <v>0</v>
      </c>
      <c r="N199" s="1030">
        <v>0</v>
      </c>
      <c r="O199" s="1123">
        <f>M199+N199</f>
        <v>0</v>
      </c>
      <c r="P199" s="1032">
        <v>0</v>
      </c>
      <c r="Q199" s="1125">
        <f>O199+P199</f>
        <v>0</v>
      </c>
      <c r="R199" s="1026">
        <v>0</v>
      </c>
      <c r="S199" s="1030">
        <v>0</v>
      </c>
      <c r="T199" s="1123">
        <f>R199+S199</f>
        <v>0</v>
      </c>
      <c r="U199" s="1032">
        <v>0</v>
      </c>
      <c r="V199" s="1125">
        <f>T199+U199</f>
        <v>0</v>
      </c>
      <c r="W199" s="1325">
        <f t="shared" si="328"/>
        <v>0</v>
      </c>
    </row>
    <row r="200" spans="1:23" ht="12.75">
      <c r="B200" s="1088"/>
      <c r="C200" s="1087"/>
      <c r="D200" s="1087"/>
      <c r="E200" s="1087"/>
      <c r="F200" s="1087"/>
      <c r="G200" s="1087"/>
      <c r="H200" s="1087"/>
      <c r="I200" s="1089"/>
      <c r="L200" s="998" t="s">
        <v>88</v>
      </c>
      <c r="M200" s="1026">
        <v>0</v>
      </c>
      <c r="N200" s="1030">
        <v>0</v>
      </c>
      <c r="O200" s="1123">
        <f>+M200+N200</f>
        <v>0</v>
      </c>
      <c r="P200" s="1032">
        <v>0</v>
      </c>
      <c r="Q200" s="1125">
        <f>+O200+P200</f>
        <v>0</v>
      </c>
      <c r="R200" s="1026">
        <v>0</v>
      </c>
      <c r="S200" s="1030">
        <v>0</v>
      </c>
      <c r="T200" s="1123">
        <f>+R200+S200</f>
        <v>0</v>
      </c>
      <c r="U200" s="1032">
        <v>0</v>
      </c>
      <c r="V200" s="1125">
        <f>+T200+U200</f>
        <v>0</v>
      </c>
      <c r="W200" s="1325">
        <f t="shared" ref="W200" si="338">IF(Q200=0,0,((V200/Q200)-1)*100)</f>
        <v>0</v>
      </c>
    </row>
    <row r="201" spans="1:23" ht="13.5" thickBot="1">
      <c r="B201" s="1088"/>
      <c r="C201" s="1087"/>
      <c r="D201" s="1087"/>
      <c r="E201" s="1087"/>
      <c r="F201" s="1087"/>
      <c r="G201" s="1087"/>
      <c r="H201" s="1087"/>
      <c r="I201" s="1089"/>
      <c r="L201" s="998" t="s">
        <v>22</v>
      </c>
      <c r="M201" s="1026">
        <v>0</v>
      </c>
      <c r="N201" s="1030">
        <v>0</v>
      </c>
      <c r="O201" s="1136">
        <f>+M201+N201</f>
        <v>0</v>
      </c>
      <c r="P201" s="1037">
        <v>0</v>
      </c>
      <c r="Q201" s="1125">
        <f>+O201+P201</f>
        <v>0</v>
      </c>
      <c r="R201" s="1026">
        <v>0</v>
      </c>
      <c r="S201" s="1030">
        <v>0</v>
      </c>
      <c r="T201" s="1136">
        <f>+R201+S201</f>
        <v>0</v>
      </c>
      <c r="U201" s="1037">
        <v>0</v>
      </c>
      <c r="V201" s="1125">
        <f>+T201+U201</f>
        <v>0</v>
      </c>
      <c r="W201" s="1325">
        <f>IF(Q201=0,0,((V201/Q201)-1)*100)</f>
        <v>0</v>
      </c>
    </row>
    <row r="202" spans="1:23" ht="14.25" thickTop="1" thickBot="1">
      <c r="B202" s="1088"/>
      <c r="C202" s="1087"/>
      <c r="D202" s="1087"/>
      <c r="E202" s="1087"/>
      <c r="F202" s="1087"/>
      <c r="G202" s="1087"/>
      <c r="H202" s="1087"/>
      <c r="I202" s="1089"/>
      <c r="L202" s="1137" t="s">
        <v>60</v>
      </c>
      <c r="M202" s="1138">
        <f>+M199+M200+M201</f>
        <v>0</v>
      </c>
      <c r="N202" s="1138">
        <f t="shared" ref="N202" si="339">+N199+N200+N201</f>
        <v>0</v>
      </c>
      <c r="O202" s="1139">
        <f t="shared" ref="O202" si="340">+O199+O200+O201</f>
        <v>0</v>
      </c>
      <c r="P202" s="1139">
        <f t="shared" ref="P202" si="341">+P199+P200+P201</f>
        <v>0</v>
      </c>
      <c r="Q202" s="1139">
        <f t="shared" ref="Q202" si="342">+Q199+Q200+Q201</f>
        <v>0</v>
      </c>
      <c r="R202" s="1138">
        <f t="shared" ref="R202" si="343">+R199+R200+R201</f>
        <v>0</v>
      </c>
      <c r="S202" s="1138">
        <f t="shared" ref="S202" si="344">+S199+S200+S201</f>
        <v>0</v>
      </c>
      <c r="T202" s="1139">
        <f t="shared" ref="T202" si="345">+T199+T200+T201</f>
        <v>0</v>
      </c>
      <c r="U202" s="1139">
        <f t="shared" ref="U202" si="346">+U199+U200+U201</f>
        <v>0</v>
      </c>
      <c r="V202" s="1139">
        <f t="shared" ref="V202" si="347">+V199+V200+V201</f>
        <v>0</v>
      </c>
      <c r="W202" s="1326">
        <f>IF(Q202=0,0,((V202/Q202)-1)*100)</f>
        <v>0</v>
      </c>
    </row>
    <row r="203" spans="1:23" s="1093" customFormat="1" ht="12.75" customHeight="1" thickTop="1">
      <c r="A203" s="1104"/>
      <c r="B203" s="1105"/>
      <c r="C203" s="1106"/>
      <c r="D203" s="1106"/>
      <c r="E203" s="1106"/>
      <c r="F203" s="1106"/>
      <c r="G203" s="1106"/>
      <c r="H203" s="1106"/>
      <c r="I203" s="1141"/>
      <c r="J203" s="1104"/>
      <c r="K203" s="1104"/>
      <c r="L203" s="1142" t="s">
        <v>24</v>
      </c>
      <c r="M203" s="1121">
        <v>0</v>
      </c>
      <c r="N203" s="1122">
        <v>0</v>
      </c>
      <c r="O203" s="1126">
        <f>+M203+N203</f>
        <v>0</v>
      </c>
      <c r="P203" s="1143">
        <v>0</v>
      </c>
      <c r="Q203" s="1144">
        <f>+O203+P203</f>
        <v>0</v>
      </c>
      <c r="R203" s="1121">
        <v>0</v>
      </c>
      <c r="S203" s="1122">
        <v>0</v>
      </c>
      <c r="T203" s="1126">
        <f>+R203+S203</f>
        <v>0</v>
      </c>
      <c r="U203" s="1143">
        <v>0</v>
      </c>
      <c r="V203" s="1144">
        <f>+T203+U203</f>
        <v>0</v>
      </c>
      <c r="W203" s="1300">
        <f>IF(Q203=0,0,((V203/Q203)-1)*100)</f>
        <v>0</v>
      </c>
    </row>
    <row r="204" spans="1:23" s="1093" customFormat="1" ht="12.75" customHeight="1">
      <c r="A204" s="1104"/>
      <c r="B204" s="1107"/>
      <c r="C204" s="1108"/>
      <c r="D204" s="1108"/>
      <c r="E204" s="1108"/>
      <c r="F204" s="1108"/>
      <c r="G204" s="1108"/>
      <c r="H204" s="1108"/>
      <c r="I204" s="1114"/>
      <c r="J204" s="1104"/>
      <c r="K204" s="1104"/>
      <c r="L204" s="1142" t="s">
        <v>25</v>
      </c>
      <c r="M204" s="1121">
        <v>0</v>
      </c>
      <c r="N204" s="1122">
        <v>0</v>
      </c>
      <c r="O204" s="1126">
        <f>+M204+N204</f>
        <v>0</v>
      </c>
      <c r="P204" s="1124">
        <v>0</v>
      </c>
      <c r="Q204" s="1126">
        <f>+O204+P204</f>
        <v>0</v>
      </c>
      <c r="R204" s="1121">
        <v>1</v>
      </c>
      <c r="S204" s="1122">
        <v>0</v>
      </c>
      <c r="T204" s="1126">
        <f>+R204+S204</f>
        <v>1</v>
      </c>
      <c r="U204" s="1124">
        <v>0</v>
      </c>
      <c r="V204" s="1126">
        <f>+T204+U204</f>
        <v>1</v>
      </c>
      <c r="W204" s="1300">
        <f t="shared" ref="W204" si="348">IF(Q204=0,0,((V204/Q204)-1)*100)</f>
        <v>0</v>
      </c>
    </row>
    <row r="205" spans="1:23" s="1093" customFormat="1" ht="12.75" customHeight="1" thickBot="1">
      <c r="A205" s="1104"/>
      <c r="B205" s="1107"/>
      <c r="C205" s="1108"/>
      <c r="D205" s="1108"/>
      <c r="E205" s="1108"/>
      <c r="F205" s="1108"/>
      <c r="G205" s="1108"/>
      <c r="H205" s="1108"/>
      <c r="I205" s="1114"/>
      <c r="J205" s="1104"/>
      <c r="K205" s="1104"/>
      <c r="L205" s="1142" t="s">
        <v>26</v>
      </c>
      <c r="M205" s="1121">
        <v>0</v>
      </c>
      <c r="N205" s="1122">
        <v>0</v>
      </c>
      <c r="O205" s="1126">
        <f>+M205+N205</f>
        <v>0</v>
      </c>
      <c r="P205" s="1127">
        <v>0</v>
      </c>
      <c r="Q205" s="1144">
        <f>O205+P205</f>
        <v>0</v>
      </c>
      <c r="R205" s="1121">
        <v>0</v>
      </c>
      <c r="S205" s="1122">
        <v>0</v>
      </c>
      <c r="T205" s="1126">
        <f>+R205+S205</f>
        <v>0</v>
      </c>
      <c r="U205" s="1127">
        <v>0</v>
      </c>
      <c r="V205" s="1144">
        <f>T205+U205</f>
        <v>0</v>
      </c>
      <c r="W205" s="1300">
        <f t="shared" ref="W205" si="349">IF(Q205=0,0,((V205/Q205)-1)*100)</f>
        <v>0</v>
      </c>
    </row>
    <row r="206" spans="1:23" ht="14.25" thickTop="1" thickBot="1">
      <c r="B206" s="1088"/>
      <c r="C206" s="1087"/>
      <c r="D206" s="1087"/>
      <c r="E206" s="1087"/>
      <c r="F206" s="1087"/>
      <c r="G206" s="1087"/>
      <c r="H206" s="1087"/>
      <c r="I206" s="1089"/>
      <c r="L206" s="1128" t="s">
        <v>27</v>
      </c>
      <c r="M206" s="1129">
        <f>+M203+M204+M205</f>
        <v>0</v>
      </c>
      <c r="N206" s="1130">
        <f t="shared" ref="N206" si="350">+N203+N204+N205</f>
        <v>0</v>
      </c>
      <c r="O206" s="1129">
        <f t="shared" ref="O206" si="351">+O203+O204+O205</f>
        <v>0</v>
      </c>
      <c r="P206" s="1129">
        <f t="shared" ref="P206" si="352">+P203+P204+P205</f>
        <v>0</v>
      </c>
      <c r="Q206" s="1146">
        <f t="shared" ref="Q206" si="353">+Q203+Q204+Q205</f>
        <v>0</v>
      </c>
      <c r="R206" s="1129">
        <f t="shared" ref="R206" si="354">+R203+R204+R205</f>
        <v>1</v>
      </c>
      <c r="S206" s="1130">
        <f t="shared" ref="S206" si="355">+S203+S204+S205</f>
        <v>0</v>
      </c>
      <c r="T206" s="1129">
        <f t="shared" ref="T206" si="356">+T203+T204+T205</f>
        <v>1</v>
      </c>
      <c r="U206" s="1129">
        <f t="shared" ref="U206" si="357">+U203+U204+U205</f>
        <v>0</v>
      </c>
      <c r="V206" s="1146">
        <f>+V203+V204+V205</f>
        <v>1</v>
      </c>
      <c r="W206" s="1299">
        <f>IF(Q206=0,0,((V206/Q206)-1)*100)</f>
        <v>0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0</v>
      </c>
      <c r="N207" s="1211">
        <f t="shared" ref="N207" si="358">+N198+N202+N206</f>
        <v>0</v>
      </c>
      <c r="O207" s="1210">
        <f t="shared" ref="O207" si="359">+O198+O202+O206</f>
        <v>0</v>
      </c>
      <c r="P207" s="1210">
        <f t="shared" ref="P207" si="360">+P198+P202+P206</f>
        <v>0</v>
      </c>
      <c r="Q207" s="1210">
        <f t="shared" ref="Q207" si="361">+Q198+Q202+Q206</f>
        <v>0</v>
      </c>
      <c r="R207" s="1210">
        <f t="shared" ref="R207" si="362">+R198+R202+R206</f>
        <v>1</v>
      </c>
      <c r="S207" s="1211">
        <f t="shared" ref="S207" si="363">+S198+S202+S206</f>
        <v>0</v>
      </c>
      <c r="T207" s="1210">
        <f t="shared" ref="T207" si="364">+T198+T202+T206</f>
        <v>1</v>
      </c>
      <c r="U207" s="1210">
        <f t="shared" ref="U207" si="365">+U198+U202+U206</f>
        <v>0</v>
      </c>
      <c r="V207" s="1212">
        <f>+V198+V202+V206</f>
        <v>1</v>
      </c>
      <c r="W207" s="1298">
        <f>IF(Q207=0,0,((V207/Q207)-1)*100)</f>
        <v>0</v>
      </c>
    </row>
    <row r="208" spans="1:23" ht="14.25" thickTop="1" thickBot="1">
      <c r="B208" s="1088"/>
      <c r="C208" s="1087"/>
      <c r="D208" s="1087"/>
      <c r="E208" s="1087"/>
      <c r="F208" s="1087"/>
      <c r="G208" s="1087"/>
      <c r="H208" s="1087"/>
      <c r="I208" s="1089"/>
      <c r="L208" s="1128" t="s">
        <v>89</v>
      </c>
      <c r="M208" s="1129">
        <f>+M194+M198+M202+M206</f>
        <v>0</v>
      </c>
      <c r="N208" s="1130">
        <f t="shared" ref="N208:U208" si="366">+N194+N198+N202+N206</f>
        <v>0</v>
      </c>
      <c r="O208" s="1129">
        <f t="shared" si="366"/>
        <v>0</v>
      </c>
      <c r="P208" s="1129">
        <f t="shared" si="366"/>
        <v>0</v>
      </c>
      <c r="Q208" s="1131">
        <f t="shared" si="366"/>
        <v>0</v>
      </c>
      <c r="R208" s="1129">
        <f t="shared" si="366"/>
        <v>1</v>
      </c>
      <c r="S208" s="1130">
        <f t="shared" si="366"/>
        <v>0</v>
      </c>
      <c r="T208" s="1129">
        <f t="shared" si="366"/>
        <v>1</v>
      </c>
      <c r="U208" s="1129">
        <f t="shared" si="366"/>
        <v>0</v>
      </c>
      <c r="V208" s="1131">
        <f>+V194+V198+V202+V206</f>
        <v>1</v>
      </c>
      <c r="W208" s="1299">
        <f>IF(Q208=0,0,((V208/Q208)-1)*100)</f>
        <v>0</v>
      </c>
    </row>
    <row r="209" spans="2:23" ht="14.25" thickTop="1" thickBot="1">
      <c r="B209" s="1088"/>
      <c r="C209" s="1087"/>
      <c r="D209" s="1087"/>
      <c r="E209" s="1087"/>
      <c r="F209" s="1087"/>
      <c r="G209" s="1087"/>
      <c r="H209" s="1087"/>
      <c r="I209" s="1089"/>
      <c r="L209" s="1072" t="s">
        <v>59</v>
      </c>
      <c r="M209" s="991"/>
      <c r="N209" s="991"/>
      <c r="O209" s="991"/>
      <c r="P209" s="991"/>
      <c r="Q209" s="991"/>
      <c r="R209" s="991"/>
      <c r="S209" s="991"/>
      <c r="T209" s="991"/>
      <c r="U209" s="991"/>
      <c r="V209" s="991"/>
      <c r="W209" s="995"/>
    </row>
    <row r="210" spans="2:23" ht="13.5" thickTop="1">
      <c r="B210" s="1088"/>
      <c r="C210" s="1087"/>
      <c r="D210" s="1087"/>
      <c r="E210" s="1087"/>
      <c r="F210" s="1087"/>
      <c r="G210" s="1087"/>
      <c r="H210" s="1087"/>
      <c r="I210" s="1089"/>
      <c r="L210" s="1391" t="s">
        <v>52</v>
      </c>
      <c r="M210" s="1392"/>
      <c r="N210" s="1392"/>
      <c r="O210" s="1392"/>
      <c r="P210" s="1392"/>
      <c r="Q210" s="1392"/>
      <c r="R210" s="1392"/>
      <c r="S210" s="1392"/>
      <c r="T210" s="1392"/>
      <c r="U210" s="1392"/>
      <c r="V210" s="1392"/>
      <c r="W210" s="1393"/>
    </row>
    <row r="211" spans="2:23" ht="13.5" thickBot="1">
      <c r="B211" s="1088"/>
      <c r="C211" s="1087"/>
      <c r="D211" s="1087"/>
      <c r="E211" s="1087"/>
      <c r="F211" s="1087"/>
      <c r="G211" s="1087"/>
      <c r="H211" s="1087"/>
      <c r="I211" s="1089"/>
      <c r="L211" s="1394" t="s">
        <v>53</v>
      </c>
      <c r="M211" s="1395"/>
      <c r="N211" s="1395"/>
      <c r="O211" s="1395"/>
      <c r="P211" s="1395"/>
      <c r="Q211" s="1395"/>
      <c r="R211" s="1395"/>
      <c r="S211" s="1395"/>
      <c r="T211" s="1395"/>
      <c r="U211" s="1395"/>
      <c r="V211" s="1395"/>
      <c r="W211" s="1396"/>
    </row>
    <row r="212" spans="2:23" ht="14.25" thickTop="1" thickBot="1">
      <c r="B212" s="1088"/>
      <c r="C212" s="1087"/>
      <c r="D212" s="1087"/>
      <c r="E212" s="1087"/>
      <c r="F212" s="1087"/>
      <c r="G212" s="1087"/>
      <c r="H212" s="1087"/>
      <c r="I212" s="1089"/>
      <c r="L212" s="994"/>
      <c r="M212" s="991"/>
      <c r="N212" s="991"/>
      <c r="O212" s="991"/>
      <c r="P212" s="991"/>
      <c r="Q212" s="991"/>
      <c r="R212" s="991"/>
      <c r="S212" s="991"/>
      <c r="T212" s="991"/>
      <c r="U212" s="991"/>
      <c r="V212" s="991"/>
      <c r="W212" s="1080" t="s">
        <v>40</v>
      </c>
    </row>
    <row r="213" spans="2:23" ht="14.25" thickTop="1" thickBot="1">
      <c r="B213" s="1088"/>
      <c r="C213" s="1087"/>
      <c r="D213" s="1087"/>
      <c r="E213" s="1087"/>
      <c r="F213" s="1087"/>
      <c r="G213" s="1087"/>
      <c r="H213" s="1087"/>
      <c r="I213" s="1089"/>
      <c r="L213" s="996"/>
      <c r="M213" s="1400" t="s">
        <v>90</v>
      </c>
      <c r="N213" s="1401"/>
      <c r="O213" s="1401"/>
      <c r="P213" s="1401"/>
      <c r="Q213" s="1402"/>
      <c r="R213" s="1400" t="s">
        <v>91</v>
      </c>
      <c r="S213" s="1401"/>
      <c r="T213" s="1401"/>
      <c r="U213" s="1401"/>
      <c r="V213" s="1402"/>
      <c r="W213" s="997" t="s">
        <v>4</v>
      </c>
    </row>
    <row r="214" spans="2:23" ht="13.5" thickTop="1">
      <c r="B214" s="1088"/>
      <c r="C214" s="1087"/>
      <c r="D214" s="1087"/>
      <c r="E214" s="1087"/>
      <c r="F214" s="1087"/>
      <c r="G214" s="1087"/>
      <c r="H214" s="1087"/>
      <c r="I214" s="1089"/>
      <c r="L214" s="998" t="s">
        <v>5</v>
      </c>
      <c r="M214" s="999"/>
      <c r="N214" s="1003"/>
      <c r="O214" s="1115"/>
      <c r="P214" s="1005"/>
      <c r="Q214" s="1116"/>
      <c r="R214" s="999"/>
      <c r="S214" s="1003"/>
      <c r="T214" s="1115"/>
      <c r="U214" s="1005"/>
      <c r="V214" s="1116"/>
      <c r="W214" s="1002" t="s">
        <v>6</v>
      </c>
    </row>
    <row r="215" spans="2:23" ht="13.5" thickBot="1">
      <c r="B215" s="1088"/>
      <c r="C215" s="1087"/>
      <c r="D215" s="1087"/>
      <c r="E215" s="1087"/>
      <c r="F215" s="1087"/>
      <c r="G215" s="1087"/>
      <c r="H215" s="1087"/>
      <c r="I215" s="1089"/>
      <c r="L215" s="1006"/>
      <c r="M215" s="1011" t="s">
        <v>41</v>
      </c>
      <c r="N215" s="1012" t="s">
        <v>42</v>
      </c>
      <c r="O215" s="1117" t="s">
        <v>43</v>
      </c>
      <c r="P215" s="1014" t="s">
        <v>13</v>
      </c>
      <c r="Q215" s="1155" t="s">
        <v>9</v>
      </c>
      <c r="R215" s="1011" t="s">
        <v>41</v>
      </c>
      <c r="S215" s="1012" t="s">
        <v>42</v>
      </c>
      <c r="T215" s="1117" t="s">
        <v>43</v>
      </c>
      <c r="U215" s="1014" t="s">
        <v>13</v>
      </c>
      <c r="V215" s="1118" t="s">
        <v>9</v>
      </c>
      <c r="W215" s="1010"/>
    </row>
    <row r="216" spans="2:23" ht="5.25" customHeight="1" thickTop="1">
      <c r="B216" s="1088"/>
      <c r="C216" s="1087"/>
      <c r="D216" s="1087"/>
      <c r="E216" s="1087"/>
      <c r="F216" s="1087"/>
      <c r="G216" s="1087"/>
      <c r="H216" s="1087"/>
      <c r="I216" s="1089"/>
      <c r="L216" s="998"/>
      <c r="M216" s="1019"/>
      <c r="N216" s="1020"/>
      <c r="O216" s="1119"/>
      <c r="P216" s="1022"/>
      <c r="Q216" s="1120"/>
      <c r="R216" s="1019"/>
      <c r="S216" s="1020"/>
      <c r="T216" s="1119"/>
      <c r="U216" s="1022"/>
      <c r="V216" s="1120"/>
      <c r="W216" s="1024"/>
    </row>
    <row r="217" spans="2:23" ht="12.75">
      <c r="B217" s="1088"/>
      <c r="C217" s="1087"/>
      <c r="D217" s="1087"/>
      <c r="E217" s="1087"/>
      <c r="F217" s="1087"/>
      <c r="G217" s="1087"/>
      <c r="H217" s="1087"/>
      <c r="I217" s="1089"/>
      <c r="L217" s="998" t="s">
        <v>14</v>
      </c>
      <c r="M217" s="1026">
        <f t="shared" ref="M217:N219" si="367">+M165+M191</f>
        <v>22</v>
      </c>
      <c r="N217" s="1030">
        <f t="shared" si="367"/>
        <v>31</v>
      </c>
      <c r="O217" s="1123">
        <f>+M217+N217</f>
        <v>53</v>
      </c>
      <c r="P217" s="1032">
        <f>+P165+P191</f>
        <v>0</v>
      </c>
      <c r="Q217" s="1125">
        <f>+O217+P217</f>
        <v>53</v>
      </c>
      <c r="R217" s="1026">
        <f t="shared" ref="R217:S219" si="368">+R165+R191</f>
        <v>15</v>
      </c>
      <c r="S217" s="1030">
        <f t="shared" si="368"/>
        <v>163</v>
      </c>
      <c r="T217" s="1123">
        <f>+R217+S217</f>
        <v>178</v>
      </c>
      <c r="U217" s="1032">
        <f>+U165+U191</f>
        <v>0</v>
      </c>
      <c r="V217" s="1125">
        <f>+T217+U217</f>
        <v>178</v>
      </c>
      <c r="W217" s="1029">
        <f t="shared" ref="W217:W221" si="369">IF(Q217=0,0,((V217/Q217)-1)*100)</f>
        <v>235.84905660377359</v>
      </c>
    </row>
    <row r="218" spans="2:23" ht="12.75">
      <c r="B218" s="1088"/>
      <c r="C218" s="1087"/>
      <c r="D218" s="1087"/>
      <c r="E218" s="1087"/>
      <c r="F218" s="1087"/>
      <c r="G218" s="1087"/>
      <c r="H218" s="1087"/>
      <c r="I218" s="1089"/>
      <c r="L218" s="998" t="s">
        <v>15</v>
      </c>
      <c r="M218" s="1026">
        <f t="shared" si="367"/>
        <v>6</v>
      </c>
      <c r="N218" s="1030">
        <f t="shared" si="367"/>
        <v>18</v>
      </c>
      <c r="O218" s="1123">
        <f t="shared" ref="O218:O219" si="370">+M218+N218</f>
        <v>24</v>
      </c>
      <c r="P218" s="1032">
        <f>+P166+P192</f>
        <v>0</v>
      </c>
      <c r="Q218" s="1125">
        <f t="shared" ref="Q218:Q219" si="371">+O218+P218</f>
        <v>24</v>
      </c>
      <c r="R218" s="1026">
        <f t="shared" si="368"/>
        <v>18</v>
      </c>
      <c r="S218" s="1030">
        <f t="shared" si="368"/>
        <v>192</v>
      </c>
      <c r="T218" s="1123">
        <f t="shared" ref="T218:T219" si="372">+R218+S218</f>
        <v>210</v>
      </c>
      <c r="U218" s="1032">
        <f>+U166+U192</f>
        <v>0</v>
      </c>
      <c r="V218" s="1125">
        <f t="shared" ref="V218:V219" si="373">+T218+U218</f>
        <v>210</v>
      </c>
      <c r="W218" s="1029">
        <f t="shared" si="369"/>
        <v>775</v>
      </c>
    </row>
    <row r="219" spans="2:23" ht="13.5" thickBot="1">
      <c r="B219" s="1088"/>
      <c r="C219" s="1087"/>
      <c r="D219" s="1087"/>
      <c r="E219" s="1087"/>
      <c r="F219" s="1087"/>
      <c r="G219" s="1087"/>
      <c r="H219" s="1087"/>
      <c r="I219" s="1089"/>
      <c r="L219" s="1006" t="s">
        <v>16</v>
      </c>
      <c r="M219" s="1026">
        <f t="shared" si="367"/>
        <v>9</v>
      </c>
      <c r="N219" s="1030">
        <f t="shared" si="367"/>
        <v>81</v>
      </c>
      <c r="O219" s="1123">
        <f t="shared" si="370"/>
        <v>90</v>
      </c>
      <c r="P219" s="1032">
        <f>+P167+P193</f>
        <v>0</v>
      </c>
      <c r="Q219" s="1125">
        <f t="shared" si="371"/>
        <v>90</v>
      </c>
      <c r="R219" s="1026">
        <f t="shared" si="368"/>
        <v>15</v>
      </c>
      <c r="S219" s="1030">
        <f t="shared" si="368"/>
        <v>228</v>
      </c>
      <c r="T219" s="1123">
        <f t="shared" si="372"/>
        <v>243</v>
      </c>
      <c r="U219" s="1032">
        <f>+U167+U193</f>
        <v>0</v>
      </c>
      <c r="V219" s="1125">
        <f t="shared" si="373"/>
        <v>243</v>
      </c>
      <c r="W219" s="1029">
        <f t="shared" si="369"/>
        <v>170.00000000000003</v>
      </c>
    </row>
    <row r="220" spans="2:23" ht="14.25" thickTop="1" thickBot="1">
      <c r="B220" s="1088"/>
      <c r="C220" s="1087"/>
      <c r="D220" s="1087"/>
      <c r="E220" s="1087"/>
      <c r="F220" s="1087"/>
      <c r="G220" s="1087"/>
      <c r="H220" s="1087"/>
      <c r="I220" s="1089"/>
      <c r="L220" s="1128" t="s">
        <v>17</v>
      </c>
      <c r="M220" s="1129">
        <f t="shared" ref="M220:Q220" si="374">+M217+M218+M219</f>
        <v>37</v>
      </c>
      <c r="N220" s="1130">
        <f t="shared" si="374"/>
        <v>130</v>
      </c>
      <c r="O220" s="1129">
        <f t="shared" si="374"/>
        <v>167</v>
      </c>
      <c r="P220" s="1129">
        <f t="shared" si="374"/>
        <v>0</v>
      </c>
      <c r="Q220" s="1131">
        <f t="shared" si="374"/>
        <v>167</v>
      </c>
      <c r="R220" s="1129">
        <f t="shared" ref="R220:V220" si="375">+R217+R218+R219</f>
        <v>48</v>
      </c>
      <c r="S220" s="1130">
        <f t="shared" si="375"/>
        <v>583</v>
      </c>
      <c r="T220" s="1129">
        <f t="shared" si="375"/>
        <v>631</v>
      </c>
      <c r="U220" s="1129">
        <f t="shared" si="375"/>
        <v>0</v>
      </c>
      <c r="V220" s="1131">
        <f t="shared" si="375"/>
        <v>631</v>
      </c>
      <c r="W220" s="1132">
        <f t="shared" si="369"/>
        <v>277.8443113772455</v>
      </c>
    </row>
    <row r="221" spans="2:23" ht="13.5" thickTop="1">
      <c r="B221" s="1088"/>
      <c r="C221" s="1087"/>
      <c r="D221" s="1087"/>
      <c r="E221" s="1087"/>
      <c r="F221" s="1087"/>
      <c r="G221" s="1087"/>
      <c r="H221" s="1087"/>
      <c r="I221" s="1089"/>
      <c r="L221" s="998" t="s">
        <v>18</v>
      </c>
      <c r="M221" s="1133">
        <f t="shared" ref="M221:N223" si="376">+M169+M195</f>
        <v>10</v>
      </c>
      <c r="N221" s="1134">
        <f t="shared" si="376"/>
        <v>121</v>
      </c>
      <c r="O221" s="1135">
        <f t="shared" ref="O221" si="377">+M221+N221</f>
        <v>131</v>
      </c>
      <c r="P221" s="1032">
        <f>+P169+P195</f>
        <v>0</v>
      </c>
      <c r="Q221" s="1125">
        <f t="shared" ref="Q221" si="378">+O221+P221</f>
        <v>131</v>
      </c>
      <c r="R221" s="1133">
        <f t="shared" ref="R221:S223" si="379">+R169+R195</f>
        <v>19</v>
      </c>
      <c r="S221" s="1134">
        <f t="shared" si="379"/>
        <v>193</v>
      </c>
      <c r="T221" s="1135">
        <f t="shared" ref="T221" si="380">+R221+S221</f>
        <v>212</v>
      </c>
      <c r="U221" s="1032">
        <f>+U169+U195</f>
        <v>0</v>
      </c>
      <c r="V221" s="1125">
        <f t="shared" ref="V221" si="381">+T221+U221</f>
        <v>212</v>
      </c>
      <c r="W221" s="1029">
        <f t="shared" si="369"/>
        <v>61.832061068702295</v>
      </c>
    </row>
    <row r="222" spans="2:23" ht="12.75">
      <c r="B222" s="1088"/>
      <c r="C222" s="1087"/>
      <c r="D222" s="1087"/>
      <c r="E222" s="1087"/>
      <c r="F222" s="1087"/>
      <c r="G222" s="1087"/>
      <c r="H222" s="1087"/>
      <c r="I222" s="1089"/>
      <c r="L222" s="998" t="s">
        <v>19</v>
      </c>
      <c r="M222" s="1026">
        <f t="shared" si="376"/>
        <v>12</v>
      </c>
      <c r="N222" s="1030">
        <f t="shared" si="376"/>
        <v>111</v>
      </c>
      <c r="O222" s="1123">
        <f>+M222+N222</f>
        <v>123</v>
      </c>
      <c r="P222" s="1032">
        <f>+P170+P196</f>
        <v>10</v>
      </c>
      <c r="Q222" s="1125">
        <f>+O222+P222</f>
        <v>133</v>
      </c>
      <c r="R222" s="1026">
        <f t="shared" si="379"/>
        <v>15</v>
      </c>
      <c r="S222" s="1030">
        <f t="shared" si="379"/>
        <v>124</v>
      </c>
      <c r="T222" s="1123">
        <f>+R222+S222</f>
        <v>139</v>
      </c>
      <c r="U222" s="1032">
        <f>+U170+U196</f>
        <v>0</v>
      </c>
      <c r="V222" s="1125">
        <f>+T222+U222</f>
        <v>139</v>
      </c>
      <c r="W222" s="1029">
        <f t="shared" ref="W222:W225" si="382">IF(Q222=0,0,((V222/Q222)-1)*100)</f>
        <v>4.5112781954887327</v>
      </c>
    </row>
    <row r="223" spans="2:23" ht="15" customHeight="1" thickBot="1">
      <c r="B223" s="1088"/>
      <c r="C223" s="1087"/>
      <c r="D223" s="1087"/>
      <c r="E223" s="1087"/>
      <c r="F223" s="1087"/>
      <c r="G223" s="1087"/>
      <c r="H223" s="1087"/>
      <c r="I223" s="1089"/>
      <c r="L223" s="998" t="s">
        <v>20</v>
      </c>
      <c r="M223" s="1026">
        <f t="shared" si="376"/>
        <v>11</v>
      </c>
      <c r="N223" s="1030">
        <f t="shared" si="376"/>
        <v>157</v>
      </c>
      <c r="O223" s="1123">
        <f>+M223+N223</f>
        <v>168</v>
      </c>
      <c r="P223" s="1032">
        <f>+P171+P197</f>
        <v>0</v>
      </c>
      <c r="Q223" s="1125">
        <f>+O223+P223</f>
        <v>168</v>
      </c>
      <c r="R223" s="1026">
        <f t="shared" si="379"/>
        <v>21</v>
      </c>
      <c r="S223" s="1030">
        <f t="shared" si="379"/>
        <v>232</v>
      </c>
      <c r="T223" s="1123">
        <f>+R223+S223</f>
        <v>253</v>
      </c>
      <c r="U223" s="1032">
        <f>+U171+U197</f>
        <v>0</v>
      </c>
      <c r="V223" s="1125">
        <f>+T223+U223</f>
        <v>253</v>
      </c>
      <c r="W223" s="1029">
        <f t="shared" si="382"/>
        <v>50.595238095238095</v>
      </c>
    </row>
    <row r="224" spans="2:23" ht="14.25" thickTop="1" thickBot="1">
      <c r="B224" s="1088"/>
      <c r="C224" s="1087"/>
      <c r="D224" s="1087"/>
      <c r="E224" s="1087"/>
      <c r="F224" s="1087"/>
      <c r="G224" s="1087"/>
      <c r="H224" s="1087"/>
      <c r="I224" s="1089"/>
      <c r="L224" s="1128" t="s">
        <v>87</v>
      </c>
      <c r="M224" s="1129">
        <f>+M221+M222+M223</f>
        <v>33</v>
      </c>
      <c r="N224" s="1129">
        <f t="shared" ref="N224" si="383">+N221+N222+N223</f>
        <v>389</v>
      </c>
      <c r="O224" s="1129">
        <f t="shared" ref="O224" si="384">+O221+O222+O223</f>
        <v>422</v>
      </c>
      <c r="P224" s="1129">
        <f t="shared" ref="P224" si="385">+P221+P222+P223</f>
        <v>10</v>
      </c>
      <c r="Q224" s="1129">
        <f t="shared" ref="Q224" si="386">+Q221+Q222+Q223</f>
        <v>432</v>
      </c>
      <c r="R224" s="1129">
        <f t="shared" ref="R224" si="387">+R221+R222+R223</f>
        <v>55</v>
      </c>
      <c r="S224" s="1129">
        <f t="shared" ref="S224" si="388">+S221+S222+S223</f>
        <v>549</v>
      </c>
      <c r="T224" s="1129">
        <f t="shared" ref="T224" si="389">+T221+T222+T223</f>
        <v>604</v>
      </c>
      <c r="U224" s="1129">
        <f t="shared" ref="U224" si="390">+U221+U222+U223</f>
        <v>0</v>
      </c>
      <c r="V224" s="1129">
        <f t="shared" ref="V224" si="391">+V221+V222+V223</f>
        <v>604</v>
      </c>
      <c r="W224" s="1132">
        <f t="shared" si="382"/>
        <v>39.814814814814817</v>
      </c>
    </row>
    <row r="225" spans="1:23" ht="13.5" thickTop="1">
      <c r="B225" s="1088"/>
      <c r="C225" s="1087"/>
      <c r="D225" s="1087"/>
      <c r="E225" s="1087"/>
      <c r="F225" s="1087"/>
      <c r="G225" s="1087"/>
      <c r="H225" s="1087"/>
      <c r="I225" s="1089"/>
      <c r="L225" s="998" t="s">
        <v>21</v>
      </c>
      <c r="M225" s="1026">
        <f t="shared" ref="M225:N227" si="392">+M173+M199</f>
        <v>8</v>
      </c>
      <c r="N225" s="1030">
        <f t="shared" si="392"/>
        <v>143</v>
      </c>
      <c r="O225" s="1123">
        <f t="shared" ref="O225" si="393">+M225+N225</f>
        <v>151</v>
      </c>
      <c r="P225" s="1032">
        <f>+P173+P199</f>
        <v>0</v>
      </c>
      <c r="Q225" s="1125">
        <f t="shared" ref="Q225" si="394">+O225+P225</f>
        <v>151</v>
      </c>
      <c r="R225" s="1026">
        <f t="shared" ref="R225:S227" si="395">+R173+R199</f>
        <v>8</v>
      </c>
      <c r="S225" s="1030">
        <f t="shared" si="395"/>
        <v>124</v>
      </c>
      <c r="T225" s="1123">
        <f t="shared" ref="T225" si="396">+R225+S225</f>
        <v>132</v>
      </c>
      <c r="U225" s="1032">
        <f>+U173+U199</f>
        <v>0</v>
      </c>
      <c r="V225" s="1125">
        <f t="shared" ref="V225" si="397">+T225+U225</f>
        <v>132</v>
      </c>
      <c r="W225" s="1029">
        <f t="shared" si="382"/>
        <v>-12.58278145695364</v>
      </c>
    </row>
    <row r="226" spans="1:23" ht="12.75">
      <c r="B226" s="1088"/>
      <c r="C226" s="1087"/>
      <c r="D226" s="1087"/>
      <c r="E226" s="1087"/>
      <c r="F226" s="1087"/>
      <c r="G226" s="1087"/>
      <c r="H226" s="1087"/>
      <c r="I226" s="1089"/>
      <c r="L226" s="998" t="s">
        <v>88</v>
      </c>
      <c r="M226" s="1026">
        <f t="shared" si="392"/>
        <v>10</v>
      </c>
      <c r="N226" s="1030">
        <f t="shared" si="392"/>
        <v>111</v>
      </c>
      <c r="O226" s="1123">
        <f>+M226+N226</f>
        <v>121</v>
      </c>
      <c r="P226" s="1032">
        <f>+P174+P200</f>
        <v>0</v>
      </c>
      <c r="Q226" s="1125">
        <f>+O226+P226</f>
        <v>121</v>
      </c>
      <c r="R226" s="1026">
        <f t="shared" si="395"/>
        <v>17</v>
      </c>
      <c r="S226" s="1030">
        <f t="shared" si="395"/>
        <v>155</v>
      </c>
      <c r="T226" s="1123">
        <f>+R226+S226</f>
        <v>172</v>
      </c>
      <c r="U226" s="1032">
        <f>+U174+U200</f>
        <v>0</v>
      </c>
      <c r="V226" s="1125">
        <f>+T226+U226</f>
        <v>172</v>
      </c>
      <c r="W226" s="1029">
        <f t="shared" ref="W226" si="398">IF(Q226=0,0,((V226/Q226)-1)*100)</f>
        <v>42.148760330578504</v>
      </c>
    </row>
    <row r="227" spans="1:23" ht="13.5" thickBot="1">
      <c r="B227" s="1088"/>
      <c r="C227" s="1087"/>
      <c r="D227" s="1087"/>
      <c r="E227" s="1087"/>
      <c r="F227" s="1087"/>
      <c r="G227" s="1087"/>
      <c r="H227" s="1087"/>
      <c r="I227" s="1089"/>
      <c r="L227" s="998" t="s">
        <v>22</v>
      </c>
      <c r="M227" s="1026">
        <f t="shared" si="392"/>
        <v>8</v>
      </c>
      <c r="N227" s="1030">
        <f t="shared" si="392"/>
        <v>48</v>
      </c>
      <c r="O227" s="1136">
        <f>+M227+N227</f>
        <v>56</v>
      </c>
      <c r="P227" s="1037">
        <f>+P175+P201</f>
        <v>0</v>
      </c>
      <c r="Q227" s="1125">
        <f>+O227+P227</f>
        <v>56</v>
      </c>
      <c r="R227" s="1026">
        <f t="shared" si="395"/>
        <v>11</v>
      </c>
      <c r="S227" s="1030">
        <f t="shared" si="395"/>
        <v>72</v>
      </c>
      <c r="T227" s="1136">
        <f>+R227+S227</f>
        <v>83</v>
      </c>
      <c r="U227" s="1037">
        <f>+U175+U201</f>
        <v>0</v>
      </c>
      <c r="V227" s="1125">
        <f>+T227+U227</f>
        <v>83</v>
      </c>
      <c r="W227" s="1029">
        <f>IF(Q227=0,0,((V227/Q227)-1)*100)</f>
        <v>48.214285714285722</v>
      </c>
    </row>
    <row r="228" spans="1:23" ht="14.25" thickTop="1" thickBot="1">
      <c r="B228" s="1088"/>
      <c r="C228" s="1087"/>
      <c r="D228" s="1087"/>
      <c r="E228" s="1087"/>
      <c r="F228" s="1087"/>
      <c r="G228" s="1087"/>
      <c r="H228" s="1087"/>
      <c r="I228" s="1089"/>
      <c r="L228" s="1137" t="s">
        <v>60</v>
      </c>
      <c r="M228" s="1138">
        <f>+M225+M226+M227</f>
        <v>26</v>
      </c>
      <c r="N228" s="1138">
        <f t="shared" ref="N228" si="399">+N225+N226+N227</f>
        <v>302</v>
      </c>
      <c r="O228" s="1139">
        <f t="shared" ref="O228" si="400">+O225+O226+O227</f>
        <v>328</v>
      </c>
      <c r="P228" s="1139">
        <f t="shared" ref="P228" si="401">+P225+P226+P227</f>
        <v>0</v>
      </c>
      <c r="Q228" s="1139">
        <f t="shared" ref="Q228" si="402">+Q225+Q226+Q227</f>
        <v>328</v>
      </c>
      <c r="R228" s="1138">
        <f t="shared" ref="R228" si="403">+R225+R226+R227</f>
        <v>36</v>
      </c>
      <c r="S228" s="1138">
        <f t="shared" ref="S228" si="404">+S225+S226+S227</f>
        <v>351</v>
      </c>
      <c r="T228" s="1139">
        <f t="shared" ref="T228" si="405">+T225+T226+T227</f>
        <v>387</v>
      </c>
      <c r="U228" s="1139">
        <f t="shared" ref="U228" si="406">+U225+U226+U227</f>
        <v>0</v>
      </c>
      <c r="V228" s="1139">
        <f t="shared" ref="V228" si="407">+V225+V226+V227</f>
        <v>387</v>
      </c>
      <c r="W228" s="1140">
        <f>IF(Q228=0,0,((V228/Q228)-1)*100)</f>
        <v>17.987804878048784</v>
      </c>
    </row>
    <row r="229" spans="1:23" s="1093" customFormat="1" ht="12.75" customHeight="1" thickTop="1">
      <c r="A229" s="1104"/>
      <c r="B229" s="1105"/>
      <c r="C229" s="1106"/>
      <c r="D229" s="1106"/>
      <c r="E229" s="1106"/>
      <c r="F229" s="1106"/>
      <c r="G229" s="1106"/>
      <c r="H229" s="1106"/>
      <c r="I229" s="1141"/>
      <c r="J229" s="1104"/>
      <c r="K229" s="1104"/>
      <c r="L229" s="1142" t="s">
        <v>24</v>
      </c>
      <c r="M229" s="1121">
        <f t="shared" ref="M229:N231" si="408">+M177+M203</f>
        <v>8</v>
      </c>
      <c r="N229" s="1122">
        <f t="shared" si="408"/>
        <v>94</v>
      </c>
      <c r="O229" s="1126">
        <f>+M229+N229</f>
        <v>102</v>
      </c>
      <c r="P229" s="1143">
        <f>+P177+P203</f>
        <v>0</v>
      </c>
      <c r="Q229" s="1144">
        <f>+O229+P229</f>
        <v>102</v>
      </c>
      <c r="R229" s="1121">
        <f t="shared" ref="R229:S231" si="409">+R177+R203</f>
        <v>15</v>
      </c>
      <c r="S229" s="1122">
        <f t="shared" si="409"/>
        <v>71</v>
      </c>
      <c r="T229" s="1126">
        <f>+R229+S229</f>
        <v>86</v>
      </c>
      <c r="U229" s="1143">
        <f>+U177+U203</f>
        <v>0</v>
      </c>
      <c r="V229" s="1144">
        <f>+T229+U229</f>
        <v>86</v>
      </c>
      <c r="W229" s="1145">
        <f>IF(Q229=0,0,((V229/Q229)-1)*100)</f>
        <v>-15.686274509803921</v>
      </c>
    </row>
    <row r="230" spans="1:23" s="1093" customFormat="1" ht="12.75" customHeight="1">
      <c r="A230" s="1104"/>
      <c r="B230" s="1107"/>
      <c r="C230" s="1108"/>
      <c r="D230" s="1108"/>
      <c r="E230" s="1108"/>
      <c r="F230" s="1108"/>
      <c r="G230" s="1108"/>
      <c r="H230" s="1108"/>
      <c r="I230" s="1114"/>
      <c r="J230" s="1104"/>
      <c r="K230" s="1104"/>
      <c r="L230" s="1142" t="s">
        <v>25</v>
      </c>
      <c r="M230" s="1121">
        <f t="shared" si="408"/>
        <v>12</v>
      </c>
      <c r="N230" s="1122">
        <f t="shared" si="408"/>
        <v>100</v>
      </c>
      <c r="O230" s="1126">
        <f>+M230+N230</f>
        <v>112</v>
      </c>
      <c r="P230" s="1124">
        <f>+P178+P204</f>
        <v>0</v>
      </c>
      <c r="Q230" s="1126">
        <f>+O230+P230</f>
        <v>112</v>
      </c>
      <c r="R230" s="1121">
        <f t="shared" si="409"/>
        <v>11</v>
      </c>
      <c r="S230" s="1122">
        <f t="shared" si="409"/>
        <v>82</v>
      </c>
      <c r="T230" s="1126">
        <f>+R230+S230</f>
        <v>93</v>
      </c>
      <c r="U230" s="1124">
        <f>+U178+U204</f>
        <v>0</v>
      </c>
      <c r="V230" s="1126">
        <f>+T230+U230</f>
        <v>93</v>
      </c>
      <c r="W230" s="1145">
        <f t="shared" ref="W230" si="410">IF(Q230=0,0,((V230/Q230)-1)*100)</f>
        <v>-16.964285714285708</v>
      </c>
    </row>
    <row r="231" spans="1:23" s="1093" customFormat="1" ht="12.75" customHeight="1" thickBot="1">
      <c r="A231" s="1104"/>
      <c r="B231" s="1107"/>
      <c r="C231" s="1108"/>
      <c r="D231" s="1108"/>
      <c r="E231" s="1108"/>
      <c r="F231" s="1108"/>
      <c r="G231" s="1108"/>
      <c r="H231" s="1108"/>
      <c r="I231" s="1114"/>
      <c r="J231" s="1104"/>
      <c r="K231" s="1104"/>
      <c r="L231" s="1142" t="s">
        <v>26</v>
      </c>
      <c r="M231" s="1121">
        <f t="shared" si="408"/>
        <v>14</v>
      </c>
      <c r="N231" s="1122">
        <f t="shared" si="408"/>
        <v>114</v>
      </c>
      <c r="O231" s="1126">
        <f t="shared" ref="O231" si="411">+M231+N231</f>
        <v>128</v>
      </c>
      <c r="P231" s="1127">
        <f>+P179+P205</f>
        <v>0</v>
      </c>
      <c r="Q231" s="1144">
        <f t="shared" ref="Q231" si="412">+O231+P231</f>
        <v>128</v>
      </c>
      <c r="R231" s="1121">
        <f t="shared" si="409"/>
        <v>9</v>
      </c>
      <c r="S231" s="1122">
        <f t="shared" si="409"/>
        <v>97</v>
      </c>
      <c r="T231" s="1126">
        <f t="shared" ref="T231" si="413">+R231+S231</f>
        <v>106</v>
      </c>
      <c r="U231" s="1127">
        <f>+U179+U205</f>
        <v>0</v>
      </c>
      <c r="V231" s="1144">
        <f t="shared" ref="V231" si="414">+T231+U231</f>
        <v>106</v>
      </c>
      <c r="W231" s="1145">
        <f t="shared" ref="W231" si="415">IF(Q231=0,0,((V231/Q231)-1)*100)</f>
        <v>-17.1875</v>
      </c>
    </row>
    <row r="232" spans="1:23" ht="14.25" thickTop="1" thickBot="1">
      <c r="B232" s="1088"/>
      <c r="C232" s="1087"/>
      <c r="D232" s="1087"/>
      <c r="E232" s="1087"/>
      <c r="F232" s="1087"/>
      <c r="G232" s="1087"/>
      <c r="H232" s="1087"/>
      <c r="I232" s="1089"/>
      <c r="L232" s="1128" t="s">
        <v>27</v>
      </c>
      <c r="M232" s="1129">
        <f>+M229+M230+M231</f>
        <v>34</v>
      </c>
      <c r="N232" s="1130">
        <f t="shared" ref="N232" si="416">+N229+N230+N231</f>
        <v>308</v>
      </c>
      <c r="O232" s="1129">
        <f t="shared" ref="O232" si="417">+O229+O230+O231</f>
        <v>342</v>
      </c>
      <c r="P232" s="1129">
        <f t="shared" ref="P232" si="418">+P229+P230+P231</f>
        <v>0</v>
      </c>
      <c r="Q232" s="1146">
        <f t="shared" ref="Q232" si="419">+Q229+Q230+Q231</f>
        <v>342</v>
      </c>
      <c r="R232" s="1129">
        <f t="shared" ref="R232" si="420">+R229+R230+R231</f>
        <v>35</v>
      </c>
      <c r="S232" s="1130">
        <f t="shared" ref="S232" si="421">+S229+S230+S231</f>
        <v>250</v>
      </c>
      <c r="T232" s="1129">
        <f t="shared" ref="T232" si="422">+T229+T230+T231</f>
        <v>285</v>
      </c>
      <c r="U232" s="1129">
        <f t="shared" ref="U232" si="423">+U229+U230+U231</f>
        <v>0</v>
      </c>
      <c r="V232" s="1146">
        <f>+V229+V230+V231</f>
        <v>285</v>
      </c>
      <c r="W232" s="1132">
        <f>IF(Q232=0,0,((V232/Q232)-1)*100)</f>
        <v>-16.666666666666664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991"/>
      <c r="L233" s="1223" t="s">
        <v>92</v>
      </c>
      <c r="M233" s="1210">
        <f>+M224+M228+M232</f>
        <v>93</v>
      </c>
      <c r="N233" s="1211">
        <f t="shared" ref="N233" si="424">+N224+N228+N232</f>
        <v>999</v>
      </c>
      <c r="O233" s="1210">
        <f t="shared" ref="O233" si="425">+O224+O228+O232</f>
        <v>1092</v>
      </c>
      <c r="P233" s="1210">
        <f t="shared" ref="P233" si="426">+P224+P228+P232</f>
        <v>10</v>
      </c>
      <c r="Q233" s="1210">
        <f t="shared" ref="Q233" si="427">+Q224+Q228+Q232</f>
        <v>1102</v>
      </c>
      <c r="R233" s="1210">
        <f t="shared" ref="R233" si="428">+R224+R228+R232</f>
        <v>126</v>
      </c>
      <c r="S233" s="1211">
        <f t="shared" ref="S233" si="429">+S224+S228+S232</f>
        <v>1150</v>
      </c>
      <c r="T233" s="1210">
        <f t="shared" ref="T233" si="430">+T224+T228+T232</f>
        <v>1276</v>
      </c>
      <c r="U233" s="1210">
        <f t="shared" ref="U233" si="431">+U224+U228+U232</f>
        <v>0</v>
      </c>
      <c r="V233" s="1212">
        <f>+V224+V228+V232</f>
        <v>1276</v>
      </c>
      <c r="W233" s="1213">
        <f>IF(Q233=0,0,((V233/Q233)-1)*100)</f>
        <v>15.789473684210531</v>
      </c>
    </row>
    <row r="234" spans="1:23" ht="14.25" thickTop="1" thickBot="1">
      <c r="B234" s="1088"/>
      <c r="C234" s="1087"/>
      <c r="D234" s="1087"/>
      <c r="E234" s="1087"/>
      <c r="F234" s="1087"/>
      <c r="G234" s="1087"/>
      <c r="H234" s="1087"/>
      <c r="I234" s="1089"/>
      <c r="L234" s="1128" t="s">
        <v>89</v>
      </c>
      <c r="M234" s="1129">
        <f>+M220+M224+M228+M232</f>
        <v>130</v>
      </c>
      <c r="N234" s="1130">
        <f t="shared" ref="N234:U234" si="432">+N220+N224+N228+N232</f>
        <v>1129</v>
      </c>
      <c r="O234" s="1129">
        <f t="shared" si="432"/>
        <v>1259</v>
      </c>
      <c r="P234" s="1129">
        <f t="shared" si="432"/>
        <v>10</v>
      </c>
      <c r="Q234" s="1131">
        <f t="shared" si="432"/>
        <v>1269</v>
      </c>
      <c r="R234" s="1129">
        <f t="shared" si="432"/>
        <v>174</v>
      </c>
      <c r="S234" s="1130">
        <f t="shared" si="432"/>
        <v>1733</v>
      </c>
      <c r="T234" s="1129">
        <f t="shared" si="432"/>
        <v>1907</v>
      </c>
      <c r="U234" s="1129">
        <f t="shared" si="432"/>
        <v>0</v>
      </c>
      <c r="V234" s="1131">
        <f>+V220+V224+V228+V232</f>
        <v>1907</v>
      </c>
      <c r="W234" s="1132">
        <f>IF(Q234=0,0,((V234/Q234)-1)*100)</f>
        <v>50.275807722616236</v>
      </c>
    </row>
    <row r="235" spans="1:23" ht="13.5" thickTop="1">
      <c r="B235" s="994"/>
      <c r="C235" s="991"/>
      <c r="D235" s="991"/>
      <c r="E235" s="991"/>
      <c r="F235" s="991"/>
      <c r="G235" s="991"/>
      <c r="H235" s="991"/>
      <c r="I235" s="995"/>
      <c r="L235" s="1072" t="s">
        <v>59</v>
      </c>
      <c r="M235" s="991"/>
      <c r="N235" s="991"/>
      <c r="O235" s="991"/>
      <c r="P235" s="991"/>
      <c r="Q235" s="991"/>
      <c r="R235" s="991"/>
      <c r="S235" s="991"/>
      <c r="T235" s="991"/>
      <c r="U235" s="991"/>
      <c r="V235" s="991"/>
      <c r="W235" s="995"/>
    </row>
  </sheetData>
  <sheetProtection password="CF53" sheet="1" objects="1" scenarios="1"/>
  <customSheetViews>
    <customSheetView guid="{ED529B84-E379-4C9B-A677-BE1D384436B0}">
      <selection activeCell="X126" sqref="X126"/>
      <rowBreaks count="2" manualBreakCount="2">
        <brk id="82" min="11" max="22" man="1"/>
        <brk id="163" min="11" max="22" man="1"/>
      </rowBreaks>
      <pageMargins left="0.74803149606299213" right="0.74803149606299213" top="0.98425196850393704" bottom="0.98425196850393704" header="0.51181102362204722" footer="0.51181102362204722"/>
      <printOptions horizontalCentered="1"/>
      <pageSetup paperSize="9" scale="63" fitToHeight="4" orientation="portrait" r:id="rId1"/>
      <headerFooter alignWithMargins="0">
        <oddHeader>&amp;LMonthly Air Transport Statistics : Suvarnabhumi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429" priority="306" operator="containsText" text="NOT OK">
      <formula>NOT(ISERROR(SEARCH("NOT OK",A1)))</formula>
    </cfRule>
  </conditionalFormatting>
  <conditionalFormatting sqref="J31:K31 A31">
    <cfRule type="containsText" dxfId="428" priority="303" operator="containsText" text="NOT OK">
      <formula>NOT(ISERROR(SEARCH("NOT OK",A31)))</formula>
    </cfRule>
  </conditionalFormatting>
  <conditionalFormatting sqref="J57:K57 A57">
    <cfRule type="containsText" dxfId="427" priority="302" operator="containsText" text="NOT OK">
      <formula>NOT(ISERROR(SEARCH("NOT OK",A57)))</formula>
    </cfRule>
  </conditionalFormatting>
  <conditionalFormatting sqref="J109:K109 A109">
    <cfRule type="containsText" dxfId="426" priority="301" operator="containsText" text="NOT OK">
      <formula>NOT(ISERROR(SEARCH("NOT OK",A109)))</formula>
    </cfRule>
  </conditionalFormatting>
  <conditionalFormatting sqref="J135:K135 A135">
    <cfRule type="containsText" dxfId="425" priority="300" operator="containsText" text="NOT OK">
      <formula>NOT(ISERROR(SEARCH("NOT OK",A135)))</formula>
    </cfRule>
  </conditionalFormatting>
  <conditionalFormatting sqref="A50 J50:K50">
    <cfRule type="containsText" dxfId="424" priority="201" operator="containsText" text="NOT OK">
      <formula>NOT(ISERROR(SEARCH("NOT OK",A50)))</formula>
    </cfRule>
  </conditionalFormatting>
  <conditionalFormatting sqref="A50 J50:K50">
    <cfRule type="containsText" dxfId="423" priority="199" operator="containsText" text="NOT OK">
      <formula>NOT(ISERROR(SEARCH("NOT OK",A50)))</formula>
    </cfRule>
  </conditionalFormatting>
  <conditionalFormatting sqref="A76 J76:K76">
    <cfRule type="containsText" dxfId="422" priority="198" operator="containsText" text="NOT OK">
      <formula>NOT(ISERROR(SEARCH("NOT OK",A76)))</formula>
    </cfRule>
  </conditionalFormatting>
  <conditionalFormatting sqref="A76 J76:K76">
    <cfRule type="containsText" dxfId="421" priority="196" operator="containsText" text="NOT OK">
      <formula>NOT(ISERROR(SEARCH("NOT OK",A76)))</formula>
    </cfRule>
  </conditionalFormatting>
  <conditionalFormatting sqref="A128 J128:K128">
    <cfRule type="containsText" dxfId="420" priority="195" operator="containsText" text="NOT OK">
      <formula>NOT(ISERROR(SEARCH("NOT OK",A128)))</formula>
    </cfRule>
  </conditionalFormatting>
  <conditionalFormatting sqref="A128 J128:K128">
    <cfRule type="containsText" dxfId="419" priority="193" operator="containsText" text="NOT OK">
      <formula>NOT(ISERROR(SEARCH("NOT OK",A128)))</formula>
    </cfRule>
  </conditionalFormatting>
  <conditionalFormatting sqref="A154 J154:K154">
    <cfRule type="containsText" dxfId="418" priority="192" operator="containsText" text="NOT OK">
      <formula>NOT(ISERROR(SEARCH("NOT OK",A154)))</formula>
    </cfRule>
  </conditionalFormatting>
  <conditionalFormatting sqref="A154 J154:K154">
    <cfRule type="containsText" dxfId="417" priority="190" operator="containsText" text="NOT OK">
      <formula>NOT(ISERROR(SEARCH("NOT OK",A154)))</formula>
    </cfRule>
  </conditionalFormatting>
  <conditionalFormatting sqref="J206:K206 A206">
    <cfRule type="containsText" dxfId="416" priority="189" operator="containsText" text="NOT OK">
      <formula>NOT(ISERROR(SEARCH("NOT OK",A206)))</formula>
    </cfRule>
  </conditionalFormatting>
  <conditionalFormatting sqref="J206:K206 A206">
    <cfRule type="containsText" dxfId="415" priority="187" operator="containsText" text="NOT OK">
      <formula>NOT(ISERROR(SEARCH("NOT OK",A206)))</formula>
    </cfRule>
  </conditionalFormatting>
  <conditionalFormatting sqref="J232:K232 A232 K233">
    <cfRule type="containsText" dxfId="414" priority="186" operator="containsText" text="NOT OK">
      <formula>NOT(ISERROR(SEARCH("NOT OK",A232)))</formula>
    </cfRule>
  </conditionalFormatting>
  <conditionalFormatting sqref="J232:K232 A232 K233">
    <cfRule type="containsText" dxfId="413" priority="184" operator="containsText" text="NOT OK">
      <formula>NOT(ISERROR(SEARCH("NOT OK",A232)))</formula>
    </cfRule>
  </conditionalFormatting>
  <conditionalFormatting sqref="J16:K24 A16:A24">
    <cfRule type="containsText" dxfId="412" priority="183" operator="containsText" text="NOT OK">
      <formula>NOT(ISERROR(SEARCH("NOT OK",A16)))</formula>
    </cfRule>
  </conditionalFormatting>
  <conditionalFormatting sqref="A15 J15:K15">
    <cfRule type="containsText" dxfId="411" priority="156" operator="containsText" text="NOT OK">
      <formula>NOT(ISERROR(SEARCH("NOT OK",A15)))</formula>
    </cfRule>
  </conditionalFormatting>
  <conditionalFormatting sqref="J41:K41 A41">
    <cfRule type="containsText" dxfId="410" priority="155" operator="containsText" text="NOT OK">
      <formula>NOT(ISERROR(SEARCH("NOT OK",A41)))</formula>
    </cfRule>
  </conditionalFormatting>
  <conditionalFormatting sqref="A67 J67:K67">
    <cfRule type="containsText" dxfId="409" priority="153" operator="containsText" text="NOT OK">
      <formula>NOT(ISERROR(SEARCH("NOT OK",A67)))</formula>
    </cfRule>
  </conditionalFormatting>
  <conditionalFormatting sqref="A93:A102 J93:K102">
    <cfRule type="containsText" dxfId="408" priority="151" operator="containsText" text="NOT OK">
      <formula>NOT(ISERROR(SEARCH("NOT OK",A93)))</formula>
    </cfRule>
  </conditionalFormatting>
  <conditionalFormatting sqref="J119:K119 A119">
    <cfRule type="containsText" dxfId="407" priority="150" operator="containsText" text="NOT OK">
      <formula>NOT(ISERROR(SEARCH("NOT OK",A119)))</formula>
    </cfRule>
  </conditionalFormatting>
  <conditionalFormatting sqref="J145:K145 A145">
    <cfRule type="containsText" dxfId="406" priority="148" operator="containsText" text="NOT OK">
      <formula>NOT(ISERROR(SEARCH("NOT OK",A145)))</formula>
    </cfRule>
  </conditionalFormatting>
  <conditionalFormatting sqref="J171:K180 A171:A180">
    <cfRule type="containsText" dxfId="405" priority="146" operator="containsText" text="NOT OK">
      <formula>NOT(ISERROR(SEARCH("NOT OK",A171)))</formula>
    </cfRule>
  </conditionalFormatting>
  <conditionalFormatting sqref="J197:K197 A197">
    <cfRule type="containsText" dxfId="404" priority="145" operator="containsText" text="NOT OK">
      <formula>NOT(ISERROR(SEARCH("NOT OK",A197)))</formula>
    </cfRule>
  </conditionalFormatting>
  <conditionalFormatting sqref="J223:K223 A223">
    <cfRule type="containsText" dxfId="403" priority="143" operator="containsText" text="NOT OK">
      <formula>NOT(ISERROR(SEARCH("NOT OK",A223)))</formula>
    </cfRule>
  </conditionalFormatting>
  <conditionalFormatting sqref="A42:A45 J42:K45">
    <cfRule type="containsText" dxfId="402" priority="141" operator="containsText" text="NOT OK">
      <formula>NOT(ISERROR(SEARCH("NOT OK",A42)))</formula>
    </cfRule>
  </conditionalFormatting>
  <conditionalFormatting sqref="J42:K45 A42:A45">
    <cfRule type="containsText" dxfId="401" priority="140" operator="containsText" text="NOT OK">
      <formula>NOT(ISERROR(SEARCH("NOT OK",A42)))</formula>
    </cfRule>
  </conditionalFormatting>
  <conditionalFormatting sqref="A146:A149 J146:K149">
    <cfRule type="containsText" dxfId="400" priority="124" operator="containsText" text="NOT OK">
      <formula>NOT(ISERROR(SEARCH("NOT OK",A146)))</formula>
    </cfRule>
  </conditionalFormatting>
  <conditionalFormatting sqref="A208 J208:K208">
    <cfRule type="containsText" dxfId="399" priority="123" operator="containsText" text="NOT OK">
      <formula>NOT(ISERROR(SEARCH("NOT OK",A208)))</formula>
    </cfRule>
  </conditionalFormatting>
  <conditionalFormatting sqref="A52 J52:K52">
    <cfRule type="containsText" dxfId="398" priority="137" operator="containsText" text="NOT OK">
      <formula>NOT(ISERROR(SEARCH("NOT OK",A52)))</formula>
    </cfRule>
  </conditionalFormatting>
  <conditionalFormatting sqref="A68:A71 J68:K71">
    <cfRule type="containsText" dxfId="397" priority="135" operator="containsText" text="NOT OK">
      <formula>NOT(ISERROR(SEARCH("NOT OK",A68)))</formula>
    </cfRule>
  </conditionalFormatting>
  <conditionalFormatting sqref="J68:K71 A68:A71">
    <cfRule type="containsText" dxfId="396" priority="134" operator="containsText" text="NOT OK">
      <formula>NOT(ISERROR(SEARCH("NOT OK",A68)))</formula>
    </cfRule>
  </conditionalFormatting>
  <conditionalFormatting sqref="A234 J234:K234">
    <cfRule type="containsText" dxfId="395" priority="121" operator="containsText" text="NOT OK">
      <formula>NOT(ISERROR(SEARCH("NOT OK",A234)))</formula>
    </cfRule>
  </conditionalFormatting>
  <conditionalFormatting sqref="A78 J78:K78">
    <cfRule type="containsText" dxfId="394" priority="131" operator="containsText" text="NOT OK">
      <formula>NOT(ISERROR(SEARCH("NOT OK",A78)))</formula>
    </cfRule>
  </conditionalFormatting>
  <conditionalFormatting sqref="J198:K201 A198:A201">
    <cfRule type="containsText" dxfId="393" priority="117" operator="containsText" text="NOT OK">
      <formula>NOT(ISERROR(SEARCH("NOT OK",A198)))</formula>
    </cfRule>
  </conditionalFormatting>
  <conditionalFormatting sqref="J224:K227 A224:A227">
    <cfRule type="containsText" dxfId="392" priority="114" operator="containsText" text="NOT OK">
      <formula>NOT(ISERROR(SEARCH("NOT OK",A224)))</formula>
    </cfRule>
  </conditionalFormatting>
  <conditionalFormatting sqref="A120:A123 J120:K123">
    <cfRule type="containsText" dxfId="391" priority="127" operator="containsText" text="NOT OK">
      <formula>NOT(ISERROR(SEARCH("NOT OK",A120)))</formula>
    </cfRule>
  </conditionalFormatting>
  <conditionalFormatting sqref="A130 J130:K130">
    <cfRule type="containsText" dxfId="390" priority="113" operator="containsText" text="NOT OK">
      <formula>NOT(ISERROR(SEARCH("NOT OK",A130)))</formula>
    </cfRule>
  </conditionalFormatting>
  <conditionalFormatting sqref="A156 J156:K156">
    <cfRule type="containsText" dxfId="389" priority="111" operator="containsText" text="NOT OK">
      <formula>NOT(ISERROR(SEARCH("NOT OK",A156)))</formula>
    </cfRule>
  </conditionalFormatting>
  <conditionalFormatting sqref="J25:K25 A25">
    <cfRule type="containsText" dxfId="388" priority="95" operator="containsText" text="NOT OK">
      <formula>NOT(ISERROR(SEARCH("NOT OK",A25)))</formula>
    </cfRule>
  </conditionalFormatting>
  <conditionalFormatting sqref="J103:K103 A103">
    <cfRule type="containsText" dxfId="387" priority="92" operator="containsText" text="NOT OK">
      <formula>NOT(ISERROR(SEARCH("NOT OK",A103)))</formula>
    </cfRule>
  </conditionalFormatting>
  <conditionalFormatting sqref="J181:K181 A181">
    <cfRule type="containsText" dxfId="386" priority="89" operator="containsText" text="NOT OK">
      <formula>NOT(ISERROR(SEARCH("NOT OK",A181)))</formula>
    </cfRule>
  </conditionalFormatting>
  <conditionalFormatting sqref="A46:A50 J46:K50">
    <cfRule type="containsText" dxfId="385" priority="54" operator="containsText" text="NOT OK">
      <formula>NOT(ISERROR(SEARCH("NOT OK",A46)))</formula>
    </cfRule>
  </conditionalFormatting>
  <conditionalFormatting sqref="J46:K50 A46:A50">
    <cfRule type="containsText" dxfId="384" priority="53" operator="containsText" text="NOT OK">
      <formula>NOT(ISERROR(SEARCH("NOT OK",A46)))</formula>
    </cfRule>
  </conditionalFormatting>
  <conditionalFormatting sqref="A72:A76 J72:K76">
    <cfRule type="containsText" dxfId="383" priority="49" operator="containsText" text="NOT OK">
      <formula>NOT(ISERROR(SEARCH("NOT OK",A72)))</formula>
    </cfRule>
  </conditionalFormatting>
  <conditionalFormatting sqref="J72:K76 A72:A76">
    <cfRule type="containsText" dxfId="382" priority="48" operator="containsText" text="NOT OK">
      <formula>NOT(ISERROR(SEARCH("NOT OK",A72)))</formula>
    </cfRule>
  </conditionalFormatting>
  <conditionalFormatting sqref="A124:A128 J124:K128">
    <cfRule type="containsText" dxfId="381" priority="44" operator="containsText" text="NOT OK">
      <formula>NOT(ISERROR(SEARCH("NOT OK",A124)))</formula>
    </cfRule>
  </conditionalFormatting>
  <conditionalFormatting sqref="A124:A128 J124:K128">
    <cfRule type="containsText" dxfId="380" priority="41" operator="containsText" text="NOT OK">
      <formula>NOT(ISERROR(SEARCH("NOT OK",A124)))</formula>
    </cfRule>
  </conditionalFormatting>
  <conditionalFormatting sqref="A150:A154 J150:K154">
    <cfRule type="containsText" dxfId="379" priority="39" operator="containsText" text="NOT OK">
      <formula>NOT(ISERROR(SEARCH("NOT OK",A150)))</formula>
    </cfRule>
  </conditionalFormatting>
  <conditionalFormatting sqref="A150:A154 J150:K154">
    <cfRule type="containsText" dxfId="378" priority="36" operator="containsText" text="NOT OK">
      <formula>NOT(ISERROR(SEARCH("NOT OK",A150)))</formula>
    </cfRule>
  </conditionalFormatting>
  <conditionalFormatting sqref="J202:K206 A202:A206">
    <cfRule type="containsText" dxfId="377" priority="34" operator="containsText" text="NOT OK">
      <formula>NOT(ISERROR(SEARCH("NOT OK",A202)))</formula>
    </cfRule>
  </conditionalFormatting>
  <conditionalFormatting sqref="J202:K206 A202:A206">
    <cfRule type="containsText" dxfId="376" priority="31" operator="containsText" text="NOT OK">
      <formula>NOT(ISERROR(SEARCH("NOT OK",A202)))</formula>
    </cfRule>
  </conditionalFormatting>
  <conditionalFormatting sqref="J129:K129 A129">
    <cfRule type="containsText" dxfId="375" priority="16" operator="containsText" text="NOT OK">
      <formula>NOT(ISERROR(SEARCH("NOT OK",A129)))</formula>
    </cfRule>
  </conditionalFormatting>
  <conditionalFormatting sqref="J155:K155 A155">
    <cfRule type="containsText" dxfId="374" priority="13" operator="containsText" text="NOT OK">
      <formula>NOT(ISERROR(SEARCH("NOT OK",A155)))</formula>
    </cfRule>
  </conditionalFormatting>
  <conditionalFormatting sqref="J207:K207 A207">
    <cfRule type="containsText" dxfId="373" priority="10" operator="containsText" text="NOT OK">
      <formula>NOT(ISERROR(SEARCH("NOT OK",A207)))</formula>
    </cfRule>
  </conditionalFormatting>
  <conditionalFormatting sqref="J233 A233">
    <cfRule type="containsText" dxfId="372" priority="7" operator="containsText" text="NOT OK">
      <formula>NOT(ISERROR(SEARCH("NOT OK",A233)))</formula>
    </cfRule>
  </conditionalFormatting>
  <conditionalFormatting sqref="J51:K51 A51">
    <cfRule type="containsText" dxfId="371" priority="4" operator="containsText" text="NOT OK">
      <formula>NOT(ISERROR(SEARCH("NOT OK",A51)))</formula>
    </cfRule>
  </conditionalFormatting>
  <conditionalFormatting sqref="J77:K77 A77">
    <cfRule type="containsText" dxfId="370" priority="1" operator="containsText" text="NOT OK">
      <formula>NOT(ISERROR(SEARCH("NOT OK",A77)))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3" fitToHeight="4" orientation="portrait" r:id="rId2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W235"/>
  <sheetViews>
    <sheetView topLeftCell="E1" zoomScale="98" zoomScaleNormal="98" workbookViewId="0">
      <selection activeCell="T18" sqref="T18"/>
    </sheetView>
  </sheetViews>
  <sheetFormatPr defaultColWidth="9.140625" defaultRowHeight="12.75"/>
  <cols>
    <col min="1" max="1" width="9.140625" style="1171"/>
    <col min="2" max="2" width="13" style="1255" customWidth="1"/>
    <col min="3" max="3" width="10.85546875" style="1255" customWidth="1"/>
    <col min="4" max="4" width="11.140625" style="1255" customWidth="1"/>
    <col min="5" max="5" width="11.85546875" style="1255" customWidth="1"/>
    <col min="6" max="6" width="10.85546875" style="1255" customWidth="1"/>
    <col min="7" max="7" width="11.140625" style="1255" customWidth="1"/>
    <col min="8" max="8" width="11.85546875" style="1255" customWidth="1"/>
    <col min="9" max="9" width="10.7109375" style="237" bestFit="1" customWidth="1"/>
    <col min="10" max="11" width="9.140625" style="1171"/>
    <col min="12" max="12" width="12.140625" style="1255" customWidth="1"/>
    <col min="13" max="14" width="12.85546875" style="1255" customWidth="1"/>
    <col min="15" max="15" width="14.140625" style="1255" bestFit="1" customWidth="1"/>
    <col min="16" max="19" width="12.85546875" style="1255" customWidth="1"/>
    <col min="20" max="20" width="14.140625" style="1255" bestFit="1" customWidth="1"/>
    <col min="21" max="22" width="12.85546875" style="1255" customWidth="1"/>
    <col min="23" max="23" width="12.28515625" style="237" bestFit="1" customWidth="1"/>
    <col min="24" max="16384" width="9.140625" style="1255"/>
  </cols>
  <sheetData>
    <row r="1" spans="1:23" ht="13.5" thickBot="1"/>
    <row r="2" spans="1:23" ht="13.5" thickTop="1">
      <c r="B2" s="1331" t="s">
        <v>0</v>
      </c>
      <c r="C2" s="1332"/>
      <c r="D2" s="1332"/>
      <c r="E2" s="1332"/>
      <c r="F2" s="1332"/>
      <c r="G2" s="1332"/>
      <c r="H2" s="1332"/>
      <c r="I2" s="1333"/>
      <c r="L2" s="1334" t="s">
        <v>1</v>
      </c>
      <c r="M2" s="1335"/>
      <c r="N2" s="1335"/>
      <c r="O2" s="1335"/>
      <c r="P2" s="1335"/>
      <c r="Q2" s="1335"/>
      <c r="R2" s="1335"/>
      <c r="S2" s="1335"/>
      <c r="T2" s="1335"/>
      <c r="U2" s="1335"/>
      <c r="V2" s="1335"/>
      <c r="W2" s="1336"/>
    </row>
    <row r="3" spans="1:23" ht="13.5" thickBot="1">
      <c r="B3" s="1337" t="s">
        <v>2</v>
      </c>
      <c r="C3" s="1338"/>
      <c r="D3" s="1338"/>
      <c r="E3" s="1338"/>
      <c r="F3" s="1338"/>
      <c r="G3" s="1338"/>
      <c r="H3" s="1338"/>
      <c r="I3" s="1339"/>
      <c r="L3" s="1340" t="s">
        <v>3</v>
      </c>
      <c r="M3" s="1341"/>
      <c r="N3" s="1341"/>
      <c r="O3" s="1341"/>
      <c r="P3" s="1341"/>
      <c r="Q3" s="1341"/>
      <c r="R3" s="1341"/>
      <c r="S3" s="1341"/>
      <c r="T3" s="1341"/>
      <c r="U3" s="1341"/>
      <c r="V3" s="1341"/>
      <c r="W3" s="1342"/>
    </row>
    <row r="4" spans="1:23" ht="14.25" thickTop="1" thickBot="1">
      <c r="B4" s="1217"/>
      <c r="C4" s="1171"/>
      <c r="D4" s="1171"/>
      <c r="E4" s="1171"/>
      <c r="F4" s="1171"/>
      <c r="G4" s="1171"/>
      <c r="H4" s="1171"/>
      <c r="I4" s="84"/>
      <c r="L4" s="1217"/>
      <c r="M4" s="1171"/>
      <c r="N4" s="1171"/>
      <c r="O4" s="1171"/>
      <c r="P4" s="1171"/>
      <c r="Q4" s="1171"/>
      <c r="R4" s="1171"/>
      <c r="S4" s="1171"/>
      <c r="T4" s="1171"/>
      <c r="U4" s="1171"/>
      <c r="V4" s="1171"/>
      <c r="W4" s="84"/>
    </row>
    <row r="5" spans="1:23" ht="14.25" thickTop="1" thickBot="1">
      <c r="B5" s="1230"/>
      <c r="C5" s="1403" t="s">
        <v>90</v>
      </c>
      <c r="D5" s="1404"/>
      <c r="E5" s="1405"/>
      <c r="F5" s="1403" t="s">
        <v>91</v>
      </c>
      <c r="G5" s="1404"/>
      <c r="H5" s="1405"/>
      <c r="I5" s="188" t="s">
        <v>4</v>
      </c>
      <c r="L5" s="1230"/>
      <c r="M5" s="1343" t="s">
        <v>90</v>
      </c>
      <c r="N5" s="1344"/>
      <c r="O5" s="1344"/>
      <c r="P5" s="1344"/>
      <c r="Q5" s="1345"/>
      <c r="R5" s="1343" t="s">
        <v>91</v>
      </c>
      <c r="S5" s="1344"/>
      <c r="T5" s="1344"/>
      <c r="U5" s="1344"/>
      <c r="V5" s="1345"/>
      <c r="W5" s="188" t="s">
        <v>4</v>
      </c>
    </row>
    <row r="6" spans="1:23" ht="13.5" thickTop="1">
      <c r="B6" s="1231" t="s">
        <v>5</v>
      </c>
      <c r="C6" s="1232"/>
      <c r="D6" s="1233"/>
      <c r="E6" s="1202"/>
      <c r="F6" s="1232"/>
      <c r="G6" s="1233"/>
      <c r="H6" s="1202"/>
      <c r="I6" s="192" t="s">
        <v>6</v>
      </c>
      <c r="L6" s="1231" t="s">
        <v>5</v>
      </c>
      <c r="M6" s="1232"/>
      <c r="N6" s="1234"/>
      <c r="O6" s="1200"/>
      <c r="P6" s="1235"/>
      <c r="Q6" s="1200"/>
      <c r="R6" s="1232"/>
      <c r="S6" s="1234"/>
      <c r="T6" s="1200"/>
      <c r="U6" s="1235"/>
      <c r="V6" s="1200"/>
      <c r="W6" s="192" t="s">
        <v>6</v>
      </c>
    </row>
    <row r="7" spans="1:23" ht="13.5" thickBot="1">
      <c r="B7" s="1236"/>
      <c r="C7" s="1237" t="s">
        <v>7</v>
      </c>
      <c r="D7" s="1238" t="s">
        <v>8</v>
      </c>
      <c r="E7" s="1319" t="s">
        <v>9</v>
      </c>
      <c r="F7" s="1237" t="s">
        <v>7</v>
      </c>
      <c r="G7" s="1238" t="s">
        <v>8</v>
      </c>
      <c r="H7" s="1319" t="s">
        <v>9</v>
      </c>
      <c r="I7" s="198"/>
      <c r="L7" s="1236"/>
      <c r="M7" s="1239" t="s">
        <v>10</v>
      </c>
      <c r="N7" s="1240" t="s">
        <v>11</v>
      </c>
      <c r="O7" s="1201" t="s">
        <v>12</v>
      </c>
      <c r="P7" s="1241" t="s">
        <v>13</v>
      </c>
      <c r="Q7" s="1201" t="s">
        <v>9</v>
      </c>
      <c r="R7" s="1239" t="s">
        <v>10</v>
      </c>
      <c r="S7" s="1240" t="s">
        <v>11</v>
      </c>
      <c r="T7" s="1201" t="s">
        <v>12</v>
      </c>
      <c r="U7" s="1241" t="s">
        <v>13</v>
      </c>
      <c r="V7" s="1201" t="s">
        <v>9</v>
      </c>
      <c r="W7" s="198"/>
    </row>
    <row r="8" spans="1:23" ht="6" customHeight="1" thickTop="1">
      <c r="B8" s="1231"/>
      <c r="C8" s="1242"/>
      <c r="D8" s="1243"/>
      <c r="E8" s="1173"/>
      <c r="F8" s="1242"/>
      <c r="G8" s="1243"/>
      <c r="H8" s="1173"/>
      <c r="I8" s="204"/>
      <c r="L8" s="1231"/>
      <c r="M8" s="1244"/>
      <c r="N8" s="1245"/>
      <c r="O8" s="1256"/>
      <c r="P8" s="1246"/>
      <c r="Q8" s="1257"/>
      <c r="R8" s="1244"/>
      <c r="S8" s="1245"/>
      <c r="T8" s="1256"/>
      <c r="U8" s="1246"/>
      <c r="V8" s="1257"/>
      <c r="W8" s="208"/>
    </row>
    <row r="9" spans="1:23">
      <c r="A9" s="1252" t="str">
        <f>IF(ISERROR(F9/G9)," ",IF(F9/G9&gt;0.5,IF(F9/G9&lt;1.5," ","NOT OK"),"NOT OK"))</f>
        <v xml:space="preserve"> </v>
      </c>
      <c r="B9" s="1231" t="s">
        <v>14</v>
      </c>
      <c r="C9" s="211">
        <v>3153</v>
      </c>
      <c r="D9" s="215">
        <v>3141</v>
      </c>
      <c r="E9" s="1174">
        <f>C9+D9</f>
        <v>6294</v>
      </c>
      <c r="F9" s="211">
        <v>3975</v>
      </c>
      <c r="G9" s="215">
        <v>3966</v>
      </c>
      <c r="H9" s="1174">
        <f>F9+G9</f>
        <v>7941</v>
      </c>
      <c r="I9" s="185">
        <f t="shared" ref="I9:I17" si="0">IF(E9=0,0,((H9/E9)-1)*100)</f>
        <v>26.167778836987598</v>
      </c>
      <c r="L9" s="1231" t="s">
        <v>14</v>
      </c>
      <c r="M9" s="211">
        <v>430591</v>
      </c>
      <c r="N9" s="212">
        <v>450517</v>
      </c>
      <c r="O9" s="1264">
        <f>M9+N9</f>
        <v>881108</v>
      </c>
      <c r="P9" s="89">
        <v>9130</v>
      </c>
      <c r="Q9" s="1259">
        <f>O9+P9</f>
        <v>890238</v>
      </c>
      <c r="R9" s="211">
        <v>606154</v>
      </c>
      <c r="S9" s="212">
        <v>625502</v>
      </c>
      <c r="T9" s="1264">
        <f>R9+S9</f>
        <v>1231656</v>
      </c>
      <c r="U9" s="89">
        <v>1857</v>
      </c>
      <c r="V9" s="1259">
        <f>T9+U9</f>
        <v>1233513</v>
      </c>
      <c r="W9" s="185">
        <f t="shared" ref="W9:W17" si="1">IF(Q9=0,0,((V9/Q9)-1)*100)</f>
        <v>38.559913191753225</v>
      </c>
    </row>
    <row r="10" spans="1:23">
      <c r="A10" s="1252" t="str">
        <f t="shared" ref="A10:A69" si="2">IF(ISERROR(F10/G10)," ",IF(F10/G10&gt;0.5,IF(F10/G10&lt;1.5," ","NOT OK"),"NOT OK"))</f>
        <v xml:space="preserve"> </v>
      </c>
      <c r="B10" s="1231" t="s">
        <v>15</v>
      </c>
      <c r="C10" s="211">
        <v>3032</v>
      </c>
      <c r="D10" s="215">
        <v>3028</v>
      </c>
      <c r="E10" s="1174">
        <f>C10+D10</f>
        <v>6060</v>
      </c>
      <c r="F10" s="211">
        <v>3837</v>
      </c>
      <c r="G10" s="215">
        <v>3831</v>
      </c>
      <c r="H10" s="1174">
        <f>F10+G10</f>
        <v>7668</v>
      </c>
      <c r="I10" s="185">
        <f t="shared" si="0"/>
        <v>26.534653465346537</v>
      </c>
      <c r="K10" s="1175"/>
      <c r="L10" s="1231" t="s">
        <v>15</v>
      </c>
      <c r="M10" s="211">
        <v>438756</v>
      </c>
      <c r="N10" s="212">
        <v>428812</v>
      </c>
      <c r="O10" s="1264">
        <f>M10+N10</f>
        <v>867568</v>
      </c>
      <c r="P10" s="89">
        <v>8630</v>
      </c>
      <c r="Q10" s="1259">
        <f>O10+P10</f>
        <v>876198</v>
      </c>
      <c r="R10" s="211">
        <v>628936</v>
      </c>
      <c r="S10" s="212">
        <v>627487</v>
      </c>
      <c r="T10" s="1264">
        <f>R10+S10</f>
        <v>1256423</v>
      </c>
      <c r="U10" s="89">
        <v>2591</v>
      </c>
      <c r="V10" s="1259">
        <f>T10+U10</f>
        <v>1259014</v>
      </c>
      <c r="W10" s="185">
        <f t="shared" si="1"/>
        <v>43.690581352616654</v>
      </c>
    </row>
    <row r="11" spans="1:23" ht="13.5" thickBot="1">
      <c r="A11" s="1252" t="str">
        <f t="shared" si="2"/>
        <v xml:space="preserve"> </v>
      </c>
      <c r="B11" s="1236" t="s">
        <v>16</v>
      </c>
      <c r="C11" s="211">
        <v>3145</v>
      </c>
      <c r="D11" s="220">
        <v>3134</v>
      </c>
      <c r="E11" s="1174">
        <f>C11+D11</f>
        <v>6279</v>
      </c>
      <c r="F11" s="211">
        <v>4017</v>
      </c>
      <c r="G11" s="220">
        <v>4010</v>
      </c>
      <c r="H11" s="1174">
        <f>F11+G11</f>
        <v>8027</v>
      </c>
      <c r="I11" s="185">
        <f t="shared" si="0"/>
        <v>27.838827838827829</v>
      </c>
      <c r="K11" s="1175"/>
      <c r="L11" s="1236" t="s">
        <v>16</v>
      </c>
      <c r="M11" s="211">
        <v>499119</v>
      </c>
      <c r="N11" s="212">
        <v>487580</v>
      </c>
      <c r="O11" s="1264">
        <f>M11+N11</f>
        <v>986699</v>
      </c>
      <c r="P11" s="218">
        <v>7266</v>
      </c>
      <c r="Q11" s="1259">
        <f>O11+P11</f>
        <v>993965</v>
      </c>
      <c r="R11" s="211">
        <v>667812</v>
      </c>
      <c r="S11" s="212">
        <v>674293</v>
      </c>
      <c r="T11" s="1264">
        <f>R11+S11</f>
        <v>1342105</v>
      </c>
      <c r="U11" s="218">
        <v>5243</v>
      </c>
      <c r="V11" s="1259">
        <f>T11+U11</f>
        <v>1347348</v>
      </c>
      <c r="W11" s="185">
        <f t="shared" si="1"/>
        <v>35.552861519268795</v>
      </c>
    </row>
    <row r="12" spans="1:23" ht="14.25" thickTop="1" thickBot="1">
      <c r="A12" s="1252" t="str">
        <f>IF(ISERROR(F12/G12)," ",IF(F12/G12&gt;0.5,IF(F12/G12&lt;1.5," ","NOT OK"),"NOT OK"))</f>
        <v xml:space="preserve"> </v>
      </c>
      <c r="B12" s="1225" t="s">
        <v>17</v>
      </c>
      <c r="C12" s="1176">
        <f t="shared" ref="C12:H12" si="3">+C9+C10+C11</f>
        <v>9330</v>
      </c>
      <c r="D12" s="1177">
        <f t="shared" si="3"/>
        <v>9303</v>
      </c>
      <c r="E12" s="1178">
        <f t="shared" si="3"/>
        <v>18633</v>
      </c>
      <c r="F12" s="1176">
        <f t="shared" si="3"/>
        <v>11829</v>
      </c>
      <c r="G12" s="1177">
        <f t="shared" si="3"/>
        <v>11807</v>
      </c>
      <c r="H12" s="1178">
        <f t="shared" si="3"/>
        <v>23636</v>
      </c>
      <c r="I12" s="1179">
        <f t="shared" si="0"/>
        <v>26.850211989481032</v>
      </c>
      <c r="L12" s="1218" t="s">
        <v>17</v>
      </c>
      <c r="M12" s="1260">
        <f t="shared" ref="M12:V12" si="4">+M9+M10+M11</f>
        <v>1368466</v>
      </c>
      <c r="N12" s="1261">
        <f t="shared" si="4"/>
        <v>1366909</v>
      </c>
      <c r="O12" s="1260">
        <f t="shared" si="4"/>
        <v>2735375</v>
      </c>
      <c r="P12" s="1260">
        <f t="shared" si="4"/>
        <v>25026</v>
      </c>
      <c r="Q12" s="1262">
        <f t="shared" si="4"/>
        <v>2760401</v>
      </c>
      <c r="R12" s="1260">
        <f t="shared" si="4"/>
        <v>1902902</v>
      </c>
      <c r="S12" s="1261">
        <f t="shared" si="4"/>
        <v>1927282</v>
      </c>
      <c r="T12" s="1260">
        <f t="shared" si="4"/>
        <v>3830184</v>
      </c>
      <c r="U12" s="1260">
        <f t="shared" si="4"/>
        <v>9691</v>
      </c>
      <c r="V12" s="1262">
        <f t="shared" si="4"/>
        <v>3839875</v>
      </c>
      <c r="W12" s="1263">
        <f t="shared" si="1"/>
        <v>39.105695150813233</v>
      </c>
    </row>
    <row r="13" spans="1:23" ht="13.5" thickTop="1">
      <c r="A13" s="1252" t="str">
        <f t="shared" si="2"/>
        <v xml:space="preserve"> </v>
      </c>
      <c r="B13" s="1231" t="s">
        <v>18</v>
      </c>
      <c r="C13" s="1247">
        <v>3392</v>
      </c>
      <c r="D13" s="1248">
        <v>3382</v>
      </c>
      <c r="E13" s="1174">
        <f>C13+D13</f>
        <v>6774</v>
      </c>
      <c r="F13" s="1247">
        <v>4088</v>
      </c>
      <c r="G13" s="1248">
        <v>4076</v>
      </c>
      <c r="H13" s="1174">
        <f>F13+G13</f>
        <v>8164</v>
      </c>
      <c r="I13" s="185">
        <f t="shared" si="0"/>
        <v>20.519633894301737</v>
      </c>
      <c r="L13" s="1231" t="s">
        <v>18</v>
      </c>
      <c r="M13" s="211">
        <v>551571</v>
      </c>
      <c r="N13" s="212">
        <v>524770</v>
      </c>
      <c r="O13" s="1258">
        <f>M13+N13</f>
        <v>1076341</v>
      </c>
      <c r="P13" s="89">
        <v>6835</v>
      </c>
      <c r="Q13" s="1259">
        <f>O13+P13</f>
        <v>1083176</v>
      </c>
      <c r="R13" s="211">
        <v>673277</v>
      </c>
      <c r="S13" s="212">
        <v>667599</v>
      </c>
      <c r="T13" s="1258">
        <f>R13+S13</f>
        <v>1340876</v>
      </c>
      <c r="U13" s="89">
        <v>1709</v>
      </c>
      <c r="V13" s="1259">
        <f>T13+U13</f>
        <v>1342585</v>
      </c>
      <c r="W13" s="185">
        <f t="shared" si="1"/>
        <v>23.948924274540783</v>
      </c>
    </row>
    <row r="14" spans="1:23">
      <c r="A14" s="1252" t="str">
        <f t="shared" si="2"/>
        <v xml:space="preserve"> </v>
      </c>
      <c r="B14" s="1231" t="s">
        <v>19</v>
      </c>
      <c r="C14" s="211">
        <v>3194</v>
      </c>
      <c r="D14" s="215">
        <v>3204</v>
      </c>
      <c r="E14" s="1180">
        <f>C14+D14</f>
        <v>6398</v>
      </c>
      <c r="F14" s="211">
        <v>3816</v>
      </c>
      <c r="G14" s="215">
        <v>3817</v>
      </c>
      <c r="H14" s="1180">
        <f>F14+G14</f>
        <v>7633</v>
      </c>
      <c r="I14" s="185">
        <f t="shared" si="0"/>
        <v>19.302907158487038</v>
      </c>
      <c r="L14" s="1231" t="s">
        <v>19</v>
      </c>
      <c r="M14" s="211">
        <v>513238</v>
      </c>
      <c r="N14" s="212">
        <v>542662</v>
      </c>
      <c r="O14" s="1258">
        <f>M14+N14</f>
        <v>1055900</v>
      </c>
      <c r="P14" s="89">
        <v>10505</v>
      </c>
      <c r="Q14" s="1259">
        <f>O14+P14</f>
        <v>1066405</v>
      </c>
      <c r="R14" s="211">
        <v>654458</v>
      </c>
      <c r="S14" s="212">
        <v>669323</v>
      </c>
      <c r="T14" s="1258">
        <f>R14+S14</f>
        <v>1323781</v>
      </c>
      <c r="U14" s="89">
        <v>2621</v>
      </c>
      <c r="V14" s="1259">
        <f>T14+U14</f>
        <v>1326402</v>
      </c>
      <c r="W14" s="185">
        <f t="shared" si="1"/>
        <v>24.38069964038052</v>
      </c>
    </row>
    <row r="15" spans="1:23" ht="13.5" thickBot="1">
      <c r="A15" s="1253" t="str">
        <f t="shared" si="2"/>
        <v xml:space="preserve"> </v>
      </c>
      <c r="B15" s="1231" t="s">
        <v>20</v>
      </c>
      <c r="C15" s="211">
        <v>3525</v>
      </c>
      <c r="D15" s="215">
        <v>3525</v>
      </c>
      <c r="E15" s="1180">
        <f>C15+D15</f>
        <v>7050</v>
      </c>
      <c r="F15" s="211">
        <v>4131</v>
      </c>
      <c r="G15" s="215">
        <v>4110</v>
      </c>
      <c r="H15" s="1180">
        <f>F15+G15</f>
        <v>8241</v>
      </c>
      <c r="I15" s="185">
        <f t="shared" si="0"/>
        <v>16.893617021276587</v>
      </c>
      <c r="J15" s="1181"/>
      <c r="L15" s="1231" t="s">
        <v>20</v>
      </c>
      <c r="M15" s="211">
        <v>578689</v>
      </c>
      <c r="N15" s="212">
        <v>588760</v>
      </c>
      <c r="O15" s="1258">
        <f>M15+N15</f>
        <v>1167449</v>
      </c>
      <c r="P15" s="89">
        <v>7872</v>
      </c>
      <c r="Q15" s="1259">
        <f>O15+P15</f>
        <v>1175321</v>
      </c>
      <c r="R15" s="211">
        <v>695485</v>
      </c>
      <c r="S15" s="212">
        <v>710506</v>
      </c>
      <c r="T15" s="1258">
        <f>R15+S15</f>
        <v>1405991</v>
      </c>
      <c r="U15" s="89">
        <v>3245</v>
      </c>
      <c r="V15" s="1259">
        <f>T15+U15</f>
        <v>1409236</v>
      </c>
      <c r="W15" s="185">
        <f t="shared" si="1"/>
        <v>19.902222456673545</v>
      </c>
    </row>
    <row r="16" spans="1:23" s="1171" customFormat="1" ht="14.25" thickTop="1" thickBot="1">
      <c r="A16" s="1252" t="str">
        <f t="shared" si="2"/>
        <v xml:space="preserve"> </v>
      </c>
      <c r="B16" s="1225" t="s">
        <v>87</v>
      </c>
      <c r="C16" s="1176">
        <f>+C13+C14+C15</f>
        <v>10111</v>
      </c>
      <c r="D16" s="1177">
        <f t="shared" ref="D16:H16" si="5">+D13+D14+D15</f>
        <v>10111</v>
      </c>
      <c r="E16" s="1178">
        <f t="shared" si="5"/>
        <v>20222</v>
      </c>
      <c r="F16" s="1176">
        <f t="shared" si="5"/>
        <v>12035</v>
      </c>
      <c r="G16" s="1177">
        <f t="shared" si="5"/>
        <v>12003</v>
      </c>
      <c r="H16" s="1178">
        <f t="shared" si="5"/>
        <v>24038</v>
      </c>
      <c r="I16" s="1179">
        <f t="shared" si="0"/>
        <v>18.870537038868562</v>
      </c>
      <c r="L16" s="1218" t="s">
        <v>87</v>
      </c>
      <c r="M16" s="1196">
        <f>+M13+M14+M15</f>
        <v>1643498</v>
      </c>
      <c r="N16" s="1197">
        <f t="shared" ref="N16:V16" si="6">+N13+N14+N15</f>
        <v>1656192</v>
      </c>
      <c r="O16" s="1196">
        <f t="shared" si="6"/>
        <v>3299690</v>
      </c>
      <c r="P16" s="1196">
        <f t="shared" si="6"/>
        <v>25212</v>
      </c>
      <c r="Q16" s="1198">
        <f t="shared" si="6"/>
        <v>3324902</v>
      </c>
      <c r="R16" s="1196">
        <f t="shared" si="6"/>
        <v>2023220</v>
      </c>
      <c r="S16" s="1197">
        <f t="shared" si="6"/>
        <v>2047428</v>
      </c>
      <c r="T16" s="1196">
        <f t="shared" si="6"/>
        <v>4070648</v>
      </c>
      <c r="U16" s="1196">
        <f t="shared" si="6"/>
        <v>7575</v>
      </c>
      <c r="V16" s="1198">
        <f t="shared" si="6"/>
        <v>4078223</v>
      </c>
      <c r="W16" s="1199">
        <f t="shared" si="1"/>
        <v>22.656938460141074</v>
      </c>
    </row>
    <row r="17" spans="1:23" ht="13.5" thickTop="1">
      <c r="A17" s="1252" t="str">
        <f t="shared" si="2"/>
        <v xml:space="preserve"> </v>
      </c>
      <c r="B17" s="1231" t="s">
        <v>21</v>
      </c>
      <c r="C17" s="216">
        <v>3638</v>
      </c>
      <c r="D17" s="217">
        <v>3603</v>
      </c>
      <c r="E17" s="1180">
        <f>C17+D17</f>
        <v>7241</v>
      </c>
      <c r="F17" s="216">
        <v>3931</v>
      </c>
      <c r="G17" s="217">
        <v>3944</v>
      </c>
      <c r="H17" s="1180">
        <f>F17+G17</f>
        <v>7875</v>
      </c>
      <c r="I17" s="185">
        <f t="shared" si="0"/>
        <v>8.7556967269714079</v>
      </c>
      <c r="L17" s="1231" t="s">
        <v>21</v>
      </c>
      <c r="M17" s="211">
        <v>601466</v>
      </c>
      <c r="N17" s="212">
        <v>594692</v>
      </c>
      <c r="O17" s="1258">
        <f>M17+N17</f>
        <v>1196158</v>
      </c>
      <c r="P17" s="89">
        <v>8479</v>
      </c>
      <c r="Q17" s="1259">
        <f>O17+P17</f>
        <v>1204637</v>
      </c>
      <c r="R17" s="211">
        <v>670019</v>
      </c>
      <c r="S17" s="212">
        <v>678146</v>
      </c>
      <c r="T17" s="1258">
        <f>R17+S17</f>
        <v>1348165</v>
      </c>
      <c r="U17" s="89">
        <v>2704</v>
      </c>
      <c r="V17" s="1259">
        <f>T17+U17</f>
        <v>1350869</v>
      </c>
      <c r="W17" s="185">
        <f t="shared" si="1"/>
        <v>12.139092523307848</v>
      </c>
    </row>
    <row r="18" spans="1:23">
      <c r="A18" s="1252" t="str">
        <f t="shared" ref="A18:A24" si="7">IF(ISERROR(F18/G18)," ",IF(F18/G18&gt;0.5,IF(F18/G18&lt;1.5," ","NOT OK"),"NOT OK"))</f>
        <v xml:space="preserve"> </v>
      </c>
      <c r="B18" s="1231" t="s">
        <v>88</v>
      </c>
      <c r="C18" s="216">
        <v>3662</v>
      </c>
      <c r="D18" s="217">
        <v>3612</v>
      </c>
      <c r="E18" s="1180">
        <f>C18+D18</f>
        <v>7274</v>
      </c>
      <c r="F18" s="216">
        <v>4062</v>
      </c>
      <c r="G18" s="217">
        <v>4051</v>
      </c>
      <c r="H18" s="1180">
        <f>F18+G18</f>
        <v>8113</v>
      </c>
      <c r="I18" s="185">
        <f t="shared" ref="I18:I26" si="8">IF(E18=0,0,((H18/E18)-1)*100)</f>
        <v>11.534231509485849</v>
      </c>
      <c r="L18" s="1231" t="s">
        <v>88</v>
      </c>
      <c r="M18" s="211">
        <v>576902</v>
      </c>
      <c r="N18" s="212">
        <v>575878</v>
      </c>
      <c r="O18" s="1258">
        <f>M18+N18</f>
        <v>1152780</v>
      </c>
      <c r="P18" s="89">
        <v>9956</v>
      </c>
      <c r="Q18" s="1259">
        <f>O18+P18</f>
        <v>1162736</v>
      </c>
      <c r="R18" s="211">
        <v>657791</v>
      </c>
      <c r="S18" s="212">
        <v>672736</v>
      </c>
      <c r="T18" s="1258">
        <f>R18+S18</f>
        <v>1330527</v>
      </c>
      <c r="U18" s="89">
        <v>2338</v>
      </c>
      <c r="V18" s="1259">
        <f>T18+U18</f>
        <v>1332865</v>
      </c>
      <c r="W18" s="185">
        <f t="shared" ref="W18:W26" si="9">IF(Q18=0,0,((V18/Q18)-1)*100)</f>
        <v>14.631782279038408</v>
      </c>
    </row>
    <row r="19" spans="1:23" ht="13.5" thickBot="1">
      <c r="A19" s="1254" t="str">
        <f t="shared" si="7"/>
        <v xml:space="preserve"> </v>
      </c>
      <c r="B19" s="1231" t="s">
        <v>22</v>
      </c>
      <c r="C19" s="216">
        <v>3587</v>
      </c>
      <c r="D19" s="217">
        <v>3567</v>
      </c>
      <c r="E19" s="1180">
        <f>C19+D19</f>
        <v>7154</v>
      </c>
      <c r="F19" s="216">
        <v>3975</v>
      </c>
      <c r="G19" s="217">
        <v>3973</v>
      </c>
      <c r="H19" s="1180">
        <f>F19+G19</f>
        <v>7948</v>
      </c>
      <c r="I19" s="185">
        <f t="shared" si="8"/>
        <v>11.098686049762364</v>
      </c>
      <c r="J19" s="1182"/>
      <c r="L19" s="1231" t="s">
        <v>22</v>
      </c>
      <c r="M19" s="211">
        <v>577726</v>
      </c>
      <c r="N19" s="212">
        <v>565133</v>
      </c>
      <c r="O19" s="1264">
        <f>M19+N19</f>
        <v>1142859</v>
      </c>
      <c r="P19" s="218">
        <v>2865</v>
      </c>
      <c r="Q19" s="1259">
        <f>O19+P19</f>
        <v>1145724</v>
      </c>
      <c r="R19" s="211">
        <v>655681</v>
      </c>
      <c r="S19" s="212">
        <v>652739</v>
      </c>
      <c r="T19" s="1264">
        <f>R19+S19</f>
        <v>1308420</v>
      </c>
      <c r="U19" s="218">
        <v>2980</v>
      </c>
      <c r="V19" s="1259">
        <f>T19+U19</f>
        <v>1311400</v>
      </c>
      <c r="W19" s="185">
        <f t="shared" si="9"/>
        <v>14.460376146436671</v>
      </c>
    </row>
    <row r="20" spans="1:23" ht="15.75" customHeight="1" thickTop="1" thickBot="1">
      <c r="A20" s="1185" t="str">
        <f t="shared" si="7"/>
        <v xml:space="preserve"> </v>
      </c>
      <c r="B20" s="1226" t="s">
        <v>60</v>
      </c>
      <c r="C20" s="1183">
        <f>+C17+C18+C19</f>
        <v>10887</v>
      </c>
      <c r="D20" s="1184">
        <f t="shared" ref="D20:H20" si="10">+D17+D18+D19</f>
        <v>10782</v>
      </c>
      <c r="E20" s="1184">
        <f t="shared" si="10"/>
        <v>21669</v>
      </c>
      <c r="F20" s="1183">
        <f t="shared" si="10"/>
        <v>11968</v>
      </c>
      <c r="G20" s="1184">
        <f t="shared" si="10"/>
        <v>11968</v>
      </c>
      <c r="H20" s="1184">
        <f t="shared" si="10"/>
        <v>23936</v>
      </c>
      <c r="I20" s="1179">
        <f t="shared" si="8"/>
        <v>10.461950251511375</v>
      </c>
      <c r="J20" s="1185"/>
      <c r="K20" s="1186"/>
      <c r="L20" s="1219" t="s">
        <v>60</v>
      </c>
      <c r="M20" s="1265">
        <f>+M17+M18+M19</f>
        <v>1756094</v>
      </c>
      <c r="N20" s="1265">
        <f t="shared" ref="N20:V20" si="11">+N17+N18+N19</f>
        <v>1735703</v>
      </c>
      <c r="O20" s="1266">
        <f t="shared" si="11"/>
        <v>3491797</v>
      </c>
      <c r="P20" s="1266">
        <f t="shared" si="11"/>
        <v>21300</v>
      </c>
      <c r="Q20" s="1266">
        <f t="shared" si="11"/>
        <v>3513097</v>
      </c>
      <c r="R20" s="1265">
        <f t="shared" si="11"/>
        <v>1983491</v>
      </c>
      <c r="S20" s="1265">
        <f t="shared" si="11"/>
        <v>2003621</v>
      </c>
      <c r="T20" s="1266">
        <f t="shared" si="11"/>
        <v>3987112</v>
      </c>
      <c r="U20" s="1266">
        <f t="shared" si="11"/>
        <v>8022</v>
      </c>
      <c r="V20" s="1266">
        <f t="shared" si="11"/>
        <v>3995134</v>
      </c>
      <c r="W20" s="1267">
        <f t="shared" si="9"/>
        <v>13.721141203900711</v>
      </c>
    </row>
    <row r="21" spans="1:23" ht="13.5" thickTop="1">
      <c r="A21" s="1252" t="str">
        <f t="shared" si="7"/>
        <v xml:space="preserve"> </v>
      </c>
      <c r="B21" s="1231" t="s">
        <v>23</v>
      </c>
      <c r="C21" s="211">
        <v>3890</v>
      </c>
      <c r="D21" s="215">
        <v>3874</v>
      </c>
      <c r="E21" s="1187">
        <f>C21+D21</f>
        <v>7764</v>
      </c>
      <c r="F21" s="211">
        <v>4169</v>
      </c>
      <c r="G21" s="215">
        <v>4149</v>
      </c>
      <c r="H21" s="1187">
        <f>F21+G21</f>
        <v>8318</v>
      </c>
      <c r="I21" s="185">
        <f t="shared" si="8"/>
        <v>7.1354971664090661</v>
      </c>
      <c r="L21" s="1231" t="s">
        <v>24</v>
      </c>
      <c r="M21" s="211">
        <v>632759</v>
      </c>
      <c r="N21" s="212">
        <v>632847</v>
      </c>
      <c r="O21" s="1264">
        <f>M21+N21</f>
        <v>1265606</v>
      </c>
      <c r="P21" s="219">
        <v>2685</v>
      </c>
      <c r="Q21" s="1259">
        <f>O21+P21</f>
        <v>1268291</v>
      </c>
      <c r="R21" s="211">
        <v>673504</v>
      </c>
      <c r="S21" s="212">
        <v>684857</v>
      </c>
      <c r="T21" s="1264">
        <f>R21+S21</f>
        <v>1358361</v>
      </c>
      <c r="U21" s="219">
        <v>2818</v>
      </c>
      <c r="V21" s="1259">
        <f>T21+U21</f>
        <v>1361179</v>
      </c>
      <c r="W21" s="185">
        <f t="shared" si="9"/>
        <v>7.3238712566753295</v>
      </c>
    </row>
    <row r="22" spans="1:23">
      <c r="A22" s="1252" t="str">
        <f t="shared" si="7"/>
        <v xml:space="preserve"> </v>
      </c>
      <c r="B22" s="1231" t="s">
        <v>25</v>
      </c>
      <c r="C22" s="211">
        <v>3946</v>
      </c>
      <c r="D22" s="215">
        <v>3939</v>
      </c>
      <c r="E22" s="1188">
        <f>C22+D22</f>
        <v>7885</v>
      </c>
      <c r="F22" s="211">
        <v>4173</v>
      </c>
      <c r="G22" s="215">
        <v>4174</v>
      </c>
      <c r="H22" s="1188">
        <f>F22+G22</f>
        <v>8347</v>
      </c>
      <c r="I22" s="185">
        <f t="shared" si="8"/>
        <v>5.8592263792010213</v>
      </c>
      <c r="L22" s="1231" t="s">
        <v>25</v>
      </c>
      <c r="M22" s="211">
        <v>644630</v>
      </c>
      <c r="N22" s="212">
        <v>643973</v>
      </c>
      <c r="O22" s="1264">
        <f>M22+N22</f>
        <v>1288603</v>
      </c>
      <c r="P22" s="89">
        <v>5254</v>
      </c>
      <c r="Q22" s="1259">
        <f>O22+P22</f>
        <v>1293857</v>
      </c>
      <c r="R22" s="211">
        <v>679000</v>
      </c>
      <c r="S22" s="212">
        <v>683155</v>
      </c>
      <c r="T22" s="1264">
        <f>R22+S22</f>
        <v>1362155</v>
      </c>
      <c r="U22" s="89">
        <v>4464</v>
      </c>
      <c r="V22" s="1259">
        <f>T22+U22</f>
        <v>1366619</v>
      </c>
      <c r="W22" s="185">
        <f t="shared" si="9"/>
        <v>5.6236508362206949</v>
      </c>
    </row>
    <row r="23" spans="1:23" ht="13.5" thickBot="1">
      <c r="A23" s="1252" t="str">
        <f t="shared" si="7"/>
        <v xml:space="preserve"> </v>
      </c>
      <c r="B23" s="1231" t="s">
        <v>26</v>
      </c>
      <c r="C23" s="211">
        <v>3548</v>
      </c>
      <c r="D23" s="220">
        <v>3542</v>
      </c>
      <c r="E23" s="1189">
        <f>C23+D23</f>
        <v>7090</v>
      </c>
      <c r="F23" s="211">
        <v>3943</v>
      </c>
      <c r="G23" s="220">
        <v>3942</v>
      </c>
      <c r="H23" s="1189">
        <f>F23+G23</f>
        <v>7885</v>
      </c>
      <c r="I23" s="186">
        <f t="shared" si="8"/>
        <v>11.212976022566989</v>
      </c>
      <c r="J23" s="988"/>
      <c r="K23" s="988"/>
      <c r="L23" s="1231" t="s">
        <v>26</v>
      </c>
      <c r="M23" s="211">
        <v>550620</v>
      </c>
      <c r="N23" s="212">
        <v>562189</v>
      </c>
      <c r="O23" s="1264">
        <f>M23+N23</f>
        <v>1112809</v>
      </c>
      <c r="P23" s="218">
        <v>4555</v>
      </c>
      <c r="Q23" s="1259">
        <f>O23+P23</f>
        <v>1117364</v>
      </c>
      <c r="R23" s="211">
        <v>583839</v>
      </c>
      <c r="S23" s="212">
        <v>603119</v>
      </c>
      <c r="T23" s="1264">
        <f>R23+S23</f>
        <v>1186958</v>
      </c>
      <c r="U23" s="218">
        <v>4719</v>
      </c>
      <c r="V23" s="1259">
        <f>T23+U23</f>
        <v>1191677</v>
      </c>
      <c r="W23" s="185">
        <f t="shared" si="9"/>
        <v>6.6507422827297047</v>
      </c>
    </row>
    <row r="24" spans="1:23" ht="14.25" thickTop="1" thickBot="1">
      <c r="A24" s="1252" t="str">
        <f t="shared" si="7"/>
        <v xml:space="preserve"> </v>
      </c>
      <c r="B24" s="1225" t="s">
        <v>27</v>
      </c>
      <c r="C24" s="1183">
        <f t="shared" ref="C24:H24" si="12">C21+C22+C23</f>
        <v>11384</v>
      </c>
      <c r="D24" s="1190">
        <f t="shared" si="12"/>
        <v>11355</v>
      </c>
      <c r="E24" s="1183">
        <f t="shared" si="12"/>
        <v>22739</v>
      </c>
      <c r="F24" s="1183">
        <f t="shared" si="12"/>
        <v>12285</v>
      </c>
      <c r="G24" s="1190">
        <f t="shared" si="12"/>
        <v>12265</v>
      </c>
      <c r="H24" s="1183">
        <f t="shared" si="12"/>
        <v>24550</v>
      </c>
      <c r="I24" s="1179">
        <f t="shared" si="8"/>
        <v>7.9642904261401082</v>
      </c>
      <c r="L24" s="1218" t="s">
        <v>27</v>
      </c>
      <c r="M24" s="1260">
        <f>+M21+M22+M23</f>
        <v>1828009</v>
      </c>
      <c r="N24" s="1261">
        <f t="shared" ref="N24:U24" si="13">+N21+N22+N23</f>
        <v>1839009</v>
      </c>
      <c r="O24" s="1260">
        <f t="shared" si="13"/>
        <v>3667018</v>
      </c>
      <c r="P24" s="1260">
        <f t="shared" si="13"/>
        <v>12494</v>
      </c>
      <c r="Q24" s="1260">
        <f t="shared" si="13"/>
        <v>3679512</v>
      </c>
      <c r="R24" s="1260">
        <f t="shared" si="13"/>
        <v>1936343</v>
      </c>
      <c r="S24" s="1261">
        <f t="shared" si="13"/>
        <v>1971131</v>
      </c>
      <c r="T24" s="1260">
        <f t="shared" si="13"/>
        <v>3907474</v>
      </c>
      <c r="U24" s="1260">
        <f t="shared" si="13"/>
        <v>12001</v>
      </c>
      <c r="V24" s="1260">
        <f>+V21+V22+V23</f>
        <v>3919475</v>
      </c>
      <c r="W24" s="1263">
        <f t="shared" si="9"/>
        <v>6.521598516324989</v>
      </c>
    </row>
    <row r="25" spans="1:23" s="1171" customFormat="1" ht="14.25" thickTop="1" thickBot="1">
      <c r="A25" s="1252" t="str">
        <f t="shared" si="2"/>
        <v xml:space="preserve"> </v>
      </c>
      <c r="B25" s="1225" t="s">
        <v>92</v>
      </c>
      <c r="C25" s="1176">
        <f t="shared" ref="C25:H25" si="14">+C16+C20+C24</f>
        <v>32382</v>
      </c>
      <c r="D25" s="1177">
        <f t="shared" si="14"/>
        <v>32248</v>
      </c>
      <c r="E25" s="1178">
        <f t="shared" si="14"/>
        <v>64630</v>
      </c>
      <c r="F25" s="1176">
        <f t="shared" si="14"/>
        <v>36288</v>
      </c>
      <c r="G25" s="1177">
        <f t="shared" si="14"/>
        <v>36236</v>
      </c>
      <c r="H25" s="1178">
        <f t="shared" si="14"/>
        <v>72524</v>
      </c>
      <c r="I25" s="1179">
        <f t="shared" si="8"/>
        <v>12.214142039300624</v>
      </c>
      <c r="L25" s="1218" t="s">
        <v>92</v>
      </c>
      <c r="M25" s="1196">
        <f>+M16+M20+M24</f>
        <v>5227601</v>
      </c>
      <c r="N25" s="1197">
        <f t="shared" ref="N25:U25" si="15">+N16+N20+N24</f>
        <v>5230904</v>
      </c>
      <c r="O25" s="1196">
        <f t="shared" si="15"/>
        <v>10458505</v>
      </c>
      <c r="P25" s="1196">
        <f t="shared" si="15"/>
        <v>59006</v>
      </c>
      <c r="Q25" s="1196">
        <f t="shared" si="15"/>
        <v>10517511</v>
      </c>
      <c r="R25" s="1196">
        <f t="shared" si="15"/>
        <v>5943054</v>
      </c>
      <c r="S25" s="1197">
        <f t="shared" si="15"/>
        <v>6022180</v>
      </c>
      <c r="T25" s="1196">
        <f t="shared" si="15"/>
        <v>11965234</v>
      </c>
      <c r="U25" s="1196">
        <f t="shared" si="15"/>
        <v>27598</v>
      </c>
      <c r="V25" s="1198">
        <f>+V16+V20+V24</f>
        <v>11992832</v>
      </c>
      <c r="W25" s="1199">
        <f t="shared" si="9"/>
        <v>14.027282690743093</v>
      </c>
    </row>
    <row r="26" spans="1:23" ht="14.25" thickTop="1" thickBot="1">
      <c r="A26" s="1252" t="str">
        <f>IF(ISERROR(F26/G26)," ",IF(F26/G26&gt;0.5,IF(F26/G26&lt;1.5," ","NOT OK"),"NOT OK"))</f>
        <v xml:space="preserve"> </v>
      </c>
      <c r="B26" s="1225" t="s">
        <v>89</v>
      </c>
      <c r="C26" s="1176">
        <f t="shared" ref="C26:H26" si="16">+C12+C16+C20+C24</f>
        <v>41712</v>
      </c>
      <c r="D26" s="1177">
        <f t="shared" si="16"/>
        <v>41551</v>
      </c>
      <c r="E26" s="1178">
        <f t="shared" si="16"/>
        <v>83263</v>
      </c>
      <c r="F26" s="1176">
        <f t="shared" si="16"/>
        <v>48117</v>
      </c>
      <c r="G26" s="1177">
        <f t="shared" si="16"/>
        <v>48043</v>
      </c>
      <c r="H26" s="1178">
        <f t="shared" si="16"/>
        <v>96160</v>
      </c>
      <c r="I26" s="1179">
        <f t="shared" si="8"/>
        <v>15.489473115309327</v>
      </c>
      <c r="L26" s="1218" t="s">
        <v>89</v>
      </c>
      <c r="M26" s="1260">
        <f>+M12+M16+M20+M24</f>
        <v>6596067</v>
      </c>
      <c r="N26" s="1261">
        <f t="shared" ref="N26:U26" si="17">+N12+N16+N20+N24</f>
        <v>6597813</v>
      </c>
      <c r="O26" s="1260">
        <f t="shared" si="17"/>
        <v>13193880</v>
      </c>
      <c r="P26" s="1260">
        <f t="shared" si="17"/>
        <v>84032</v>
      </c>
      <c r="Q26" s="1262">
        <f t="shared" si="17"/>
        <v>13277912</v>
      </c>
      <c r="R26" s="1260">
        <f t="shared" si="17"/>
        <v>7845956</v>
      </c>
      <c r="S26" s="1261">
        <f t="shared" si="17"/>
        <v>7949462</v>
      </c>
      <c r="T26" s="1260">
        <f t="shared" si="17"/>
        <v>15795418</v>
      </c>
      <c r="U26" s="1260">
        <f t="shared" si="17"/>
        <v>37289</v>
      </c>
      <c r="V26" s="1262">
        <f>+V12+V16+V20+V24</f>
        <v>15832707</v>
      </c>
      <c r="W26" s="1263">
        <f t="shared" si="9"/>
        <v>19.240939388662916</v>
      </c>
    </row>
    <row r="27" spans="1:23" ht="14.25" thickTop="1" thickBot="1">
      <c r="B27" s="1220" t="s">
        <v>59</v>
      </c>
      <c r="C27" s="1171"/>
      <c r="D27" s="1171"/>
      <c r="E27" s="1171"/>
      <c r="F27" s="1171"/>
      <c r="G27" s="1171"/>
      <c r="H27" s="1171"/>
      <c r="I27" s="84"/>
      <c r="L27" s="1220" t="s">
        <v>59</v>
      </c>
      <c r="M27" s="1171"/>
      <c r="N27" s="1171"/>
      <c r="O27" s="1171"/>
      <c r="P27" s="1171"/>
      <c r="Q27" s="1171"/>
      <c r="R27" s="1171"/>
      <c r="S27" s="1171"/>
      <c r="T27" s="1171"/>
      <c r="U27" s="1171"/>
      <c r="V27" s="1171"/>
      <c r="W27" s="84"/>
    </row>
    <row r="28" spans="1:23" ht="13.5" thickTop="1">
      <c r="B28" s="1331" t="s">
        <v>28</v>
      </c>
      <c r="C28" s="1332"/>
      <c r="D28" s="1332"/>
      <c r="E28" s="1332"/>
      <c r="F28" s="1332"/>
      <c r="G28" s="1332"/>
      <c r="H28" s="1332"/>
      <c r="I28" s="1333"/>
      <c r="L28" s="1334" t="s">
        <v>29</v>
      </c>
      <c r="M28" s="1335"/>
      <c r="N28" s="1335"/>
      <c r="O28" s="1335"/>
      <c r="P28" s="1335"/>
      <c r="Q28" s="1335"/>
      <c r="R28" s="1335"/>
      <c r="S28" s="1335"/>
      <c r="T28" s="1335"/>
      <c r="U28" s="1335"/>
      <c r="V28" s="1335"/>
      <c r="W28" s="1336"/>
    </row>
    <row r="29" spans="1:23" ht="13.5" thickBot="1">
      <c r="B29" s="1337" t="s">
        <v>30</v>
      </c>
      <c r="C29" s="1338"/>
      <c r="D29" s="1338"/>
      <c r="E29" s="1338"/>
      <c r="F29" s="1338"/>
      <c r="G29" s="1338"/>
      <c r="H29" s="1338"/>
      <c r="I29" s="1339"/>
      <c r="L29" s="1340" t="s">
        <v>31</v>
      </c>
      <c r="M29" s="1341"/>
      <c r="N29" s="1341"/>
      <c r="O29" s="1341"/>
      <c r="P29" s="1341"/>
      <c r="Q29" s="1341"/>
      <c r="R29" s="1341"/>
      <c r="S29" s="1341"/>
      <c r="T29" s="1341"/>
      <c r="U29" s="1341"/>
      <c r="V29" s="1341"/>
      <c r="W29" s="1342"/>
    </row>
    <row r="30" spans="1:23" ht="14.25" thickTop="1" thickBot="1">
      <c r="B30" s="1217"/>
      <c r="C30" s="1171"/>
      <c r="D30" s="1171"/>
      <c r="E30" s="1171"/>
      <c r="F30" s="1171"/>
      <c r="G30" s="1171"/>
      <c r="H30" s="1171"/>
      <c r="I30" s="84"/>
      <c r="L30" s="1217"/>
      <c r="M30" s="1171"/>
      <c r="N30" s="1171"/>
      <c r="O30" s="1171"/>
      <c r="P30" s="1171"/>
      <c r="Q30" s="1171"/>
      <c r="R30" s="1171"/>
      <c r="S30" s="1171"/>
      <c r="T30" s="1171"/>
      <c r="U30" s="1171"/>
      <c r="V30" s="1171"/>
      <c r="W30" s="84"/>
    </row>
    <row r="31" spans="1:23" ht="14.25" thickTop="1" thickBot="1">
      <c r="B31" s="1230"/>
      <c r="C31" s="1403" t="s">
        <v>90</v>
      </c>
      <c r="D31" s="1404"/>
      <c r="E31" s="1405"/>
      <c r="F31" s="1403" t="s">
        <v>91</v>
      </c>
      <c r="G31" s="1404"/>
      <c r="H31" s="1405"/>
      <c r="I31" s="188" t="s">
        <v>4</v>
      </c>
      <c r="L31" s="1230"/>
      <c r="M31" s="1343" t="s">
        <v>90</v>
      </c>
      <c r="N31" s="1344"/>
      <c r="O31" s="1344"/>
      <c r="P31" s="1344"/>
      <c r="Q31" s="1345"/>
      <c r="R31" s="1343" t="s">
        <v>91</v>
      </c>
      <c r="S31" s="1344"/>
      <c r="T31" s="1344"/>
      <c r="U31" s="1344"/>
      <c r="V31" s="1345"/>
      <c r="W31" s="188" t="s">
        <v>4</v>
      </c>
    </row>
    <row r="32" spans="1:23" ht="13.5" thickTop="1">
      <c r="B32" s="1231" t="s">
        <v>5</v>
      </c>
      <c r="C32" s="1232"/>
      <c r="D32" s="1233"/>
      <c r="E32" s="1202"/>
      <c r="F32" s="1232"/>
      <c r="G32" s="1233"/>
      <c r="H32" s="1202"/>
      <c r="I32" s="192" t="s">
        <v>6</v>
      </c>
      <c r="L32" s="1231" t="s">
        <v>5</v>
      </c>
      <c r="M32" s="1232"/>
      <c r="N32" s="1234"/>
      <c r="O32" s="1200"/>
      <c r="P32" s="1235"/>
      <c r="Q32" s="1200"/>
      <c r="R32" s="1232"/>
      <c r="S32" s="1234"/>
      <c r="T32" s="1200"/>
      <c r="U32" s="1235"/>
      <c r="V32" s="1200"/>
      <c r="W32" s="192" t="s">
        <v>6</v>
      </c>
    </row>
    <row r="33" spans="1:23" ht="13.5" thickBot="1">
      <c r="B33" s="1236"/>
      <c r="C33" s="1237" t="s">
        <v>7</v>
      </c>
      <c r="D33" s="1238" t="s">
        <v>8</v>
      </c>
      <c r="E33" s="1319" t="s">
        <v>9</v>
      </c>
      <c r="F33" s="1237" t="s">
        <v>7</v>
      </c>
      <c r="G33" s="1238" t="s">
        <v>8</v>
      </c>
      <c r="H33" s="1319" t="s">
        <v>9</v>
      </c>
      <c r="I33" s="198"/>
      <c r="L33" s="1236"/>
      <c r="M33" s="1239" t="s">
        <v>10</v>
      </c>
      <c r="N33" s="1240" t="s">
        <v>11</v>
      </c>
      <c r="O33" s="1201" t="s">
        <v>12</v>
      </c>
      <c r="P33" s="1241" t="s">
        <v>13</v>
      </c>
      <c r="Q33" s="1201" t="s">
        <v>9</v>
      </c>
      <c r="R33" s="1239" t="s">
        <v>10</v>
      </c>
      <c r="S33" s="1240" t="s">
        <v>11</v>
      </c>
      <c r="T33" s="1201" t="s">
        <v>12</v>
      </c>
      <c r="U33" s="1241" t="s">
        <v>13</v>
      </c>
      <c r="V33" s="1201" t="s">
        <v>9</v>
      </c>
      <c r="W33" s="198"/>
    </row>
    <row r="34" spans="1:23" ht="5.25" customHeight="1" thickTop="1">
      <c r="B34" s="1231"/>
      <c r="C34" s="1242"/>
      <c r="D34" s="1243"/>
      <c r="E34" s="1173"/>
      <c r="F34" s="1242"/>
      <c r="G34" s="1243"/>
      <c r="H34" s="1173"/>
      <c r="I34" s="204"/>
      <c r="L34" s="1231"/>
      <c r="M34" s="1244"/>
      <c r="N34" s="1245"/>
      <c r="O34" s="1256"/>
      <c r="P34" s="1246"/>
      <c r="Q34" s="1257"/>
      <c r="R34" s="1244"/>
      <c r="S34" s="1245"/>
      <c r="T34" s="1256"/>
      <c r="U34" s="1246"/>
      <c r="V34" s="1257"/>
      <c r="W34" s="208"/>
    </row>
    <row r="35" spans="1:23">
      <c r="A35" s="1171" t="str">
        <f t="shared" si="2"/>
        <v xml:space="preserve"> </v>
      </c>
      <c r="B35" s="1231" t="s">
        <v>14</v>
      </c>
      <c r="C35" s="211">
        <v>7163</v>
      </c>
      <c r="D35" s="215">
        <v>7161</v>
      </c>
      <c r="E35" s="1174">
        <f>C35+D35</f>
        <v>14324</v>
      </c>
      <c r="F35" s="211">
        <v>6992</v>
      </c>
      <c r="G35" s="215">
        <v>7010</v>
      </c>
      <c r="H35" s="1174">
        <f>F35+G35</f>
        <v>14002</v>
      </c>
      <c r="I35" s="185">
        <f t="shared" ref="I35:I43" si="18">IF(E35=0,0,((H35/E35)-1)*100)</f>
        <v>-2.2479754258586948</v>
      </c>
      <c r="K35" s="1175"/>
      <c r="L35" s="1231" t="s">
        <v>14</v>
      </c>
      <c r="M35" s="211">
        <v>1012122</v>
      </c>
      <c r="N35" s="212">
        <v>1000209</v>
      </c>
      <c r="O35" s="1264">
        <f>M35+N35</f>
        <v>2012331</v>
      </c>
      <c r="P35" s="89">
        <v>300</v>
      </c>
      <c r="Q35" s="1259">
        <f>O35+P35</f>
        <v>2012631</v>
      </c>
      <c r="R35" s="211">
        <v>979303</v>
      </c>
      <c r="S35" s="212">
        <v>988004</v>
      </c>
      <c r="T35" s="1264">
        <f>R35+S35</f>
        <v>1967307</v>
      </c>
      <c r="U35" s="89">
        <v>969</v>
      </c>
      <c r="V35" s="1259">
        <f>T35+U35</f>
        <v>1968276</v>
      </c>
      <c r="W35" s="185">
        <f t="shared" ref="W35:W43" si="19">IF(Q35=0,0,((V35/Q35)-1)*100)</f>
        <v>-2.2038317008930108</v>
      </c>
    </row>
    <row r="36" spans="1:23">
      <c r="A36" s="1171" t="str">
        <f t="shared" si="2"/>
        <v xml:space="preserve"> </v>
      </c>
      <c r="B36" s="1231" t="s">
        <v>15</v>
      </c>
      <c r="C36" s="211">
        <v>7511</v>
      </c>
      <c r="D36" s="215">
        <v>7512</v>
      </c>
      <c r="E36" s="1174">
        <f>C36+D36</f>
        <v>15023</v>
      </c>
      <c r="F36" s="211">
        <v>7132</v>
      </c>
      <c r="G36" s="215">
        <v>7129</v>
      </c>
      <c r="H36" s="1174">
        <f>F36+G36</f>
        <v>14261</v>
      </c>
      <c r="I36" s="185">
        <f t="shared" si="18"/>
        <v>-5.0722225920255664</v>
      </c>
      <c r="K36" s="1175"/>
      <c r="L36" s="1231" t="s">
        <v>15</v>
      </c>
      <c r="M36" s="211">
        <v>976542</v>
      </c>
      <c r="N36" s="212">
        <v>984118</v>
      </c>
      <c r="O36" s="1264">
        <f>M36+N36</f>
        <v>1960660</v>
      </c>
      <c r="P36" s="89">
        <v>431</v>
      </c>
      <c r="Q36" s="1259">
        <f>O36+P36</f>
        <v>1961091</v>
      </c>
      <c r="R36" s="211">
        <v>1017347</v>
      </c>
      <c r="S36" s="212">
        <v>1012066</v>
      </c>
      <c r="T36" s="1264">
        <f>R36+S36</f>
        <v>2029413</v>
      </c>
      <c r="U36" s="89">
        <v>399</v>
      </c>
      <c r="V36" s="1259">
        <f>T36+U36</f>
        <v>2029812</v>
      </c>
      <c r="W36" s="185">
        <f t="shared" si="19"/>
        <v>3.504222904495502</v>
      </c>
    </row>
    <row r="37" spans="1:23" ht="13.5" thickBot="1">
      <c r="A37" s="1171" t="str">
        <f t="shared" si="2"/>
        <v xml:space="preserve"> </v>
      </c>
      <c r="B37" s="1236" t="s">
        <v>16</v>
      </c>
      <c r="C37" s="211">
        <v>7861</v>
      </c>
      <c r="D37" s="220">
        <v>7862</v>
      </c>
      <c r="E37" s="1174">
        <f>C37+D37</f>
        <v>15723</v>
      </c>
      <c r="F37" s="211">
        <v>7508</v>
      </c>
      <c r="G37" s="220">
        <v>7512</v>
      </c>
      <c r="H37" s="1174">
        <f>F37+G37</f>
        <v>15020</v>
      </c>
      <c r="I37" s="185">
        <f t="shared" si="18"/>
        <v>-4.4711569038987431</v>
      </c>
      <c r="K37" s="1175"/>
      <c r="L37" s="1236" t="s">
        <v>16</v>
      </c>
      <c r="M37" s="211">
        <v>1042290</v>
      </c>
      <c r="N37" s="212">
        <v>1119071</v>
      </c>
      <c r="O37" s="1264">
        <f>M37+N37</f>
        <v>2161361</v>
      </c>
      <c r="P37" s="218">
        <v>492</v>
      </c>
      <c r="Q37" s="1259">
        <f>O37+P37</f>
        <v>2161853</v>
      </c>
      <c r="R37" s="211">
        <v>1050554</v>
      </c>
      <c r="S37" s="212">
        <v>1123423</v>
      </c>
      <c r="T37" s="1264">
        <f>R37+S37</f>
        <v>2173977</v>
      </c>
      <c r="U37" s="218">
        <v>176</v>
      </c>
      <c r="V37" s="1259">
        <f>T37+U37</f>
        <v>2174153</v>
      </c>
      <c r="W37" s="185">
        <f t="shared" si="19"/>
        <v>0.56895635364662134</v>
      </c>
    </row>
    <row r="38" spans="1:23" ht="14.25" thickTop="1" thickBot="1">
      <c r="A38" s="1171" t="str">
        <f>IF(ISERROR(F38/G38)," ",IF(F38/G38&gt;0.5,IF(F38/G38&lt;1.5," ","NOT OK"),"NOT OK"))</f>
        <v xml:space="preserve"> </v>
      </c>
      <c r="B38" s="1225" t="s">
        <v>17</v>
      </c>
      <c r="C38" s="1176">
        <f t="shared" ref="C38:H38" si="20">+C35+C36+C37</f>
        <v>22535</v>
      </c>
      <c r="D38" s="1177">
        <f t="shared" si="20"/>
        <v>22535</v>
      </c>
      <c r="E38" s="1178">
        <f t="shared" si="20"/>
        <v>45070</v>
      </c>
      <c r="F38" s="1176">
        <f t="shared" si="20"/>
        <v>21632</v>
      </c>
      <c r="G38" s="1177">
        <f t="shared" si="20"/>
        <v>21651</v>
      </c>
      <c r="H38" s="1178">
        <f t="shared" si="20"/>
        <v>43283</v>
      </c>
      <c r="I38" s="1179">
        <f t="shared" si="18"/>
        <v>-3.96494342134458</v>
      </c>
      <c r="L38" s="1218" t="s">
        <v>17</v>
      </c>
      <c r="M38" s="1260">
        <f>+M35+M36+M37</f>
        <v>3030954</v>
      </c>
      <c r="N38" s="1261">
        <f>+N35+N36+N37</f>
        <v>3103398</v>
      </c>
      <c r="O38" s="1260">
        <f>+O35+O36+O37</f>
        <v>6134352</v>
      </c>
      <c r="P38" s="1260">
        <f>+P35+P36+P37</f>
        <v>1223</v>
      </c>
      <c r="Q38" s="1262">
        <f>Q37+Q35+Q36</f>
        <v>6135575</v>
      </c>
      <c r="R38" s="1260">
        <f>+R35+R36+R37</f>
        <v>3047204</v>
      </c>
      <c r="S38" s="1261">
        <f>+S35+S36+S37</f>
        <v>3123493</v>
      </c>
      <c r="T38" s="1260">
        <f>+T35+T36+T37</f>
        <v>6170697</v>
      </c>
      <c r="U38" s="1260">
        <f>+U35+U36+U37</f>
        <v>1544</v>
      </c>
      <c r="V38" s="1262">
        <f>V37+V35+V36</f>
        <v>6172241</v>
      </c>
      <c r="W38" s="1263">
        <f t="shared" si="19"/>
        <v>0.59759680225570655</v>
      </c>
    </row>
    <row r="39" spans="1:23" ht="13.5" thickTop="1">
      <c r="A39" s="1171" t="str">
        <f t="shared" si="2"/>
        <v xml:space="preserve"> </v>
      </c>
      <c r="B39" s="1231" t="s">
        <v>18</v>
      </c>
      <c r="C39" s="1247">
        <v>7648</v>
      </c>
      <c r="D39" s="1248">
        <v>7665</v>
      </c>
      <c r="E39" s="1174">
        <f>C39+D39</f>
        <v>15313</v>
      </c>
      <c r="F39" s="1247">
        <v>7432</v>
      </c>
      <c r="G39" s="1248">
        <v>7444</v>
      </c>
      <c r="H39" s="1174">
        <f>F39+G39</f>
        <v>14876</v>
      </c>
      <c r="I39" s="185">
        <f t="shared" si="18"/>
        <v>-2.8537843662247764</v>
      </c>
      <c r="L39" s="1231" t="s">
        <v>18</v>
      </c>
      <c r="M39" s="211">
        <v>1124449</v>
      </c>
      <c r="N39" s="212">
        <v>1079857</v>
      </c>
      <c r="O39" s="1258">
        <f>M39+N39</f>
        <v>2204306</v>
      </c>
      <c r="P39" s="89">
        <v>590</v>
      </c>
      <c r="Q39" s="1259">
        <f>O39+P39</f>
        <v>2204896</v>
      </c>
      <c r="R39" s="211">
        <v>1118810</v>
      </c>
      <c r="S39" s="212">
        <v>1069227</v>
      </c>
      <c r="T39" s="1258">
        <f>R39+S39</f>
        <v>2188037</v>
      </c>
      <c r="U39" s="89">
        <v>168</v>
      </c>
      <c r="V39" s="1259">
        <f>T39+U39</f>
        <v>2188205</v>
      </c>
      <c r="W39" s="185">
        <f t="shared" si="19"/>
        <v>-0.75699715542139057</v>
      </c>
    </row>
    <row r="40" spans="1:23">
      <c r="A40" s="1171" t="str">
        <f t="shared" si="2"/>
        <v xml:space="preserve"> </v>
      </c>
      <c r="B40" s="1231" t="s">
        <v>19</v>
      </c>
      <c r="C40" s="211">
        <v>6769</v>
      </c>
      <c r="D40" s="215">
        <v>6766</v>
      </c>
      <c r="E40" s="1180">
        <f>C40+D40</f>
        <v>13535</v>
      </c>
      <c r="F40" s="211">
        <v>6575</v>
      </c>
      <c r="G40" s="215">
        <v>6580</v>
      </c>
      <c r="H40" s="1180">
        <f>F40+G40</f>
        <v>13155</v>
      </c>
      <c r="I40" s="185">
        <f t="shared" si="18"/>
        <v>-2.8075360177318043</v>
      </c>
      <c r="L40" s="1231" t="s">
        <v>19</v>
      </c>
      <c r="M40" s="211">
        <v>983042</v>
      </c>
      <c r="N40" s="212">
        <v>968325</v>
      </c>
      <c r="O40" s="1258">
        <f>M40+N40</f>
        <v>1951367</v>
      </c>
      <c r="P40" s="89">
        <v>202</v>
      </c>
      <c r="Q40" s="1259">
        <f>O40+P40</f>
        <v>1951569</v>
      </c>
      <c r="R40" s="211">
        <v>985074</v>
      </c>
      <c r="S40" s="212">
        <v>980167</v>
      </c>
      <c r="T40" s="1258">
        <f>R40+S40</f>
        <v>1965241</v>
      </c>
      <c r="U40" s="89">
        <v>487</v>
      </c>
      <c r="V40" s="1259">
        <f>T40+U40</f>
        <v>1965728</v>
      </c>
      <c r="W40" s="185">
        <f t="shared" si="19"/>
        <v>0.72551880051383577</v>
      </c>
    </row>
    <row r="41" spans="1:23" ht="13.5" thickBot="1">
      <c r="A41" s="1171" t="str">
        <f t="shared" si="2"/>
        <v xml:space="preserve"> </v>
      </c>
      <c r="B41" s="1231" t="s">
        <v>20</v>
      </c>
      <c r="C41" s="211">
        <v>7424</v>
      </c>
      <c r="D41" s="215">
        <v>7425</v>
      </c>
      <c r="E41" s="1180">
        <f>C41+D41</f>
        <v>14849</v>
      </c>
      <c r="F41" s="211">
        <v>7549</v>
      </c>
      <c r="G41" s="215">
        <v>7551</v>
      </c>
      <c r="H41" s="1180">
        <f>F41+G41</f>
        <v>15100</v>
      </c>
      <c r="I41" s="185">
        <f t="shared" si="18"/>
        <v>1.6903495184861006</v>
      </c>
      <c r="L41" s="1231" t="s">
        <v>20</v>
      </c>
      <c r="M41" s="211">
        <v>1079083</v>
      </c>
      <c r="N41" s="212">
        <v>1064871</v>
      </c>
      <c r="O41" s="1258">
        <f>M41+N41</f>
        <v>2143954</v>
      </c>
      <c r="P41" s="89">
        <v>638</v>
      </c>
      <c r="Q41" s="1259">
        <f>O41+P41</f>
        <v>2144592</v>
      </c>
      <c r="R41" s="211">
        <v>1119817</v>
      </c>
      <c r="S41" s="212">
        <v>1093473</v>
      </c>
      <c r="T41" s="1258">
        <f>R41+S41</f>
        <v>2213290</v>
      </c>
      <c r="U41" s="89">
        <v>187</v>
      </c>
      <c r="V41" s="1259">
        <f>T41+U41</f>
        <v>2213477</v>
      </c>
      <c r="W41" s="185">
        <f t="shared" si="19"/>
        <v>3.2120328715205426</v>
      </c>
    </row>
    <row r="42" spans="1:23" s="1171" customFormat="1" ht="14.25" thickTop="1" thickBot="1">
      <c r="A42" s="1252" t="str">
        <f t="shared" si="2"/>
        <v xml:space="preserve"> </v>
      </c>
      <c r="B42" s="1225" t="s">
        <v>87</v>
      </c>
      <c r="C42" s="1176">
        <f>+C39+C40+C41</f>
        <v>21841</v>
      </c>
      <c r="D42" s="1177">
        <f t="shared" ref="D42:H42" si="21">+D39+D40+D41</f>
        <v>21856</v>
      </c>
      <c r="E42" s="1178">
        <f t="shared" si="21"/>
        <v>43697</v>
      </c>
      <c r="F42" s="1176">
        <f t="shared" si="21"/>
        <v>21556</v>
      </c>
      <c r="G42" s="1177">
        <f t="shared" si="21"/>
        <v>21575</v>
      </c>
      <c r="H42" s="1178">
        <f t="shared" si="21"/>
        <v>43131</v>
      </c>
      <c r="I42" s="1179">
        <f t="shared" si="18"/>
        <v>-1.2952834290683612</v>
      </c>
      <c r="L42" s="1218" t="s">
        <v>87</v>
      </c>
      <c r="M42" s="1196">
        <f>+M39+M40+M41</f>
        <v>3186574</v>
      </c>
      <c r="N42" s="1197">
        <f t="shared" ref="N42:V42" si="22">+N39+N40+N41</f>
        <v>3113053</v>
      </c>
      <c r="O42" s="1196">
        <f t="shared" si="22"/>
        <v>6299627</v>
      </c>
      <c r="P42" s="1196">
        <f t="shared" si="22"/>
        <v>1430</v>
      </c>
      <c r="Q42" s="1198">
        <f t="shared" si="22"/>
        <v>6301057</v>
      </c>
      <c r="R42" s="1196">
        <f t="shared" si="22"/>
        <v>3223701</v>
      </c>
      <c r="S42" s="1197">
        <f t="shared" si="22"/>
        <v>3142867</v>
      </c>
      <c r="T42" s="1196">
        <f t="shared" si="22"/>
        <v>6366568</v>
      </c>
      <c r="U42" s="1196">
        <f t="shared" si="22"/>
        <v>842</v>
      </c>
      <c r="V42" s="1198">
        <f t="shared" si="22"/>
        <v>6367410</v>
      </c>
      <c r="W42" s="1199">
        <f t="shared" si="19"/>
        <v>1.0530455445808551</v>
      </c>
    </row>
    <row r="43" spans="1:23" ht="13.5" thickTop="1">
      <c r="A43" s="1171" t="str">
        <f t="shared" si="2"/>
        <v xml:space="preserve"> </v>
      </c>
      <c r="B43" s="1231" t="s">
        <v>32</v>
      </c>
      <c r="C43" s="216">
        <v>6933</v>
      </c>
      <c r="D43" s="217">
        <v>6969</v>
      </c>
      <c r="E43" s="1180">
        <f>C43+D43</f>
        <v>13902</v>
      </c>
      <c r="F43" s="216">
        <v>7479</v>
      </c>
      <c r="G43" s="217">
        <v>7483</v>
      </c>
      <c r="H43" s="1180">
        <f>F43+G43</f>
        <v>14962</v>
      </c>
      <c r="I43" s="185">
        <f t="shared" si="18"/>
        <v>7.624802186735713</v>
      </c>
      <c r="L43" s="1231" t="s">
        <v>21</v>
      </c>
      <c r="M43" s="211">
        <v>1006722</v>
      </c>
      <c r="N43" s="212">
        <v>1006789</v>
      </c>
      <c r="O43" s="1258">
        <f>M43+N43</f>
        <v>2013511</v>
      </c>
      <c r="P43" s="89">
        <v>727</v>
      </c>
      <c r="Q43" s="1259">
        <f>O43+P43</f>
        <v>2014238</v>
      </c>
      <c r="R43" s="211">
        <v>1098590</v>
      </c>
      <c r="S43" s="212">
        <v>1085029</v>
      </c>
      <c r="T43" s="1258">
        <f>R43+S43</f>
        <v>2183619</v>
      </c>
      <c r="U43" s="89">
        <v>907</v>
      </c>
      <c r="V43" s="1259">
        <f>T43+U43</f>
        <v>2184526</v>
      </c>
      <c r="W43" s="185">
        <f t="shared" si="19"/>
        <v>8.4542144473493295</v>
      </c>
    </row>
    <row r="44" spans="1:23">
      <c r="A44" s="1171" t="str">
        <f t="shared" ref="A44:A50" si="23">IF(ISERROR(F44/G44)," ",IF(F44/G44&gt;0.5,IF(F44/G44&lt;1.5," ","NOT OK"),"NOT OK"))</f>
        <v xml:space="preserve"> </v>
      </c>
      <c r="B44" s="1231" t="s">
        <v>88</v>
      </c>
      <c r="C44" s="216">
        <v>6936</v>
      </c>
      <c r="D44" s="217">
        <v>6976</v>
      </c>
      <c r="E44" s="1180">
        <f>C44+D44</f>
        <v>13912</v>
      </c>
      <c r="F44" s="216">
        <v>7549</v>
      </c>
      <c r="G44" s="217">
        <v>7561</v>
      </c>
      <c r="H44" s="1180">
        <f>F44+G44</f>
        <v>15110</v>
      </c>
      <c r="I44" s="185">
        <f t="shared" ref="I44:I52" si="24">IF(E44=0,0,((H44/E44)-1)*100)</f>
        <v>8.6112708453133902</v>
      </c>
      <c r="L44" s="1231" t="s">
        <v>88</v>
      </c>
      <c r="M44" s="211">
        <v>958400</v>
      </c>
      <c r="N44" s="212">
        <v>958914</v>
      </c>
      <c r="O44" s="1258">
        <f>M44+N44</f>
        <v>1917314</v>
      </c>
      <c r="P44" s="89">
        <v>640</v>
      </c>
      <c r="Q44" s="1259">
        <f>O44+P44</f>
        <v>1917954</v>
      </c>
      <c r="R44" s="211">
        <v>1058814</v>
      </c>
      <c r="S44" s="212">
        <v>1049030</v>
      </c>
      <c r="T44" s="1258">
        <f>R44+S44</f>
        <v>2107844</v>
      </c>
      <c r="U44" s="89">
        <v>506</v>
      </c>
      <c r="V44" s="1259">
        <f>T44+U44</f>
        <v>2108350</v>
      </c>
      <c r="W44" s="185">
        <f t="shared" ref="W44:W52" si="25">IF(Q44=0,0,((V44/Q44)-1)*100)</f>
        <v>9.9270368319573912</v>
      </c>
    </row>
    <row r="45" spans="1:23" ht="13.5" thickBot="1">
      <c r="A45" s="1171" t="str">
        <f t="shared" si="23"/>
        <v xml:space="preserve"> </v>
      </c>
      <c r="B45" s="1231" t="s">
        <v>22</v>
      </c>
      <c r="C45" s="216">
        <v>6540</v>
      </c>
      <c r="D45" s="217">
        <v>6568</v>
      </c>
      <c r="E45" s="1180">
        <f>C45+D45</f>
        <v>13108</v>
      </c>
      <c r="F45" s="216">
        <v>7308</v>
      </c>
      <c r="G45" s="217">
        <v>7308</v>
      </c>
      <c r="H45" s="1180">
        <f>F45+G45</f>
        <v>14616</v>
      </c>
      <c r="I45" s="185">
        <f t="shared" si="24"/>
        <v>11.504424778761058</v>
      </c>
      <c r="L45" s="1231" t="s">
        <v>22</v>
      </c>
      <c r="M45" s="211">
        <v>899100</v>
      </c>
      <c r="N45" s="212">
        <v>905307</v>
      </c>
      <c r="O45" s="1264">
        <f>M45+N45</f>
        <v>1804407</v>
      </c>
      <c r="P45" s="218">
        <v>474</v>
      </c>
      <c r="Q45" s="1259">
        <f>O45+P45</f>
        <v>1804881</v>
      </c>
      <c r="R45" s="211">
        <v>983198</v>
      </c>
      <c r="S45" s="212">
        <v>981099</v>
      </c>
      <c r="T45" s="1264">
        <f>R45+S45</f>
        <v>1964297</v>
      </c>
      <c r="U45" s="218">
        <v>384</v>
      </c>
      <c r="V45" s="1259">
        <f>T45+U45</f>
        <v>1964681</v>
      </c>
      <c r="W45" s="185">
        <f t="shared" si="25"/>
        <v>8.8537693066745184</v>
      </c>
    </row>
    <row r="46" spans="1:23" ht="15.75" customHeight="1" thickTop="1" thickBot="1">
      <c r="A46" s="1185" t="str">
        <f t="shared" si="23"/>
        <v xml:space="preserve"> </v>
      </c>
      <c r="B46" s="1226" t="s">
        <v>60</v>
      </c>
      <c r="C46" s="1183">
        <f>+C43+C44+C45</f>
        <v>20409</v>
      </c>
      <c r="D46" s="1184">
        <f t="shared" ref="D46:H46" si="26">+D43+D44+D45</f>
        <v>20513</v>
      </c>
      <c r="E46" s="1184">
        <f t="shared" si="26"/>
        <v>40922</v>
      </c>
      <c r="F46" s="1183">
        <f t="shared" si="26"/>
        <v>22336</v>
      </c>
      <c r="G46" s="1184">
        <f t="shared" si="26"/>
        <v>22352</v>
      </c>
      <c r="H46" s="1184">
        <f t="shared" si="26"/>
        <v>44688</v>
      </c>
      <c r="I46" s="1179">
        <f t="shared" si="24"/>
        <v>9.2028737598357946</v>
      </c>
      <c r="J46" s="1185"/>
      <c r="K46" s="1186"/>
      <c r="L46" s="1219" t="s">
        <v>60</v>
      </c>
      <c r="M46" s="1265">
        <f>+M43+M44+M45</f>
        <v>2864222</v>
      </c>
      <c r="N46" s="1265">
        <f t="shared" ref="N46:V46" si="27">+N43+N44+N45</f>
        <v>2871010</v>
      </c>
      <c r="O46" s="1266">
        <f t="shared" si="27"/>
        <v>5735232</v>
      </c>
      <c r="P46" s="1266">
        <f t="shared" si="27"/>
        <v>1841</v>
      </c>
      <c r="Q46" s="1266">
        <f t="shared" si="27"/>
        <v>5737073</v>
      </c>
      <c r="R46" s="1265">
        <f t="shared" si="27"/>
        <v>3140602</v>
      </c>
      <c r="S46" s="1265">
        <f t="shared" si="27"/>
        <v>3115158</v>
      </c>
      <c r="T46" s="1266">
        <f t="shared" si="27"/>
        <v>6255760</v>
      </c>
      <c r="U46" s="1266">
        <f t="shared" si="27"/>
        <v>1797</v>
      </c>
      <c r="V46" s="1266">
        <f t="shared" si="27"/>
        <v>6257557</v>
      </c>
      <c r="W46" s="1267">
        <f t="shared" si="25"/>
        <v>9.0722917417993543</v>
      </c>
    </row>
    <row r="47" spans="1:23" ht="13.5" thickTop="1">
      <c r="A47" s="1171" t="str">
        <f t="shared" si="23"/>
        <v xml:space="preserve"> </v>
      </c>
      <c r="B47" s="1231" t="s">
        <v>23</v>
      </c>
      <c r="C47" s="211">
        <v>6806</v>
      </c>
      <c r="D47" s="215">
        <v>6824</v>
      </c>
      <c r="E47" s="1187">
        <f>C47+D47</f>
        <v>13630</v>
      </c>
      <c r="F47" s="211">
        <v>7435</v>
      </c>
      <c r="G47" s="215">
        <v>7459</v>
      </c>
      <c r="H47" s="1187">
        <f>F47+G47</f>
        <v>14894</v>
      </c>
      <c r="I47" s="185">
        <f t="shared" si="24"/>
        <v>9.2736610418195262</v>
      </c>
      <c r="L47" s="1231" t="s">
        <v>24</v>
      </c>
      <c r="M47" s="211">
        <v>961944</v>
      </c>
      <c r="N47" s="212">
        <v>971246</v>
      </c>
      <c r="O47" s="1264">
        <f>M47+N47</f>
        <v>1933190</v>
      </c>
      <c r="P47" s="219">
        <v>181</v>
      </c>
      <c r="Q47" s="1259">
        <f>O47+P47</f>
        <v>1933371</v>
      </c>
      <c r="R47" s="211">
        <v>1023112</v>
      </c>
      <c r="S47" s="212">
        <v>1030910</v>
      </c>
      <c r="T47" s="1264">
        <f>R47+S47</f>
        <v>2054022</v>
      </c>
      <c r="U47" s="219">
        <v>225</v>
      </c>
      <c r="V47" s="1259">
        <f>T47+U47</f>
        <v>2054247</v>
      </c>
      <c r="W47" s="185">
        <f t="shared" si="25"/>
        <v>6.2520850886870649</v>
      </c>
    </row>
    <row r="48" spans="1:23">
      <c r="A48" s="1171" t="str">
        <f t="shared" si="23"/>
        <v xml:space="preserve"> </v>
      </c>
      <c r="B48" s="1231" t="s">
        <v>25</v>
      </c>
      <c r="C48" s="211">
        <v>6952</v>
      </c>
      <c r="D48" s="215">
        <v>6952</v>
      </c>
      <c r="E48" s="1188">
        <f>C48+D48</f>
        <v>13904</v>
      </c>
      <c r="F48" s="211">
        <v>7263</v>
      </c>
      <c r="G48" s="215">
        <v>7265</v>
      </c>
      <c r="H48" s="1188">
        <f>F48+G48</f>
        <v>14528</v>
      </c>
      <c r="I48" s="185">
        <f t="shared" si="24"/>
        <v>4.487917146145004</v>
      </c>
      <c r="L48" s="1231" t="s">
        <v>25</v>
      </c>
      <c r="M48" s="211">
        <v>1002196</v>
      </c>
      <c r="N48" s="212">
        <v>982008</v>
      </c>
      <c r="O48" s="1264">
        <f>M48+N48</f>
        <v>1984204</v>
      </c>
      <c r="P48" s="89">
        <v>219</v>
      </c>
      <c r="Q48" s="1259">
        <f>O48+P48</f>
        <v>1984423</v>
      </c>
      <c r="R48" s="211">
        <v>1045121</v>
      </c>
      <c r="S48" s="212">
        <v>1011435</v>
      </c>
      <c r="T48" s="1264">
        <f>R48+S48</f>
        <v>2056556</v>
      </c>
      <c r="U48" s="89">
        <v>268</v>
      </c>
      <c r="V48" s="1259">
        <f>T48+U48</f>
        <v>2056824</v>
      </c>
      <c r="W48" s="185">
        <f t="shared" si="25"/>
        <v>3.6484660780488731</v>
      </c>
    </row>
    <row r="49" spans="1:23" ht="13.5" thickBot="1">
      <c r="A49" s="1171" t="str">
        <f t="shared" si="23"/>
        <v xml:space="preserve"> </v>
      </c>
      <c r="B49" s="1231" t="s">
        <v>26</v>
      </c>
      <c r="C49" s="211">
        <v>6528</v>
      </c>
      <c r="D49" s="220">
        <v>6530</v>
      </c>
      <c r="E49" s="1189">
        <f>C49+D49</f>
        <v>13058</v>
      </c>
      <c r="F49" s="211">
        <v>6644</v>
      </c>
      <c r="G49" s="220">
        <v>6636</v>
      </c>
      <c r="H49" s="1189">
        <f>F49+G49</f>
        <v>13280</v>
      </c>
      <c r="I49" s="186">
        <f t="shared" si="24"/>
        <v>1.7001072139684492</v>
      </c>
      <c r="L49" s="1231" t="s">
        <v>26</v>
      </c>
      <c r="M49" s="211">
        <v>909120</v>
      </c>
      <c r="N49" s="212">
        <v>904575</v>
      </c>
      <c r="O49" s="1264">
        <f>M49+N49</f>
        <v>1813695</v>
      </c>
      <c r="P49" s="218">
        <v>511</v>
      </c>
      <c r="Q49" s="1259">
        <f>O49+P49</f>
        <v>1814206</v>
      </c>
      <c r="R49" s="211">
        <v>913413</v>
      </c>
      <c r="S49" s="212">
        <v>909328</v>
      </c>
      <c r="T49" s="1264">
        <f>R49+S49</f>
        <v>1822741</v>
      </c>
      <c r="U49" s="218">
        <v>0</v>
      </c>
      <c r="V49" s="1259">
        <f>T49+U49</f>
        <v>1822741</v>
      </c>
      <c r="W49" s="185">
        <f t="shared" si="25"/>
        <v>0.47045374119587535</v>
      </c>
    </row>
    <row r="50" spans="1:23" ht="14.25" thickTop="1" thickBot="1">
      <c r="A50" s="1252" t="str">
        <f t="shared" si="23"/>
        <v xml:space="preserve"> </v>
      </c>
      <c r="B50" s="1225" t="s">
        <v>27</v>
      </c>
      <c r="C50" s="1183">
        <f t="shared" ref="C50:H50" si="28">C47+C48+C49</f>
        <v>20286</v>
      </c>
      <c r="D50" s="1190">
        <f t="shared" si="28"/>
        <v>20306</v>
      </c>
      <c r="E50" s="1183">
        <f t="shared" si="28"/>
        <v>40592</v>
      </c>
      <c r="F50" s="1183">
        <f t="shared" si="28"/>
        <v>21342</v>
      </c>
      <c r="G50" s="1190">
        <f t="shared" si="28"/>
        <v>21360</v>
      </c>
      <c r="H50" s="1183">
        <f t="shared" si="28"/>
        <v>42702</v>
      </c>
      <c r="I50" s="1179">
        <f t="shared" si="24"/>
        <v>5.1980685849428498</v>
      </c>
      <c r="L50" s="1218" t="s">
        <v>27</v>
      </c>
      <c r="M50" s="1260">
        <f>+M47+M48+M49</f>
        <v>2873260</v>
      </c>
      <c r="N50" s="1261">
        <f t="shared" ref="N50" si="29">+N47+N48+N49</f>
        <v>2857829</v>
      </c>
      <c r="O50" s="1260">
        <f t="shared" ref="O50" si="30">+O47+O48+O49</f>
        <v>5731089</v>
      </c>
      <c r="P50" s="1260">
        <f t="shared" ref="P50" si="31">+P47+P48+P49</f>
        <v>911</v>
      </c>
      <c r="Q50" s="1260">
        <f t="shared" ref="Q50" si="32">+Q47+Q48+Q49</f>
        <v>5732000</v>
      </c>
      <c r="R50" s="1260">
        <f t="shared" ref="R50" si="33">+R47+R48+R49</f>
        <v>2981646</v>
      </c>
      <c r="S50" s="1261">
        <f t="shared" ref="S50" si="34">+S47+S48+S49</f>
        <v>2951673</v>
      </c>
      <c r="T50" s="1260">
        <f t="shared" ref="T50" si="35">+T47+T48+T49</f>
        <v>5933319</v>
      </c>
      <c r="U50" s="1260">
        <f t="shared" ref="U50" si="36">+U47+U48+U49</f>
        <v>493</v>
      </c>
      <c r="V50" s="1260">
        <f>+V47+V48+V49</f>
        <v>5933812</v>
      </c>
      <c r="W50" s="1263">
        <f t="shared" si="25"/>
        <v>3.520795533845078</v>
      </c>
    </row>
    <row r="51" spans="1:23" s="1171" customFormat="1" ht="14.25" thickTop="1" thickBot="1">
      <c r="A51" s="1252" t="str">
        <f t="shared" ref="A51" si="37">IF(ISERROR(F51/G51)," ",IF(F51/G51&gt;0.5,IF(F51/G51&lt;1.5," ","NOT OK"),"NOT OK"))</f>
        <v xml:space="preserve"> </v>
      </c>
      <c r="B51" s="1225" t="s">
        <v>92</v>
      </c>
      <c r="C51" s="1176">
        <f t="shared" ref="C51:H51" si="38">+C42+C46+C50</f>
        <v>62536</v>
      </c>
      <c r="D51" s="1177">
        <f t="shared" si="38"/>
        <v>62675</v>
      </c>
      <c r="E51" s="1178">
        <f t="shared" si="38"/>
        <v>125211</v>
      </c>
      <c r="F51" s="1176">
        <f t="shared" si="38"/>
        <v>65234</v>
      </c>
      <c r="G51" s="1177">
        <f t="shared" si="38"/>
        <v>65287</v>
      </c>
      <c r="H51" s="1178">
        <f t="shared" si="38"/>
        <v>130521</v>
      </c>
      <c r="I51" s="1179">
        <f t="shared" si="24"/>
        <v>4.2408414596161625</v>
      </c>
      <c r="L51" s="1218" t="s">
        <v>92</v>
      </c>
      <c r="M51" s="1196">
        <f>+M42+M46+M50</f>
        <v>8924056</v>
      </c>
      <c r="N51" s="1197">
        <f t="shared" ref="N51" si="39">+N42+N46+N50</f>
        <v>8841892</v>
      </c>
      <c r="O51" s="1196">
        <f t="shared" ref="O51" si="40">+O42+O46+O50</f>
        <v>17765948</v>
      </c>
      <c r="P51" s="1196">
        <f t="shared" ref="P51" si="41">+P42+P46+P50</f>
        <v>4182</v>
      </c>
      <c r="Q51" s="1196">
        <f t="shared" ref="Q51" si="42">+Q42+Q46+Q50</f>
        <v>17770130</v>
      </c>
      <c r="R51" s="1196">
        <f t="shared" ref="R51" si="43">+R42+R46+R50</f>
        <v>9345949</v>
      </c>
      <c r="S51" s="1197">
        <f t="shared" ref="S51" si="44">+S42+S46+S50</f>
        <v>9209698</v>
      </c>
      <c r="T51" s="1196">
        <f t="shared" ref="T51" si="45">+T42+T46+T50</f>
        <v>18555647</v>
      </c>
      <c r="U51" s="1196">
        <f t="shared" ref="U51" si="46">+U42+U46+U50</f>
        <v>3132</v>
      </c>
      <c r="V51" s="1198">
        <f>+V42+V46+V50</f>
        <v>18558779</v>
      </c>
      <c r="W51" s="1199">
        <f t="shared" si="25"/>
        <v>4.4380598228600521</v>
      </c>
    </row>
    <row r="52" spans="1:23" ht="14.25" thickTop="1" thickBot="1">
      <c r="A52" s="1252" t="str">
        <f>IF(ISERROR(F52/G52)," ",IF(F52/G52&gt;0.5,IF(F52/G52&lt;1.5," ","NOT OK"),"NOT OK"))</f>
        <v xml:space="preserve"> </v>
      </c>
      <c r="B52" s="1225" t="s">
        <v>89</v>
      </c>
      <c r="C52" s="1176">
        <f t="shared" ref="C52:H52" si="47">+C38+C42+C46+C50</f>
        <v>85071</v>
      </c>
      <c r="D52" s="1177">
        <f t="shared" si="47"/>
        <v>85210</v>
      </c>
      <c r="E52" s="1178">
        <f t="shared" si="47"/>
        <v>170281</v>
      </c>
      <c r="F52" s="1176">
        <f t="shared" si="47"/>
        <v>86866</v>
      </c>
      <c r="G52" s="1177">
        <f t="shared" si="47"/>
        <v>86938</v>
      </c>
      <c r="H52" s="1178">
        <f t="shared" si="47"/>
        <v>173804</v>
      </c>
      <c r="I52" s="1179">
        <f t="shared" si="24"/>
        <v>2.068933116436944</v>
      </c>
      <c r="L52" s="1218" t="s">
        <v>89</v>
      </c>
      <c r="M52" s="1260">
        <f>+M38+M42+M46+M50</f>
        <v>11955010</v>
      </c>
      <c r="N52" s="1261">
        <f t="shared" ref="N52:U52" si="48">+N38+N42+N46+N50</f>
        <v>11945290</v>
      </c>
      <c r="O52" s="1260">
        <f t="shared" si="48"/>
        <v>23900300</v>
      </c>
      <c r="P52" s="1260">
        <f t="shared" si="48"/>
        <v>5405</v>
      </c>
      <c r="Q52" s="1262">
        <f t="shared" si="48"/>
        <v>23905705</v>
      </c>
      <c r="R52" s="1260">
        <f t="shared" si="48"/>
        <v>12393153</v>
      </c>
      <c r="S52" s="1261">
        <f t="shared" si="48"/>
        <v>12333191</v>
      </c>
      <c r="T52" s="1260">
        <f t="shared" si="48"/>
        <v>24726344</v>
      </c>
      <c r="U52" s="1260">
        <f t="shared" si="48"/>
        <v>4676</v>
      </c>
      <c r="V52" s="1262">
        <f>+V38+V42+V46+V50</f>
        <v>24731020</v>
      </c>
      <c r="W52" s="1263">
        <f t="shared" si="25"/>
        <v>3.4523767443796372</v>
      </c>
    </row>
    <row r="53" spans="1:23" ht="14.25" thickTop="1" thickBot="1">
      <c r="B53" s="1220" t="s">
        <v>59</v>
      </c>
      <c r="C53" s="1171"/>
      <c r="D53" s="1171"/>
      <c r="E53" s="1171"/>
      <c r="F53" s="1171"/>
      <c r="G53" s="1171"/>
      <c r="H53" s="1171"/>
      <c r="I53" s="84"/>
      <c r="L53" s="1220" t="s">
        <v>59</v>
      </c>
      <c r="M53" s="1171"/>
      <c r="N53" s="1171"/>
      <c r="O53" s="1171"/>
      <c r="P53" s="1171"/>
      <c r="Q53" s="1171"/>
      <c r="R53" s="1171"/>
      <c r="S53" s="1171"/>
      <c r="T53" s="1171"/>
      <c r="U53" s="1171"/>
      <c r="V53" s="1171"/>
      <c r="W53" s="84"/>
    </row>
    <row r="54" spans="1:23" ht="13.5" thickTop="1">
      <c r="B54" s="1331" t="s">
        <v>33</v>
      </c>
      <c r="C54" s="1332"/>
      <c r="D54" s="1332"/>
      <c r="E54" s="1332"/>
      <c r="F54" s="1332"/>
      <c r="G54" s="1332"/>
      <c r="H54" s="1332"/>
      <c r="I54" s="1333"/>
      <c r="L54" s="1334" t="s">
        <v>34</v>
      </c>
      <c r="M54" s="1335"/>
      <c r="N54" s="1335"/>
      <c r="O54" s="1335"/>
      <c r="P54" s="1335"/>
      <c r="Q54" s="1335"/>
      <c r="R54" s="1335"/>
      <c r="S54" s="1335"/>
      <c r="T54" s="1335"/>
      <c r="U54" s="1335"/>
      <c r="V54" s="1335"/>
      <c r="W54" s="1336"/>
    </row>
    <row r="55" spans="1:23" ht="13.5" thickBot="1">
      <c r="B55" s="1337" t="s">
        <v>35</v>
      </c>
      <c r="C55" s="1338"/>
      <c r="D55" s="1338"/>
      <c r="E55" s="1338"/>
      <c r="F55" s="1338"/>
      <c r="G55" s="1338"/>
      <c r="H55" s="1338"/>
      <c r="I55" s="1339"/>
      <c r="L55" s="1340" t="s">
        <v>36</v>
      </c>
      <c r="M55" s="1341"/>
      <c r="N55" s="1341"/>
      <c r="O55" s="1341"/>
      <c r="P55" s="1341"/>
      <c r="Q55" s="1341"/>
      <c r="R55" s="1341"/>
      <c r="S55" s="1341"/>
      <c r="T55" s="1341"/>
      <c r="U55" s="1341"/>
      <c r="V55" s="1341"/>
      <c r="W55" s="1342"/>
    </row>
    <row r="56" spans="1:23" ht="14.25" thickTop="1" thickBot="1">
      <c r="B56" s="1217"/>
      <c r="C56" s="1171"/>
      <c r="D56" s="1171"/>
      <c r="E56" s="1171"/>
      <c r="F56" s="1171"/>
      <c r="G56" s="1171"/>
      <c r="H56" s="1171"/>
      <c r="I56" s="84"/>
      <c r="L56" s="1217"/>
      <c r="M56" s="1171"/>
      <c r="N56" s="1171"/>
      <c r="O56" s="1171"/>
      <c r="P56" s="1171"/>
      <c r="Q56" s="1171"/>
      <c r="R56" s="1171"/>
      <c r="S56" s="1171"/>
      <c r="T56" s="1171"/>
      <c r="U56" s="1171"/>
      <c r="V56" s="1171"/>
      <c r="W56" s="84"/>
    </row>
    <row r="57" spans="1:23" ht="14.25" thickTop="1" thickBot="1">
      <c r="B57" s="1230"/>
      <c r="C57" s="1403" t="s">
        <v>90</v>
      </c>
      <c r="D57" s="1404"/>
      <c r="E57" s="1405"/>
      <c r="F57" s="1403" t="s">
        <v>91</v>
      </c>
      <c r="G57" s="1404"/>
      <c r="H57" s="1405"/>
      <c r="I57" s="188" t="s">
        <v>4</v>
      </c>
      <c r="L57" s="1230"/>
      <c r="M57" s="1343" t="s">
        <v>90</v>
      </c>
      <c r="N57" s="1344"/>
      <c r="O57" s="1344"/>
      <c r="P57" s="1344"/>
      <c r="Q57" s="1345"/>
      <c r="R57" s="1343" t="s">
        <v>91</v>
      </c>
      <c r="S57" s="1344"/>
      <c r="T57" s="1344"/>
      <c r="U57" s="1344"/>
      <c r="V57" s="1345"/>
      <c r="W57" s="188" t="s">
        <v>4</v>
      </c>
    </row>
    <row r="58" spans="1:23" ht="13.5" thickTop="1">
      <c r="B58" s="1231" t="s">
        <v>5</v>
      </c>
      <c r="C58" s="1232"/>
      <c r="D58" s="1233"/>
      <c r="E58" s="1202"/>
      <c r="F58" s="1232"/>
      <c r="G58" s="1233"/>
      <c r="H58" s="1202"/>
      <c r="I58" s="192" t="s">
        <v>6</v>
      </c>
      <c r="L58" s="1231" t="s">
        <v>5</v>
      </c>
      <c r="M58" s="1232"/>
      <c r="N58" s="1234"/>
      <c r="O58" s="1200"/>
      <c r="P58" s="1235"/>
      <c r="Q58" s="1200"/>
      <c r="R58" s="1232"/>
      <c r="S58" s="1234"/>
      <c r="T58" s="1200"/>
      <c r="U58" s="1235"/>
      <c r="V58" s="1200"/>
      <c r="W58" s="192" t="s">
        <v>6</v>
      </c>
    </row>
    <row r="59" spans="1:23" ht="13.5" thickBot="1">
      <c r="B59" s="1236" t="s">
        <v>37</v>
      </c>
      <c r="C59" s="1237" t="s">
        <v>7</v>
      </c>
      <c r="D59" s="1238" t="s">
        <v>8</v>
      </c>
      <c r="E59" s="1319" t="s">
        <v>9</v>
      </c>
      <c r="F59" s="1237" t="s">
        <v>7</v>
      </c>
      <c r="G59" s="1238" t="s">
        <v>8</v>
      </c>
      <c r="H59" s="1319" t="s">
        <v>9</v>
      </c>
      <c r="I59" s="198"/>
      <c r="L59" s="1236"/>
      <c r="M59" s="1239" t="s">
        <v>10</v>
      </c>
      <c r="N59" s="1240" t="s">
        <v>11</v>
      </c>
      <c r="O59" s="1201" t="s">
        <v>12</v>
      </c>
      <c r="P59" s="1241" t="s">
        <v>13</v>
      </c>
      <c r="Q59" s="1201" t="s">
        <v>9</v>
      </c>
      <c r="R59" s="1239" t="s">
        <v>10</v>
      </c>
      <c r="S59" s="1240" t="s">
        <v>11</v>
      </c>
      <c r="T59" s="1201" t="s">
        <v>12</v>
      </c>
      <c r="U59" s="1241" t="s">
        <v>13</v>
      </c>
      <c r="V59" s="1201" t="s">
        <v>9</v>
      </c>
      <c r="W59" s="198"/>
    </row>
    <row r="60" spans="1:23" ht="5.25" customHeight="1" thickTop="1">
      <c r="B60" s="1231"/>
      <c r="C60" s="1242"/>
      <c r="D60" s="1243"/>
      <c r="E60" s="1173"/>
      <c r="F60" s="1242"/>
      <c r="G60" s="1243"/>
      <c r="H60" s="1173"/>
      <c r="I60" s="204"/>
      <c r="L60" s="1231"/>
      <c r="M60" s="1244"/>
      <c r="N60" s="1245"/>
      <c r="O60" s="1256"/>
      <c r="P60" s="1246"/>
      <c r="Q60" s="1257"/>
      <c r="R60" s="1244"/>
      <c r="S60" s="1245"/>
      <c r="T60" s="1256"/>
      <c r="U60" s="1246"/>
      <c r="V60" s="1257"/>
      <c r="W60" s="208"/>
    </row>
    <row r="61" spans="1:23">
      <c r="A61" s="1171" t="str">
        <f t="shared" si="2"/>
        <v xml:space="preserve"> </v>
      </c>
      <c r="B61" s="1231" t="s">
        <v>14</v>
      </c>
      <c r="C61" s="1247">
        <f t="shared" ref="C61:D63" si="49">+C9+C35</f>
        <v>10316</v>
      </c>
      <c r="D61" s="1248">
        <f t="shared" si="49"/>
        <v>10302</v>
      </c>
      <c r="E61" s="1174">
        <f>+C61+D61</f>
        <v>20618</v>
      </c>
      <c r="F61" s="1247">
        <f t="shared" ref="F61:G63" si="50">+F9+F35</f>
        <v>10967</v>
      </c>
      <c r="G61" s="1248">
        <f t="shared" si="50"/>
        <v>10976</v>
      </c>
      <c r="H61" s="1174">
        <f>+F61+G61</f>
        <v>21943</v>
      </c>
      <c r="I61" s="185">
        <f t="shared" ref="I61:I69" si="51">IF(E61=0,0,((H61/E61)-1)*100)</f>
        <v>6.4264235134348535</v>
      </c>
      <c r="K61" s="1175"/>
      <c r="L61" s="1231" t="s">
        <v>14</v>
      </c>
      <c r="M61" s="211">
        <f t="shared" ref="M61:N63" si="52">+M9+M35</f>
        <v>1442713</v>
      </c>
      <c r="N61" s="212">
        <f t="shared" si="52"/>
        <v>1450726</v>
      </c>
      <c r="O61" s="1258">
        <f>+M61+N61</f>
        <v>2893439</v>
      </c>
      <c r="P61" s="89">
        <f>+P9+P35</f>
        <v>9430</v>
      </c>
      <c r="Q61" s="1259">
        <f>+O61+P61</f>
        <v>2902869</v>
      </c>
      <c r="R61" s="211">
        <f t="shared" ref="R61:S63" si="53">+R9+R35</f>
        <v>1585457</v>
      </c>
      <c r="S61" s="212">
        <f t="shared" si="53"/>
        <v>1613506</v>
      </c>
      <c r="T61" s="1258">
        <f>+R61+S61</f>
        <v>3198963</v>
      </c>
      <c r="U61" s="89">
        <f>+U9+U35</f>
        <v>2826</v>
      </c>
      <c r="V61" s="1259">
        <f>+T61+U61</f>
        <v>3201789</v>
      </c>
      <c r="W61" s="185">
        <f t="shared" ref="W61:W69" si="54">IF(Q61=0,0,((V61/Q61)-1)*100)</f>
        <v>10.297398883656129</v>
      </c>
    </row>
    <row r="62" spans="1:23">
      <c r="A62" s="1171" t="str">
        <f t="shared" si="2"/>
        <v xml:space="preserve"> </v>
      </c>
      <c r="B62" s="1231" t="s">
        <v>15</v>
      </c>
      <c r="C62" s="1247">
        <f t="shared" si="49"/>
        <v>10543</v>
      </c>
      <c r="D62" s="1248">
        <f t="shared" si="49"/>
        <v>10540</v>
      </c>
      <c r="E62" s="1174">
        <f>+C62+D62</f>
        <v>21083</v>
      </c>
      <c r="F62" s="1247">
        <f t="shared" si="50"/>
        <v>10969</v>
      </c>
      <c r="G62" s="1248">
        <f t="shared" si="50"/>
        <v>10960</v>
      </c>
      <c r="H62" s="1174">
        <f>+F62+G62</f>
        <v>21929</v>
      </c>
      <c r="I62" s="185">
        <f t="shared" si="51"/>
        <v>4.0127116634255167</v>
      </c>
      <c r="K62" s="1175"/>
      <c r="L62" s="1231" t="s">
        <v>15</v>
      </c>
      <c r="M62" s="211">
        <f t="shared" si="52"/>
        <v>1415298</v>
      </c>
      <c r="N62" s="212">
        <f t="shared" si="52"/>
        <v>1412930</v>
      </c>
      <c r="O62" s="1258">
        <f t="shared" ref="O62:O63" si="55">+M62+N62</f>
        <v>2828228</v>
      </c>
      <c r="P62" s="89">
        <f>+P10+P36</f>
        <v>9061</v>
      </c>
      <c r="Q62" s="1259">
        <f t="shared" ref="Q62:Q63" si="56">+O62+P62</f>
        <v>2837289</v>
      </c>
      <c r="R62" s="211">
        <f t="shared" si="53"/>
        <v>1646283</v>
      </c>
      <c r="S62" s="212">
        <f t="shared" si="53"/>
        <v>1639553</v>
      </c>
      <c r="T62" s="1258">
        <f t="shared" ref="T62:T63" si="57">+R62+S62</f>
        <v>3285836</v>
      </c>
      <c r="U62" s="89">
        <f>+U10+U36</f>
        <v>2990</v>
      </c>
      <c r="V62" s="1259">
        <f t="shared" ref="V62:V63" si="58">+T62+U62</f>
        <v>3288826</v>
      </c>
      <c r="W62" s="185">
        <f t="shared" si="54"/>
        <v>15.914381650935105</v>
      </c>
    </row>
    <row r="63" spans="1:23" ht="13.5" thickBot="1">
      <c r="A63" s="1171" t="str">
        <f t="shared" si="2"/>
        <v xml:space="preserve"> </v>
      </c>
      <c r="B63" s="1236" t="s">
        <v>16</v>
      </c>
      <c r="C63" s="1249">
        <f t="shared" si="49"/>
        <v>11006</v>
      </c>
      <c r="D63" s="1250">
        <f t="shared" si="49"/>
        <v>10996</v>
      </c>
      <c r="E63" s="1174">
        <f>+C63+D63</f>
        <v>22002</v>
      </c>
      <c r="F63" s="1249">
        <f t="shared" si="50"/>
        <v>11525</v>
      </c>
      <c r="G63" s="1250">
        <f t="shared" si="50"/>
        <v>11522</v>
      </c>
      <c r="H63" s="1174">
        <f>+F63+G63</f>
        <v>23047</v>
      </c>
      <c r="I63" s="185">
        <f t="shared" si="51"/>
        <v>4.7495682210708212</v>
      </c>
      <c r="K63" s="1175"/>
      <c r="L63" s="1236" t="s">
        <v>16</v>
      </c>
      <c r="M63" s="211">
        <f t="shared" si="52"/>
        <v>1541409</v>
      </c>
      <c r="N63" s="212">
        <f t="shared" si="52"/>
        <v>1606651</v>
      </c>
      <c r="O63" s="1258">
        <f t="shared" si="55"/>
        <v>3148060</v>
      </c>
      <c r="P63" s="89">
        <f>+P11+P37</f>
        <v>7758</v>
      </c>
      <c r="Q63" s="1259">
        <f t="shared" si="56"/>
        <v>3155818</v>
      </c>
      <c r="R63" s="211">
        <f t="shared" si="53"/>
        <v>1718366</v>
      </c>
      <c r="S63" s="212">
        <f t="shared" si="53"/>
        <v>1797716</v>
      </c>
      <c r="T63" s="1258">
        <f t="shared" si="57"/>
        <v>3516082</v>
      </c>
      <c r="U63" s="89">
        <f>+U11+U37</f>
        <v>5419</v>
      </c>
      <c r="V63" s="1259">
        <f t="shared" si="58"/>
        <v>3521501</v>
      </c>
      <c r="W63" s="185">
        <f t="shared" si="54"/>
        <v>11.587582046873424</v>
      </c>
    </row>
    <row r="64" spans="1:23" ht="14.25" thickTop="1" thickBot="1">
      <c r="A64" s="1171" t="str">
        <f t="shared" si="2"/>
        <v xml:space="preserve"> </v>
      </c>
      <c r="B64" s="1225" t="s">
        <v>17</v>
      </c>
      <c r="C64" s="1176">
        <f>C63+C61+C62</f>
        <v>31865</v>
      </c>
      <c r="D64" s="1177">
        <f>D63+D61+D62</f>
        <v>31838</v>
      </c>
      <c r="E64" s="1178">
        <f>+E61+E62+E63</f>
        <v>63703</v>
      </c>
      <c r="F64" s="1176">
        <f>F63+F61+F62</f>
        <v>33461</v>
      </c>
      <c r="G64" s="1177">
        <f>G63+G61+G62</f>
        <v>33458</v>
      </c>
      <c r="H64" s="1178">
        <f>+H61+H62+H63</f>
        <v>66919</v>
      </c>
      <c r="I64" s="1179">
        <f>IF(E64=0,0,((H64/E64)-1)*100)</f>
        <v>5.0484278605403166</v>
      </c>
      <c r="L64" s="1218" t="s">
        <v>17</v>
      </c>
      <c r="M64" s="1260">
        <f t="shared" ref="M64:V64" si="59">+M61+M62+M63</f>
        <v>4399420</v>
      </c>
      <c r="N64" s="1261">
        <f t="shared" si="59"/>
        <v>4470307</v>
      </c>
      <c r="O64" s="1260">
        <f t="shared" si="59"/>
        <v>8869727</v>
      </c>
      <c r="P64" s="1260">
        <f t="shared" si="59"/>
        <v>26249</v>
      </c>
      <c r="Q64" s="1262">
        <f t="shared" si="59"/>
        <v>8895976</v>
      </c>
      <c r="R64" s="1260">
        <f t="shared" si="59"/>
        <v>4950106</v>
      </c>
      <c r="S64" s="1261">
        <f t="shared" si="59"/>
        <v>5050775</v>
      </c>
      <c r="T64" s="1260">
        <f t="shared" si="59"/>
        <v>10000881</v>
      </c>
      <c r="U64" s="1260">
        <f t="shared" si="59"/>
        <v>11235</v>
      </c>
      <c r="V64" s="1262">
        <f t="shared" si="59"/>
        <v>10012116</v>
      </c>
      <c r="W64" s="1263">
        <f>IF(Q64=0,0,((V64/Q64)-1)*100)</f>
        <v>12.54657161844861</v>
      </c>
    </row>
    <row r="65" spans="1:23" ht="13.5" thickTop="1">
      <c r="A65" s="1171" t="str">
        <f t="shared" si="2"/>
        <v xml:space="preserve"> </v>
      </c>
      <c r="B65" s="1231" t="s">
        <v>18</v>
      </c>
      <c r="C65" s="1247">
        <f t="shared" ref="C65:D71" si="60">+C13+C39</f>
        <v>11040</v>
      </c>
      <c r="D65" s="1248">
        <f t="shared" si="60"/>
        <v>11047</v>
      </c>
      <c r="E65" s="1174">
        <f>+C65+D65</f>
        <v>22087</v>
      </c>
      <c r="F65" s="1247">
        <f t="shared" ref="F65:G71" si="61">+F13+F39</f>
        <v>11520</v>
      </c>
      <c r="G65" s="1248">
        <f t="shared" si="61"/>
        <v>11520</v>
      </c>
      <c r="H65" s="1174">
        <f>+F65+G65</f>
        <v>23040</v>
      </c>
      <c r="I65" s="185">
        <f t="shared" si="51"/>
        <v>4.3147552859147842</v>
      </c>
      <c r="L65" s="1231" t="s">
        <v>18</v>
      </c>
      <c r="M65" s="211">
        <f t="shared" ref="M65:N71" si="62">+M13+M39</f>
        <v>1676020</v>
      </c>
      <c r="N65" s="212">
        <f t="shared" si="62"/>
        <v>1604627</v>
      </c>
      <c r="O65" s="1258">
        <f t="shared" ref="O65" si="63">+M65+N65</f>
        <v>3280647</v>
      </c>
      <c r="P65" s="89">
        <f t="shared" ref="P65:P71" si="64">+P13+P39</f>
        <v>7425</v>
      </c>
      <c r="Q65" s="1259">
        <f t="shared" ref="Q65" si="65">+O65+P65</f>
        <v>3288072</v>
      </c>
      <c r="R65" s="211">
        <f t="shared" ref="R65:S71" si="66">+R13+R39</f>
        <v>1792087</v>
      </c>
      <c r="S65" s="212">
        <f t="shared" si="66"/>
        <v>1736826</v>
      </c>
      <c r="T65" s="1258">
        <f t="shared" ref="T65" si="67">+R65+S65</f>
        <v>3528913</v>
      </c>
      <c r="U65" s="89">
        <f t="shared" ref="U65:U71" si="68">+U13+U39</f>
        <v>1877</v>
      </c>
      <c r="V65" s="1259">
        <f t="shared" ref="V65" si="69">+T65+U65</f>
        <v>3530790</v>
      </c>
      <c r="W65" s="185">
        <f t="shared" si="54"/>
        <v>7.3817726619125112</v>
      </c>
    </row>
    <row r="66" spans="1:23">
      <c r="A66" s="1171" t="str">
        <f t="shared" si="2"/>
        <v xml:space="preserve"> </v>
      </c>
      <c r="B66" s="1231" t="s">
        <v>19</v>
      </c>
      <c r="C66" s="211">
        <f t="shared" si="60"/>
        <v>9963</v>
      </c>
      <c r="D66" s="215">
        <f t="shared" si="60"/>
        <v>9970</v>
      </c>
      <c r="E66" s="1180">
        <f>+C66+D66</f>
        <v>19933</v>
      </c>
      <c r="F66" s="211">
        <f t="shared" si="61"/>
        <v>10391</v>
      </c>
      <c r="G66" s="215">
        <f t="shared" si="61"/>
        <v>10397</v>
      </c>
      <c r="H66" s="1180">
        <f>+F66+G66</f>
        <v>20788</v>
      </c>
      <c r="I66" s="185">
        <f t="shared" si="51"/>
        <v>4.2893693874479499</v>
      </c>
      <c r="L66" s="1231" t="s">
        <v>19</v>
      </c>
      <c r="M66" s="211">
        <f t="shared" si="62"/>
        <v>1496280</v>
      </c>
      <c r="N66" s="212">
        <f t="shared" si="62"/>
        <v>1510987</v>
      </c>
      <c r="O66" s="1258">
        <f>+M66+N66</f>
        <v>3007267</v>
      </c>
      <c r="P66" s="89">
        <f t="shared" si="64"/>
        <v>10707</v>
      </c>
      <c r="Q66" s="1259">
        <f>+O66+P66</f>
        <v>3017974</v>
      </c>
      <c r="R66" s="211">
        <f t="shared" si="66"/>
        <v>1639532</v>
      </c>
      <c r="S66" s="212">
        <f t="shared" si="66"/>
        <v>1649490</v>
      </c>
      <c r="T66" s="1258">
        <f>+R66+S66</f>
        <v>3289022</v>
      </c>
      <c r="U66" s="89">
        <f t="shared" si="68"/>
        <v>3108</v>
      </c>
      <c r="V66" s="1259">
        <f>+T66+U66</f>
        <v>3292130</v>
      </c>
      <c r="W66" s="185">
        <f t="shared" si="54"/>
        <v>9.0841074177577354</v>
      </c>
    </row>
    <row r="67" spans="1:23" ht="13.5" thickBot="1">
      <c r="A67" s="1171" t="str">
        <f t="shared" si="2"/>
        <v xml:space="preserve"> </v>
      </c>
      <c r="B67" s="1231" t="s">
        <v>20</v>
      </c>
      <c r="C67" s="211">
        <f t="shared" si="60"/>
        <v>10949</v>
      </c>
      <c r="D67" s="215">
        <f t="shared" si="60"/>
        <v>10950</v>
      </c>
      <c r="E67" s="1180">
        <f t="shared" ref="E67:E68" si="70">+C67+D67</f>
        <v>21899</v>
      </c>
      <c r="F67" s="211">
        <f t="shared" si="61"/>
        <v>11680</v>
      </c>
      <c r="G67" s="215">
        <f t="shared" si="61"/>
        <v>11661</v>
      </c>
      <c r="H67" s="1180">
        <f t="shared" ref="H67:H68" si="71">+F67+G67</f>
        <v>23341</v>
      </c>
      <c r="I67" s="185">
        <f t="shared" si="51"/>
        <v>6.5847755605278779</v>
      </c>
      <c r="L67" s="1231" t="s">
        <v>20</v>
      </c>
      <c r="M67" s="211">
        <f t="shared" si="62"/>
        <v>1657772</v>
      </c>
      <c r="N67" s="212">
        <f t="shared" si="62"/>
        <v>1653631</v>
      </c>
      <c r="O67" s="1258">
        <f t="shared" ref="O67:O69" si="72">+M67+N67</f>
        <v>3311403</v>
      </c>
      <c r="P67" s="89">
        <f t="shared" si="64"/>
        <v>8510</v>
      </c>
      <c r="Q67" s="1259">
        <f t="shared" ref="Q67:Q69" si="73">+O67+P67</f>
        <v>3319913</v>
      </c>
      <c r="R67" s="211">
        <f t="shared" si="66"/>
        <v>1815302</v>
      </c>
      <c r="S67" s="212">
        <f t="shared" si="66"/>
        <v>1803979</v>
      </c>
      <c r="T67" s="1258">
        <f t="shared" ref="T67:T69" si="74">+R67+S67</f>
        <v>3619281</v>
      </c>
      <c r="U67" s="89">
        <f t="shared" si="68"/>
        <v>3432</v>
      </c>
      <c r="V67" s="1259">
        <f t="shared" ref="V67:V69" si="75">+T67+U67</f>
        <v>3622713</v>
      </c>
      <c r="W67" s="185">
        <f t="shared" si="54"/>
        <v>9.1207209345546048</v>
      </c>
    </row>
    <row r="68" spans="1:23" s="1171" customFormat="1" ht="14.25" thickTop="1" thickBot="1">
      <c r="A68" s="1252" t="str">
        <f t="shared" si="2"/>
        <v xml:space="preserve"> </v>
      </c>
      <c r="B68" s="1225" t="s">
        <v>87</v>
      </c>
      <c r="C68" s="1176">
        <f t="shared" si="60"/>
        <v>31952</v>
      </c>
      <c r="D68" s="1177">
        <f t="shared" si="60"/>
        <v>31967</v>
      </c>
      <c r="E68" s="1178">
        <f t="shared" si="70"/>
        <v>63919</v>
      </c>
      <c r="F68" s="1176">
        <f t="shared" si="61"/>
        <v>33591</v>
      </c>
      <c r="G68" s="1177">
        <f t="shared" si="61"/>
        <v>33578</v>
      </c>
      <c r="H68" s="1178">
        <f t="shared" si="71"/>
        <v>67169</v>
      </c>
      <c r="I68" s="1179">
        <f t="shared" si="51"/>
        <v>5.0845601464353241</v>
      </c>
      <c r="L68" s="1218" t="s">
        <v>87</v>
      </c>
      <c r="M68" s="1196">
        <f t="shared" si="62"/>
        <v>4830072</v>
      </c>
      <c r="N68" s="1197">
        <f t="shared" si="62"/>
        <v>4769245</v>
      </c>
      <c r="O68" s="1196">
        <f t="shared" si="72"/>
        <v>9599317</v>
      </c>
      <c r="P68" s="1196">
        <f t="shared" si="64"/>
        <v>26642</v>
      </c>
      <c r="Q68" s="1198">
        <f t="shared" si="73"/>
        <v>9625959</v>
      </c>
      <c r="R68" s="1196">
        <f t="shared" si="66"/>
        <v>5246921</v>
      </c>
      <c r="S68" s="1197">
        <f t="shared" si="66"/>
        <v>5190295</v>
      </c>
      <c r="T68" s="1196">
        <f t="shared" si="74"/>
        <v>10437216</v>
      </c>
      <c r="U68" s="1196">
        <f t="shared" si="68"/>
        <v>8417</v>
      </c>
      <c r="V68" s="1198">
        <f t="shared" si="75"/>
        <v>10445633</v>
      </c>
      <c r="W68" s="1199">
        <f t="shared" si="54"/>
        <v>8.515245078438415</v>
      </c>
    </row>
    <row r="69" spans="1:23" ht="13.5" thickTop="1">
      <c r="A69" s="1171" t="str">
        <f t="shared" si="2"/>
        <v xml:space="preserve"> </v>
      </c>
      <c r="B69" s="1231" t="s">
        <v>21</v>
      </c>
      <c r="C69" s="216">
        <f t="shared" si="60"/>
        <v>10571</v>
      </c>
      <c r="D69" s="217">
        <f t="shared" si="60"/>
        <v>10572</v>
      </c>
      <c r="E69" s="1180">
        <f>+C69+D69</f>
        <v>21143</v>
      </c>
      <c r="F69" s="216">
        <f t="shared" si="61"/>
        <v>11410</v>
      </c>
      <c r="G69" s="217">
        <f t="shared" si="61"/>
        <v>11427</v>
      </c>
      <c r="H69" s="1180">
        <f>+F69+G69</f>
        <v>22837</v>
      </c>
      <c r="I69" s="185">
        <f t="shared" si="51"/>
        <v>8.0121080262971276</v>
      </c>
      <c r="L69" s="1231" t="s">
        <v>21</v>
      </c>
      <c r="M69" s="211">
        <f t="shared" si="62"/>
        <v>1608188</v>
      </c>
      <c r="N69" s="212">
        <f t="shared" si="62"/>
        <v>1601481</v>
      </c>
      <c r="O69" s="1258">
        <f t="shared" si="72"/>
        <v>3209669</v>
      </c>
      <c r="P69" s="89">
        <f t="shared" si="64"/>
        <v>9206</v>
      </c>
      <c r="Q69" s="1259">
        <f t="shared" si="73"/>
        <v>3218875</v>
      </c>
      <c r="R69" s="211">
        <f t="shared" si="66"/>
        <v>1768609</v>
      </c>
      <c r="S69" s="212">
        <f t="shared" si="66"/>
        <v>1763175</v>
      </c>
      <c r="T69" s="1258">
        <f t="shared" si="74"/>
        <v>3531784</v>
      </c>
      <c r="U69" s="89">
        <f t="shared" si="68"/>
        <v>3611</v>
      </c>
      <c r="V69" s="1259">
        <f t="shared" si="75"/>
        <v>3535395</v>
      </c>
      <c r="W69" s="185">
        <f t="shared" si="54"/>
        <v>9.8332491942060507</v>
      </c>
    </row>
    <row r="70" spans="1:23">
      <c r="A70" s="1171" t="str">
        <f>IF(ISERROR(F70/G70)," ",IF(F70/G70&gt;0.5,IF(F70/G70&lt;1.5," ","NOT OK"),"NOT OK"))</f>
        <v xml:space="preserve"> </v>
      </c>
      <c r="B70" s="1231" t="s">
        <v>88</v>
      </c>
      <c r="C70" s="216">
        <f t="shared" si="60"/>
        <v>10598</v>
      </c>
      <c r="D70" s="217">
        <f t="shared" si="60"/>
        <v>10588</v>
      </c>
      <c r="E70" s="1180">
        <f>+C70+D70</f>
        <v>21186</v>
      </c>
      <c r="F70" s="216">
        <f t="shared" si="61"/>
        <v>11611</v>
      </c>
      <c r="G70" s="217">
        <f t="shared" si="61"/>
        <v>11612</v>
      </c>
      <c r="H70" s="1180">
        <f>+F70+G70</f>
        <v>23223</v>
      </c>
      <c r="I70" s="185">
        <f t="shared" ref="I70:I78" si="76">IF(E70=0,0,((H70/E70)-1)*100)</f>
        <v>9.6148399886717648</v>
      </c>
      <c r="L70" s="1231" t="s">
        <v>88</v>
      </c>
      <c r="M70" s="211">
        <f t="shared" si="62"/>
        <v>1535302</v>
      </c>
      <c r="N70" s="212">
        <f t="shared" si="62"/>
        <v>1534792</v>
      </c>
      <c r="O70" s="1258">
        <f>+M70+N70</f>
        <v>3070094</v>
      </c>
      <c r="P70" s="89">
        <f t="shared" si="64"/>
        <v>10596</v>
      </c>
      <c r="Q70" s="1259">
        <f>+O70+P70</f>
        <v>3080690</v>
      </c>
      <c r="R70" s="211">
        <f t="shared" si="66"/>
        <v>1716605</v>
      </c>
      <c r="S70" s="212">
        <f t="shared" si="66"/>
        <v>1721766</v>
      </c>
      <c r="T70" s="1258">
        <f>+R70+S70</f>
        <v>3438371</v>
      </c>
      <c r="U70" s="89">
        <f t="shared" si="68"/>
        <v>2844</v>
      </c>
      <c r="V70" s="1259">
        <f>+T70+U70</f>
        <v>3441215</v>
      </c>
      <c r="W70" s="185">
        <f t="shared" ref="W70:W78" si="77">IF(Q70=0,0,((V70/Q70)-1)*100)</f>
        <v>11.70273542615452</v>
      </c>
    </row>
    <row r="71" spans="1:23" ht="13.5" thickBot="1">
      <c r="A71" s="1171" t="str">
        <f>IF(ISERROR(F71/G71)," ",IF(F71/G71&gt;0.5,IF(F71/G71&lt;1.5," ","NOT OK"),"NOT OK"))</f>
        <v xml:space="preserve"> </v>
      </c>
      <c r="B71" s="1231" t="s">
        <v>22</v>
      </c>
      <c r="C71" s="216">
        <f t="shared" si="60"/>
        <v>10127</v>
      </c>
      <c r="D71" s="217">
        <f t="shared" si="60"/>
        <v>10135</v>
      </c>
      <c r="E71" s="1180">
        <f>+C71+D71</f>
        <v>20262</v>
      </c>
      <c r="F71" s="216">
        <f t="shared" si="61"/>
        <v>11283</v>
      </c>
      <c r="G71" s="217">
        <f t="shared" si="61"/>
        <v>11281</v>
      </c>
      <c r="H71" s="1180">
        <f>+F71+G71</f>
        <v>22564</v>
      </c>
      <c r="I71" s="185">
        <f t="shared" si="76"/>
        <v>11.36116869015893</v>
      </c>
      <c r="L71" s="1231" t="s">
        <v>22</v>
      </c>
      <c r="M71" s="211">
        <f t="shared" si="62"/>
        <v>1476826</v>
      </c>
      <c r="N71" s="212">
        <f t="shared" si="62"/>
        <v>1470440</v>
      </c>
      <c r="O71" s="1264">
        <f>+M71+N71</f>
        <v>2947266</v>
      </c>
      <c r="P71" s="218">
        <f t="shared" si="64"/>
        <v>3339</v>
      </c>
      <c r="Q71" s="1259">
        <f>+O71+P71</f>
        <v>2950605</v>
      </c>
      <c r="R71" s="211">
        <f t="shared" si="66"/>
        <v>1638879</v>
      </c>
      <c r="S71" s="212">
        <f t="shared" si="66"/>
        <v>1633838</v>
      </c>
      <c r="T71" s="1264">
        <f>+R71+S71</f>
        <v>3272717</v>
      </c>
      <c r="U71" s="218">
        <f t="shared" si="68"/>
        <v>3364</v>
      </c>
      <c r="V71" s="1259">
        <f>+T71+U71</f>
        <v>3276081</v>
      </c>
      <c r="W71" s="185">
        <f t="shared" si="77"/>
        <v>11.030822492336313</v>
      </c>
    </row>
    <row r="72" spans="1:23" ht="15.75" customHeight="1" thickTop="1" thickBot="1">
      <c r="A72" s="1185" t="str">
        <f>IF(ISERROR(F72/G72)," ",IF(F72/G72&gt;0.5,IF(F72/G72&lt;1.5," ","NOT OK"),"NOT OK"))</f>
        <v xml:space="preserve"> </v>
      </c>
      <c r="B72" s="1226" t="s">
        <v>60</v>
      </c>
      <c r="C72" s="1183">
        <f>+C69+C70+C71</f>
        <v>31296</v>
      </c>
      <c r="D72" s="1184">
        <f t="shared" ref="D72:H72" si="78">+D69+D70+D71</f>
        <v>31295</v>
      </c>
      <c r="E72" s="1184">
        <f t="shared" si="78"/>
        <v>62591</v>
      </c>
      <c r="F72" s="1183">
        <f t="shared" si="78"/>
        <v>34304</v>
      </c>
      <c r="G72" s="1184">
        <f t="shared" si="78"/>
        <v>34320</v>
      </c>
      <c r="H72" s="1184">
        <f t="shared" si="78"/>
        <v>68624</v>
      </c>
      <c r="I72" s="1179">
        <f t="shared" si="76"/>
        <v>9.638765956766937</v>
      </c>
      <c r="J72" s="1185"/>
      <c r="K72" s="1186"/>
      <c r="L72" s="1219" t="s">
        <v>60</v>
      </c>
      <c r="M72" s="1265">
        <f>+M69+M70+M71</f>
        <v>4620316</v>
      </c>
      <c r="N72" s="1265">
        <f t="shared" ref="N72:V72" si="79">+N69+N70+N71</f>
        <v>4606713</v>
      </c>
      <c r="O72" s="1266">
        <f t="shared" si="79"/>
        <v>9227029</v>
      </c>
      <c r="P72" s="1266">
        <f t="shared" si="79"/>
        <v>23141</v>
      </c>
      <c r="Q72" s="1266">
        <f t="shared" si="79"/>
        <v>9250170</v>
      </c>
      <c r="R72" s="1265">
        <f t="shared" si="79"/>
        <v>5124093</v>
      </c>
      <c r="S72" s="1265">
        <f t="shared" si="79"/>
        <v>5118779</v>
      </c>
      <c r="T72" s="1266">
        <f t="shared" si="79"/>
        <v>10242872</v>
      </c>
      <c r="U72" s="1266">
        <f t="shared" si="79"/>
        <v>9819</v>
      </c>
      <c r="V72" s="1266">
        <f t="shared" si="79"/>
        <v>10252691</v>
      </c>
      <c r="W72" s="1267">
        <f t="shared" si="77"/>
        <v>10.837865682468539</v>
      </c>
    </row>
    <row r="73" spans="1:23" ht="13.5" thickTop="1">
      <c r="A73" s="1171" t="str">
        <f>IF(ISERROR(F73/G73)," ",IF(F73/G73&gt;0.5,IF(F73/G73&lt;1.5," ","NOT OK"),"NOT OK"))</f>
        <v xml:space="preserve"> </v>
      </c>
      <c r="B73" s="1231" t="s">
        <v>24</v>
      </c>
      <c r="C73" s="211">
        <f t="shared" ref="C73:D75" si="80">+C21+C47</f>
        <v>10696</v>
      </c>
      <c r="D73" s="215">
        <f t="shared" si="80"/>
        <v>10698</v>
      </c>
      <c r="E73" s="1187">
        <f>+C73+D73</f>
        <v>21394</v>
      </c>
      <c r="F73" s="211">
        <f t="shared" ref="F73:G75" si="81">+F21+F47</f>
        <v>11604</v>
      </c>
      <c r="G73" s="215">
        <f t="shared" si="81"/>
        <v>11608</v>
      </c>
      <c r="H73" s="1187">
        <f>+F73+G73</f>
        <v>23212</v>
      </c>
      <c r="I73" s="185">
        <f t="shared" si="76"/>
        <v>8.4977096382163211</v>
      </c>
      <c r="L73" s="1231" t="s">
        <v>24</v>
      </c>
      <c r="M73" s="211">
        <f t="shared" ref="M73:N75" si="82">+M21+M47</f>
        <v>1594703</v>
      </c>
      <c r="N73" s="212">
        <f t="shared" si="82"/>
        <v>1604093</v>
      </c>
      <c r="O73" s="1264">
        <f>+M73+N73</f>
        <v>3198796</v>
      </c>
      <c r="P73" s="219">
        <f>+P21+P47</f>
        <v>2866</v>
      </c>
      <c r="Q73" s="1259">
        <f>+O73+P73</f>
        <v>3201662</v>
      </c>
      <c r="R73" s="211">
        <f t="shared" ref="R73:S75" si="83">+R21+R47</f>
        <v>1696616</v>
      </c>
      <c r="S73" s="212">
        <f t="shared" si="83"/>
        <v>1715767</v>
      </c>
      <c r="T73" s="1264">
        <f>+R73+S73</f>
        <v>3412383</v>
      </c>
      <c r="U73" s="219">
        <f>+U21+U47</f>
        <v>3043</v>
      </c>
      <c r="V73" s="1259">
        <f>+T73+U73</f>
        <v>3415426</v>
      </c>
      <c r="W73" s="185">
        <f t="shared" si="77"/>
        <v>6.6766573111090466</v>
      </c>
    </row>
    <row r="74" spans="1:23">
      <c r="A74" s="1171" t="str">
        <f>IF(ISERROR(F74/G74)," ",IF(F74/G74&gt;0.5,IF(F74/G74&lt;1.5," ","NOT OK"),"NOT OK"))</f>
        <v xml:space="preserve"> </v>
      </c>
      <c r="B74" s="1231" t="s">
        <v>25</v>
      </c>
      <c r="C74" s="211">
        <f t="shared" si="80"/>
        <v>10898</v>
      </c>
      <c r="D74" s="215">
        <f t="shared" si="80"/>
        <v>10891</v>
      </c>
      <c r="E74" s="1188">
        <f>+C74+D74</f>
        <v>21789</v>
      </c>
      <c r="F74" s="211">
        <f t="shared" si="81"/>
        <v>11436</v>
      </c>
      <c r="G74" s="215">
        <f t="shared" si="81"/>
        <v>11439</v>
      </c>
      <c r="H74" s="1188">
        <f>+F74+G74</f>
        <v>22875</v>
      </c>
      <c r="I74" s="185">
        <f t="shared" si="76"/>
        <v>4.9841663224562849</v>
      </c>
      <c r="L74" s="1231" t="s">
        <v>25</v>
      </c>
      <c r="M74" s="211">
        <f t="shared" si="82"/>
        <v>1646826</v>
      </c>
      <c r="N74" s="212">
        <f t="shared" si="82"/>
        <v>1625981</v>
      </c>
      <c r="O74" s="1264">
        <f>+M74+N74</f>
        <v>3272807</v>
      </c>
      <c r="P74" s="89">
        <f>+P22+P48</f>
        <v>5473</v>
      </c>
      <c r="Q74" s="1259">
        <f>+O74+P74</f>
        <v>3278280</v>
      </c>
      <c r="R74" s="211">
        <f t="shared" si="83"/>
        <v>1724121</v>
      </c>
      <c r="S74" s="212">
        <f t="shared" si="83"/>
        <v>1694590</v>
      </c>
      <c r="T74" s="1264">
        <f>+R74+S74</f>
        <v>3418711</v>
      </c>
      <c r="U74" s="89">
        <f>+U22+U48</f>
        <v>4732</v>
      </c>
      <c r="V74" s="1259">
        <f>+T74+U74</f>
        <v>3423443</v>
      </c>
      <c r="W74" s="185">
        <f t="shared" si="77"/>
        <v>4.4280232316946666</v>
      </c>
    </row>
    <row r="75" spans="1:23" ht="13.5" thickBot="1">
      <c r="A75" s="1171" t="str">
        <f t="shared" ref="A75" si="84">IF(ISERROR(F75/G75)," ",IF(F75/G75&gt;0.5,IF(F75/G75&lt;1.5," ","NOT OK"),"NOT OK"))</f>
        <v xml:space="preserve"> </v>
      </c>
      <c r="B75" s="1231" t="s">
        <v>26</v>
      </c>
      <c r="C75" s="211">
        <f t="shared" si="80"/>
        <v>10076</v>
      </c>
      <c r="D75" s="220">
        <f t="shared" si="80"/>
        <v>10072</v>
      </c>
      <c r="E75" s="1189">
        <f>+C75+D75</f>
        <v>20148</v>
      </c>
      <c r="F75" s="211">
        <f t="shared" si="81"/>
        <v>10587</v>
      </c>
      <c r="G75" s="220">
        <f t="shared" si="81"/>
        <v>10578</v>
      </c>
      <c r="H75" s="1189">
        <f>+F75+G75</f>
        <v>21165</v>
      </c>
      <c r="I75" s="186">
        <f t="shared" si="76"/>
        <v>5.047647409172118</v>
      </c>
      <c r="L75" s="1231" t="s">
        <v>26</v>
      </c>
      <c r="M75" s="211">
        <f t="shared" si="82"/>
        <v>1459740</v>
      </c>
      <c r="N75" s="212">
        <f t="shared" si="82"/>
        <v>1466764</v>
      </c>
      <c r="O75" s="1264">
        <f t="shared" ref="O75" si="85">+M75+N75</f>
        <v>2926504</v>
      </c>
      <c r="P75" s="218">
        <f>+P23+P49</f>
        <v>5066</v>
      </c>
      <c r="Q75" s="1259">
        <f t="shared" ref="Q75" si="86">+O75+P75</f>
        <v>2931570</v>
      </c>
      <c r="R75" s="211">
        <f t="shared" si="83"/>
        <v>1497252</v>
      </c>
      <c r="S75" s="212">
        <f t="shared" si="83"/>
        <v>1512447</v>
      </c>
      <c r="T75" s="1264">
        <f t="shared" ref="T75" si="87">+R75+S75</f>
        <v>3009699</v>
      </c>
      <c r="U75" s="218">
        <f>+U23+U49</f>
        <v>4719</v>
      </c>
      <c r="V75" s="1259">
        <f t="shared" ref="V75" si="88">+T75+U75</f>
        <v>3014418</v>
      </c>
      <c r="W75" s="185">
        <f t="shared" si="77"/>
        <v>2.8260624852894489</v>
      </c>
    </row>
    <row r="76" spans="1:23" ht="14.25" thickTop="1" thickBot="1">
      <c r="A76" s="1252" t="str">
        <f>IF(ISERROR(F76/G76)," ",IF(F76/G76&gt;0.5,IF(F76/G76&lt;1.5," ","NOT OK"),"NOT OK"))</f>
        <v xml:space="preserve"> </v>
      </c>
      <c r="B76" s="1225" t="s">
        <v>27</v>
      </c>
      <c r="C76" s="1183">
        <f t="shared" ref="C76:H76" si="89">C73+C74+C75</f>
        <v>31670</v>
      </c>
      <c r="D76" s="1190">
        <f t="shared" si="89"/>
        <v>31661</v>
      </c>
      <c r="E76" s="1183">
        <f t="shared" si="89"/>
        <v>63331</v>
      </c>
      <c r="F76" s="1183">
        <f t="shared" si="89"/>
        <v>33627</v>
      </c>
      <c r="G76" s="1190">
        <f t="shared" si="89"/>
        <v>33625</v>
      </c>
      <c r="H76" s="1183">
        <f t="shared" si="89"/>
        <v>67252</v>
      </c>
      <c r="I76" s="1179">
        <f t="shared" si="76"/>
        <v>6.1912807313953655</v>
      </c>
      <c r="L76" s="1218" t="s">
        <v>27</v>
      </c>
      <c r="M76" s="1260">
        <f>+M73+M74+M75</f>
        <v>4701269</v>
      </c>
      <c r="N76" s="1261">
        <f t="shared" ref="N76" si="90">+N73+N74+N75</f>
        <v>4696838</v>
      </c>
      <c r="O76" s="1260">
        <f t="shared" ref="O76" si="91">+O73+O74+O75</f>
        <v>9398107</v>
      </c>
      <c r="P76" s="1260">
        <f t="shared" ref="P76" si="92">+P73+P74+P75</f>
        <v>13405</v>
      </c>
      <c r="Q76" s="1260">
        <f t="shared" ref="Q76" si="93">+Q73+Q74+Q75</f>
        <v>9411512</v>
      </c>
      <c r="R76" s="1260">
        <f t="shared" ref="R76" si="94">+R73+R74+R75</f>
        <v>4917989</v>
      </c>
      <c r="S76" s="1261">
        <f t="shared" ref="S76" si="95">+S73+S74+S75</f>
        <v>4922804</v>
      </c>
      <c r="T76" s="1260">
        <f t="shared" ref="T76" si="96">+T73+T74+T75</f>
        <v>9840793</v>
      </c>
      <c r="U76" s="1260">
        <f t="shared" ref="U76" si="97">+U73+U74+U75</f>
        <v>12494</v>
      </c>
      <c r="V76" s="1260">
        <f>+V73+V74+V75</f>
        <v>9853287</v>
      </c>
      <c r="W76" s="1263">
        <f t="shared" si="77"/>
        <v>4.6939854085082278</v>
      </c>
    </row>
    <row r="77" spans="1:23" s="1171" customFormat="1" ht="14.25" thickTop="1" thickBot="1">
      <c r="A77" s="1252" t="str">
        <f t="shared" ref="A77" si="98">IF(ISERROR(F77/G77)," ",IF(F77/G77&gt;0.5,IF(F77/G77&lt;1.5," ","NOT OK"),"NOT OK"))</f>
        <v xml:space="preserve"> </v>
      </c>
      <c r="B77" s="1225" t="s">
        <v>92</v>
      </c>
      <c r="C77" s="1176">
        <f t="shared" ref="C77:H77" si="99">+C68+C72+C76</f>
        <v>94918</v>
      </c>
      <c r="D77" s="1177">
        <f t="shared" si="99"/>
        <v>94923</v>
      </c>
      <c r="E77" s="1178">
        <f t="shared" si="99"/>
        <v>189841</v>
      </c>
      <c r="F77" s="1176">
        <f t="shared" si="99"/>
        <v>101522</v>
      </c>
      <c r="G77" s="1177">
        <f t="shared" si="99"/>
        <v>101523</v>
      </c>
      <c r="H77" s="1178">
        <f t="shared" si="99"/>
        <v>203045</v>
      </c>
      <c r="I77" s="1179">
        <f t="shared" si="76"/>
        <v>6.9552941672241575</v>
      </c>
      <c r="L77" s="1218" t="s">
        <v>92</v>
      </c>
      <c r="M77" s="1196">
        <f>+M68+M72+M76</f>
        <v>14151657</v>
      </c>
      <c r="N77" s="1197">
        <f t="shared" ref="N77" si="100">+N68+N72+N76</f>
        <v>14072796</v>
      </c>
      <c r="O77" s="1196">
        <f t="shared" ref="O77" si="101">+O68+O72+O76</f>
        <v>28224453</v>
      </c>
      <c r="P77" s="1196">
        <f t="shared" ref="P77" si="102">+P68+P72+P76</f>
        <v>63188</v>
      </c>
      <c r="Q77" s="1196">
        <f t="shared" ref="Q77" si="103">+Q68+Q72+Q76</f>
        <v>28287641</v>
      </c>
      <c r="R77" s="1196">
        <f t="shared" ref="R77" si="104">+R68+R72+R76</f>
        <v>15289003</v>
      </c>
      <c r="S77" s="1197">
        <f t="shared" ref="S77" si="105">+S68+S72+S76</f>
        <v>15231878</v>
      </c>
      <c r="T77" s="1196">
        <f t="shared" ref="T77" si="106">+T68+T72+T76</f>
        <v>30520881</v>
      </c>
      <c r="U77" s="1196">
        <f t="shared" ref="U77" si="107">+U68+U72+U76</f>
        <v>30730</v>
      </c>
      <c r="V77" s="1198">
        <f>+V68+V72+V76</f>
        <v>30551611</v>
      </c>
      <c r="W77" s="1199">
        <f t="shared" si="77"/>
        <v>8.0033891832832502</v>
      </c>
    </row>
    <row r="78" spans="1:23" ht="14.25" thickTop="1" thickBot="1">
      <c r="A78" s="1252" t="str">
        <f>IF(ISERROR(F78/G78)," ",IF(F78/G78&gt;0.5,IF(F78/G78&lt;1.5," ","NOT OK"),"NOT OK"))</f>
        <v xml:space="preserve"> </v>
      </c>
      <c r="B78" s="1225" t="s">
        <v>89</v>
      </c>
      <c r="C78" s="1176">
        <f t="shared" ref="C78:H78" si="108">+C64+C68+C72+C76</f>
        <v>126783</v>
      </c>
      <c r="D78" s="1177">
        <f t="shared" si="108"/>
        <v>126761</v>
      </c>
      <c r="E78" s="1178">
        <f t="shared" si="108"/>
        <v>253544</v>
      </c>
      <c r="F78" s="1176">
        <f t="shared" si="108"/>
        <v>134983</v>
      </c>
      <c r="G78" s="1177">
        <f t="shared" si="108"/>
        <v>134981</v>
      </c>
      <c r="H78" s="1178">
        <f t="shared" si="108"/>
        <v>269964</v>
      </c>
      <c r="I78" s="1179">
        <f t="shared" si="76"/>
        <v>6.4761934812103572</v>
      </c>
      <c r="L78" s="1218" t="s">
        <v>89</v>
      </c>
      <c r="M78" s="1260">
        <f>+M64+M68+M72+M76</f>
        <v>18551077</v>
      </c>
      <c r="N78" s="1261">
        <f t="shared" ref="N78:U78" si="109">+N64+N68+N72+N76</f>
        <v>18543103</v>
      </c>
      <c r="O78" s="1260">
        <f t="shared" si="109"/>
        <v>37094180</v>
      </c>
      <c r="P78" s="1260">
        <f t="shared" si="109"/>
        <v>89437</v>
      </c>
      <c r="Q78" s="1262">
        <f t="shared" si="109"/>
        <v>37183617</v>
      </c>
      <c r="R78" s="1260">
        <f t="shared" si="109"/>
        <v>20239109</v>
      </c>
      <c r="S78" s="1261">
        <f t="shared" si="109"/>
        <v>20282653</v>
      </c>
      <c r="T78" s="1260">
        <f t="shared" si="109"/>
        <v>40521762</v>
      </c>
      <c r="U78" s="1260">
        <f t="shared" si="109"/>
        <v>41965</v>
      </c>
      <c r="V78" s="1262">
        <f>+V64+V68+V72+V76</f>
        <v>40563727</v>
      </c>
      <c r="W78" s="1263">
        <f t="shared" si="77"/>
        <v>9.0903206108216885</v>
      </c>
    </row>
    <row r="79" spans="1:23" ht="14.25" thickTop="1" thickBot="1">
      <c r="B79" s="1220" t="s">
        <v>59</v>
      </c>
      <c r="C79" s="1171"/>
      <c r="D79" s="1171"/>
      <c r="E79" s="1171"/>
      <c r="F79" s="1171"/>
      <c r="G79" s="1171"/>
      <c r="H79" s="1171"/>
      <c r="I79" s="84"/>
      <c r="L79" s="1220" t="s">
        <v>59</v>
      </c>
      <c r="M79" s="1171"/>
      <c r="N79" s="1171"/>
      <c r="O79" s="1171"/>
      <c r="P79" s="1171"/>
      <c r="Q79" s="1171"/>
      <c r="R79" s="1171"/>
      <c r="S79" s="1171"/>
      <c r="T79" s="1171"/>
      <c r="U79" s="1171"/>
      <c r="V79" s="1171"/>
      <c r="W79" s="84"/>
    </row>
    <row r="80" spans="1:23" ht="13.5" thickTop="1">
      <c r="B80" s="1217"/>
      <c r="C80" s="1171"/>
      <c r="D80" s="1171"/>
      <c r="E80" s="1171"/>
      <c r="F80" s="1171"/>
      <c r="G80" s="1171"/>
      <c r="H80" s="1171"/>
      <c r="I80" s="84"/>
      <c r="L80" s="1349" t="s">
        <v>38</v>
      </c>
      <c r="M80" s="1350"/>
      <c r="N80" s="1350"/>
      <c r="O80" s="1350"/>
      <c r="P80" s="1350"/>
      <c r="Q80" s="1350"/>
      <c r="R80" s="1350"/>
      <c r="S80" s="1350"/>
      <c r="T80" s="1350"/>
      <c r="U80" s="1350"/>
      <c r="V80" s="1350"/>
      <c r="W80" s="1351"/>
    </row>
    <row r="81" spans="1:23" ht="13.5" thickBot="1">
      <c r="B81" s="1217"/>
      <c r="C81" s="1171"/>
      <c r="D81" s="1171"/>
      <c r="E81" s="1171"/>
      <c r="F81" s="1171"/>
      <c r="G81" s="1171"/>
      <c r="H81" s="1171"/>
      <c r="I81" s="84"/>
      <c r="L81" s="1352" t="s">
        <v>39</v>
      </c>
      <c r="M81" s="1353"/>
      <c r="N81" s="1353"/>
      <c r="O81" s="1353"/>
      <c r="P81" s="1353"/>
      <c r="Q81" s="1353"/>
      <c r="R81" s="1353"/>
      <c r="S81" s="1353"/>
      <c r="T81" s="1353"/>
      <c r="U81" s="1353"/>
      <c r="V81" s="1353"/>
      <c r="W81" s="1354"/>
    </row>
    <row r="82" spans="1:23" ht="14.25" thickTop="1" thickBot="1">
      <c r="B82" s="1217"/>
      <c r="C82" s="1171"/>
      <c r="D82" s="1171"/>
      <c r="E82" s="1171"/>
      <c r="F82" s="1171"/>
      <c r="G82" s="1171"/>
      <c r="H82" s="1171"/>
      <c r="I82" s="84"/>
      <c r="L82" s="1217"/>
      <c r="M82" s="1171"/>
      <c r="N82" s="1171"/>
      <c r="O82" s="1171"/>
      <c r="P82" s="1171"/>
      <c r="Q82" s="1171"/>
      <c r="R82" s="1171"/>
      <c r="S82" s="1171"/>
      <c r="T82" s="1171"/>
      <c r="U82" s="1171"/>
      <c r="V82" s="1171"/>
      <c r="W82" s="104" t="s">
        <v>40</v>
      </c>
    </row>
    <row r="83" spans="1:23" ht="14.25" thickTop="1" thickBot="1">
      <c r="B83" s="1217"/>
      <c r="C83" s="1171"/>
      <c r="D83" s="1171"/>
      <c r="E83" s="1171"/>
      <c r="F83" s="1171"/>
      <c r="G83" s="1171"/>
      <c r="H83" s="1171"/>
      <c r="I83" s="84"/>
      <c r="L83" s="1230"/>
      <c r="M83" s="1361" t="s">
        <v>90</v>
      </c>
      <c r="N83" s="1362"/>
      <c r="O83" s="1362"/>
      <c r="P83" s="1362"/>
      <c r="Q83" s="1363"/>
      <c r="R83" s="1361" t="s">
        <v>91</v>
      </c>
      <c r="S83" s="1362"/>
      <c r="T83" s="1362"/>
      <c r="U83" s="1362"/>
      <c r="V83" s="1363"/>
      <c r="W83" s="188" t="s">
        <v>4</v>
      </c>
    </row>
    <row r="84" spans="1:23" ht="13.5" thickTop="1">
      <c r="B84" s="1217"/>
      <c r="C84" s="1171"/>
      <c r="D84" s="1171"/>
      <c r="E84" s="1171"/>
      <c r="F84" s="1171"/>
      <c r="G84" s="1171"/>
      <c r="H84" s="1171"/>
      <c r="I84" s="84"/>
      <c r="L84" s="1231" t="s">
        <v>5</v>
      </c>
      <c r="M84" s="1232"/>
      <c r="N84" s="1234"/>
      <c r="O84" s="1207"/>
      <c r="P84" s="1235"/>
      <c r="Q84" s="1208"/>
      <c r="R84" s="1232"/>
      <c r="S84" s="1234"/>
      <c r="T84" s="1207"/>
      <c r="U84" s="1235"/>
      <c r="V84" s="1208"/>
      <c r="W84" s="192" t="s">
        <v>6</v>
      </c>
    </row>
    <row r="85" spans="1:23" ht="13.5" thickBot="1">
      <c r="B85" s="1217"/>
      <c r="C85" s="1171"/>
      <c r="D85" s="1171"/>
      <c r="E85" s="1171"/>
      <c r="F85" s="1171"/>
      <c r="G85" s="1171"/>
      <c r="H85" s="1171"/>
      <c r="I85" s="84"/>
      <c r="L85" s="1236"/>
      <c r="M85" s="1239" t="s">
        <v>41</v>
      </c>
      <c r="N85" s="1240" t="s">
        <v>42</v>
      </c>
      <c r="O85" s="1209" t="s">
        <v>43</v>
      </c>
      <c r="P85" s="1241" t="s">
        <v>13</v>
      </c>
      <c r="Q85" s="1320" t="s">
        <v>9</v>
      </c>
      <c r="R85" s="1239" t="s">
        <v>41</v>
      </c>
      <c r="S85" s="1240" t="s">
        <v>42</v>
      </c>
      <c r="T85" s="1209" t="s">
        <v>43</v>
      </c>
      <c r="U85" s="1241" t="s">
        <v>13</v>
      </c>
      <c r="V85" s="1320" t="s">
        <v>9</v>
      </c>
      <c r="W85" s="198"/>
    </row>
    <row r="86" spans="1:23" ht="4.5" customHeight="1" thickTop="1">
      <c r="B86" s="1217"/>
      <c r="C86" s="1171"/>
      <c r="D86" s="1171"/>
      <c r="E86" s="1171"/>
      <c r="F86" s="1171"/>
      <c r="G86" s="1171"/>
      <c r="H86" s="1171"/>
      <c r="I86" s="84"/>
      <c r="L86" s="1231"/>
      <c r="M86" s="1244"/>
      <c r="N86" s="1245"/>
      <c r="O86" s="1268"/>
      <c r="P86" s="1246"/>
      <c r="Q86" s="1269"/>
      <c r="R86" s="1244"/>
      <c r="S86" s="1245"/>
      <c r="T86" s="1268"/>
      <c r="U86" s="1246"/>
      <c r="V86" s="1269"/>
      <c r="W86" s="208"/>
    </row>
    <row r="87" spans="1:23">
      <c r="A87" s="1191"/>
      <c r="B87" s="1227"/>
      <c r="C87" s="1191"/>
      <c r="D87" s="1191"/>
      <c r="E87" s="1191"/>
      <c r="F87" s="1191"/>
      <c r="G87" s="1191"/>
      <c r="H87" s="1191"/>
      <c r="I87" s="106"/>
      <c r="J87" s="1191"/>
      <c r="L87" s="1231" t="s">
        <v>14</v>
      </c>
      <c r="M87" s="211">
        <v>688</v>
      </c>
      <c r="N87" s="212">
        <v>3116</v>
      </c>
      <c r="O87" s="1276">
        <f>M87+N87</f>
        <v>3804</v>
      </c>
      <c r="P87" s="89">
        <v>8</v>
      </c>
      <c r="Q87" s="1271">
        <f>+P87+O87</f>
        <v>3812</v>
      </c>
      <c r="R87" s="211">
        <v>796</v>
      </c>
      <c r="S87" s="212">
        <v>3172</v>
      </c>
      <c r="T87" s="1276">
        <f>R87+S87</f>
        <v>3968</v>
      </c>
      <c r="U87" s="89">
        <v>0</v>
      </c>
      <c r="V87" s="1271">
        <f>+U87+T87</f>
        <v>3968</v>
      </c>
      <c r="W87" s="185">
        <f t="shared" ref="W87:W91" si="110">IF(Q87=0,0,((V87/Q87)-1)*100)</f>
        <v>4.0923399790136372</v>
      </c>
    </row>
    <row r="88" spans="1:23">
      <c r="A88" s="1191"/>
      <c r="B88" s="1227"/>
      <c r="C88" s="1191"/>
      <c r="D88" s="1191"/>
      <c r="E88" s="1191"/>
      <c r="F88" s="1191"/>
      <c r="G88" s="1191"/>
      <c r="H88" s="1191"/>
      <c r="I88" s="106"/>
      <c r="J88" s="1191"/>
      <c r="L88" s="1231" t="s">
        <v>15</v>
      </c>
      <c r="M88" s="211">
        <v>698</v>
      </c>
      <c r="N88" s="212">
        <v>3028</v>
      </c>
      <c r="O88" s="1276">
        <f>M88+N88</f>
        <v>3726</v>
      </c>
      <c r="P88" s="89">
        <v>14</v>
      </c>
      <c r="Q88" s="1271">
        <f>+P88+O88</f>
        <v>3740</v>
      </c>
      <c r="R88" s="211">
        <v>913</v>
      </c>
      <c r="S88" s="212">
        <v>3432</v>
      </c>
      <c r="T88" s="1276">
        <f>R88+S88</f>
        <v>4345</v>
      </c>
      <c r="U88" s="89">
        <v>0</v>
      </c>
      <c r="V88" s="1271">
        <f>+U88+T88</f>
        <v>4345</v>
      </c>
      <c r="W88" s="185">
        <f t="shared" si="110"/>
        <v>16.176470588235304</v>
      </c>
    </row>
    <row r="89" spans="1:23" ht="13.5" thickBot="1">
      <c r="A89" s="1191"/>
      <c r="B89" s="1227"/>
      <c r="C89" s="1191"/>
      <c r="D89" s="1191"/>
      <c r="E89" s="1191"/>
      <c r="F89" s="1191"/>
      <c r="G89" s="1191"/>
      <c r="H89" s="1191"/>
      <c r="I89" s="106"/>
      <c r="J89" s="1191"/>
      <c r="L89" s="1236" t="s">
        <v>16</v>
      </c>
      <c r="M89" s="211">
        <v>685</v>
      </c>
      <c r="N89" s="212">
        <v>3039</v>
      </c>
      <c r="O89" s="1276">
        <f>M89+N89</f>
        <v>3724</v>
      </c>
      <c r="P89" s="89">
        <v>2</v>
      </c>
      <c r="Q89" s="1271">
        <f>+P89+O89</f>
        <v>3726</v>
      </c>
      <c r="R89" s="211">
        <v>676</v>
      </c>
      <c r="S89" s="212">
        <v>3119</v>
      </c>
      <c r="T89" s="1276">
        <f>R89+S89</f>
        <v>3795</v>
      </c>
      <c r="U89" s="89">
        <v>0</v>
      </c>
      <c r="V89" s="1271">
        <f>+U89+T89</f>
        <v>3795</v>
      </c>
      <c r="W89" s="185">
        <f t="shared" si="110"/>
        <v>1.8518518518518601</v>
      </c>
    </row>
    <row r="90" spans="1:23" ht="14.25" thickTop="1" thickBot="1">
      <c r="A90" s="1191"/>
      <c r="B90" s="1227"/>
      <c r="C90" s="1191"/>
      <c r="D90" s="1191"/>
      <c r="E90" s="1191"/>
      <c r="F90" s="1191"/>
      <c r="G90" s="1191"/>
      <c r="H90" s="1191"/>
      <c r="I90" s="106"/>
      <c r="J90" s="1191"/>
      <c r="L90" s="1221" t="s">
        <v>17</v>
      </c>
      <c r="M90" s="1272">
        <f t="shared" ref="M90:V90" si="111">+M87+M88+M89</f>
        <v>2071</v>
      </c>
      <c r="N90" s="1273">
        <f t="shared" si="111"/>
        <v>9183</v>
      </c>
      <c r="O90" s="1272">
        <f t="shared" si="111"/>
        <v>11254</v>
      </c>
      <c r="P90" s="1272">
        <f t="shared" si="111"/>
        <v>24</v>
      </c>
      <c r="Q90" s="1274">
        <f t="shared" si="111"/>
        <v>11278</v>
      </c>
      <c r="R90" s="1272">
        <f t="shared" si="111"/>
        <v>2385</v>
      </c>
      <c r="S90" s="1273">
        <f t="shared" si="111"/>
        <v>9723</v>
      </c>
      <c r="T90" s="1272">
        <f t="shared" si="111"/>
        <v>12108</v>
      </c>
      <c r="U90" s="1272">
        <f t="shared" si="111"/>
        <v>0</v>
      </c>
      <c r="V90" s="1274">
        <f t="shared" si="111"/>
        <v>12108</v>
      </c>
      <c r="W90" s="1275">
        <f t="shared" si="110"/>
        <v>7.3594608973222231</v>
      </c>
    </row>
    <row r="91" spans="1:23" ht="13.5" thickTop="1">
      <c r="A91" s="1191"/>
      <c r="B91" s="1227"/>
      <c r="C91" s="1191"/>
      <c r="D91" s="1191"/>
      <c r="E91" s="1191"/>
      <c r="F91" s="1191"/>
      <c r="G91" s="1191"/>
      <c r="H91" s="1191"/>
      <c r="I91" s="106"/>
      <c r="J91" s="1191"/>
      <c r="L91" s="1231" t="s">
        <v>18</v>
      </c>
      <c r="M91" s="211">
        <v>716</v>
      </c>
      <c r="N91" s="212">
        <v>2657</v>
      </c>
      <c r="O91" s="1270">
        <f>M91+N91</f>
        <v>3373</v>
      </c>
      <c r="P91" s="89">
        <v>0</v>
      </c>
      <c r="Q91" s="1271">
        <f t="shared" ref="Q91" si="112">+P91+O91</f>
        <v>3373</v>
      </c>
      <c r="R91" s="211">
        <v>561</v>
      </c>
      <c r="S91" s="212">
        <v>2847</v>
      </c>
      <c r="T91" s="1270">
        <f>R91+S91</f>
        <v>3408</v>
      </c>
      <c r="U91" s="89">
        <v>0</v>
      </c>
      <c r="V91" s="1271">
        <f t="shared" ref="V91" si="113">+U91+T91</f>
        <v>3408</v>
      </c>
      <c r="W91" s="185">
        <f t="shared" si="110"/>
        <v>1.0376519418914931</v>
      </c>
    </row>
    <row r="92" spans="1:23">
      <c r="A92" s="1191"/>
      <c r="B92" s="1227"/>
      <c r="C92" s="1191"/>
      <c r="D92" s="1191"/>
      <c r="E92" s="1191"/>
      <c r="F92" s="1191"/>
      <c r="G92" s="1191"/>
      <c r="H92" s="1191"/>
      <c r="I92" s="106"/>
      <c r="J92" s="1191"/>
      <c r="L92" s="1231" t="s">
        <v>19</v>
      </c>
      <c r="M92" s="211">
        <v>551</v>
      </c>
      <c r="N92" s="212">
        <v>2567</v>
      </c>
      <c r="O92" s="1270">
        <f>M92+N92</f>
        <v>3118</v>
      </c>
      <c r="P92" s="89">
        <v>14</v>
      </c>
      <c r="Q92" s="1271">
        <f>+P92+O92</f>
        <v>3132</v>
      </c>
      <c r="R92" s="211">
        <v>602</v>
      </c>
      <c r="S92" s="212">
        <v>2825</v>
      </c>
      <c r="T92" s="1270">
        <f>R92+S92</f>
        <v>3427</v>
      </c>
      <c r="U92" s="89">
        <v>0</v>
      </c>
      <c r="V92" s="1271">
        <f>+U92+T92</f>
        <v>3427</v>
      </c>
      <c r="W92" s="185">
        <f>IF(Q92=0,0,((V92/Q92)-1)*100)</f>
        <v>9.4189016602809659</v>
      </c>
    </row>
    <row r="93" spans="1:23" ht="13.5" thickBot="1">
      <c r="A93" s="1191"/>
      <c r="B93" s="1227"/>
      <c r="C93" s="1191"/>
      <c r="D93" s="1191"/>
      <c r="E93" s="1191"/>
      <c r="F93" s="1191"/>
      <c r="G93" s="1191"/>
      <c r="H93" s="1191"/>
      <c r="I93" s="106"/>
      <c r="J93" s="1191"/>
      <c r="L93" s="1231" t="s">
        <v>20</v>
      </c>
      <c r="M93" s="211">
        <v>805</v>
      </c>
      <c r="N93" s="212">
        <v>3327</v>
      </c>
      <c r="O93" s="1270">
        <f>M93+N93</f>
        <v>4132</v>
      </c>
      <c r="P93" s="89">
        <v>21</v>
      </c>
      <c r="Q93" s="1271">
        <f>+P93+O93</f>
        <v>4153</v>
      </c>
      <c r="R93" s="211">
        <v>602</v>
      </c>
      <c r="S93" s="212">
        <v>4021</v>
      </c>
      <c r="T93" s="1270">
        <f>R93+S93</f>
        <v>4623</v>
      </c>
      <c r="U93" s="89">
        <v>0</v>
      </c>
      <c r="V93" s="1271">
        <f>+U93+T93</f>
        <v>4623</v>
      </c>
      <c r="W93" s="185">
        <f>IF(Q93=0,0,((V93/Q93)-1)*100)</f>
        <v>11.317120154105464</v>
      </c>
    </row>
    <row r="94" spans="1:23" ht="14.25" thickTop="1" thickBot="1">
      <c r="A94" s="1191"/>
      <c r="B94" s="1227"/>
      <c r="C94" s="1191"/>
      <c r="D94" s="1191"/>
      <c r="E94" s="1191"/>
      <c r="F94" s="1191"/>
      <c r="G94" s="1191"/>
      <c r="H94" s="1191"/>
      <c r="I94" s="106"/>
      <c r="J94" s="1191"/>
      <c r="L94" s="1221" t="s">
        <v>87</v>
      </c>
      <c r="M94" s="1272">
        <f>+M91+M92+M93</f>
        <v>2072</v>
      </c>
      <c r="N94" s="1273">
        <f t="shared" ref="N94:V94" si="114">+N91+N92+N93</f>
        <v>8551</v>
      </c>
      <c r="O94" s="1272">
        <f t="shared" si="114"/>
        <v>10623</v>
      </c>
      <c r="P94" s="1272">
        <f t="shared" si="114"/>
        <v>35</v>
      </c>
      <c r="Q94" s="1274">
        <f t="shared" si="114"/>
        <v>10658</v>
      </c>
      <c r="R94" s="1272">
        <f t="shared" si="114"/>
        <v>1765</v>
      </c>
      <c r="S94" s="1273">
        <f t="shared" si="114"/>
        <v>9693</v>
      </c>
      <c r="T94" s="1272">
        <f t="shared" si="114"/>
        <v>11458</v>
      </c>
      <c r="U94" s="1272">
        <f t="shared" si="114"/>
        <v>0</v>
      </c>
      <c r="V94" s="1274">
        <f t="shared" si="114"/>
        <v>11458</v>
      </c>
      <c r="W94" s="1275">
        <f t="shared" ref="W94" si="115">IF(Q94=0,0,((V94/Q94)-1)*100)</f>
        <v>7.5060987051979833</v>
      </c>
    </row>
    <row r="95" spans="1:23" ht="13.5" thickTop="1">
      <c r="A95" s="1191"/>
      <c r="B95" s="1227"/>
      <c r="C95" s="1191"/>
      <c r="D95" s="1191"/>
      <c r="E95" s="1191"/>
      <c r="F95" s="1191"/>
      <c r="G95" s="1191"/>
      <c r="H95" s="1191"/>
      <c r="I95" s="106"/>
      <c r="J95" s="1191"/>
      <c r="L95" s="1231" t="s">
        <v>21</v>
      </c>
      <c r="M95" s="211">
        <v>1050</v>
      </c>
      <c r="N95" s="212">
        <v>3270</v>
      </c>
      <c r="O95" s="1270">
        <f>M95+N95</f>
        <v>4320</v>
      </c>
      <c r="P95" s="89">
        <v>0</v>
      </c>
      <c r="Q95" s="1271">
        <f>+P95+O95</f>
        <v>4320</v>
      </c>
      <c r="R95" s="211">
        <v>712</v>
      </c>
      <c r="S95" s="212">
        <v>4170</v>
      </c>
      <c r="T95" s="1270">
        <f>R95+S95</f>
        <v>4882</v>
      </c>
      <c r="U95" s="89">
        <v>0</v>
      </c>
      <c r="V95" s="1271">
        <f>+U95+T95</f>
        <v>4882</v>
      </c>
      <c r="W95" s="185">
        <f>IF(Q95=0,0,((V95/Q95)-1)*100)</f>
        <v>13.009259259259265</v>
      </c>
    </row>
    <row r="96" spans="1:23">
      <c r="A96" s="1191"/>
      <c r="B96" s="1227"/>
      <c r="C96" s="1191"/>
      <c r="D96" s="1191"/>
      <c r="E96" s="1191"/>
      <c r="F96" s="1191"/>
      <c r="G96" s="1191"/>
      <c r="H96" s="1191"/>
      <c r="I96" s="106"/>
      <c r="J96" s="1191"/>
      <c r="L96" s="1231" t="s">
        <v>88</v>
      </c>
      <c r="M96" s="211">
        <v>1128</v>
      </c>
      <c r="N96" s="212">
        <v>3601</v>
      </c>
      <c r="O96" s="1270">
        <f>M96+N96</f>
        <v>4729</v>
      </c>
      <c r="P96" s="89">
        <v>1</v>
      </c>
      <c r="Q96" s="1271">
        <f t="shared" ref="Q96" si="116">+P96+O96</f>
        <v>4730</v>
      </c>
      <c r="R96" s="211">
        <v>516</v>
      </c>
      <c r="S96" s="212">
        <v>4034</v>
      </c>
      <c r="T96" s="1270">
        <f>R96+S96</f>
        <v>4550</v>
      </c>
      <c r="U96" s="89">
        <v>2</v>
      </c>
      <c r="V96" s="1271">
        <f>+U96+T96</f>
        <v>4552</v>
      </c>
      <c r="W96" s="185">
        <f>IF(Q96=0,0,((V96/Q96)-1)*100)</f>
        <v>-3.763213530655396</v>
      </c>
    </row>
    <row r="97" spans="1:23" ht="13.5" thickBot="1">
      <c r="A97" s="1191"/>
      <c r="B97" s="1227"/>
      <c r="C97" s="1191"/>
      <c r="D97" s="1191"/>
      <c r="E97" s="1191"/>
      <c r="F97" s="1191"/>
      <c r="G97" s="1191"/>
      <c r="H97" s="1191"/>
      <c r="I97" s="106"/>
      <c r="J97" s="1191"/>
      <c r="L97" s="1231" t="s">
        <v>22</v>
      </c>
      <c r="M97" s="211">
        <v>903</v>
      </c>
      <c r="N97" s="212">
        <v>3244</v>
      </c>
      <c r="O97" s="1276">
        <f>M97+N97</f>
        <v>4147</v>
      </c>
      <c r="P97" s="218">
        <v>0</v>
      </c>
      <c r="Q97" s="1271">
        <f>+P97+O97</f>
        <v>4147</v>
      </c>
      <c r="R97" s="211">
        <v>528</v>
      </c>
      <c r="S97" s="212">
        <v>3788</v>
      </c>
      <c r="T97" s="1276">
        <f>R97+S97</f>
        <v>4316</v>
      </c>
      <c r="U97" s="218">
        <v>0</v>
      </c>
      <c r="V97" s="1271">
        <f>+U97+T97</f>
        <v>4316</v>
      </c>
      <c r="W97" s="185">
        <f>IF(Q97=0,0,((V97/Q97)-1)*100)</f>
        <v>4.0752351097178785</v>
      </c>
    </row>
    <row r="98" spans="1:23" ht="14.25" thickTop="1" thickBot="1">
      <c r="A98" s="1191"/>
      <c r="B98" s="1227"/>
      <c r="C98" s="1191"/>
      <c r="D98" s="1191"/>
      <c r="E98" s="1191"/>
      <c r="F98" s="1191"/>
      <c r="G98" s="1191"/>
      <c r="H98" s="1191"/>
      <c r="I98" s="106"/>
      <c r="J98" s="1191"/>
      <c r="L98" s="1222" t="s">
        <v>60</v>
      </c>
      <c r="M98" s="1277">
        <f>+M95+M96+M97</f>
        <v>3081</v>
      </c>
      <c r="N98" s="1277">
        <f t="shared" ref="N98:V98" si="117">+N95+N96+N97</f>
        <v>10115</v>
      </c>
      <c r="O98" s="1278">
        <f t="shared" si="117"/>
        <v>13196</v>
      </c>
      <c r="P98" s="1278">
        <f t="shared" si="117"/>
        <v>1</v>
      </c>
      <c r="Q98" s="1278">
        <f t="shared" si="117"/>
        <v>13197</v>
      </c>
      <c r="R98" s="1277">
        <f t="shared" si="117"/>
        <v>1756</v>
      </c>
      <c r="S98" s="1277">
        <f t="shared" si="117"/>
        <v>11992</v>
      </c>
      <c r="T98" s="1278">
        <f t="shared" si="117"/>
        <v>13748</v>
      </c>
      <c r="U98" s="1278">
        <f t="shared" si="117"/>
        <v>2</v>
      </c>
      <c r="V98" s="1278">
        <f t="shared" si="117"/>
        <v>13750</v>
      </c>
      <c r="W98" s="1279">
        <f>IF(Q98=0,0,((V98/Q98)-1)*100)</f>
        <v>4.1903462908236655</v>
      </c>
    </row>
    <row r="99" spans="1:23" ht="13.5" thickTop="1">
      <c r="A99" s="1191"/>
      <c r="B99" s="1227"/>
      <c r="C99" s="1191"/>
      <c r="D99" s="1191"/>
      <c r="E99" s="1191"/>
      <c r="F99" s="1191"/>
      <c r="G99" s="1191"/>
      <c r="H99" s="1191"/>
      <c r="I99" s="106"/>
      <c r="J99" s="1191"/>
      <c r="L99" s="1231" t="s">
        <v>24</v>
      </c>
      <c r="M99" s="211">
        <v>1063</v>
      </c>
      <c r="N99" s="212">
        <v>3157</v>
      </c>
      <c r="O99" s="1276">
        <f>M99+N99</f>
        <v>4220</v>
      </c>
      <c r="P99" s="219">
        <v>0</v>
      </c>
      <c r="Q99" s="1271">
        <f>+P99+O99</f>
        <v>4220</v>
      </c>
      <c r="R99" s="211">
        <v>535</v>
      </c>
      <c r="S99" s="212">
        <v>3447</v>
      </c>
      <c r="T99" s="1276">
        <f>R99+S99</f>
        <v>3982</v>
      </c>
      <c r="U99" s="219">
        <v>3</v>
      </c>
      <c r="V99" s="1271">
        <f>+U99+T99</f>
        <v>3985</v>
      </c>
      <c r="W99" s="185">
        <f>IF(Q99=0,0,((V99/Q99)-1)*100)</f>
        <v>-5.5687203791469191</v>
      </c>
    </row>
    <row r="100" spans="1:23">
      <c r="A100" s="1191"/>
      <c r="B100" s="1227"/>
      <c r="C100" s="1191"/>
      <c r="D100" s="1191"/>
      <c r="E100" s="1191"/>
      <c r="F100" s="1191"/>
      <c r="G100" s="1191"/>
      <c r="H100" s="1191"/>
      <c r="I100" s="106"/>
      <c r="J100" s="1191"/>
      <c r="L100" s="1231" t="s">
        <v>25</v>
      </c>
      <c r="M100" s="211">
        <v>1056</v>
      </c>
      <c r="N100" s="212">
        <v>3232</v>
      </c>
      <c r="O100" s="1276">
        <f>M100+N100</f>
        <v>4288</v>
      </c>
      <c r="P100" s="89">
        <v>6</v>
      </c>
      <c r="Q100" s="1271">
        <f t="shared" ref="Q100" si="118">+P100+O100</f>
        <v>4294</v>
      </c>
      <c r="R100" s="211">
        <v>599</v>
      </c>
      <c r="S100" s="212">
        <v>3158</v>
      </c>
      <c r="T100" s="1276">
        <f>R100+S100</f>
        <v>3757</v>
      </c>
      <c r="U100" s="89">
        <v>0</v>
      </c>
      <c r="V100" s="1271">
        <f t="shared" ref="V100" si="119">+U100+T100</f>
        <v>3757</v>
      </c>
      <c r="W100" s="185">
        <f t="shared" ref="W100" si="120">IF(Q100=0,0,((V100/Q100)-1)*100)</f>
        <v>-12.505822077317186</v>
      </c>
    </row>
    <row r="101" spans="1:23" ht="13.5" thickBot="1">
      <c r="A101" s="1172"/>
      <c r="B101" s="1227"/>
      <c r="C101" s="1191"/>
      <c r="D101" s="1191"/>
      <c r="E101" s="1191"/>
      <c r="F101" s="1191"/>
      <c r="G101" s="1191"/>
      <c r="H101" s="1191"/>
      <c r="I101" s="106"/>
      <c r="J101" s="1172"/>
      <c r="L101" s="1231" t="s">
        <v>26</v>
      </c>
      <c r="M101" s="211">
        <v>994</v>
      </c>
      <c r="N101" s="212">
        <v>3271</v>
      </c>
      <c r="O101" s="1276">
        <f>M101+N101</f>
        <v>4265</v>
      </c>
      <c r="P101" s="89">
        <v>0</v>
      </c>
      <c r="Q101" s="1271">
        <f>+P101+O101</f>
        <v>4265</v>
      </c>
      <c r="R101" s="211">
        <v>676</v>
      </c>
      <c r="S101" s="212">
        <v>3132</v>
      </c>
      <c r="T101" s="1276">
        <f>R101+S101</f>
        <v>3808</v>
      </c>
      <c r="U101" s="89">
        <v>0</v>
      </c>
      <c r="V101" s="1271">
        <f>+U101+T101</f>
        <v>3808</v>
      </c>
      <c r="W101" s="185">
        <f>IF(Q101=0,0,((V101/Q101)-1)*100)</f>
        <v>-10.715123094958967</v>
      </c>
    </row>
    <row r="102" spans="1:23" ht="14.25" thickTop="1" thickBot="1">
      <c r="A102" s="1191"/>
      <c r="B102" s="1227"/>
      <c r="C102" s="1191"/>
      <c r="D102" s="1191"/>
      <c r="E102" s="1191"/>
      <c r="F102" s="1191"/>
      <c r="G102" s="1191"/>
      <c r="H102" s="1191"/>
      <c r="I102" s="106"/>
      <c r="J102" s="1191"/>
      <c r="L102" s="1221" t="s">
        <v>27</v>
      </c>
      <c r="M102" s="1272">
        <f>+M99+M100+M101</f>
        <v>3113</v>
      </c>
      <c r="N102" s="1273">
        <f t="shared" ref="N102" si="121">+N99+N100+N101</f>
        <v>9660</v>
      </c>
      <c r="O102" s="1272">
        <f t="shared" ref="O102" si="122">+O99+O100+O101</f>
        <v>12773</v>
      </c>
      <c r="P102" s="1272">
        <f t="shared" ref="P102" si="123">+P99+P100+P101</f>
        <v>6</v>
      </c>
      <c r="Q102" s="1272">
        <f t="shared" ref="Q102" si="124">+Q99+Q100+Q101</f>
        <v>12779</v>
      </c>
      <c r="R102" s="1272">
        <f t="shared" ref="R102" si="125">+R99+R100+R101</f>
        <v>1810</v>
      </c>
      <c r="S102" s="1273">
        <f t="shared" ref="S102" si="126">+S99+S100+S101</f>
        <v>9737</v>
      </c>
      <c r="T102" s="1272">
        <f t="shared" ref="T102" si="127">+T99+T100+T101</f>
        <v>11547</v>
      </c>
      <c r="U102" s="1272">
        <f t="shared" ref="U102" si="128">+U99+U100+U101</f>
        <v>3</v>
      </c>
      <c r="V102" s="1272">
        <f>+V99+V100+V101</f>
        <v>11550</v>
      </c>
      <c r="W102" s="1275">
        <f>IF(Q102=0,0,((V102/Q102)-1)*100)</f>
        <v>-9.6173409499960893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8266</v>
      </c>
      <c r="N103" s="1204">
        <f t="shared" ref="N103" si="129">+N94+N98+N102</f>
        <v>28326</v>
      </c>
      <c r="O103" s="1203">
        <f t="shared" ref="O103" si="130">+O94+O98+O102</f>
        <v>36592</v>
      </c>
      <c r="P103" s="1203">
        <f t="shared" ref="P103" si="131">+P94+P98+P102</f>
        <v>42</v>
      </c>
      <c r="Q103" s="1203">
        <f t="shared" ref="Q103" si="132">+Q94+Q98+Q102</f>
        <v>36634</v>
      </c>
      <c r="R103" s="1203">
        <f t="shared" ref="R103" si="133">+R94+R98+R102</f>
        <v>5331</v>
      </c>
      <c r="S103" s="1204">
        <f t="shared" ref="S103" si="134">+S94+S98+S102</f>
        <v>31422</v>
      </c>
      <c r="T103" s="1203">
        <f t="shared" ref="T103" si="135">+T94+T98+T102</f>
        <v>36753</v>
      </c>
      <c r="U103" s="1203">
        <f t="shared" ref="U103" si="136">+U94+U98+U102</f>
        <v>5</v>
      </c>
      <c r="V103" s="1205">
        <f>+V94+V98+V102</f>
        <v>36758</v>
      </c>
      <c r="W103" s="1206">
        <f>IF(Q103=0,0,((V103/Q103)-1)*100)</f>
        <v>0.33848337609869716</v>
      </c>
    </row>
    <row r="104" spans="1:23" ht="14.25" thickTop="1" thickBot="1">
      <c r="A104" s="1191"/>
      <c r="B104" s="1227"/>
      <c r="C104" s="1191"/>
      <c r="D104" s="1191"/>
      <c r="E104" s="1191"/>
      <c r="F104" s="1191"/>
      <c r="G104" s="1191"/>
      <c r="H104" s="1191"/>
      <c r="I104" s="106"/>
      <c r="J104" s="1191"/>
      <c r="L104" s="1221" t="s">
        <v>89</v>
      </c>
      <c r="M104" s="1272">
        <f>+M90+M94+M98+M102</f>
        <v>10337</v>
      </c>
      <c r="N104" s="1273">
        <f t="shared" ref="N104:U104" si="137">+N90+N94+N98+N102</f>
        <v>37509</v>
      </c>
      <c r="O104" s="1272">
        <f t="shared" si="137"/>
        <v>47846</v>
      </c>
      <c r="P104" s="1272">
        <f t="shared" si="137"/>
        <v>66</v>
      </c>
      <c r="Q104" s="1274">
        <f t="shared" si="137"/>
        <v>47912</v>
      </c>
      <c r="R104" s="1272">
        <f t="shared" si="137"/>
        <v>7716</v>
      </c>
      <c r="S104" s="1273">
        <f t="shared" si="137"/>
        <v>41145</v>
      </c>
      <c r="T104" s="1272">
        <f t="shared" si="137"/>
        <v>48861</v>
      </c>
      <c r="U104" s="1272">
        <f t="shared" si="137"/>
        <v>5</v>
      </c>
      <c r="V104" s="1274">
        <f>+V90+V94+V98+V102</f>
        <v>48866</v>
      </c>
      <c r="W104" s="1275">
        <f>IF(Q104=0,0,((V104/Q104)-1)*100)</f>
        <v>1.9911504424778848</v>
      </c>
    </row>
    <row r="105" spans="1:23" ht="14.25" thickTop="1" thickBot="1">
      <c r="A105" s="1191"/>
      <c r="B105" s="1227"/>
      <c r="C105" s="1191"/>
      <c r="D105" s="1191"/>
      <c r="E105" s="1191"/>
      <c r="F105" s="1191"/>
      <c r="G105" s="1191"/>
      <c r="H105" s="1191"/>
      <c r="I105" s="106"/>
      <c r="J105" s="1191"/>
      <c r="L105" s="1220" t="s">
        <v>59</v>
      </c>
      <c r="M105" s="1171"/>
      <c r="N105" s="1171"/>
      <c r="O105" s="1171"/>
      <c r="P105" s="1171"/>
      <c r="Q105" s="1171"/>
      <c r="R105" s="1171"/>
      <c r="S105" s="1171"/>
      <c r="T105" s="1171"/>
      <c r="U105" s="1171"/>
      <c r="V105" s="1171"/>
      <c r="W105" s="84"/>
    </row>
    <row r="106" spans="1:23" ht="13.5" thickTop="1">
      <c r="B106" s="1227"/>
      <c r="C106" s="1191"/>
      <c r="D106" s="1191"/>
      <c r="E106" s="1191"/>
      <c r="F106" s="1191"/>
      <c r="G106" s="1191"/>
      <c r="H106" s="1191"/>
      <c r="I106" s="106"/>
      <c r="L106" s="1349" t="s">
        <v>44</v>
      </c>
      <c r="M106" s="1350"/>
      <c r="N106" s="1350"/>
      <c r="O106" s="1350"/>
      <c r="P106" s="1350"/>
      <c r="Q106" s="1350"/>
      <c r="R106" s="1350"/>
      <c r="S106" s="1350"/>
      <c r="T106" s="1350"/>
      <c r="U106" s="1350"/>
      <c r="V106" s="1350"/>
      <c r="W106" s="1351"/>
    </row>
    <row r="107" spans="1:23" ht="13.5" thickBot="1">
      <c r="B107" s="1227"/>
      <c r="C107" s="1191"/>
      <c r="D107" s="1191"/>
      <c r="E107" s="1191"/>
      <c r="F107" s="1191"/>
      <c r="G107" s="1191"/>
      <c r="H107" s="1191"/>
      <c r="I107" s="106"/>
      <c r="L107" s="1352" t="s">
        <v>45</v>
      </c>
      <c r="M107" s="1353"/>
      <c r="N107" s="1353"/>
      <c r="O107" s="1353"/>
      <c r="P107" s="1353"/>
      <c r="Q107" s="1353"/>
      <c r="R107" s="1353"/>
      <c r="S107" s="1353"/>
      <c r="T107" s="1353"/>
      <c r="U107" s="1353"/>
      <c r="V107" s="1353"/>
      <c r="W107" s="1354"/>
    </row>
    <row r="108" spans="1:23" ht="14.25" thickTop="1" thickBot="1">
      <c r="B108" s="1227"/>
      <c r="C108" s="1191"/>
      <c r="D108" s="1191"/>
      <c r="E108" s="1191"/>
      <c r="F108" s="1191"/>
      <c r="G108" s="1191"/>
      <c r="H108" s="1191"/>
      <c r="I108" s="106"/>
      <c r="L108" s="1217"/>
      <c r="M108" s="1171"/>
      <c r="N108" s="1171"/>
      <c r="O108" s="1171"/>
      <c r="P108" s="1171"/>
      <c r="Q108" s="1171"/>
      <c r="R108" s="1171"/>
      <c r="S108" s="1171"/>
      <c r="T108" s="1171"/>
      <c r="U108" s="1171"/>
      <c r="V108" s="1171"/>
      <c r="W108" s="104" t="s">
        <v>40</v>
      </c>
    </row>
    <row r="109" spans="1:23" ht="14.25" thickTop="1" thickBot="1">
      <c r="B109" s="1217"/>
      <c r="C109" s="1171"/>
      <c r="D109" s="1171"/>
      <c r="E109" s="1171"/>
      <c r="F109" s="1171"/>
      <c r="G109" s="1171"/>
      <c r="H109" s="1171"/>
      <c r="I109" s="84"/>
      <c r="L109" s="1230"/>
      <c r="M109" s="1361" t="s">
        <v>90</v>
      </c>
      <c r="N109" s="1362"/>
      <c r="O109" s="1362"/>
      <c r="P109" s="1362"/>
      <c r="Q109" s="1363"/>
      <c r="R109" s="1361" t="s">
        <v>91</v>
      </c>
      <c r="S109" s="1362"/>
      <c r="T109" s="1362"/>
      <c r="U109" s="1362"/>
      <c r="V109" s="1363"/>
      <c r="W109" s="188" t="s">
        <v>4</v>
      </c>
    </row>
    <row r="110" spans="1:23" ht="13.5" thickTop="1">
      <c r="B110" s="1227"/>
      <c r="C110" s="1191"/>
      <c r="D110" s="1191"/>
      <c r="E110" s="1191"/>
      <c r="F110" s="1191"/>
      <c r="G110" s="1191"/>
      <c r="H110" s="1191"/>
      <c r="I110" s="106"/>
      <c r="L110" s="1231" t="s">
        <v>5</v>
      </c>
      <c r="M110" s="1232"/>
      <c r="N110" s="1234"/>
      <c r="O110" s="1207"/>
      <c r="P110" s="1235"/>
      <c r="Q110" s="1208"/>
      <c r="R110" s="1232"/>
      <c r="S110" s="1234"/>
      <c r="T110" s="1207"/>
      <c r="U110" s="1235"/>
      <c r="V110" s="1208"/>
      <c r="W110" s="192" t="s">
        <v>6</v>
      </c>
    </row>
    <row r="111" spans="1:23" ht="13.5" thickBot="1">
      <c r="B111" s="1227"/>
      <c r="C111" s="1191"/>
      <c r="D111" s="1191"/>
      <c r="E111" s="1191"/>
      <c r="F111" s="1191"/>
      <c r="G111" s="1191"/>
      <c r="H111" s="1191"/>
      <c r="I111" s="106"/>
      <c r="L111" s="1236"/>
      <c r="M111" s="1239" t="s">
        <v>41</v>
      </c>
      <c r="N111" s="1240" t="s">
        <v>42</v>
      </c>
      <c r="O111" s="1209" t="s">
        <v>43</v>
      </c>
      <c r="P111" s="1241" t="s">
        <v>13</v>
      </c>
      <c r="Q111" s="1320" t="s">
        <v>9</v>
      </c>
      <c r="R111" s="1239" t="s">
        <v>41</v>
      </c>
      <c r="S111" s="1240" t="s">
        <v>42</v>
      </c>
      <c r="T111" s="1209" t="s">
        <v>43</v>
      </c>
      <c r="U111" s="1241" t="s">
        <v>13</v>
      </c>
      <c r="V111" s="1320" t="s">
        <v>9</v>
      </c>
      <c r="W111" s="198"/>
    </row>
    <row r="112" spans="1:23" ht="4.5" customHeight="1" thickTop="1">
      <c r="B112" s="1227"/>
      <c r="C112" s="1191"/>
      <c r="D112" s="1191"/>
      <c r="E112" s="1191"/>
      <c r="F112" s="1191"/>
      <c r="G112" s="1191"/>
      <c r="H112" s="1191"/>
      <c r="I112" s="106"/>
      <c r="L112" s="1231"/>
      <c r="M112" s="1244"/>
      <c r="N112" s="1245"/>
      <c r="O112" s="1268"/>
      <c r="P112" s="1246"/>
      <c r="Q112" s="1269"/>
      <c r="R112" s="1244"/>
      <c r="S112" s="1245"/>
      <c r="T112" s="1268"/>
      <c r="U112" s="1246"/>
      <c r="V112" s="1269"/>
      <c r="W112" s="208"/>
    </row>
    <row r="113" spans="1:23">
      <c r="B113" s="1227"/>
      <c r="C113" s="1191"/>
      <c r="D113" s="1191"/>
      <c r="E113" s="1191"/>
      <c r="F113" s="1191"/>
      <c r="G113" s="1191"/>
      <c r="H113" s="1191"/>
      <c r="I113" s="106"/>
      <c r="L113" s="1231" t="s">
        <v>14</v>
      </c>
      <c r="M113" s="211">
        <v>274</v>
      </c>
      <c r="N113" s="212">
        <v>560</v>
      </c>
      <c r="O113" s="1276">
        <f>M113+N113</f>
        <v>834</v>
      </c>
      <c r="P113" s="89">
        <v>1</v>
      </c>
      <c r="Q113" s="1271">
        <f>O113+P113</f>
        <v>835</v>
      </c>
      <c r="R113" s="211">
        <v>237</v>
      </c>
      <c r="S113" s="212">
        <v>696</v>
      </c>
      <c r="T113" s="1276">
        <f>R113+S113</f>
        <v>933</v>
      </c>
      <c r="U113" s="89">
        <v>0</v>
      </c>
      <c r="V113" s="1271">
        <f>T113+U113</f>
        <v>933</v>
      </c>
      <c r="W113" s="185">
        <f t="shared" ref="W113:W117" si="138">IF(Q113=0,0,((V113/Q113)-1)*100)</f>
        <v>11.736526946107784</v>
      </c>
    </row>
    <row r="114" spans="1:23">
      <c r="B114" s="1227"/>
      <c r="C114" s="1191"/>
      <c r="D114" s="1191"/>
      <c r="E114" s="1191"/>
      <c r="F114" s="1191"/>
      <c r="G114" s="1191"/>
      <c r="H114" s="1191"/>
      <c r="I114" s="106"/>
      <c r="L114" s="1231" t="s">
        <v>15</v>
      </c>
      <c r="M114" s="211">
        <v>277</v>
      </c>
      <c r="N114" s="212">
        <v>623</v>
      </c>
      <c r="O114" s="1276">
        <f>M114+N114</f>
        <v>900</v>
      </c>
      <c r="P114" s="89">
        <v>0</v>
      </c>
      <c r="Q114" s="1271">
        <f>O114+P114</f>
        <v>900</v>
      </c>
      <c r="R114" s="224">
        <v>201</v>
      </c>
      <c r="S114" s="225">
        <v>566</v>
      </c>
      <c r="T114" s="1297">
        <f>R114+S114</f>
        <v>767</v>
      </c>
      <c r="U114" s="228">
        <v>0</v>
      </c>
      <c r="V114" s="1271">
        <f>T114+U114</f>
        <v>767</v>
      </c>
      <c r="W114" s="185">
        <f t="shared" si="138"/>
        <v>-14.777777777777779</v>
      </c>
    </row>
    <row r="115" spans="1:23" ht="13.5" thickBot="1">
      <c r="B115" s="1227"/>
      <c r="C115" s="1191"/>
      <c r="D115" s="1191"/>
      <c r="E115" s="1191"/>
      <c r="F115" s="1191"/>
      <c r="G115" s="1191"/>
      <c r="H115" s="1191"/>
      <c r="I115" s="106"/>
      <c r="L115" s="1236" t="s">
        <v>16</v>
      </c>
      <c r="M115" s="211">
        <v>331</v>
      </c>
      <c r="N115" s="212">
        <v>643</v>
      </c>
      <c r="O115" s="1276">
        <f>M115+N115</f>
        <v>974</v>
      </c>
      <c r="P115" s="89">
        <v>1</v>
      </c>
      <c r="Q115" s="1271">
        <f>O115+P115</f>
        <v>975</v>
      </c>
      <c r="R115" s="224">
        <v>205</v>
      </c>
      <c r="S115" s="225">
        <v>634</v>
      </c>
      <c r="T115" s="1297">
        <f>R115+S115</f>
        <v>839</v>
      </c>
      <c r="U115" s="228">
        <v>0</v>
      </c>
      <c r="V115" s="1271">
        <f>T115+U115</f>
        <v>839</v>
      </c>
      <c r="W115" s="185">
        <f t="shared" si="138"/>
        <v>-13.948717948717949</v>
      </c>
    </row>
    <row r="116" spans="1:23" ht="14.25" thickTop="1" thickBot="1">
      <c r="B116" s="1227"/>
      <c r="C116" s="1191"/>
      <c r="D116" s="1191"/>
      <c r="E116" s="1191"/>
      <c r="F116" s="1191"/>
      <c r="G116" s="1191"/>
      <c r="H116" s="1191"/>
      <c r="I116" s="106"/>
      <c r="L116" s="1221" t="s">
        <v>17</v>
      </c>
      <c r="M116" s="1272">
        <f>+M113+M114+M115</f>
        <v>882</v>
      </c>
      <c r="N116" s="1273">
        <f>+N113+N114+N115</f>
        <v>1826</v>
      </c>
      <c r="O116" s="1272">
        <f>+O113+O114+O115</f>
        <v>2708</v>
      </c>
      <c r="P116" s="1272">
        <f>+P113+P114+P115</f>
        <v>2</v>
      </c>
      <c r="Q116" s="1274">
        <f>Q115+Q113+Q114</f>
        <v>2710</v>
      </c>
      <c r="R116" s="1272">
        <f>+R113+R114+R115</f>
        <v>643</v>
      </c>
      <c r="S116" s="1273">
        <f>+S113+S114+S115</f>
        <v>1896</v>
      </c>
      <c r="T116" s="1272">
        <f>+T113+T114+T115</f>
        <v>2539</v>
      </c>
      <c r="U116" s="1272">
        <f>+U113+U114+U115</f>
        <v>0</v>
      </c>
      <c r="V116" s="1274">
        <f>V115+V113+V114</f>
        <v>2539</v>
      </c>
      <c r="W116" s="1275">
        <f t="shared" si="138"/>
        <v>-6.3099630996310001</v>
      </c>
    </row>
    <row r="117" spans="1:23" ht="13.5" thickTop="1">
      <c r="B117" s="1227"/>
      <c r="C117" s="1191"/>
      <c r="D117" s="1191"/>
      <c r="E117" s="1191"/>
      <c r="F117" s="1191"/>
      <c r="G117" s="1191"/>
      <c r="H117" s="1191"/>
      <c r="I117" s="106"/>
      <c r="L117" s="1231" t="s">
        <v>18</v>
      </c>
      <c r="M117" s="211">
        <v>381</v>
      </c>
      <c r="N117" s="212">
        <v>733</v>
      </c>
      <c r="O117" s="1270">
        <f>M117+N117</f>
        <v>1114</v>
      </c>
      <c r="P117" s="89">
        <v>0</v>
      </c>
      <c r="Q117" s="1271">
        <f>O117+P117</f>
        <v>1114</v>
      </c>
      <c r="R117" s="211">
        <v>247</v>
      </c>
      <c r="S117" s="212">
        <v>500</v>
      </c>
      <c r="T117" s="1270">
        <f>R117+S117</f>
        <v>747</v>
      </c>
      <c r="U117" s="89">
        <v>0</v>
      </c>
      <c r="V117" s="1271">
        <f>T117+U117</f>
        <v>747</v>
      </c>
      <c r="W117" s="185">
        <f t="shared" si="138"/>
        <v>-32.944344703770199</v>
      </c>
    </row>
    <row r="118" spans="1:23">
      <c r="B118" s="1227"/>
      <c r="C118" s="1191"/>
      <c r="D118" s="1191"/>
      <c r="E118" s="1191"/>
      <c r="F118" s="1191"/>
      <c r="G118" s="1191"/>
      <c r="H118" s="1191"/>
      <c r="I118" s="106"/>
      <c r="L118" s="1231" t="s">
        <v>19</v>
      </c>
      <c r="M118" s="211">
        <v>370</v>
      </c>
      <c r="N118" s="212">
        <v>627</v>
      </c>
      <c r="O118" s="1270">
        <f>M118+N118</f>
        <v>997</v>
      </c>
      <c r="P118" s="89">
        <v>0</v>
      </c>
      <c r="Q118" s="1271">
        <f>O118+P118</f>
        <v>997</v>
      </c>
      <c r="R118" s="211">
        <v>268</v>
      </c>
      <c r="S118" s="212">
        <v>562</v>
      </c>
      <c r="T118" s="1270">
        <f>R118+S118</f>
        <v>830</v>
      </c>
      <c r="U118" s="89">
        <v>1</v>
      </c>
      <c r="V118" s="1271">
        <f>T118+U118</f>
        <v>831</v>
      </c>
      <c r="W118" s="185">
        <f>IF(Q118=0,0,((V118/Q118)-1)*100)</f>
        <v>-16.649949849548651</v>
      </c>
    </row>
    <row r="119" spans="1:23" ht="13.5" thickBot="1">
      <c r="B119" s="1227"/>
      <c r="C119" s="1191"/>
      <c r="D119" s="1191"/>
      <c r="E119" s="1191"/>
      <c r="F119" s="1191"/>
      <c r="G119" s="1191"/>
      <c r="H119" s="1191"/>
      <c r="I119" s="106"/>
      <c r="L119" s="1231" t="s">
        <v>20</v>
      </c>
      <c r="M119" s="211">
        <v>367</v>
      </c>
      <c r="N119" s="212">
        <v>641</v>
      </c>
      <c r="O119" s="1270">
        <f>M119+N119</f>
        <v>1008</v>
      </c>
      <c r="P119" s="89">
        <v>0</v>
      </c>
      <c r="Q119" s="1271">
        <f>O119+P119</f>
        <v>1008</v>
      </c>
      <c r="R119" s="211">
        <v>246</v>
      </c>
      <c r="S119" s="212">
        <v>482</v>
      </c>
      <c r="T119" s="1270">
        <f>R119+S119</f>
        <v>728</v>
      </c>
      <c r="U119" s="89">
        <v>0</v>
      </c>
      <c r="V119" s="1271">
        <f>T119+U119</f>
        <v>728</v>
      </c>
      <c r="W119" s="185">
        <f>IF(Q119=0,0,((V119/Q119)-1)*100)</f>
        <v>-27.777777777777779</v>
      </c>
    </row>
    <row r="120" spans="1:23" ht="14.25" thickTop="1" thickBot="1">
      <c r="A120" s="1191"/>
      <c r="B120" s="1227"/>
      <c r="C120" s="1191"/>
      <c r="D120" s="1191"/>
      <c r="E120" s="1191"/>
      <c r="F120" s="1191"/>
      <c r="G120" s="1191"/>
      <c r="H120" s="1191"/>
      <c r="I120" s="106"/>
      <c r="J120" s="1191"/>
      <c r="L120" s="1221" t="s">
        <v>87</v>
      </c>
      <c r="M120" s="1272">
        <f t="shared" ref="M120:V120" si="139">+M117+M118+M119</f>
        <v>1118</v>
      </c>
      <c r="N120" s="1273">
        <f t="shared" si="139"/>
        <v>2001</v>
      </c>
      <c r="O120" s="1272">
        <f t="shared" si="139"/>
        <v>3119</v>
      </c>
      <c r="P120" s="1272">
        <f t="shared" si="139"/>
        <v>0</v>
      </c>
      <c r="Q120" s="1274">
        <f t="shared" si="139"/>
        <v>3119</v>
      </c>
      <c r="R120" s="1272">
        <f t="shared" si="139"/>
        <v>761</v>
      </c>
      <c r="S120" s="1273">
        <f t="shared" si="139"/>
        <v>1544</v>
      </c>
      <c r="T120" s="1272">
        <f t="shared" si="139"/>
        <v>2305</v>
      </c>
      <c r="U120" s="1272">
        <f t="shared" si="139"/>
        <v>1</v>
      </c>
      <c r="V120" s="1274">
        <f t="shared" si="139"/>
        <v>2306</v>
      </c>
      <c r="W120" s="1275">
        <f t="shared" ref="W120" si="140">IF(Q120=0,0,((V120/Q120)-1)*100)</f>
        <v>-26.066046809874965</v>
      </c>
    </row>
    <row r="121" spans="1:23" ht="13.5" thickTop="1">
      <c r="B121" s="1227"/>
      <c r="C121" s="1191"/>
      <c r="D121" s="1191"/>
      <c r="E121" s="1191"/>
      <c r="F121" s="1191"/>
      <c r="G121" s="1191"/>
      <c r="H121" s="1191"/>
      <c r="I121" s="106"/>
      <c r="L121" s="1231" t="s">
        <v>21</v>
      </c>
      <c r="M121" s="211">
        <v>293</v>
      </c>
      <c r="N121" s="212">
        <v>546</v>
      </c>
      <c r="O121" s="1270">
        <f>M121+N121</f>
        <v>839</v>
      </c>
      <c r="P121" s="89">
        <v>0</v>
      </c>
      <c r="Q121" s="1271">
        <f>O121+P121</f>
        <v>839</v>
      </c>
      <c r="R121" s="211">
        <v>232</v>
      </c>
      <c r="S121" s="212">
        <v>390</v>
      </c>
      <c r="T121" s="1270">
        <f>R121+S121</f>
        <v>622</v>
      </c>
      <c r="U121" s="89">
        <v>0</v>
      </c>
      <c r="V121" s="1271">
        <f>T121+U121</f>
        <v>622</v>
      </c>
      <c r="W121" s="185">
        <f t="shared" ref="W121:W126" si="141">IF(Q121=0,0,((V121/Q121)-1)*100)</f>
        <v>-25.864123957091778</v>
      </c>
    </row>
    <row r="122" spans="1:23">
      <c r="B122" s="1227"/>
      <c r="C122" s="1191"/>
      <c r="D122" s="1191"/>
      <c r="E122" s="1191"/>
      <c r="F122" s="1191"/>
      <c r="G122" s="1191"/>
      <c r="H122" s="1191"/>
      <c r="I122" s="106"/>
      <c r="L122" s="1231" t="s">
        <v>88</v>
      </c>
      <c r="M122" s="211">
        <v>294</v>
      </c>
      <c r="N122" s="212">
        <v>559</v>
      </c>
      <c r="O122" s="1270">
        <f>M122+N122</f>
        <v>853</v>
      </c>
      <c r="P122" s="89">
        <v>1</v>
      </c>
      <c r="Q122" s="1271">
        <f>O122+P122</f>
        <v>854</v>
      </c>
      <c r="R122" s="211">
        <v>235</v>
      </c>
      <c r="S122" s="212">
        <v>387</v>
      </c>
      <c r="T122" s="1270">
        <f>R122+S122</f>
        <v>622</v>
      </c>
      <c r="U122" s="89">
        <v>0</v>
      </c>
      <c r="V122" s="1271">
        <f>T122+U122</f>
        <v>622</v>
      </c>
      <c r="W122" s="185">
        <f t="shared" si="141"/>
        <v>-27.166276346604214</v>
      </c>
    </row>
    <row r="123" spans="1:23" ht="13.5" thickBot="1">
      <c r="B123" s="1227"/>
      <c r="C123" s="1191"/>
      <c r="D123" s="1191"/>
      <c r="E123" s="1191"/>
      <c r="F123" s="1191"/>
      <c r="G123" s="1191"/>
      <c r="H123" s="1191"/>
      <c r="I123" s="106"/>
      <c r="L123" s="1231" t="s">
        <v>22</v>
      </c>
      <c r="M123" s="211">
        <v>260</v>
      </c>
      <c r="N123" s="212">
        <v>523</v>
      </c>
      <c r="O123" s="1276">
        <f>M123+N123</f>
        <v>783</v>
      </c>
      <c r="P123" s="218">
        <v>0</v>
      </c>
      <c r="Q123" s="1271">
        <f>O123+P123</f>
        <v>783</v>
      </c>
      <c r="R123" s="211">
        <v>207</v>
      </c>
      <c r="S123" s="212">
        <v>434</v>
      </c>
      <c r="T123" s="1276">
        <f>R123+S123</f>
        <v>641</v>
      </c>
      <c r="U123" s="218">
        <v>0</v>
      </c>
      <c r="V123" s="1271">
        <f>T123+U123</f>
        <v>641</v>
      </c>
      <c r="W123" s="185">
        <f t="shared" si="141"/>
        <v>-18.135376756066414</v>
      </c>
    </row>
    <row r="124" spans="1:23" ht="14.25" thickTop="1" thickBot="1">
      <c r="A124" s="1191"/>
      <c r="B124" s="1227"/>
      <c r="C124" s="1191"/>
      <c r="D124" s="1191"/>
      <c r="E124" s="1191"/>
      <c r="F124" s="1191"/>
      <c r="G124" s="1191"/>
      <c r="H124" s="1191"/>
      <c r="I124" s="106"/>
      <c r="J124" s="1191"/>
      <c r="L124" s="1222" t="s">
        <v>60</v>
      </c>
      <c r="M124" s="1277">
        <f>+M121+M122+M123</f>
        <v>847</v>
      </c>
      <c r="N124" s="1277">
        <f t="shared" ref="N124:V124" si="142">+N121+N122+N123</f>
        <v>1628</v>
      </c>
      <c r="O124" s="1278">
        <f t="shared" si="142"/>
        <v>2475</v>
      </c>
      <c r="P124" s="1278">
        <f t="shared" si="142"/>
        <v>1</v>
      </c>
      <c r="Q124" s="1278">
        <f t="shared" si="142"/>
        <v>2476</v>
      </c>
      <c r="R124" s="1277">
        <f t="shared" si="142"/>
        <v>674</v>
      </c>
      <c r="S124" s="1277">
        <f t="shared" si="142"/>
        <v>1211</v>
      </c>
      <c r="T124" s="1278">
        <f t="shared" si="142"/>
        <v>1885</v>
      </c>
      <c r="U124" s="1278">
        <f t="shared" si="142"/>
        <v>0</v>
      </c>
      <c r="V124" s="1278">
        <f t="shared" si="142"/>
        <v>1885</v>
      </c>
      <c r="W124" s="1279">
        <f t="shared" si="141"/>
        <v>-23.869143780290791</v>
      </c>
    </row>
    <row r="125" spans="1:23" s="1296" customFormat="1" ht="12.75" customHeight="1" thickTop="1">
      <c r="A125" s="1193"/>
      <c r="B125" s="1228"/>
      <c r="C125" s="1194"/>
      <c r="D125" s="1194"/>
      <c r="E125" s="1194"/>
      <c r="F125" s="1194"/>
      <c r="G125" s="1194"/>
      <c r="H125" s="1194"/>
      <c r="I125" s="106"/>
      <c r="J125" s="1193"/>
      <c r="K125" s="1193"/>
      <c r="L125" s="1231" t="s">
        <v>24</v>
      </c>
      <c r="M125" s="211">
        <v>271</v>
      </c>
      <c r="N125" s="212">
        <v>511</v>
      </c>
      <c r="O125" s="1276">
        <f>M125+N125</f>
        <v>782</v>
      </c>
      <c r="P125" s="219">
        <v>0</v>
      </c>
      <c r="Q125" s="1271">
        <f>O125+P125</f>
        <v>782</v>
      </c>
      <c r="R125" s="211">
        <v>230</v>
      </c>
      <c r="S125" s="212">
        <v>499</v>
      </c>
      <c r="T125" s="1276">
        <f>R125+S125</f>
        <v>729</v>
      </c>
      <c r="U125" s="219">
        <v>0</v>
      </c>
      <c r="V125" s="1271">
        <f>T125+U125</f>
        <v>729</v>
      </c>
      <c r="W125" s="185">
        <f t="shared" si="141"/>
        <v>-6.7774936061381075</v>
      </c>
    </row>
    <row r="126" spans="1:23" s="1296" customFormat="1" ht="12.75" customHeight="1">
      <c r="A126" s="1193"/>
      <c r="B126" s="1229"/>
      <c r="C126" s="1195"/>
      <c r="D126" s="1195"/>
      <c r="E126" s="1195"/>
      <c r="F126" s="1195"/>
      <c r="G126" s="1195"/>
      <c r="H126" s="1195"/>
      <c r="I126" s="106"/>
      <c r="J126" s="1193"/>
      <c r="K126" s="1193"/>
      <c r="L126" s="1231" t="s">
        <v>25</v>
      </c>
      <c r="M126" s="211">
        <v>257</v>
      </c>
      <c r="N126" s="212">
        <v>615</v>
      </c>
      <c r="O126" s="1276">
        <f>M126+N126</f>
        <v>872</v>
      </c>
      <c r="P126" s="89">
        <v>0</v>
      </c>
      <c r="Q126" s="1271">
        <f>O126+P126</f>
        <v>872</v>
      </c>
      <c r="R126" s="211">
        <v>269</v>
      </c>
      <c r="S126" s="212">
        <v>461</v>
      </c>
      <c r="T126" s="1276">
        <f>R126+S126</f>
        <v>730</v>
      </c>
      <c r="U126" s="89">
        <v>2</v>
      </c>
      <c r="V126" s="1271">
        <f>T126+U126</f>
        <v>732</v>
      </c>
      <c r="W126" s="185">
        <f t="shared" si="141"/>
        <v>-16.055045871559635</v>
      </c>
    </row>
    <row r="127" spans="1:23" s="1296" customFormat="1" ht="12.75" customHeight="1" thickBot="1">
      <c r="A127" s="1193"/>
      <c r="B127" s="1229"/>
      <c r="C127" s="1195"/>
      <c r="D127" s="1195"/>
      <c r="E127" s="1195"/>
      <c r="F127" s="1195"/>
      <c r="G127" s="1195"/>
      <c r="H127" s="1195"/>
      <c r="I127" s="106"/>
      <c r="J127" s="1193"/>
      <c r="K127" s="1193"/>
      <c r="L127" s="1231" t="s">
        <v>26</v>
      </c>
      <c r="M127" s="211">
        <v>264</v>
      </c>
      <c r="N127" s="212">
        <v>632</v>
      </c>
      <c r="O127" s="1276">
        <f>M127+N127</f>
        <v>896</v>
      </c>
      <c r="P127" s="89">
        <v>0</v>
      </c>
      <c r="Q127" s="1271">
        <f>O127+P127</f>
        <v>896</v>
      </c>
      <c r="R127" s="211">
        <v>239</v>
      </c>
      <c r="S127" s="212">
        <v>403</v>
      </c>
      <c r="T127" s="1276">
        <f>R127+S127</f>
        <v>642</v>
      </c>
      <c r="U127" s="89">
        <v>0</v>
      </c>
      <c r="V127" s="1271">
        <f>T127+U127</f>
        <v>642</v>
      </c>
      <c r="W127" s="185">
        <f>IF(Q127=0,0,((V127/Q127)-1)*100)</f>
        <v>-28.348214285714292</v>
      </c>
    </row>
    <row r="128" spans="1:23" ht="14.25" thickTop="1" thickBot="1">
      <c r="A128" s="1191"/>
      <c r="B128" s="1227"/>
      <c r="C128" s="1191"/>
      <c r="D128" s="1191"/>
      <c r="E128" s="1191"/>
      <c r="F128" s="1191"/>
      <c r="G128" s="1191"/>
      <c r="H128" s="1191"/>
      <c r="I128" s="106"/>
      <c r="J128" s="1191"/>
      <c r="L128" s="1221" t="s">
        <v>27</v>
      </c>
      <c r="M128" s="1272">
        <f>+M125+M126+M127</f>
        <v>792</v>
      </c>
      <c r="N128" s="1273">
        <f t="shared" ref="N128" si="143">+N125+N126+N127</f>
        <v>1758</v>
      </c>
      <c r="O128" s="1272">
        <f t="shared" ref="O128" si="144">+O125+O126+O127</f>
        <v>2550</v>
      </c>
      <c r="P128" s="1272">
        <f t="shared" ref="P128" si="145">+P125+P126+P127</f>
        <v>0</v>
      </c>
      <c r="Q128" s="1272">
        <f t="shared" ref="Q128" si="146">+Q125+Q126+Q127</f>
        <v>2550</v>
      </c>
      <c r="R128" s="1272">
        <f t="shared" ref="R128" si="147">+R125+R126+R127</f>
        <v>738</v>
      </c>
      <c r="S128" s="1273">
        <f t="shared" ref="S128" si="148">+S125+S126+S127</f>
        <v>1363</v>
      </c>
      <c r="T128" s="1272">
        <f t="shared" ref="T128" si="149">+T125+T126+T127</f>
        <v>2101</v>
      </c>
      <c r="U128" s="1272">
        <f t="shared" ref="U128" si="150">+U125+U126+U127</f>
        <v>2</v>
      </c>
      <c r="V128" s="1272">
        <f>+V125+V126+V127</f>
        <v>2103</v>
      </c>
      <c r="W128" s="1275">
        <f>IF(Q128=0,0,((V128/Q128)-1)*100)</f>
        <v>-17.529411764705884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2757</v>
      </c>
      <c r="N129" s="1204">
        <f t="shared" ref="N129" si="151">+N120+N124+N128</f>
        <v>5387</v>
      </c>
      <c r="O129" s="1203">
        <f t="shared" ref="O129" si="152">+O120+O124+O128</f>
        <v>8144</v>
      </c>
      <c r="P129" s="1203">
        <f t="shared" ref="P129" si="153">+P120+P124+P128</f>
        <v>1</v>
      </c>
      <c r="Q129" s="1203">
        <f t="shared" ref="Q129" si="154">+Q120+Q124+Q128</f>
        <v>8145</v>
      </c>
      <c r="R129" s="1203">
        <f t="shared" ref="R129" si="155">+R120+R124+R128</f>
        <v>2173</v>
      </c>
      <c r="S129" s="1204">
        <f t="shared" ref="S129" si="156">+S120+S124+S128</f>
        <v>4118</v>
      </c>
      <c r="T129" s="1203">
        <f t="shared" ref="T129" si="157">+T120+T124+T128</f>
        <v>6291</v>
      </c>
      <c r="U129" s="1203">
        <f t="shared" ref="U129" si="158">+U120+U124+U128</f>
        <v>3</v>
      </c>
      <c r="V129" s="1205">
        <f>+V120+V124+V128</f>
        <v>6294</v>
      </c>
      <c r="W129" s="1206">
        <f>IF(Q129=0,0,((V129/Q129)-1)*100)</f>
        <v>-22.725598526703493</v>
      </c>
    </row>
    <row r="130" spans="1:23" ht="14.25" thickTop="1" thickBot="1">
      <c r="A130" s="1191"/>
      <c r="B130" s="1227"/>
      <c r="C130" s="1191"/>
      <c r="D130" s="1191"/>
      <c r="E130" s="1191"/>
      <c r="F130" s="1191"/>
      <c r="G130" s="1191"/>
      <c r="H130" s="1191"/>
      <c r="I130" s="106"/>
      <c r="J130" s="1191"/>
      <c r="L130" s="1221" t="s">
        <v>89</v>
      </c>
      <c r="M130" s="1272">
        <f>+M116+M120+M124+M128</f>
        <v>3639</v>
      </c>
      <c r="N130" s="1273">
        <f t="shared" ref="N130:U130" si="159">+N116+N120+N124+N128</f>
        <v>7213</v>
      </c>
      <c r="O130" s="1272">
        <f t="shared" si="159"/>
        <v>10852</v>
      </c>
      <c r="P130" s="1272">
        <f t="shared" si="159"/>
        <v>3</v>
      </c>
      <c r="Q130" s="1274">
        <f t="shared" si="159"/>
        <v>10855</v>
      </c>
      <c r="R130" s="1272">
        <f t="shared" si="159"/>
        <v>2816</v>
      </c>
      <c r="S130" s="1273">
        <f t="shared" si="159"/>
        <v>6014</v>
      </c>
      <c r="T130" s="1272">
        <f t="shared" si="159"/>
        <v>8830</v>
      </c>
      <c r="U130" s="1272">
        <f t="shared" si="159"/>
        <v>3</v>
      </c>
      <c r="V130" s="1274">
        <f>+V116+V120+V124+V128</f>
        <v>8833</v>
      </c>
      <c r="W130" s="1275">
        <f>IF(Q130=0,0,((V130/Q130)-1)*100)</f>
        <v>-18.627360663288805</v>
      </c>
    </row>
    <row r="131" spans="1:23" ht="14.25" thickTop="1" thickBot="1">
      <c r="B131" s="1227"/>
      <c r="C131" s="1191"/>
      <c r="D131" s="1191"/>
      <c r="E131" s="1191"/>
      <c r="F131" s="1191"/>
      <c r="G131" s="1191"/>
      <c r="H131" s="1191"/>
      <c r="I131" s="106"/>
      <c r="L131" s="1220" t="s">
        <v>59</v>
      </c>
      <c r="M131" s="1171"/>
      <c r="N131" s="1171"/>
      <c r="O131" s="1171"/>
      <c r="P131" s="1171"/>
      <c r="Q131" s="1171"/>
      <c r="R131" s="1171"/>
      <c r="S131" s="1171"/>
      <c r="T131" s="1171"/>
      <c r="U131" s="1171"/>
      <c r="V131" s="1171"/>
      <c r="W131" s="113"/>
    </row>
    <row r="132" spans="1:23" ht="13.5" thickTop="1">
      <c r="B132" s="1227"/>
      <c r="C132" s="1191"/>
      <c r="D132" s="1191"/>
      <c r="E132" s="1191"/>
      <c r="F132" s="1191"/>
      <c r="G132" s="1191"/>
      <c r="H132" s="1191"/>
      <c r="I132" s="106"/>
      <c r="L132" s="1349" t="s">
        <v>46</v>
      </c>
      <c r="M132" s="1350"/>
      <c r="N132" s="1350"/>
      <c r="O132" s="1350"/>
      <c r="P132" s="1350"/>
      <c r="Q132" s="1350"/>
      <c r="R132" s="1350"/>
      <c r="S132" s="1350"/>
      <c r="T132" s="1350"/>
      <c r="U132" s="1350"/>
      <c r="V132" s="1350"/>
      <c r="W132" s="1351"/>
    </row>
    <row r="133" spans="1:23" ht="13.5" thickBot="1">
      <c r="B133" s="1227"/>
      <c r="C133" s="1191"/>
      <c r="D133" s="1191"/>
      <c r="E133" s="1191"/>
      <c r="F133" s="1191"/>
      <c r="G133" s="1191"/>
      <c r="H133" s="1191"/>
      <c r="I133" s="106"/>
      <c r="L133" s="1352" t="s">
        <v>47</v>
      </c>
      <c r="M133" s="1353"/>
      <c r="N133" s="1353"/>
      <c r="O133" s="1353"/>
      <c r="P133" s="1353"/>
      <c r="Q133" s="1353"/>
      <c r="R133" s="1353"/>
      <c r="S133" s="1353"/>
      <c r="T133" s="1353"/>
      <c r="U133" s="1353"/>
      <c r="V133" s="1353"/>
      <c r="W133" s="1354"/>
    </row>
    <row r="134" spans="1:23" ht="14.25" thickTop="1" thickBot="1">
      <c r="B134" s="1227"/>
      <c r="C134" s="1191"/>
      <c r="D134" s="1191"/>
      <c r="E134" s="1191"/>
      <c r="F134" s="1191"/>
      <c r="G134" s="1191"/>
      <c r="H134" s="1191"/>
      <c r="I134" s="106"/>
      <c r="L134" s="1217"/>
      <c r="M134" s="1171"/>
      <c r="N134" s="1171"/>
      <c r="O134" s="1171"/>
      <c r="P134" s="1171"/>
      <c r="Q134" s="1171"/>
      <c r="R134" s="1171"/>
      <c r="S134" s="1171"/>
      <c r="T134" s="1171"/>
      <c r="U134" s="1171"/>
      <c r="V134" s="1171"/>
      <c r="W134" s="104" t="s">
        <v>40</v>
      </c>
    </row>
    <row r="135" spans="1:23" ht="14.25" thickTop="1" thickBot="1">
      <c r="B135" s="1217"/>
      <c r="C135" s="1171"/>
      <c r="D135" s="1171"/>
      <c r="E135" s="1171"/>
      <c r="F135" s="1171"/>
      <c r="G135" s="1171"/>
      <c r="H135" s="1171"/>
      <c r="I135" s="84"/>
      <c r="L135" s="1230"/>
      <c r="M135" s="1361" t="s">
        <v>90</v>
      </c>
      <c r="N135" s="1362"/>
      <c r="O135" s="1362"/>
      <c r="P135" s="1362"/>
      <c r="Q135" s="1363"/>
      <c r="R135" s="1361" t="s">
        <v>91</v>
      </c>
      <c r="S135" s="1362"/>
      <c r="T135" s="1362"/>
      <c r="U135" s="1362"/>
      <c r="V135" s="1363"/>
      <c r="W135" s="188" t="s">
        <v>4</v>
      </c>
    </row>
    <row r="136" spans="1:23" ht="13.5" thickTop="1">
      <c r="B136" s="1227"/>
      <c r="C136" s="1191"/>
      <c r="D136" s="1191"/>
      <c r="E136" s="1191"/>
      <c r="F136" s="1191"/>
      <c r="G136" s="1191"/>
      <c r="H136" s="1191"/>
      <c r="I136" s="106"/>
      <c r="L136" s="1231" t="s">
        <v>5</v>
      </c>
      <c r="M136" s="1232"/>
      <c r="N136" s="1234"/>
      <c r="O136" s="1207"/>
      <c r="P136" s="1235"/>
      <c r="Q136" s="1208"/>
      <c r="R136" s="1232"/>
      <c r="S136" s="1234"/>
      <c r="T136" s="1207"/>
      <c r="U136" s="1235"/>
      <c r="V136" s="1208"/>
      <c r="W136" s="192" t="s">
        <v>6</v>
      </c>
    </row>
    <row r="137" spans="1:23" ht="13.5" thickBot="1">
      <c r="B137" s="1227"/>
      <c r="C137" s="1191"/>
      <c r="D137" s="1191"/>
      <c r="E137" s="1191"/>
      <c r="F137" s="1191"/>
      <c r="G137" s="1191"/>
      <c r="H137" s="1191"/>
      <c r="I137" s="106"/>
      <c r="L137" s="1236"/>
      <c r="M137" s="1239" t="s">
        <v>41</v>
      </c>
      <c r="N137" s="1240" t="s">
        <v>42</v>
      </c>
      <c r="O137" s="1209" t="s">
        <v>43</v>
      </c>
      <c r="P137" s="1241" t="s">
        <v>13</v>
      </c>
      <c r="Q137" s="1320" t="s">
        <v>9</v>
      </c>
      <c r="R137" s="1239" t="s">
        <v>41</v>
      </c>
      <c r="S137" s="1240" t="s">
        <v>42</v>
      </c>
      <c r="T137" s="1209" t="s">
        <v>43</v>
      </c>
      <c r="U137" s="1241" t="s">
        <v>13</v>
      </c>
      <c r="V137" s="1320" t="s">
        <v>9</v>
      </c>
      <c r="W137" s="198"/>
    </row>
    <row r="138" spans="1:23" ht="4.5" customHeight="1" thickTop="1">
      <c r="B138" s="1227"/>
      <c r="C138" s="1191"/>
      <c r="D138" s="1191"/>
      <c r="E138" s="1191"/>
      <c r="F138" s="1191"/>
      <c r="G138" s="1191"/>
      <c r="H138" s="1191"/>
      <c r="I138" s="106"/>
      <c r="L138" s="1231"/>
      <c r="M138" s="1244"/>
      <c r="N138" s="1245"/>
      <c r="O138" s="1268"/>
      <c r="P138" s="1246"/>
      <c r="Q138" s="1269"/>
      <c r="R138" s="1244"/>
      <c r="S138" s="1245"/>
      <c r="T138" s="1268"/>
      <c r="U138" s="1246"/>
      <c r="V138" s="1269"/>
      <c r="W138" s="208"/>
    </row>
    <row r="139" spans="1:23">
      <c r="B139" s="1227"/>
      <c r="C139" s="1191"/>
      <c r="D139" s="1191"/>
      <c r="E139" s="1191"/>
      <c r="F139" s="1191"/>
      <c r="G139" s="1191"/>
      <c r="H139" s="1191"/>
      <c r="I139" s="106"/>
      <c r="L139" s="1231" t="s">
        <v>14</v>
      </c>
      <c r="M139" s="211">
        <f t="shared" ref="M139:N141" si="160">+M87+M113</f>
        <v>962</v>
      </c>
      <c r="N139" s="212">
        <f t="shared" si="160"/>
        <v>3676</v>
      </c>
      <c r="O139" s="1270">
        <f>+M139+N139</f>
        <v>4638</v>
      </c>
      <c r="P139" s="89">
        <f>+P87+P113</f>
        <v>9</v>
      </c>
      <c r="Q139" s="1271">
        <f>+O139+P139</f>
        <v>4647</v>
      </c>
      <c r="R139" s="211">
        <f t="shared" ref="R139:S141" si="161">+R87+R113</f>
        <v>1033</v>
      </c>
      <c r="S139" s="212">
        <f t="shared" si="161"/>
        <v>3868</v>
      </c>
      <c r="T139" s="1270">
        <f>+R139+S139</f>
        <v>4901</v>
      </c>
      <c r="U139" s="89">
        <f>+U87+U113</f>
        <v>0</v>
      </c>
      <c r="V139" s="1271">
        <f>+T139+U139</f>
        <v>4901</v>
      </c>
      <c r="W139" s="185">
        <f t="shared" ref="W139:W143" si="162">IF(Q139=0,0,((V139/Q139)-1)*100)</f>
        <v>5.4658919733161282</v>
      </c>
    </row>
    <row r="140" spans="1:23">
      <c r="B140" s="1227"/>
      <c r="C140" s="1191"/>
      <c r="D140" s="1191"/>
      <c r="E140" s="1191"/>
      <c r="F140" s="1191"/>
      <c r="G140" s="1191"/>
      <c r="H140" s="1191"/>
      <c r="I140" s="106"/>
      <c r="L140" s="1231" t="s">
        <v>15</v>
      </c>
      <c r="M140" s="211">
        <f t="shared" si="160"/>
        <v>975</v>
      </c>
      <c r="N140" s="212">
        <f t="shared" si="160"/>
        <v>3651</v>
      </c>
      <c r="O140" s="1270">
        <f t="shared" ref="O140:O141" si="163">+M140+N140</f>
        <v>4626</v>
      </c>
      <c r="P140" s="89">
        <f>+P88+P114</f>
        <v>14</v>
      </c>
      <c r="Q140" s="1271">
        <f t="shared" ref="Q140:Q141" si="164">+O140+P140</f>
        <v>4640</v>
      </c>
      <c r="R140" s="211">
        <f t="shared" si="161"/>
        <v>1114</v>
      </c>
      <c r="S140" s="212">
        <f t="shared" si="161"/>
        <v>3998</v>
      </c>
      <c r="T140" s="1270">
        <f t="shared" ref="T140:T141" si="165">+R140+S140</f>
        <v>5112</v>
      </c>
      <c r="U140" s="89">
        <f>+U88+U114</f>
        <v>0</v>
      </c>
      <c r="V140" s="1271">
        <f t="shared" ref="V140:V141" si="166">+T140+U140</f>
        <v>5112</v>
      </c>
      <c r="W140" s="185">
        <f t="shared" si="162"/>
        <v>10.172413793103452</v>
      </c>
    </row>
    <row r="141" spans="1:23" ht="13.5" thickBot="1">
      <c r="B141" s="1227"/>
      <c r="C141" s="1191"/>
      <c r="D141" s="1191"/>
      <c r="E141" s="1191"/>
      <c r="F141" s="1191"/>
      <c r="G141" s="1191"/>
      <c r="H141" s="1191"/>
      <c r="I141" s="106"/>
      <c r="L141" s="1236" t="s">
        <v>16</v>
      </c>
      <c r="M141" s="211">
        <f t="shared" si="160"/>
        <v>1016</v>
      </c>
      <c r="N141" s="212">
        <f t="shared" si="160"/>
        <v>3682</v>
      </c>
      <c r="O141" s="1270">
        <f t="shared" si="163"/>
        <v>4698</v>
      </c>
      <c r="P141" s="89">
        <f>+P89+P115</f>
        <v>3</v>
      </c>
      <c r="Q141" s="1271">
        <f t="shared" si="164"/>
        <v>4701</v>
      </c>
      <c r="R141" s="211">
        <f t="shared" si="161"/>
        <v>881</v>
      </c>
      <c r="S141" s="212">
        <f t="shared" si="161"/>
        <v>3753</v>
      </c>
      <c r="T141" s="1270">
        <f t="shared" si="165"/>
        <v>4634</v>
      </c>
      <c r="U141" s="89">
        <f>+U89+U115</f>
        <v>0</v>
      </c>
      <c r="V141" s="1271">
        <f t="shared" si="166"/>
        <v>4634</v>
      </c>
      <c r="W141" s="185">
        <f t="shared" si="162"/>
        <v>-1.4252286747500564</v>
      </c>
    </row>
    <row r="142" spans="1:23" ht="14.25" thickTop="1" thickBot="1">
      <c r="B142" s="1227"/>
      <c r="C142" s="1191"/>
      <c r="D142" s="1191"/>
      <c r="E142" s="1191"/>
      <c r="F142" s="1191"/>
      <c r="G142" s="1191"/>
      <c r="H142" s="1191"/>
      <c r="I142" s="106"/>
      <c r="L142" s="1221" t="s">
        <v>17</v>
      </c>
      <c r="M142" s="1272">
        <f t="shared" ref="M142:V142" si="167">+M139+M140+M141</f>
        <v>2953</v>
      </c>
      <c r="N142" s="1273">
        <f t="shared" si="167"/>
        <v>11009</v>
      </c>
      <c r="O142" s="1272">
        <f t="shared" si="167"/>
        <v>13962</v>
      </c>
      <c r="P142" s="1272">
        <f t="shared" si="167"/>
        <v>26</v>
      </c>
      <c r="Q142" s="1274">
        <f t="shared" si="167"/>
        <v>13988</v>
      </c>
      <c r="R142" s="1272">
        <f t="shared" si="167"/>
        <v>3028</v>
      </c>
      <c r="S142" s="1273">
        <f t="shared" si="167"/>
        <v>11619</v>
      </c>
      <c r="T142" s="1272">
        <f t="shared" si="167"/>
        <v>14647</v>
      </c>
      <c r="U142" s="1272">
        <f t="shared" si="167"/>
        <v>0</v>
      </c>
      <c r="V142" s="1274">
        <f t="shared" si="167"/>
        <v>14647</v>
      </c>
      <c r="W142" s="1275">
        <f t="shared" si="162"/>
        <v>4.7111810122962616</v>
      </c>
    </row>
    <row r="143" spans="1:23" ht="13.5" thickTop="1">
      <c r="B143" s="1227"/>
      <c r="C143" s="1191"/>
      <c r="D143" s="1191"/>
      <c r="E143" s="1191"/>
      <c r="F143" s="1191"/>
      <c r="G143" s="1191"/>
      <c r="H143" s="1191"/>
      <c r="I143" s="106"/>
      <c r="L143" s="1231" t="s">
        <v>18</v>
      </c>
      <c r="M143" s="211">
        <f t="shared" ref="M143:N145" si="168">+M91+M117</f>
        <v>1097</v>
      </c>
      <c r="N143" s="212">
        <f t="shared" si="168"/>
        <v>3390</v>
      </c>
      <c r="O143" s="1270">
        <f t="shared" ref="O143" si="169">+M143+N143</f>
        <v>4487</v>
      </c>
      <c r="P143" s="89">
        <f>+P91+P117</f>
        <v>0</v>
      </c>
      <c r="Q143" s="1271">
        <f t="shared" ref="Q143" si="170">+O143+P143</f>
        <v>4487</v>
      </c>
      <c r="R143" s="211">
        <f t="shared" ref="R143:S145" si="171">+R91+R117</f>
        <v>808</v>
      </c>
      <c r="S143" s="212">
        <f t="shared" si="171"/>
        <v>3347</v>
      </c>
      <c r="T143" s="1270">
        <f t="shared" ref="T143" si="172">+R143+S143</f>
        <v>4155</v>
      </c>
      <c r="U143" s="89">
        <f>+U91+U117</f>
        <v>0</v>
      </c>
      <c r="V143" s="1271">
        <f t="shared" ref="V143" si="173">+T143+U143</f>
        <v>4155</v>
      </c>
      <c r="W143" s="185">
        <f t="shared" si="162"/>
        <v>-7.3991531089815048</v>
      </c>
    </row>
    <row r="144" spans="1:23">
      <c r="B144" s="1227"/>
      <c r="C144" s="1191"/>
      <c r="D144" s="1191"/>
      <c r="E144" s="1191"/>
      <c r="F144" s="1191"/>
      <c r="G144" s="1191"/>
      <c r="H144" s="1191"/>
      <c r="I144" s="106"/>
      <c r="L144" s="1231" t="s">
        <v>19</v>
      </c>
      <c r="M144" s="211">
        <f t="shared" si="168"/>
        <v>921</v>
      </c>
      <c r="N144" s="212">
        <f t="shared" si="168"/>
        <v>3194</v>
      </c>
      <c r="O144" s="1270">
        <f>+M144+N144</f>
        <v>4115</v>
      </c>
      <c r="P144" s="89">
        <f>+P92+P118</f>
        <v>14</v>
      </c>
      <c r="Q144" s="1271">
        <f>+O144+P144</f>
        <v>4129</v>
      </c>
      <c r="R144" s="211">
        <f t="shared" si="171"/>
        <v>870</v>
      </c>
      <c r="S144" s="212">
        <f t="shared" si="171"/>
        <v>3387</v>
      </c>
      <c r="T144" s="1270">
        <f>+R144+S144</f>
        <v>4257</v>
      </c>
      <c r="U144" s="89">
        <f>+U92+U118</f>
        <v>1</v>
      </c>
      <c r="V144" s="1271">
        <f>+T144+U144</f>
        <v>4258</v>
      </c>
      <c r="W144" s="185">
        <f>IF(Q144=0,0,((V144/Q144)-1)*100)</f>
        <v>3.1242431581496755</v>
      </c>
    </row>
    <row r="145" spans="1:23" ht="13.5" thickBot="1">
      <c r="B145" s="1227"/>
      <c r="C145" s="1191"/>
      <c r="D145" s="1191"/>
      <c r="E145" s="1191"/>
      <c r="F145" s="1191"/>
      <c r="G145" s="1191"/>
      <c r="H145" s="1191"/>
      <c r="I145" s="106"/>
      <c r="L145" s="1231" t="s">
        <v>20</v>
      </c>
      <c r="M145" s="211">
        <f t="shared" si="168"/>
        <v>1172</v>
      </c>
      <c r="N145" s="212">
        <f t="shared" si="168"/>
        <v>3968</v>
      </c>
      <c r="O145" s="1270">
        <f>+M145+N145</f>
        <v>5140</v>
      </c>
      <c r="P145" s="89">
        <f>+P93+P119</f>
        <v>21</v>
      </c>
      <c r="Q145" s="1271">
        <f>+O145+P145</f>
        <v>5161</v>
      </c>
      <c r="R145" s="211">
        <f t="shared" si="171"/>
        <v>848</v>
      </c>
      <c r="S145" s="212">
        <f t="shared" si="171"/>
        <v>4503</v>
      </c>
      <c r="T145" s="1270">
        <f>+R145+S145</f>
        <v>5351</v>
      </c>
      <c r="U145" s="89">
        <f>+U93+U119</f>
        <v>0</v>
      </c>
      <c r="V145" s="1271">
        <f>+T145+U145</f>
        <v>5351</v>
      </c>
      <c r="W145" s="185">
        <f>IF(Q145=0,0,((V145/Q145)-1)*100)</f>
        <v>3.6814570819608594</v>
      </c>
    </row>
    <row r="146" spans="1:23" ht="14.25" thickTop="1" thickBot="1">
      <c r="A146" s="1191"/>
      <c r="B146" s="1227"/>
      <c r="C146" s="1191"/>
      <c r="D146" s="1191"/>
      <c r="E146" s="1191"/>
      <c r="F146" s="1191"/>
      <c r="G146" s="1191"/>
      <c r="H146" s="1191"/>
      <c r="I146" s="106"/>
      <c r="J146" s="1191"/>
      <c r="L146" s="1221" t="s">
        <v>87</v>
      </c>
      <c r="M146" s="1272">
        <f>+M143+M144+M145</f>
        <v>3190</v>
      </c>
      <c r="N146" s="1273">
        <f t="shared" ref="N146:V146" si="174">+N143+N144+N145</f>
        <v>10552</v>
      </c>
      <c r="O146" s="1272">
        <f t="shared" si="174"/>
        <v>13742</v>
      </c>
      <c r="P146" s="1272">
        <f t="shared" si="174"/>
        <v>35</v>
      </c>
      <c r="Q146" s="1274">
        <f t="shared" si="174"/>
        <v>13777</v>
      </c>
      <c r="R146" s="1272">
        <f t="shared" si="174"/>
        <v>2526</v>
      </c>
      <c r="S146" s="1273">
        <f t="shared" si="174"/>
        <v>11237</v>
      </c>
      <c r="T146" s="1272">
        <f t="shared" si="174"/>
        <v>13763</v>
      </c>
      <c r="U146" s="1272">
        <f t="shared" si="174"/>
        <v>1</v>
      </c>
      <c r="V146" s="1274">
        <f t="shared" si="174"/>
        <v>13764</v>
      </c>
      <c r="W146" s="1275">
        <f t="shared" ref="W146" si="175">IF(Q146=0,0,((V146/Q146)-1)*100)</f>
        <v>-9.4360165493212467E-2</v>
      </c>
    </row>
    <row r="147" spans="1:23" ht="13.5" thickTop="1">
      <c r="B147" s="1227"/>
      <c r="C147" s="1191"/>
      <c r="D147" s="1191"/>
      <c r="E147" s="1191"/>
      <c r="F147" s="1191"/>
      <c r="G147" s="1191"/>
      <c r="H147" s="1191"/>
      <c r="I147" s="106"/>
      <c r="L147" s="1231" t="s">
        <v>21</v>
      </c>
      <c r="M147" s="211">
        <f t="shared" ref="M147:N149" si="176">+M95+M121</f>
        <v>1343</v>
      </c>
      <c r="N147" s="212">
        <f t="shared" si="176"/>
        <v>3816</v>
      </c>
      <c r="O147" s="1270">
        <f t="shared" ref="O147" si="177">+M147+N147</f>
        <v>5159</v>
      </c>
      <c r="P147" s="89">
        <f>+P95+P121</f>
        <v>0</v>
      </c>
      <c r="Q147" s="1271">
        <f t="shared" ref="Q147" si="178">+O147+P147</f>
        <v>5159</v>
      </c>
      <c r="R147" s="211">
        <f t="shared" ref="R147:S149" si="179">+R95+R121</f>
        <v>944</v>
      </c>
      <c r="S147" s="212">
        <f t="shared" si="179"/>
        <v>4560</v>
      </c>
      <c r="T147" s="1270">
        <f t="shared" ref="T147" si="180">+R147+S147</f>
        <v>5504</v>
      </c>
      <c r="U147" s="89">
        <f>+U95+U121</f>
        <v>0</v>
      </c>
      <c r="V147" s="1271">
        <f t="shared" ref="V147" si="181">+T147+U147</f>
        <v>5504</v>
      </c>
      <c r="W147" s="185">
        <f>IF(Q147=0,0,((V147/Q147)-1)*100)</f>
        <v>6.6873425082380367</v>
      </c>
    </row>
    <row r="148" spans="1:23">
      <c r="B148" s="1227"/>
      <c r="C148" s="1191"/>
      <c r="D148" s="1191"/>
      <c r="E148" s="1191"/>
      <c r="F148" s="1191"/>
      <c r="G148" s="1191"/>
      <c r="H148" s="1191"/>
      <c r="I148" s="106"/>
      <c r="L148" s="1231" t="s">
        <v>88</v>
      </c>
      <c r="M148" s="211">
        <f t="shared" si="176"/>
        <v>1422</v>
      </c>
      <c r="N148" s="212">
        <f t="shared" si="176"/>
        <v>4160</v>
      </c>
      <c r="O148" s="1270">
        <f>+M148+N148</f>
        <v>5582</v>
      </c>
      <c r="P148" s="89">
        <f>+P96+P122</f>
        <v>2</v>
      </c>
      <c r="Q148" s="1271">
        <f>+O148+P148</f>
        <v>5584</v>
      </c>
      <c r="R148" s="211">
        <f t="shared" si="179"/>
        <v>751</v>
      </c>
      <c r="S148" s="212">
        <f t="shared" si="179"/>
        <v>4421</v>
      </c>
      <c r="T148" s="1270">
        <f>+R148+S148</f>
        <v>5172</v>
      </c>
      <c r="U148" s="89">
        <f>+U96+U122</f>
        <v>2</v>
      </c>
      <c r="V148" s="1271">
        <f>+T148+U148</f>
        <v>5174</v>
      </c>
      <c r="W148" s="185">
        <f>IF(Q148=0,0,((V148/Q148)-1)*100)</f>
        <v>-7.3424068767908306</v>
      </c>
    </row>
    <row r="149" spans="1:23" ht="13.5" thickBot="1">
      <c r="B149" s="1227"/>
      <c r="C149" s="1191"/>
      <c r="D149" s="1191"/>
      <c r="E149" s="1191"/>
      <c r="F149" s="1191"/>
      <c r="G149" s="1191"/>
      <c r="H149" s="1191"/>
      <c r="I149" s="106"/>
      <c r="L149" s="1231" t="s">
        <v>22</v>
      </c>
      <c r="M149" s="211">
        <f t="shared" si="176"/>
        <v>1163</v>
      </c>
      <c r="N149" s="212">
        <f t="shared" si="176"/>
        <v>3767</v>
      </c>
      <c r="O149" s="1276">
        <f>+M149+N149</f>
        <v>4930</v>
      </c>
      <c r="P149" s="218">
        <f>+P97+P123</f>
        <v>0</v>
      </c>
      <c r="Q149" s="1271">
        <f>+O149+P149</f>
        <v>4930</v>
      </c>
      <c r="R149" s="211">
        <f t="shared" si="179"/>
        <v>735</v>
      </c>
      <c r="S149" s="212">
        <f t="shared" si="179"/>
        <v>4222</v>
      </c>
      <c r="T149" s="1276">
        <f>+R149+S149</f>
        <v>4957</v>
      </c>
      <c r="U149" s="218">
        <f>+U97+U123</f>
        <v>0</v>
      </c>
      <c r="V149" s="1271">
        <f>+T149+U149</f>
        <v>4957</v>
      </c>
      <c r="W149" s="185">
        <f>IF(Q149=0,0,((V149/Q149)-1)*100)</f>
        <v>0.54766734279918516</v>
      </c>
    </row>
    <row r="150" spans="1:23" ht="14.25" thickTop="1" thickBot="1">
      <c r="A150" s="1191"/>
      <c r="B150" s="1227"/>
      <c r="C150" s="1191"/>
      <c r="D150" s="1191"/>
      <c r="E150" s="1191"/>
      <c r="F150" s="1191"/>
      <c r="G150" s="1191"/>
      <c r="H150" s="1191"/>
      <c r="I150" s="106"/>
      <c r="J150" s="1191"/>
      <c r="L150" s="1222" t="s">
        <v>60</v>
      </c>
      <c r="M150" s="1277">
        <f>+M147+M148+M149</f>
        <v>3928</v>
      </c>
      <c r="N150" s="1277">
        <f t="shared" ref="N150:V150" si="182">+N147+N148+N149</f>
        <v>11743</v>
      </c>
      <c r="O150" s="1278">
        <f t="shared" si="182"/>
        <v>15671</v>
      </c>
      <c r="P150" s="1278">
        <f t="shared" si="182"/>
        <v>2</v>
      </c>
      <c r="Q150" s="1278">
        <f t="shared" si="182"/>
        <v>15673</v>
      </c>
      <c r="R150" s="1277">
        <f t="shared" si="182"/>
        <v>2430</v>
      </c>
      <c r="S150" s="1277">
        <f t="shared" si="182"/>
        <v>13203</v>
      </c>
      <c r="T150" s="1278">
        <f t="shared" si="182"/>
        <v>15633</v>
      </c>
      <c r="U150" s="1278">
        <f t="shared" si="182"/>
        <v>2</v>
      </c>
      <c r="V150" s="1278">
        <f t="shared" si="182"/>
        <v>15635</v>
      </c>
      <c r="W150" s="1279">
        <f>IF(Q150=0,0,((V150/Q150)-1)*100)</f>
        <v>-0.24245517769412306</v>
      </c>
    </row>
    <row r="151" spans="1:23" ht="13.5" thickTop="1">
      <c r="A151" s="1191"/>
      <c r="B151" s="1227"/>
      <c r="C151" s="1191"/>
      <c r="D151" s="1191"/>
      <c r="E151" s="1191"/>
      <c r="F151" s="1191"/>
      <c r="G151" s="1191"/>
      <c r="H151" s="1191"/>
      <c r="I151" s="106"/>
      <c r="J151" s="1191"/>
      <c r="L151" s="1231" t="s">
        <v>24</v>
      </c>
      <c r="M151" s="211">
        <f t="shared" ref="M151:N153" si="183">+M99+M125</f>
        <v>1334</v>
      </c>
      <c r="N151" s="212">
        <f t="shared" si="183"/>
        <v>3668</v>
      </c>
      <c r="O151" s="1276">
        <f>+M151+N151</f>
        <v>5002</v>
      </c>
      <c r="P151" s="219">
        <f>+P99+P125</f>
        <v>0</v>
      </c>
      <c r="Q151" s="1271">
        <f>+O151+P151</f>
        <v>5002</v>
      </c>
      <c r="R151" s="211">
        <f t="shared" ref="R151:S153" si="184">+R99+R125</f>
        <v>765</v>
      </c>
      <c r="S151" s="212">
        <f t="shared" si="184"/>
        <v>3946</v>
      </c>
      <c r="T151" s="1276">
        <f>+R151+S151</f>
        <v>4711</v>
      </c>
      <c r="U151" s="219">
        <f>+U99+U125</f>
        <v>3</v>
      </c>
      <c r="V151" s="1271">
        <f>+T151+U151</f>
        <v>4714</v>
      </c>
      <c r="W151" s="185">
        <f>IF(Q151=0,0,((V151/Q151)-1)*100)</f>
        <v>-5.7576969212315028</v>
      </c>
    </row>
    <row r="152" spans="1:23">
      <c r="A152" s="1191"/>
      <c r="B152" s="1192"/>
      <c r="C152" s="114"/>
      <c r="D152" s="114"/>
      <c r="E152" s="115"/>
      <c r="F152" s="114"/>
      <c r="G152" s="114"/>
      <c r="H152" s="115"/>
      <c r="I152" s="116"/>
      <c r="J152" s="1191"/>
      <c r="L152" s="1231" t="s">
        <v>25</v>
      </c>
      <c r="M152" s="211">
        <f t="shared" si="183"/>
        <v>1313</v>
      </c>
      <c r="N152" s="212">
        <f t="shared" si="183"/>
        <v>3847</v>
      </c>
      <c r="O152" s="1276">
        <f>+M152+N152</f>
        <v>5160</v>
      </c>
      <c r="P152" s="89">
        <f>+P100+P126</f>
        <v>6</v>
      </c>
      <c r="Q152" s="1271">
        <f>+O152+P152</f>
        <v>5166</v>
      </c>
      <c r="R152" s="211">
        <f t="shared" si="184"/>
        <v>868</v>
      </c>
      <c r="S152" s="212">
        <f t="shared" si="184"/>
        <v>3619</v>
      </c>
      <c r="T152" s="1276">
        <f>+R152+S152</f>
        <v>4487</v>
      </c>
      <c r="U152" s="89">
        <f>+U100+U126</f>
        <v>2</v>
      </c>
      <c r="V152" s="1271">
        <f>+T152+U152</f>
        <v>4489</v>
      </c>
      <c r="W152" s="185">
        <f t="shared" ref="W152" si="185">IF(Q152=0,0,((V152/Q152)-1)*100)</f>
        <v>-13.104916763453344</v>
      </c>
    </row>
    <row r="153" spans="1:23" s="1296" customFormat="1" ht="12.75" customHeight="1" thickBot="1">
      <c r="A153" s="1193"/>
      <c r="B153" s="1229"/>
      <c r="C153" s="1195"/>
      <c r="D153" s="1195"/>
      <c r="E153" s="1195"/>
      <c r="F153" s="1195"/>
      <c r="G153" s="1195"/>
      <c r="H153" s="1195"/>
      <c r="I153" s="112"/>
      <c r="J153" s="1193"/>
      <c r="K153" s="1193"/>
      <c r="L153" s="1231" t="s">
        <v>26</v>
      </c>
      <c r="M153" s="211">
        <f t="shared" si="183"/>
        <v>1258</v>
      </c>
      <c r="N153" s="212">
        <f t="shared" si="183"/>
        <v>3903</v>
      </c>
      <c r="O153" s="1276">
        <f t="shared" ref="O153" si="186">+M153+N153</f>
        <v>5161</v>
      </c>
      <c r="P153" s="89">
        <f>+P101+P127</f>
        <v>0</v>
      </c>
      <c r="Q153" s="1271">
        <f t="shared" ref="Q153" si="187">+O153+P153</f>
        <v>5161</v>
      </c>
      <c r="R153" s="211">
        <f t="shared" si="184"/>
        <v>915</v>
      </c>
      <c r="S153" s="212">
        <f t="shared" si="184"/>
        <v>3535</v>
      </c>
      <c r="T153" s="1276">
        <f t="shared" ref="T153" si="188">+R153+S153</f>
        <v>4450</v>
      </c>
      <c r="U153" s="89">
        <f>+U101+U127</f>
        <v>0</v>
      </c>
      <c r="V153" s="1271">
        <f t="shared" ref="V153" si="189">+T153+U153</f>
        <v>4450</v>
      </c>
      <c r="W153" s="185">
        <f>IF(Q153=0,0,((V153/Q153)-1)*100)</f>
        <v>-13.776399922495642</v>
      </c>
    </row>
    <row r="154" spans="1:23" ht="14.25" thickTop="1" thickBot="1">
      <c r="A154" s="1191"/>
      <c r="B154" s="1227"/>
      <c r="C154" s="1191"/>
      <c r="D154" s="1191"/>
      <c r="E154" s="1191"/>
      <c r="F154" s="1191"/>
      <c r="G154" s="1191"/>
      <c r="H154" s="1191"/>
      <c r="I154" s="106"/>
      <c r="J154" s="1191"/>
      <c r="L154" s="1221" t="s">
        <v>27</v>
      </c>
      <c r="M154" s="1272">
        <f>+M151+M152+M153</f>
        <v>3905</v>
      </c>
      <c r="N154" s="1273">
        <f t="shared" ref="N154" si="190">+N151+N152+N153</f>
        <v>11418</v>
      </c>
      <c r="O154" s="1272">
        <f t="shared" ref="O154" si="191">+O151+O152+O153</f>
        <v>15323</v>
      </c>
      <c r="P154" s="1272">
        <f t="shared" ref="P154" si="192">+P151+P152+P153</f>
        <v>6</v>
      </c>
      <c r="Q154" s="1272">
        <f t="shared" ref="Q154" si="193">+Q151+Q152+Q153</f>
        <v>15329</v>
      </c>
      <c r="R154" s="1272">
        <f t="shared" ref="R154" si="194">+R151+R152+R153</f>
        <v>2548</v>
      </c>
      <c r="S154" s="1273">
        <f t="shared" ref="S154" si="195">+S151+S152+S153</f>
        <v>11100</v>
      </c>
      <c r="T154" s="1272">
        <f t="shared" ref="T154" si="196">+T151+T152+T153</f>
        <v>13648</v>
      </c>
      <c r="U154" s="1272">
        <f t="shared" ref="U154" si="197">+U151+U152+U153</f>
        <v>5</v>
      </c>
      <c r="V154" s="1272">
        <f>+V151+V152+V153</f>
        <v>13653</v>
      </c>
      <c r="W154" s="1275">
        <f>IF(Q154=0,0,((V154/Q154)-1)*100)</f>
        <v>-10.933524691760709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11023</v>
      </c>
      <c r="N155" s="1204">
        <f t="shared" ref="N155" si="198">+N146+N150+N154</f>
        <v>33713</v>
      </c>
      <c r="O155" s="1203">
        <f t="shared" ref="O155" si="199">+O146+O150+O154</f>
        <v>44736</v>
      </c>
      <c r="P155" s="1203">
        <f t="shared" ref="P155" si="200">+P146+P150+P154</f>
        <v>43</v>
      </c>
      <c r="Q155" s="1203">
        <f t="shared" ref="Q155" si="201">+Q146+Q150+Q154</f>
        <v>44779</v>
      </c>
      <c r="R155" s="1203">
        <f t="shared" ref="R155" si="202">+R146+R150+R154</f>
        <v>7504</v>
      </c>
      <c r="S155" s="1204">
        <f t="shared" ref="S155" si="203">+S146+S150+S154</f>
        <v>35540</v>
      </c>
      <c r="T155" s="1203">
        <f t="shared" ref="T155" si="204">+T146+T150+T154</f>
        <v>43044</v>
      </c>
      <c r="U155" s="1203">
        <f t="shared" ref="U155" si="205">+U146+U150+U154</f>
        <v>8</v>
      </c>
      <c r="V155" s="1205">
        <f>+V146+V150+V154</f>
        <v>43052</v>
      </c>
      <c r="W155" s="1206">
        <f>IF(Q155=0,0,((V155/Q155)-1)*100)</f>
        <v>-3.8567185511065416</v>
      </c>
    </row>
    <row r="156" spans="1:23" ht="14.25" thickTop="1" thickBot="1">
      <c r="A156" s="1191"/>
      <c r="B156" s="1227"/>
      <c r="C156" s="1191"/>
      <c r="D156" s="1191"/>
      <c r="E156" s="1191"/>
      <c r="F156" s="1191"/>
      <c r="G156" s="1191"/>
      <c r="H156" s="1191"/>
      <c r="I156" s="106"/>
      <c r="J156" s="1191"/>
      <c r="L156" s="1221" t="s">
        <v>89</v>
      </c>
      <c r="M156" s="1272">
        <f>+M142+M146+M150+M154</f>
        <v>13976</v>
      </c>
      <c r="N156" s="1273">
        <f t="shared" ref="N156:U156" si="206">+N142+N146+N150+N154</f>
        <v>44722</v>
      </c>
      <c r="O156" s="1272">
        <f t="shared" si="206"/>
        <v>58698</v>
      </c>
      <c r="P156" s="1272">
        <f t="shared" si="206"/>
        <v>69</v>
      </c>
      <c r="Q156" s="1274">
        <f t="shared" si="206"/>
        <v>58767</v>
      </c>
      <c r="R156" s="1272">
        <f t="shared" si="206"/>
        <v>10532</v>
      </c>
      <c r="S156" s="1273">
        <f t="shared" si="206"/>
        <v>47159</v>
      </c>
      <c r="T156" s="1272">
        <f t="shared" si="206"/>
        <v>57691</v>
      </c>
      <c r="U156" s="1272">
        <f t="shared" si="206"/>
        <v>8</v>
      </c>
      <c r="V156" s="1274">
        <f>+V142+V146+V150+V154</f>
        <v>57699</v>
      </c>
      <c r="W156" s="1275">
        <f>IF(Q156=0,0,((V156/Q156)-1)*100)</f>
        <v>-1.8173464699576258</v>
      </c>
    </row>
    <row r="157" spans="1:23" ht="14.25" thickTop="1" thickBot="1">
      <c r="B157" s="1227"/>
      <c r="C157" s="1191"/>
      <c r="D157" s="1191"/>
      <c r="E157" s="1191"/>
      <c r="F157" s="1191"/>
      <c r="G157" s="1191"/>
      <c r="H157" s="1191"/>
      <c r="I157" s="106"/>
      <c r="L157" s="1220" t="s">
        <v>59</v>
      </c>
      <c r="M157" s="1171"/>
      <c r="N157" s="1171"/>
      <c r="O157" s="1171"/>
      <c r="P157" s="1171"/>
      <c r="Q157" s="1171"/>
      <c r="R157" s="1171"/>
      <c r="S157" s="1171"/>
      <c r="T157" s="1171"/>
      <c r="U157" s="1171"/>
      <c r="V157" s="1171"/>
      <c r="W157" s="84"/>
    </row>
    <row r="158" spans="1:23" ht="13.5" thickTop="1">
      <c r="B158" s="1227"/>
      <c r="C158" s="1191"/>
      <c r="D158" s="1191"/>
      <c r="E158" s="1191"/>
      <c r="F158" s="1191"/>
      <c r="G158" s="1191"/>
      <c r="H158" s="1191"/>
      <c r="I158" s="106"/>
      <c r="L158" s="1355" t="s">
        <v>48</v>
      </c>
      <c r="M158" s="1356"/>
      <c r="N158" s="1356"/>
      <c r="O158" s="1356"/>
      <c r="P158" s="1356"/>
      <c r="Q158" s="1356"/>
      <c r="R158" s="1356"/>
      <c r="S158" s="1356"/>
      <c r="T158" s="1356"/>
      <c r="U158" s="1356"/>
      <c r="V158" s="1356"/>
      <c r="W158" s="1357"/>
    </row>
    <row r="159" spans="1:23" ht="13.5" thickBot="1">
      <c r="B159" s="1227"/>
      <c r="C159" s="1191"/>
      <c r="D159" s="1191"/>
      <c r="E159" s="1191"/>
      <c r="F159" s="1191"/>
      <c r="G159" s="1191"/>
      <c r="H159" s="1191"/>
      <c r="I159" s="106"/>
      <c r="L159" s="1358" t="s">
        <v>49</v>
      </c>
      <c r="M159" s="1359"/>
      <c r="N159" s="1359"/>
      <c r="O159" s="1359"/>
      <c r="P159" s="1359"/>
      <c r="Q159" s="1359"/>
      <c r="R159" s="1359"/>
      <c r="S159" s="1359"/>
      <c r="T159" s="1359"/>
      <c r="U159" s="1359"/>
      <c r="V159" s="1359"/>
      <c r="W159" s="1360"/>
    </row>
    <row r="160" spans="1:23" ht="14.25" thickTop="1" thickBot="1">
      <c r="B160" s="1227"/>
      <c r="C160" s="1191"/>
      <c r="D160" s="1191"/>
      <c r="E160" s="1191"/>
      <c r="F160" s="1191"/>
      <c r="G160" s="1191"/>
      <c r="H160" s="1191"/>
      <c r="I160" s="106"/>
      <c r="L160" s="1217"/>
      <c r="M160" s="1171"/>
      <c r="N160" s="1171"/>
      <c r="O160" s="1171"/>
      <c r="P160" s="1171"/>
      <c r="Q160" s="1171"/>
      <c r="R160" s="1171"/>
      <c r="S160" s="1171"/>
      <c r="T160" s="1171"/>
      <c r="U160" s="1171"/>
      <c r="V160" s="1171"/>
      <c r="W160" s="104" t="s">
        <v>40</v>
      </c>
    </row>
    <row r="161" spans="2:23" ht="14.25" thickTop="1" thickBot="1">
      <c r="B161" s="1227"/>
      <c r="C161" s="1191"/>
      <c r="D161" s="1191"/>
      <c r="E161" s="1191"/>
      <c r="F161" s="1191"/>
      <c r="G161" s="1191"/>
      <c r="H161" s="1191"/>
      <c r="I161" s="106"/>
      <c r="L161" s="1230"/>
      <c r="M161" s="1364" t="s">
        <v>90</v>
      </c>
      <c r="N161" s="1365"/>
      <c r="O161" s="1365"/>
      <c r="P161" s="1365"/>
      <c r="Q161" s="1366"/>
      <c r="R161" s="1364" t="s">
        <v>91</v>
      </c>
      <c r="S161" s="1365"/>
      <c r="T161" s="1365"/>
      <c r="U161" s="1365"/>
      <c r="V161" s="1366"/>
      <c r="W161" s="188" t="s">
        <v>4</v>
      </c>
    </row>
    <row r="162" spans="2:23" ht="13.5" thickTop="1">
      <c r="B162" s="1227"/>
      <c r="C162" s="1191"/>
      <c r="D162" s="1191"/>
      <c r="E162" s="1191"/>
      <c r="F162" s="1191"/>
      <c r="G162" s="1191"/>
      <c r="H162" s="1191"/>
      <c r="I162" s="106"/>
      <c r="L162" s="1231" t="s">
        <v>5</v>
      </c>
      <c r="M162" s="1232"/>
      <c r="N162" s="1234"/>
      <c r="O162" s="1214"/>
      <c r="P162" s="1235"/>
      <c r="Q162" s="1215"/>
      <c r="R162" s="1232"/>
      <c r="S162" s="1234"/>
      <c r="T162" s="1214"/>
      <c r="U162" s="1235"/>
      <c r="V162" s="1215"/>
      <c r="W162" s="192" t="s">
        <v>6</v>
      </c>
    </row>
    <row r="163" spans="2:23" ht="13.5" thickBot="1">
      <c r="B163" s="1227"/>
      <c r="C163" s="1191"/>
      <c r="D163" s="1191"/>
      <c r="E163" s="1191"/>
      <c r="F163" s="1191"/>
      <c r="G163" s="1191"/>
      <c r="H163" s="1191"/>
      <c r="I163" s="106"/>
      <c r="L163" s="1236"/>
      <c r="M163" s="1239" t="s">
        <v>41</v>
      </c>
      <c r="N163" s="1240" t="s">
        <v>42</v>
      </c>
      <c r="O163" s="1216" t="s">
        <v>43</v>
      </c>
      <c r="P163" s="1241" t="s">
        <v>13</v>
      </c>
      <c r="Q163" s="1321" t="s">
        <v>9</v>
      </c>
      <c r="R163" s="1239" t="s">
        <v>41</v>
      </c>
      <c r="S163" s="1240" t="s">
        <v>42</v>
      </c>
      <c r="T163" s="1216" t="s">
        <v>43</v>
      </c>
      <c r="U163" s="1241" t="s">
        <v>13</v>
      </c>
      <c r="V163" s="1321" t="s">
        <v>9</v>
      </c>
      <c r="W163" s="198"/>
    </row>
    <row r="164" spans="2:23" ht="3.75" customHeight="1" thickTop="1">
      <c r="B164" s="1227"/>
      <c r="C164" s="1191"/>
      <c r="D164" s="1191"/>
      <c r="E164" s="1191"/>
      <c r="F164" s="1191"/>
      <c r="G164" s="1191"/>
      <c r="H164" s="1191"/>
      <c r="I164" s="106"/>
      <c r="L164" s="1231"/>
      <c r="M164" s="1244"/>
      <c r="N164" s="1245"/>
      <c r="O164" s="1280"/>
      <c r="P164" s="1246"/>
      <c r="Q164" s="1281"/>
      <c r="R164" s="1244"/>
      <c r="S164" s="1245"/>
      <c r="T164" s="1280"/>
      <c r="U164" s="1246"/>
      <c r="V164" s="1281"/>
      <c r="W164" s="208"/>
    </row>
    <row r="165" spans="2:23">
      <c r="B165" s="1227"/>
      <c r="C165" s="1191"/>
      <c r="D165" s="1191"/>
      <c r="E165" s="1191"/>
      <c r="F165" s="1191"/>
      <c r="G165" s="1191"/>
      <c r="H165" s="1191"/>
      <c r="I165" s="106"/>
      <c r="L165" s="1231" t="s">
        <v>14</v>
      </c>
      <c r="M165" s="224">
        <v>0</v>
      </c>
      <c r="N165" s="225">
        <v>1</v>
      </c>
      <c r="O165" s="1293">
        <f>M165+N165</f>
        <v>1</v>
      </c>
      <c r="P165" s="228">
        <v>0</v>
      </c>
      <c r="Q165" s="1283">
        <f>+P165+O165</f>
        <v>1</v>
      </c>
      <c r="R165" s="224">
        <v>0</v>
      </c>
      <c r="S165" s="225">
        <v>0</v>
      </c>
      <c r="T165" s="1293">
        <f>R165+S165</f>
        <v>0</v>
      </c>
      <c r="U165" s="228">
        <v>0</v>
      </c>
      <c r="V165" s="1283">
        <f>+U165+T165</f>
        <v>0</v>
      </c>
      <c r="W165" s="185">
        <f t="shared" ref="W165:W173" si="207">IF(Q165=0,0,((V165/Q165)-1)*100)</f>
        <v>-100</v>
      </c>
    </row>
    <row r="166" spans="2:23">
      <c r="B166" s="1227"/>
      <c r="C166" s="1191"/>
      <c r="D166" s="1191"/>
      <c r="E166" s="1191"/>
      <c r="F166" s="1191"/>
      <c r="G166" s="1191"/>
      <c r="H166" s="1191"/>
      <c r="I166" s="106"/>
      <c r="L166" s="1231" t="s">
        <v>15</v>
      </c>
      <c r="M166" s="224">
        <v>0</v>
      </c>
      <c r="N166" s="225">
        <v>14</v>
      </c>
      <c r="O166" s="1293">
        <f>M166+N166</f>
        <v>14</v>
      </c>
      <c r="P166" s="228">
        <v>0</v>
      </c>
      <c r="Q166" s="1283">
        <f>+P166+O166</f>
        <v>14</v>
      </c>
      <c r="R166" s="224">
        <v>0</v>
      </c>
      <c r="S166" s="225">
        <v>0</v>
      </c>
      <c r="T166" s="1293">
        <f>R166+S166</f>
        <v>0</v>
      </c>
      <c r="U166" s="228">
        <v>0</v>
      </c>
      <c r="V166" s="1283">
        <f>+U166+T166</f>
        <v>0</v>
      </c>
      <c r="W166" s="185">
        <f t="shared" si="207"/>
        <v>-100</v>
      </c>
    </row>
    <row r="167" spans="2:23" ht="13.5" thickBot="1">
      <c r="B167" s="1227"/>
      <c r="C167" s="1191"/>
      <c r="D167" s="1191"/>
      <c r="E167" s="1191"/>
      <c r="F167" s="1191"/>
      <c r="G167" s="1191"/>
      <c r="H167" s="1191"/>
      <c r="I167" s="106"/>
      <c r="L167" s="1236" t="s">
        <v>16</v>
      </c>
      <c r="M167" s="224">
        <v>0</v>
      </c>
      <c r="N167" s="225">
        <v>0</v>
      </c>
      <c r="O167" s="1293">
        <f>M167+N167</f>
        <v>0</v>
      </c>
      <c r="P167" s="229">
        <v>0</v>
      </c>
      <c r="Q167" s="1283">
        <f>+P167+O167</f>
        <v>0</v>
      </c>
      <c r="R167" s="224">
        <v>0</v>
      </c>
      <c r="S167" s="225">
        <v>0</v>
      </c>
      <c r="T167" s="1293">
        <f>R167+S167</f>
        <v>0</v>
      </c>
      <c r="U167" s="229">
        <v>0</v>
      </c>
      <c r="V167" s="1283">
        <f>+U167+T167</f>
        <v>0</v>
      </c>
      <c r="W167" s="185">
        <f t="shared" si="207"/>
        <v>0</v>
      </c>
    </row>
    <row r="168" spans="2:23" ht="14.25" thickTop="1" thickBot="1">
      <c r="B168" s="1227"/>
      <c r="C168" s="1191"/>
      <c r="D168" s="1191"/>
      <c r="E168" s="1191"/>
      <c r="F168" s="1191"/>
      <c r="G168" s="1191"/>
      <c r="H168" s="1191"/>
      <c r="I168" s="106"/>
      <c r="L168" s="1223" t="s">
        <v>17</v>
      </c>
      <c r="M168" s="1284">
        <f>+M165+M166+M167</f>
        <v>0</v>
      </c>
      <c r="N168" s="1285">
        <f>+N165+N166+N167</f>
        <v>15</v>
      </c>
      <c r="O168" s="1284">
        <f>+O165+O166+O167</f>
        <v>15</v>
      </c>
      <c r="P168" s="1284">
        <f>+P165+P166+P167</f>
        <v>0</v>
      </c>
      <c r="Q168" s="1286">
        <f>Q167+Q165+Q166</f>
        <v>15</v>
      </c>
      <c r="R168" s="1284">
        <f>+R165+R166+R167</f>
        <v>0</v>
      </c>
      <c r="S168" s="1285">
        <f>+S165+S166+S167</f>
        <v>0</v>
      </c>
      <c r="T168" s="1284">
        <f>+T165+T166+T167</f>
        <v>0</v>
      </c>
      <c r="U168" s="1284">
        <f>+U165+U166+U167</f>
        <v>0</v>
      </c>
      <c r="V168" s="1286">
        <f>V167+V165+V166</f>
        <v>0</v>
      </c>
      <c r="W168" s="1287">
        <f t="shared" si="207"/>
        <v>-100</v>
      </c>
    </row>
    <row r="169" spans="2:23" ht="13.5" thickTop="1">
      <c r="B169" s="1227"/>
      <c r="C169" s="1191"/>
      <c r="D169" s="1191"/>
      <c r="E169" s="1191"/>
      <c r="F169" s="1191"/>
      <c r="G169" s="1191"/>
      <c r="H169" s="1191"/>
      <c r="I169" s="106"/>
      <c r="L169" s="1231" t="s">
        <v>18</v>
      </c>
      <c r="M169" s="221">
        <v>0</v>
      </c>
      <c r="N169" s="222">
        <v>1</v>
      </c>
      <c r="O169" s="1288">
        <f>M169+N169</f>
        <v>1</v>
      </c>
      <c r="P169" s="89">
        <v>0</v>
      </c>
      <c r="Q169" s="1283">
        <f>+P169+O169</f>
        <v>1</v>
      </c>
      <c r="R169" s="221">
        <v>0</v>
      </c>
      <c r="S169" s="222">
        <v>0</v>
      </c>
      <c r="T169" s="1288">
        <f>R169+S169</f>
        <v>0</v>
      </c>
      <c r="U169" s="89">
        <v>0</v>
      </c>
      <c r="V169" s="1283">
        <f>+U169+T169</f>
        <v>0</v>
      </c>
      <c r="W169" s="185">
        <f t="shared" si="207"/>
        <v>-100</v>
      </c>
    </row>
    <row r="170" spans="2:23">
      <c r="B170" s="1227"/>
      <c r="C170" s="1191"/>
      <c r="D170" s="1191"/>
      <c r="E170" s="1191"/>
      <c r="F170" s="1191"/>
      <c r="G170" s="1191"/>
      <c r="H170" s="1191"/>
      <c r="I170" s="106"/>
      <c r="L170" s="1231" t="s">
        <v>19</v>
      </c>
      <c r="M170" s="211">
        <v>0</v>
      </c>
      <c r="N170" s="212">
        <v>1</v>
      </c>
      <c r="O170" s="1282">
        <f>M170+N170</f>
        <v>1</v>
      </c>
      <c r="P170" s="89">
        <v>0</v>
      </c>
      <c r="Q170" s="1283">
        <f>+P170+O170</f>
        <v>1</v>
      </c>
      <c r="R170" s="211">
        <v>0</v>
      </c>
      <c r="S170" s="212">
        <v>0</v>
      </c>
      <c r="T170" s="1282">
        <f>R170+S170</f>
        <v>0</v>
      </c>
      <c r="U170" s="89">
        <v>0</v>
      </c>
      <c r="V170" s="1283">
        <f>+U170+T170</f>
        <v>0</v>
      </c>
      <c r="W170" s="185">
        <f t="shared" si="207"/>
        <v>-100</v>
      </c>
    </row>
    <row r="171" spans="2:23" ht="13.5" thickBot="1">
      <c r="B171" s="1227"/>
      <c r="C171" s="1191"/>
      <c r="D171" s="1191"/>
      <c r="E171" s="1191"/>
      <c r="F171" s="1191"/>
      <c r="G171" s="1191"/>
      <c r="H171" s="1191"/>
      <c r="I171" s="106"/>
      <c r="L171" s="1231" t="s">
        <v>20</v>
      </c>
      <c r="M171" s="211">
        <v>0</v>
      </c>
      <c r="N171" s="212">
        <v>4</v>
      </c>
      <c r="O171" s="1282">
        <f>M171+N171</f>
        <v>4</v>
      </c>
      <c r="P171" s="89">
        <v>0</v>
      </c>
      <c r="Q171" s="1283">
        <f>+P171+O171</f>
        <v>4</v>
      </c>
      <c r="R171" s="211">
        <v>0</v>
      </c>
      <c r="S171" s="212">
        <v>0</v>
      </c>
      <c r="T171" s="1282">
        <f>R171+S171</f>
        <v>0</v>
      </c>
      <c r="U171" s="89">
        <v>0</v>
      </c>
      <c r="V171" s="1283">
        <f>+U171+T171</f>
        <v>0</v>
      </c>
      <c r="W171" s="185">
        <f t="shared" si="207"/>
        <v>-100</v>
      </c>
    </row>
    <row r="172" spans="2:23" ht="14.25" thickTop="1" thickBot="1">
      <c r="B172" s="1227"/>
      <c r="C172" s="1191"/>
      <c r="D172" s="1191"/>
      <c r="E172" s="1191"/>
      <c r="F172" s="1191"/>
      <c r="G172" s="1191"/>
      <c r="H172" s="1191"/>
      <c r="I172" s="106"/>
      <c r="L172" s="1223" t="s">
        <v>87</v>
      </c>
      <c r="M172" s="1284">
        <f>+M169+M170+M171</f>
        <v>0</v>
      </c>
      <c r="N172" s="1284">
        <f t="shared" ref="N172:V172" si="208">+N169+N170+N171</f>
        <v>6</v>
      </c>
      <c r="O172" s="1284">
        <f t="shared" si="208"/>
        <v>6</v>
      </c>
      <c r="P172" s="1284">
        <f t="shared" si="208"/>
        <v>0</v>
      </c>
      <c r="Q172" s="1284">
        <f t="shared" si="208"/>
        <v>6</v>
      </c>
      <c r="R172" s="1284">
        <f t="shared" si="208"/>
        <v>0</v>
      </c>
      <c r="S172" s="1284">
        <f t="shared" si="208"/>
        <v>0</v>
      </c>
      <c r="T172" s="1284">
        <f t="shared" si="208"/>
        <v>0</v>
      </c>
      <c r="U172" s="1284">
        <f t="shared" si="208"/>
        <v>0</v>
      </c>
      <c r="V172" s="1284">
        <f t="shared" si="208"/>
        <v>0</v>
      </c>
      <c r="W172" s="1287">
        <f t="shared" si="207"/>
        <v>-100</v>
      </c>
    </row>
    <row r="173" spans="2:23" ht="13.5" thickTop="1">
      <c r="B173" s="1227"/>
      <c r="C173" s="1191"/>
      <c r="D173" s="1191"/>
      <c r="E173" s="1191"/>
      <c r="F173" s="1191"/>
      <c r="G173" s="1191"/>
      <c r="H173" s="1191"/>
      <c r="I173" s="106"/>
      <c r="L173" s="1231" t="s">
        <v>21</v>
      </c>
      <c r="M173" s="211">
        <v>0</v>
      </c>
      <c r="N173" s="212">
        <v>0</v>
      </c>
      <c r="O173" s="1282">
        <f>M173+N173</f>
        <v>0</v>
      </c>
      <c r="P173" s="89">
        <v>0</v>
      </c>
      <c r="Q173" s="1283">
        <f>+P173+O173</f>
        <v>0</v>
      </c>
      <c r="R173" s="211">
        <v>0</v>
      </c>
      <c r="S173" s="212">
        <v>0</v>
      </c>
      <c r="T173" s="1282">
        <f>R173+S173</f>
        <v>0</v>
      </c>
      <c r="U173" s="89">
        <v>0</v>
      </c>
      <c r="V173" s="1283">
        <f>+U173+T173</f>
        <v>0</v>
      </c>
      <c r="W173" s="185">
        <f t="shared" si="207"/>
        <v>0</v>
      </c>
    </row>
    <row r="174" spans="2:23">
      <c r="B174" s="1227"/>
      <c r="C174" s="1191"/>
      <c r="D174" s="1191"/>
      <c r="E174" s="1191"/>
      <c r="F174" s="1191"/>
      <c r="G174" s="1191"/>
      <c r="H174" s="1191"/>
      <c r="I174" s="106"/>
      <c r="L174" s="1231" t="s">
        <v>88</v>
      </c>
      <c r="M174" s="211">
        <v>0</v>
      </c>
      <c r="N174" s="212">
        <v>1</v>
      </c>
      <c r="O174" s="1282">
        <f>M174+N174</f>
        <v>1</v>
      </c>
      <c r="P174" s="89">
        <v>0</v>
      </c>
      <c r="Q174" s="1283">
        <f>O174+P174</f>
        <v>1</v>
      </c>
      <c r="R174" s="211">
        <v>0</v>
      </c>
      <c r="S174" s="212">
        <v>0</v>
      </c>
      <c r="T174" s="1282">
        <f>R174+S174</f>
        <v>0</v>
      </c>
      <c r="U174" s="89">
        <v>0</v>
      </c>
      <c r="V174" s="1283">
        <f>T174+U174</f>
        <v>0</v>
      </c>
      <c r="W174" s="185">
        <f t="shared" ref="W174:W182" si="209">IF(Q174=0,0,((V174/Q174)-1)*100)</f>
        <v>-100</v>
      </c>
    </row>
    <row r="175" spans="2:23" ht="13.5" thickBot="1">
      <c r="B175" s="1227"/>
      <c r="C175" s="1191"/>
      <c r="D175" s="1191"/>
      <c r="E175" s="1191"/>
      <c r="F175" s="1191"/>
      <c r="G175" s="1191"/>
      <c r="H175" s="1191"/>
      <c r="I175" s="106"/>
      <c r="L175" s="1231" t="s">
        <v>22</v>
      </c>
      <c r="M175" s="211">
        <v>0</v>
      </c>
      <c r="N175" s="212">
        <v>0</v>
      </c>
      <c r="O175" s="1289">
        <f>M175+N175</f>
        <v>0</v>
      </c>
      <c r="P175" s="218">
        <v>0</v>
      </c>
      <c r="Q175" s="1283">
        <f>O175+P175</f>
        <v>0</v>
      </c>
      <c r="R175" s="211">
        <v>0</v>
      </c>
      <c r="S175" s="212">
        <v>1</v>
      </c>
      <c r="T175" s="1289">
        <f>R175+S175</f>
        <v>1</v>
      </c>
      <c r="U175" s="218">
        <v>0</v>
      </c>
      <c r="V175" s="1283">
        <f>T175+U175</f>
        <v>1</v>
      </c>
      <c r="W175" s="185">
        <f t="shared" si="209"/>
        <v>0</v>
      </c>
    </row>
    <row r="176" spans="2:23" ht="14.25" thickTop="1" thickBot="1">
      <c r="B176" s="1227"/>
      <c r="C176" s="1191"/>
      <c r="D176" s="1191"/>
      <c r="E176" s="1191"/>
      <c r="F176" s="1191"/>
      <c r="G176" s="1191"/>
      <c r="H176" s="1191"/>
      <c r="I176" s="106"/>
      <c r="L176" s="1224" t="s">
        <v>60</v>
      </c>
      <c r="M176" s="1290">
        <f>+M173+M174+M175</f>
        <v>0</v>
      </c>
      <c r="N176" s="1290">
        <f t="shared" ref="N176:V176" si="210">+N173+N174+N175</f>
        <v>1</v>
      </c>
      <c r="O176" s="1291">
        <f t="shared" si="210"/>
        <v>1</v>
      </c>
      <c r="P176" s="1291">
        <f t="shared" si="210"/>
        <v>0</v>
      </c>
      <c r="Q176" s="1291">
        <f t="shared" si="210"/>
        <v>1</v>
      </c>
      <c r="R176" s="1290">
        <f t="shared" si="210"/>
        <v>0</v>
      </c>
      <c r="S176" s="1290">
        <f t="shared" si="210"/>
        <v>1</v>
      </c>
      <c r="T176" s="1291">
        <f t="shared" si="210"/>
        <v>1</v>
      </c>
      <c r="U176" s="1291">
        <f t="shared" si="210"/>
        <v>0</v>
      </c>
      <c r="V176" s="1291">
        <f t="shared" si="210"/>
        <v>1</v>
      </c>
      <c r="W176" s="1292">
        <f t="shared" si="209"/>
        <v>0</v>
      </c>
    </row>
    <row r="177" spans="1:23" s="1296" customFormat="1" ht="12.75" customHeight="1" thickTop="1">
      <c r="A177" s="1193"/>
      <c r="B177" s="1228"/>
      <c r="C177" s="1194"/>
      <c r="D177" s="1194"/>
      <c r="E177" s="1194"/>
      <c r="F177" s="1194"/>
      <c r="G177" s="1194"/>
      <c r="H177" s="1194"/>
      <c r="I177" s="110"/>
      <c r="J177" s="1193"/>
      <c r="K177" s="1171"/>
      <c r="L177" s="1251" t="s">
        <v>24</v>
      </c>
      <c r="M177" s="224">
        <v>0</v>
      </c>
      <c r="N177" s="225">
        <v>0</v>
      </c>
      <c r="O177" s="1293">
        <f>M177+N177</f>
        <v>0</v>
      </c>
      <c r="P177" s="226">
        <v>0</v>
      </c>
      <c r="Q177" s="1294">
        <f>O177+P177</f>
        <v>0</v>
      </c>
      <c r="R177" s="224">
        <v>0</v>
      </c>
      <c r="S177" s="225">
        <v>0</v>
      </c>
      <c r="T177" s="1293">
        <f>R177+S177</f>
        <v>0</v>
      </c>
      <c r="U177" s="226">
        <v>0</v>
      </c>
      <c r="V177" s="1294">
        <f>T177+U177</f>
        <v>0</v>
      </c>
      <c r="W177" s="227">
        <f t="shared" si="209"/>
        <v>0</v>
      </c>
    </row>
    <row r="178" spans="1:23" s="1296" customFormat="1" ht="12.75" customHeight="1">
      <c r="A178" s="1193"/>
      <c r="B178" s="1229"/>
      <c r="C178" s="1195"/>
      <c r="D178" s="1195"/>
      <c r="E178" s="1195"/>
      <c r="F178" s="1195"/>
      <c r="G178" s="1195"/>
      <c r="H178" s="1195"/>
      <c r="I178" s="112"/>
      <c r="J178" s="1193"/>
      <c r="K178" s="1171"/>
      <c r="L178" s="1251" t="s">
        <v>25</v>
      </c>
      <c r="M178" s="224">
        <v>0</v>
      </c>
      <c r="N178" s="225">
        <v>6</v>
      </c>
      <c r="O178" s="1293">
        <f>M178+N178</f>
        <v>6</v>
      </c>
      <c r="P178" s="228">
        <v>0</v>
      </c>
      <c r="Q178" s="1293">
        <f>O178+P178</f>
        <v>6</v>
      </c>
      <c r="R178" s="224">
        <v>0</v>
      </c>
      <c r="S178" s="225">
        <v>0</v>
      </c>
      <c r="T178" s="1293">
        <f>R178+S178</f>
        <v>0</v>
      </c>
      <c r="U178" s="228">
        <v>0</v>
      </c>
      <c r="V178" s="1293">
        <f>T178+U178</f>
        <v>0</v>
      </c>
      <c r="W178" s="227">
        <f t="shared" si="209"/>
        <v>-100</v>
      </c>
    </row>
    <row r="179" spans="1:23" s="1296" customFormat="1" ht="12.75" customHeight="1" thickBot="1">
      <c r="A179" s="1193"/>
      <c r="B179" s="1229"/>
      <c r="C179" s="1195"/>
      <c r="D179" s="1195"/>
      <c r="E179" s="1195"/>
      <c r="F179" s="1195"/>
      <c r="G179" s="1195"/>
      <c r="H179" s="1195"/>
      <c r="I179" s="112"/>
      <c r="J179" s="1193"/>
      <c r="K179" s="1171"/>
      <c r="L179" s="1251" t="s">
        <v>26</v>
      </c>
      <c r="M179" s="224">
        <v>0</v>
      </c>
      <c r="N179" s="225">
        <v>0</v>
      </c>
      <c r="O179" s="1293">
        <f>M179+N179</f>
        <v>0</v>
      </c>
      <c r="P179" s="229">
        <v>0</v>
      </c>
      <c r="Q179" s="1294">
        <f>O179+P179</f>
        <v>0</v>
      </c>
      <c r="R179" s="224">
        <v>0</v>
      </c>
      <c r="S179" s="225">
        <v>0</v>
      </c>
      <c r="T179" s="1293">
        <f>R179+S179</f>
        <v>0</v>
      </c>
      <c r="U179" s="229">
        <v>0</v>
      </c>
      <c r="V179" s="1294">
        <f>T179+U179</f>
        <v>0</v>
      </c>
      <c r="W179" s="227">
        <f t="shared" si="209"/>
        <v>0</v>
      </c>
    </row>
    <row r="180" spans="1:23" ht="14.25" thickTop="1" thickBot="1">
      <c r="B180" s="1227"/>
      <c r="C180" s="1191"/>
      <c r="D180" s="1191"/>
      <c r="E180" s="1191"/>
      <c r="F180" s="1191"/>
      <c r="G180" s="1191"/>
      <c r="H180" s="1191"/>
      <c r="I180" s="106"/>
      <c r="L180" s="1223" t="s">
        <v>27</v>
      </c>
      <c r="M180" s="1284">
        <f>+M177+M178+M179</f>
        <v>0</v>
      </c>
      <c r="N180" s="1285">
        <f t="shared" ref="N180" si="211">+N177+N178+N179</f>
        <v>6</v>
      </c>
      <c r="O180" s="1284">
        <f t="shared" ref="O180" si="212">+O177+O178+O179</f>
        <v>6</v>
      </c>
      <c r="P180" s="1284">
        <f t="shared" ref="P180" si="213">+P177+P178+P179</f>
        <v>0</v>
      </c>
      <c r="Q180" s="1295">
        <f t="shared" ref="Q180" si="214">+Q177+Q178+Q179</f>
        <v>6</v>
      </c>
      <c r="R180" s="1284">
        <f t="shared" ref="R180" si="215">+R177+R178+R179</f>
        <v>0</v>
      </c>
      <c r="S180" s="1285">
        <f t="shared" ref="S180" si="216">+S177+S178+S179</f>
        <v>0</v>
      </c>
      <c r="T180" s="1284">
        <f t="shared" ref="T180" si="217">+T177+T178+T179</f>
        <v>0</v>
      </c>
      <c r="U180" s="1284">
        <f t="shared" ref="U180" si="218">+U177+U178+U179</f>
        <v>0</v>
      </c>
      <c r="V180" s="1295">
        <f>+V177+V178+V179</f>
        <v>0</v>
      </c>
      <c r="W180" s="1287">
        <f t="shared" si="209"/>
        <v>-100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0</v>
      </c>
      <c r="N181" s="1211">
        <f t="shared" ref="N181" si="219">+N172+N176+N180</f>
        <v>13</v>
      </c>
      <c r="O181" s="1210">
        <f t="shared" ref="O181" si="220">+O172+O176+O180</f>
        <v>13</v>
      </c>
      <c r="P181" s="1210">
        <f t="shared" ref="P181" si="221">+P172+P176+P180</f>
        <v>0</v>
      </c>
      <c r="Q181" s="1210">
        <f t="shared" ref="Q181" si="222">+Q172+Q176+Q180</f>
        <v>13</v>
      </c>
      <c r="R181" s="1210">
        <f t="shared" ref="R181" si="223">+R172+R176+R180</f>
        <v>0</v>
      </c>
      <c r="S181" s="1211">
        <f t="shared" ref="S181" si="224">+S172+S176+S180</f>
        <v>1</v>
      </c>
      <c r="T181" s="1210">
        <f t="shared" ref="T181" si="225">+T172+T176+T180</f>
        <v>1</v>
      </c>
      <c r="U181" s="1210">
        <f t="shared" ref="U181" si="226">+U172+U176+U180</f>
        <v>0</v>
      </c>
      <c r="V181" s="1212">
        <f>+V172+V176+V180</f>
        <v>1</v>
      </c>
      <c r="W181" s="1213">
        <f t="shared" si="209"/>
        <v>-92.307692307692307</v>
      </c>
    </row>
    <row r="182" spans="1:23" ht="14.25" thickTop="1" thickBot="1">
      <c r="B182" s="1227"/>
      <c r="C182" s="1191"/>
      <c r="D182" s="1191"/>
      <c r="E182" s="1191"/>
      <c r="F182" s="1191"/>
      <c r="G182" s="1191"/>
      <c r="H182" s="1191"/>
      <c r="I182" s="106"/>
      <c r="L182" s="1223" t="s">
        <v>89</v>
      </c>
      <c r="M182" s="1284">
        <f>+M168+M172+M176+M180</f>
        <v>0</v>
      </c>
      <c r="N182" s="1285">
        <f t="shared" ref="N182:U182" si="227">+N168+N172+N176+N180</f>
        <v>28</v>
      </c>
      <c r="O182" s="1284">
        <f t="shared" si="227"/>
        <v>28</v>
      </c>
      <c r="P182" s="1284">
        <f t="shared" si="227"/>
        <v>0</v>
      </c>
      <c r="Q182" s="1286">
        <f t="shared" si="227"/>
        <v>28</v>
      </c>
      <c r="R182" s="1284">
        <f t="shared" si="227"/>
        <v>0</v>
      </c>
      <c r="S182" s="1285">
        <f t="shared" si="227"/>
        <v>1</v>
      </c>
      <c r="T182" s="1284">
        <f t="shared" si="227"/>
        <v>1</v>
      </c>
      <c r="U182" s="1284">
        <f t="shared" si="227"/>
        <v>0</v>
      </c>
      <c r="V182" s="1286">
        <f>+V168+V172+V176+V180</f>
        <v>1</v>
      </c>
      <c r="W182" s="1287">
        <f t="shared" si="209"/>
        <v>-96.428571428571431</v>
      </c>
    </row>
    <row r="183" spans="1:23" ht="14.25" thickTop="1" thickBot="1">
      <c r="B183" s="1227"/>
      <c r="C183" s="1191"/>
      <c r="D183" s="1191"/>
      <c r="E183" s="1191"/>
      <c r="F183" s="1191"/>
      <c r="G183" s="1191"/>
      <c r="H183" s="1191"/>
      <c r="I183" s="106"/>
      <c r="L183" s="1220" t="s">
        <v>59</v>
      </c>
      <c r="M183" s="1171"/>
      <c r="N183" s="1171"/>
      <c r="O183" s="1171"/>
      <c r="P183" s="1171"/>
      <c r="Q183" s="1171"/>
      <c r="R183" s="1171"/>
      <c r="S183" s="1171"/>
      <c r="T183" s="1171"/>
      <c r="U183" s="1171"/>
      <c r="V183" s="1171"/>
      <c r="W183" s="84"/>
    </row>
    <row r="184" spans="1:23" ht="13.5" thickTop="1">
      <c r="B184" s="1227"/>
      <c r="C184" s="1191"/>
      <c r="D184" s="1191"/>
      <c r="E184" s="1191"/>
      <c r="F184" s="1191"/>
      <c r="G184" s="1191"/>
      <c r="H184" s="1191"/>
      <c r="I184" s="106"/>
      <c r="L184" s="1355" t="s">
        <v>50</v>
      </c>
      <c r="M184" s="1356"/>
      <c r="N184" s="1356"/>
      <c r="O184" s="1356"/>
      <c r="P184" s="1356"/>
      <c r="Q184" s="1356"/>
      <c r="R184" s="1356"/>
      <c r="S184" s="1356"/>
      <c r="T184" s="1356"/>
      <c r="U184" s="1356"/>
      <c r="V184" s="1356"/>
      <c r="W184" s="1357"/>
    </row>
    <row r="185" spans="1:23" ht="13.5" thickBot="1">
      <c r="B185" s="1227"/>
      <c r="C185" s="1191"/>
      <c r="D185" s="1191"/>
      <c r="E185" s="1191"/>
      <c r="F185" s="1191"/>
      <c r="G185" s="1191"/>
      <c r="H185" s="1191"/>
      <c r="I185" s="106"/>
      <c r="L185" s="1358" t="s">
        <v>51</v>
      </c>
      <c r="M185" s="1359"/>
      <c r="N185" s="1359"/>
      <c r="O185" s="1359"/>
      <c r="P185" s="1359"/>
      <c r="Q185" s="1359"/>
      <c r="R185" s="1359"/>
      <c r="S185" s="1359"/>
      <c r="T185" s="1359"/>
      <c r="U185" s="1359"/>
      <c r="V185" s="1359"/>
      <c r="W185" s="1360"/>
    </row>
    <row r="186" spans="1:23" ht="14.25" thickTop="1" thickBot="1">
      <c r="B186" s="1227"/>
      <c r="C186" s="1191"/>
      <c r="D186" s="1191"/>
      <c r="E186" s="1191"/>
      <c r="F186" s="1191"/>
      <c r="G186" s="1191"/>
      <c r="H186" s="1191"/>
      <c r="I186" s="106"/>
      <c r="L186" s="1217"/>
      <c r="M186" s="1171"/>
      <c r="N186" s="1171"/>
      <c r="O186" s="1171"/>
      <c r="P186" s="1171"/>
      <c r="Q186" s="1171"/>
      <c r="R186" s="1171"/>
      <c r="S186" s="1171"/>
      <c r="T186" s="1171"/>
      <c r="U186" s="1171"/>
      <c r="V186" s="1171"/>
      <c r="W186" s="104" t="s">
        <v>40</v>
      </c>
    </row>
    <row r="187" spans="1:23" ht="14.25" thickTop="1" thickBot="1">
      <c r="B187" s="1227"/>
      <c r="C187" s="1191"/>
      <c r="D187" s="1191"/>
      <c r="E187" s="1191"/>
      <c r="F187" s="1191"/>
      <c r="G187" s="1191"/>
      <c r="H187" s="1191"/>
      <c r="I187" s="106"/>
      <c r="L187" s="1230"/>
      <c r="M187" s="1364" t="s">
        <v>90</v>
      </c>
      <c r="N187" s="1365"/>
      <c r="O187" s="1365"/>
      <c r="P187" s="1365"/>
      <c r="Q187" s="1366"/>
      <c r="R187" s="1364" t="s">
        <v>91</v>
      </c>
      <c r="S187" s="1365"/>
      <c r="T187" s="1365"/>
      <c r="U187" s="1365"/>
      <c r="V187" s="1366"/>
      <c r="W187" s="188" t="s">
        <v>4</v>
      </c>
    </row>
    <row r="188" spans="1:23" ht="13.5" thickTop="1">
      <c r="B188" s="1227"/>
      <c r="C188" s="1191"/>
      <c r="D188" s="1191"/>
      <c r="E188" s="1191"/>
      <c r="F188" s="1191"/>
      <c r="G188" s="1191"/>
      <c r="H188" s="1191"/>
      <c r="I188" s="106"/>
      <c r="L188" s="1231" t="s">
        <v>5</v>
      </c>
      <c r="M188" s="1232"/>
      <c r="N188" s="1234"/>
      <c r="O188" s="1214"/>
      <c r="P188" s="1235"/>
      <c r="Q188" s="1215"/>
      <c r="R188" s="1232"/>
      <c r="S188" s="1234"/>
      <c r="T188" s="1214"/>
      <c r="U188" s="1235"/>
      <c r="V188" s="1215"/>
      <c r="W188" s="192" t="s">
        <v>6</v>
      </c>
    </row>
    <row r="189" spans="1:23" ht="13.5" thickBot="1">
      <c r="B189" s="1227"/>
      <c r="C189" s="1191"/>
      <c r="D189" s="1191"/>
      <c r="E189" s="1191"/>
      <c r="F189" s="1191"/>
      <c r="G189" s="1191"/>
      <c r="H189" s="1191"/>
      <c r="I189" s="106"/>
      <c r="L189" s="1236"/>
      <c r="M189" s="1239" t="s">
        <v>41</v>
      </c>
      <c r="N189" s="1240" t="s">
        <v>42</v>
      </c>
      <c r="O189" s="1216" t="s">
        <v>43</v>
      </c>
      <c r="P189" s="1241" t="s">
        <v>13</v>
      </c>
      <c r="Q189" s="1321" t="s">
        <v>9</v>
      </c>
      <c r="R189" s="1239" t="s">
        <v>41</v>
      </c>
      <c r="S189" s="1240" t="s">
        <v>42</v>
      </c>
      <c r="T189" s="1216" t="s">
        <v>43</v>
      </c>
      <c r="U189" s="1241" t="s">
        <v>13</v>
      </c>
      <c r="V189" s="1321" t="s">
        <v>9</v>
      </c>
      <c r="W189" s="198"/>
    </row>
    <row r="190" spans="1:23" ht="4.5" customHeight="1" thickTop="1">
      <c r="B190" s="1227"/>
      <c r="C190" s="1191"/>
      <c r="D190" s="1191"/>
      <c r="E190" s="1191"/>
      <c r="F190" s="1191"/>
      <c r="G190" s="1191"/>
      <c r="H190" s="1191"/>
      <c r="I190" s="106"/>
      <c r="L190" s="1231"/>
      <c r="M190" s="1244"/>
      <c r="N190" s="1245"/>
      <c r="O190" s="1280"/>
      <c r="P190" s="1246"/>
      <c r="Q190" s="1281"/>
      <c r="R190" s="1244"/>
      <c r="S190" s="1245"/>
      <c r="T190" s="1280"/>
      <c r="U190" s="1246"/>
      <c r="V190" s="1281"/>
      <c r="W190" s="208"/>
    </row>
    <row r="191" spans="1:23">
      <c r="B191" s="1227"/>
      <c r="C191" s="1191"/>
      <c r="D191" s="1191"/>
      <c r="E191" s="1191"/>
      <c r="F191" s="1191"/>
      <c r="G191" s="1191"/>
      <c r="H191" s="1191"/>
      <c r="I191" s="106"/>
      <c r="L191" s="1231" t="s">
        <v>14</v>
      </c>
      <c r="M191" s="224">
        <v>133</v>
      </c>
      <c r="N191" s="225">
        <v>957</v>
      </c>
      <c r="O191" s="1293">
        <f>+M191+N191</f>
        <v>1090</v>
      </c>
      <c r="P191" s="228">
        <v>1</v>
      </c>
      <c r="Q191" s="1283">
        <f>O191+P191</f>
        <v>1091</v>
      </c>
      <c r="R191" s="224">
        <v>0</v>
      </c>
      <c r="S191" s="225">
        <v>0</v>
      </c>
      <c r="T191" s="1293">
        <f>+R191+S191</f>
        <v>0</v>
      </c>
      <c r="U191" s="228">
        <v>0</v>
      </c>
      <c r="V191" s="1283">
        <f>T191+U191</f>
        <v>0</v>
      </c>
      <c r="W191" s="185">
        <f t="shared" ref="W191:W199" si="228">IF(Q191=0,0,((V191/Q191)-1)*100)</f>
        <v>-100</v>
      </c>
    </row>
    <row r="192" spans="1:23">
      <c r="B192" s="1227"/>
      <c r="C192" s="1191"/>
      <c r="D192" s="1191"/>
      <c r="E192" s="1191"/>
      <c r="F192" s="1191"/>
      <c r="G192" s="1191"/>
      <c r="H192" s="1191"/>
      <c r="I192" s="106"/>
      <c r="L192" s="1231" t="s">
        <v>15</v>
      </c>
      <c r="M192" s="224">
        <v>145</v>
      </c>
      <c r="N192" s="225">
        <v>1063</v>
      </c>
      <c r="O192" s="1293">
        <f>M192+N192</f>
        <v>1208</v>
      </c>
      <c r="P192" s="228">
        <v>0</v>
      </c>
      <c r="Q192" s="1283">
        <f>O192+P192</f>
        <v>1208</v>
      </c>
      <c r="R192" s="224">
        <v>0</v>
      </c>
      <c r="S192" s="225">
        <v>0</v>
      </c>
      <c r="T192" s="1293">
        <f>R192+S192</f>
        <v>0</v>
      </c>
      <c r="U192" s="228">
        <v>0</v>
      </c>
      <c r="V192" s="1283">
        <f>T192+U192</f>
        <v>0</v>
      </c>
      <c r="W192" s="185">
        <f t="shared" si="228"/>
        <v>-100</v>
      </c>
    </row>
    <row r="193" spans="1:23" ht="13.5" thickBot="1">
      <c r="B193" s="1227"/>
      <c r="C193" s="1191"/>
      <c r="D193" s="1191"/>
      <c r="E193" s="1191"/>
      <c r="F193" s="1191"/>
      <c r="G193" s="1191"/>
      <c r="H193" s="1191"/>
      <c r="I193" s="106"/>
      <c r="L193" s="1236" t="s">
        <v>16</v>
      </c>
      <c r="M193" s="224">
        <v>145</v>
      </c>
      <c r="N193" s="225">
        <v>1030</v>
      </c>
      <c r="O193" s="1293">
        <f>M193+N193</f>
        <v>1175</v>
      </c>
      <c r="P193" s="229">
        <v>0</v>
      </c>
      <c r="Q193" s="1283">
        <f>O193+P193</f>
        <v>1175</v>
      </c>
      <c r="R193" s="224">
        <v>0</v>
      </c>
      <c r="S193" s="225">
        <v>0</v>
      </c>
      <c r="T193" s="1293">
        <f>R193+S193</f>
        <v>0</v>
      </c>
      <c r="U193" s="229">
        <v>0</v>
      </c>
      <c r="V193" s="1283">
        <f>T193+U193</f>
        <v>0</v>
      </c>
      <c r="W193" s="185">
        <f t="shared" si="228"/>
        <v>-100</v>
      </c>
    </row>
    <row r="194" spans="1:23" ht="14.25" thickTop="1" thickBot="1">
      <c r="B194" s="1227"/>
      <c r="C194" s="1191"/>
      <c r="D194" s="1191"/>
      <c r="E194" s="1191"/>
      <c r="F194" s="1191"/>
      <c r="G194" s="1191"/>
      <c r="H194" s="1191"/>
      <c r="I194" s="106"/>
      <c r="L194" s="1223" t="s">
        <v>17</v>
      </c>
      <c r="M194" s="1284">
        <f>+M191+M192+M193</f>
        <v>423</v>
      </c>
      <c r="N194" s="1285">
        <f>+N191+N192+N193</f>
        <v>3050</v>
      </c>
      <c r="O194" s="1284">
        <f>+O191+O192+O193</f>
        <v>3473</v>
      </c>
      <c r="P194" s="1284">
        <f>+P191+P192+P193</f>
        <v>1</v>
      </c>
      <c r="Q194" s="1286">
        <f>Q193+Q191+Q192</f>
        <v>3474</v>
      </c>
      <c r="R194" s="1284">
        <f>+R191+R192+R193</f>
        <v>0</v>
      </c>
      <c r="S194" s="1285">
        <f>+S191+S192+S193</f>
        <v>0</v>
      </c>
      <c r="T194" s="1284">
        <f>+T191+T192+T193</f>
        <v>0</v>
      </c>
      <c r="U194" s="1284">
        <f>+U191+U192+U193</f>
        <v>0</v>
      </c>
      <c r="V194" s="1286">
        <f>V193+V191+V192</f>
        <v>0</v>
      </c>
      <c r="W194" s="1287">
        <f t="shared" si="228"/>
        <v>-100</v>
      </c>
    </row>
    <row r="195" spans="1:23" ht="13.5" thickTop="1">
      <c r="B195" s="1227"/>
      <c r="C195" s="1191"/>
      <c r="D195" s="1191"/>
      <c r="E195" s="1191"/>
      <c r="F195" s="1191"/>
      <c r="G195" s="1191"/>
      <c r="H195" s="1191"/>
      <c r="I195" s="106"/>
      <c r="L195" s="1231" t="s">
        <v>18</v>
      </c>
      <c r="M195" s="221">
        <v>143</v>
      </c>
      <c r="N195" s="222">
        <v>981</v>
      </c>
      <c r="O195" s="1288">
        <f>M195+N195</f>
        <v>1124</v>
      </c>
      <c r="P195" s="89">
        <v>0</v>
      </c>
      <c r="Q195" s="1283">
        <f>O195+P195</f>
        <v>1124</v>
      </c>
      <c r="R195" s="221">
        <v>0</v>
      </c>
      <c r="S195" s="222">
        <v>0</v>
      </c>
      <c r="T195" s="1288">
        <f>R195+S195</f>
        <v>0</v>
      </c>
      <c r="U195" s="89">
        <v>0</v>
      </c>
      <c r="V195" s="1283">
        <f>T195+U195</f>
        <v>0</v>
      </c>
      <c r="W195" s="185">
        <f t="shared" si="228"/>
        <v>-100</v>
      </c>
    </row>
    <row r="196" spans="1:23">
      <c r="B196" s="1227"/>
      <c r="C196" s="1191"/>
      <c r="D196" s="1191"/>
      <c r="E196" s="1191"/>
      <c r="F196" s="1191"/>
      <c r="G196" s="1191"/>
      <c r="H196" s="1191"/>
      <c r="I196" s="106"/>
      <c r="L196" s="1231" t="s">
        <v>19</v>
      </c>
      <c r="M196" s="211">
        <v>122</v>
      </c>
      <c r="N196" s="212">
        <v>894</v>
      </c>
      <c r="O196" s="1282">
        <f>M196+N196</f>
        <v>1016</v>
      </c>
      <c r="P196" s="89">
        <v>0</v>
      </c>
      <c r="Q196" s="1283">
        <f>O196+P196</f>
        <v>1016</v>
      </c>
      <c r="R196" s="211">
        <v>0</v>
      </c>
      <c r="S196" s="212">
        <v>0</v>
      </c>
      <c r="T196" s="1282">
        <f>R196+S196</f>
        <v>0</v>
      </c>
      <c r="U196" s="89">
        <v>0</v>
      </c>
      <c r="V196" s="1283">
        <f>T196+U196</f>
        <v>0</v>
      </c>
      <c r="W196" s="185">
        <f t="shared" si="228"/>
        <v>-100</v>
      </c>
    </row>
    <row r="197" spans="1:23" ht="13.5" thickBot="1">
      <c r="B197" s="1227"/>
      <c r="C197" s="1191"/>
      <c r="D197" s="1191"/>
      <c r="E197" s="1191"/>
      <c r="F197" s="1191"/>
      <c r="G197" s="1191"/>
      <c r="H197" s="1191"/>
      <c r="I197" s="106"/>
      <c r="L197" s="1231" t="s">
        <v>20</v>
      </c>
      <c r="M197" s="211">
        <v>143</v>
      </c>
      <c r="N197" s="212">
        <v>1005</v>
      </c>
      <c r="O197" s="1282">
        <f>M197+N197</f>
        <v>1148</v>
      </c>
      <c r="P197" s="89">
        <v>0</v>
      </c>
      <c r="Q197" s="1283">
        <f>O197+P197</f>
        <v>1148</v>
      </c>
      <c r="R197" s="211">
        <v>0</v>
      </c>
      <c r="S197" s="212">
        <v>0</v>
      </c>
      <c r="T197" s="1282">
        <f>R197+S197</f>
        <v>0</v>
      </c>
      <c r="U197" s="89">
        <v>0</v>
      </c>
      <c r="V197" s="1283">
        <f>T197+U197</f>
        <v>0</v>
      </c>
      <c r="W197" s="185">
        <f t="shared" si="228"/>
        <v>-100</v>
      </c>
    </row>
    <row r="198" spans="1:23" ht="14.25" thickTop="1" thickBot="1">
      <c r="B198" s="1227"/>
      <c r="C198" s="1191"/>
      <c r="D198" s="1191"/>
      <c r="E198" s="1191"/>
      <c r="F198" s="1191"/>
      <c r="G198" s="1191"/>
      <c r="H198" s="1191"/>
      <c r="I198" s="106"/>
      <c r="L198" s="1223" t="s">
        <v>87</v>
      </c>
      <c r="M198" s="1284">
        <f>+M195+M196+M197</f>
        <v>408</v>
      </c>
      <c r="N198" s="1284">
        <f t="shared" ref="N198:V198" si="229">+N195+N196+N197</f>
        <v>2880</v>
      </c>
      <c r="O198" s="1284">
        <f t="shared" si="229"/>
        <v>3288</v>
      </c>
      <c r="P198" s="1284">
        <f t="shared" si="229"/>
        <v>0</v>
      </c>
      <c r="Q198" s="1284">
        <f t="shared" si="229"/>
        <v>3288</v>
      </c>
      <c r="R198" s="1284">
        <f t="shared" si="229"/>
        <v>0</v>
      </c>
      <c r="S198" s="1284">
        <f t="shared" si="229"/>
        <v>0</v>
      </c>
      <c r="T198" s="1284">
        <f t="shared" si="229"/>
        <v>0</v>
      </c>
      <c r="U198" s="1284">
        <f t="shared" si="229"/>
        <v>0</v>
      </c>
      <c r="V198" s="1284">
        <f t="shared" si="229"/>
        <v>0</v>
      </c>
      <c r="W198" s="1287">
        <f t="shared" si="228"/>
        <v>-100</v>
      </c>
    </row>
    <row r="199" spans="1:23" ht="13.5" thickTop="1">
      <c r="B199" s="1227"/>
      <c r="C199" s="1191"/>
      <c r="D199" s="1191"/>
      <c r="E199" s="1191"/>
      <c r="F199" s="1191"/>
      <c r="G199" s="1191"/>
      <c r="H199" s="1191"/>
      <c r="I199" s="106"/>
      <c r="L199" s="1231" t="s">
        <v>21</v>
      </c>
      <c r="M199" s="211">
        <v>85</v>
      </c>
      <c r="N199" s="212">
        <v>727</v>
      </c>
      <c r="O199" s="1282">
        <f>M199+N199</f>
        <v>812</v>
      </c>
      <c r="P199" s="89">
        <v>0</v>
      </c>
      <c r="Q199" s="1283">
        <f>O199+P199</f>
        <v>812</v>
      </c>
      <c r="R199" s="211">
        <v>0</v>
      </c>
      <c r="S199" s="212">
        <v>0</v>
      </c>
      <c r="T199" s="1282">
        <f>R199+S199</f>
        <v>0</v>
      </c>
      <c r="U199" s="89">
        <v>0</v>
      </c>
      <c r="V199" s="1283">
        <f>T199+U199</f>
        <v>0</v>
      </c>
      <c r="W199" s="185">
        <f t="shared" si="228"/>
        <v>-100</v>
      </c>
    </row>
    <row r="200" spans="1:23">
      <c r="B200" s="1227"/>
      <c r="C200" s="1191"/>
      <c r="D200" s="1191"/>
      <c r="E200" s="1191"/>
      <c r="F200" s="1191"/>
      <c r="G200" s="1191"/>
      <c r="H200" s="1191"/>
      <c r="I200" s="106"/>
      <c r="L200" s="1231" t="s">
        <v>88</v>
      </c>
      <c r="M200" s="211">
        <v>103</v>
      </c>
      <c r="N200" s="212">
        <v>890</v>
      </c>
      <c r="O200" s="1282">
        <f>M200+N200</f>
        <v>993</v>
      </c>
      <c r="P200" s="89">
        <v>0</v>
      </c>
      <c r="Q200" s="1283">
        <f>O200+P200</f>
        <v>993</v>
      </c>
      <c r="R200" s="211">
        <v>0</v>
      </c>
      <c r="S200" s="212">
        <v>0</v>
      </c>
      <c r="T200" s="1282">
        <f>R200+S200</f>
        <v>0</v>
      </c>
      <c r="U200" s="89">
        <v>0</v>
      </c>
      <c r="V200" s="1283">
        <f>T200+U200</f>
        <v>0</v>
      </c>
      <c r="W200" s="185">
        <f t="shared" ref="W200:W208" si="230">IF(Q200=0,0,((V200/Q200)-1)*100)</f>
        <v>-100</v>
      </c>
    </row>
    <row r="201" spans="1:23" ht="13.5" thickBot="1">
      <c r="B201" s="1227"/>
      <c r="C201" s="1191"/>
      <c r="D201" s="1191"/>
      <c r="E201" s="1191"/>
      <c r="F201" s="1191"/>
      <c r="G201" s="1191"/>
      <c r="H201" s="1191"/>
      <c r="I201" s="106"/>
      <c r="L201" s="1231" t="s">
        <v>22</v>
      </c>
      <c r="M201" s="211">
        <v>94</v>
      </c>
      <c r="N201" s="212">
        <v>936</v>
      </c>
      <c r="O201" s="1289">
        <f>M201+N201</f>
        <v>1030</v>
      </c>
      <c r="P201" s="218">
        <v>0</v>
      </c>
      <c r="Q201" s="1283">
        <f>O201+P201</f>
        <v>1030</v>
      </c>
      <c r="R201" s="211">
        <v>0</v>
      </c>
      <c r="S201" s="212">
        <v>0</v>
      </c>
      <c r="T201" s="1289">
        <f>R201+S201</f>
        <v>0</v>
      </c>
      <c r="U201" s="218">
        <v>0</v>
      </c>
      <c r="V201" s="1283">
        <f>T201+U201</f>
        <v>0</v>
      </c>
      <c r="W201" s="185">
        <f t="shared" si="230"/>
        <v>-100</v>
      </c>
    </row>
    <row r="202" spans="1:23" ht="14.25" thickTop="1" thickBot="1">
      <c r="B202" s="1227"/>
      <c r="C202" s="1191"/>
      <c r="D202" s="1191"/>
      <c r="E202" s="1191"/>
      <c r="F202" s="1191"/>
      <c r="G202" s="1191"/>
      <c r="H202" s="1191"/>
      <c r="I202" s="106"/>
      <c r="L202" s="1224" t="s">
        <v>60</v>
      </c>
      <c r="M202" s="1290">
        <f>+M199+M200+M201</f>
        <v>282</v>
      </c>
      <c r="N202" s="1290">
        <f t="shared" ref="N202:V202" si="231">+N199+N200+N201</f>
        <v>2553</v>
      </c>
      <c r="O202" s="1291">
        <f t="shared" si="231"/>
        <v>2835</v>
      </c>
      <c r="P202" s="1291">
        <f t="shared" si="231"/>
        <v>0</v>
      </c>
      <c r="Q202" s="1291">
        <f t="shared" si="231"/>
        <v>2835</v>
      </c>
      <c r="R202" s="1290">
        <f t="shared" si="231"/>
        <v>0</v>
      </c>
      <c r="S202" s="1290">
        <f t="shared" si="231"/>
        <v>0</v>
      </c>
      <c r="T202" s="1291">
        <f t="shared" si="231"/>
        <v>0</v>
      </c>
      <c r="U202" s="1291">
        <f t="shared" si="231"/>
        <v>0</v>
      </c>
      <c r="V202" s="1291">
        <f t="shared" si="231"/>
        <v>0</v>
      </c>
      <c r="W202" s="1292">
        <f t="shared" si="230"/>
        <v>-100</v>
      </c>
    </row>
    <row r="203" spans="1:23" s="1296" customFormat="1" ht="12.75" customHeight="1" thickTop="1">
      <c r="A203" s="1193"/>
      <c r="B203" s="1228"/>
      <c r="C203" s="1194"/>
      <c r="D203" s="1194"/>
      <c r="E203" s="1194"/>
      <c r="F203" s="1194"/>
      <c r="G203" s="1194"/>
      <c r="H203" s="1194"/>
      <c r="I203" s="110"/>
      <c r="J203" s="1193"/>
      <c r="K203" s="1193"/>
      <c r="L203" s="1251" t="s">
        <v>24</v>
      </c>
      <c r="M203" s="224">
        <v>84</v>
      </c>
      <c r="N203" s="225">
        <v>846</v>
      </c>
      <c r="O203" s="1293">
        <f>M203+N203</f>
        <v>930</v>
      </c>
      <c r="P203" s="226">
        <v>0</v>
      </c>
      <c r="Q203" s="1294">
        <f>O203+P203</f>
        <v>930</v>
      </c>
      <c r="R203" s="224">
        <v>0</v>
      </c>
      <c r="S203" s="225">
        <v>0</v>
      </c>
      <c r="T203" s="1293">
        <f>R203+S203</f>
        <v>0</v>
      </c>
      <c r="U203" s="226">
        <v>0</v>
      </c>
      <c r="V203" s="1294">
        <f>T203+U203</f>
        <v>0</v>
      </c>
      <c r="W203" s="227">
        <f t="shared" si="230"/>
        <v>-100</v>
      </c>
    </row>
    <row r="204" spans="1:23" s="1296" customFormat="1" ht="12.75" customHeight="1">
      <c r="A204" s="1193"/>
      <c r="B204" s="1229"/>
      <c r="C204" s="1195"/>
      <c r="D204" s="1195"/>
      <c r="E204" s="1195"/>
      <c r="F204" s="1195"/>
      <c r="G204" s="1195"/>
      <c r="H204" s="1195"/>
      <c r="I204" s="112"/>
      <c r="J204" s="1193"/>
      <c r="K204" s="1193"/>
      <c r="L204" s="1251" t="s">
        <v>25</v>
      </c>
      <c r="M204" s="224">
        <v>65</v>
      </c>
      <c r="N204" s="225">
        <v>989</v>
      </c>
      <c r="O204" s="1293">
        <f>M204+N204</f>
        <v>1054</v>
      </c>
      <c r="P204" s="228">
        <v>0</v>
      </c>
      <c r="Q204" s="1293">
        <f>O204+P204</f>
        <v>1054</v>
      </c>
      <c r="R204" s="224">
        <v>0</v>
      </c>
      <c r="S204" s="225">
        <v>0</v>
      </c>
      <c r="T204" s="1293">
        <f>R204+S204</f>
        <v>0</v>
      </c>
      <c r="U204" s="228">
        <v>0</v>
      </c>
      <c r="V204" s="1293">
        <f>T204+U204</f>
        <v>0</v>
      </c>
      <c r="W204" s="227">
        <f t="shared" si="230"/>
        <v>-100</v>
      </c>
    </row>
    <row r="205" spans="1:23" s="1296" customFormat="1" ht="12.75" customHeight="1" thickBot="1">
      <c r="A205" s="1193"/>
      <c r="B205" s="1229"/>
      <c r="C205" s="1195"/>
      <c r="D205" s="1195"/>
      <c r="E205" s="1195"/>
      <c r="F205" s="1195"/>
      <c r="G205" s="1195"/>
      <c r="H205" s="1195"/>
      <c r="I205" s="112"/>
      <c r="J205" s="1193"/>
      <c r="K205" s="1193"/>
      <c r="L205" s="1251" t="s">
        <v>26</v>
      </c>
      <c r="M205" s="224">
        <v>19</v>
      </c>
      <c r="N205" s="225">
        <v>255</v>
      </c>
      <c r="O205" s="1293">
        <f>M205+N205</f>
        <v>274</v>
      </c>
      <c r="P205" s="229">
        <v>0</v>
      </c>
      <c r="Q205" s="1294">
        <f>O205+P205</f>
        <v>274</v>
      </c>
      <c r="R205" s="224">
        <v>0</v>
      </c>
      <c r="S205" s="225">
        <v>0</v>
      </c>
      <c r="T205" s="1293">
        <f>R205+S205</f>
        <v>0</v>
      </c>
      <c r="U205" s="229">
        <v>0</v>
      </c>
      <c r="V205" s="1294">
        <f>T205+U205</f>
        <v>0</v>
      </c>
      <c r="W205" s="227">
        <f t="shared" si="230"/>
        <v>-100</v>
      </c>
    </row>
    <row r="206" spans="1:23" ht="14.25" thickTop="1" thickBot="1">
      <c r="B206" s="1227"/>
      <c r="C206" s="1191"/>
      <c r="D206" s="1191"/>
      <c r="E206" s="1191"/>
      <c r="F206" s="1191"/>
      <c r="G206" s="1191"/>
      <c r="H206" s="1191"/>
      <c r="I206" s="106"/>
      <c r="L206" s="1223" t="s">
        <v>27</v>
      </c>
      <c r="M206" s="1284">
        <f>+M203+M204+M205</f>
        <v>168</v>
      </c>
      <c r="N206" s="1285">
        <f t="shared" ref="N206" si="232">+N203+N204+N205</f>
        <v>2090</v>
      </c>
      <c r="O206" s="1284">
        <f t="shared" ref="O206" si="233">+O203+O204+O205</f>
        <v>2258</v>
      </c>
      <c r="P206" s="1284">
        <f t="shared" ref="P206" si="234">+P203+P204+P205</f>
        <v>0</v>
      </c>
      <c r="Q206" s="1295">
        <f t="shared" ref="Q206" si="235">+Q203+Q204+Q205</f>
        <v>2258</v>
      </c>
      <c r="R206" s="1284">
        <f t="shared" ref="R206" si="236">+R203+R204+R205</f>
        <v>0</v>
      </c>
      <c r="S206" s="1285">
        <f t="shared" ref="S206" si="237">+S203+S204+S205</f>
        <v>0</v>
      </c>
      <c r="T206" s="1284">
        <f t="shared" ref="T206" si="238">+T203+T204+T205</f>
        <v>0</v>
      </c>
      <c r="U206" s="1284">
        <f t="shared" ref="U206" si="239">+U203+U204+U205</f>
        <v>0</v>
      </c>
      <c r="V206" s="1295">
        <f>+V203+V204+V205</f>
        <v>0</v>
      </c>
      <c r="W206" s="1287">
        <f t="shared" si="230"/>
        <v>-100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858</v>
      </c>
      <c r="N207" s="1211">
        <f t="shared" ref="N207" si="240">+N198+N202+N206</f>
        <v>7523</v>
      </c>
      <c r="O207" s="1210">
        <f t="shared" ref="O207" si="241">+O198+O202+O206</f>
        <v>8381</v>
      </c>
      <c r="P207" s="1210">
        <f t="shared" ref="P207" si="242">+P198+P202+P206</f>
        <v>0</v>
      </c>
      <c r="Q207" s="1210">
        <f t="shared" ref="Q207" si="243">+Q198+Q202+Q206</f>
        <v>8381</v>
      </c>
      <c r="R207" s="1210">
        <f t="shared" ref="R207" si="244">+R198+R202+R206</f>
        <v>0</v>
      </c>
      <c r="S207" s="1211">
        <f t="shared" ref="S207" si="245">+S198+S202+S206</f>
        <v>0</v>
      </c>
      <c r="T207" s="1210">
        <f t="shared" ref="T207" si="246">+T198+T202+T206</f>
        <v>0</v>
      </c>
      <c r="U207" s="1210">
        <f t="shared" ref="U207" si="247">+U198+U202+U206</f>
        <v>0</v>
      </c>
      <c r="V207" s="1212">
        <f>+V198+V202+V206</f>
        <v>0</v>
      </c>
      <c r="W207" s="1213">
        <f t="shared" si="230"/>
        <v>-100</v>
      </c>
    </row>
    <row r="208" spans="1:23" ht="14.25" thickTop="1" thickBot="1">
      <c r="B208" s="1227"/>
      <c r="C208" s="1191"/>
      <c r="D208" s="1191"/>
      <c r="E208" s="1191"/>
      <c r="F208" s="1191"/>
      <c r="G208" s="1191"/>
      <c r="H208" s="1191"/>
      <c r="I208" s="106"/>
      <c r="L208" s="1223" t="s">
        <v>89</v>
      </c>
      <c r="M208" s="1284">
        <f>+M194+M198+M202+M206</f>
        <v>1281</v>
      </c>
      <c r="N208" s="1285">
        <f t="shared" ref="N208:U208" si="248">+N194+N198+N202+N206</f>
        <v>10573</v>
      </c>
      <c r="O208" s="1284">
        <f t="shared" si="248"/>
        <v>11854</v>
      </c>
      <c r="P208" s="1284">
        <f t="shared" si="248"/>
        <v>1</v>
      </c>
      <c r="Q208" s="1286">
        <f t="shared" si="248"/>
        <v>11855</v>
      </c>
      <c r="R208" s="1284">
        <f t="shared" si="248"/>
        <v>0</v>
      </c>
      <c r="S208" s="1285">
        <f t="shared" si="248"/>
        <v>0</v>
      </c>
      <c r="T208" s="1284">
        <f t="shared" si="248"/>
        <v>0</v>
      </c>
      <c r="U208" s="1284">
        <f t="shared" si="248"/>
        <v>0</v>
      </c>
      <c r="V208" s="1286">
        <f>+V194+V198+V202+V206</f>
        <v>0</v>
      </c>
      <c r="W208" s="1287">
        <f t="shared" si="230"/>
        <v>-100</v>
      </c>
    </row>
    <row r="209" spans="2:23" ht="14.25" thickTop="1" thickBot="1">
      <c r="B209" s="1227"/>
      <c r="C209" s="1191"/>
      <c r="D209" s="1191"/>
      <c r="E209" s="1191"/>
      <c r="F209" s="1191"/>
      <c r="G209" s="1191"/>
      <c r="H209" s="1191"/>
      <c r="I209" s="106"/>
      <c r="L209" s="1220" t="s">
        <v>59</v>
      </c>
      <c r="M209" s="1171"/>
      <c r="N209" s="1171"/>
      <c r="O209" s="1171"/>
      <c r="P209" s="1171"/>
      <c r="Q209" s="1171"/>
      <c r="R209" s="1171"/>
      <c r="S209" s="1171"/>
      <c r="T209" s="1171"/>
      <c r="U209" s="1171"/>
      <c r="V209" s="1171"/>
      <c r="W209" s="84"/>
    </row>
    <row r="210" spans="2:23" ht="13.5" thickTop="1">
      <c r="B210" s="1227"/>
      <c r="C210" s="1191"/>
      <c r="D210" s="1191"/>
      <c r="E210" s="1191"/>
      <c r="F210" s="1191"/>
      <c r="G210" s="1191"/>
      <c r="H210" s="1191"/>
      <c r="I210" s="106"/>
      <c r="L210" s="1355" t="s">
        <v>52</v>
      </c>
      <c r="M210" s="1356"/>
      <c r="N210" s="1356"/>
      <c r="O210" s="1356"/>
      <c r="P210" s="1356"/>
      <c r="Q210" s="1356"/>
      <c r="R210" s="1356"/>
      <c r="S210" s="1356"/>
      <c r="T210" s="1356"/>
      <c r="U210" s="1356"/>
      <c r="V210" s="1356"/>
      <c r="W210" s="1357"/>
    </row>
    <row r="211" spans="2:23" ht="13.5" thickBot="1">
      <c r="B211" s="1227"/>
      <c r="C211" s="1191"/>
      <c r="D211" s="1191"/>
      <c r="E211" s="1191"/>
      <c r="F211" s="1191"/>
      <c r="G211" s="1191"/>
      <c r="H211" s="1191"/>
      <c r="I211" s="106"/>
      <c r="L211" s="1358" t="s">
        <v>53</v>
      </c>
      <c r="M211" s="1359"/>
      <c r="N211" s="1359"/>
      <c r="O211" s="1359"/>
      <c r="P211" s="1359"/>
      <c r="Q211" s="1359"/>
      <c r="R211" s="1359"/>
      <c r="S211" s="1359"/>
      <c r="T211" s="1359"/>
      <c r="U211" s="1359"/>
      <c r="V211" s="1359"/>
      <c r="W211" s="1360"/>
    </row>
    <row r="212" spans="2:23" ht="14.25" thickTop="1" thickBot="1">
      <c r="B212" s="1227"/>
      <c r="C212" s="1191"/>
      <c r="D212" s="1191"/>
      <c r="E212" s="1191"/>
      <c r="F212" s="1191"/>
      <c r="G212" s="1191"/>
      <c r="H212" s="1191"/>
      <c r="I212" s="106"/>
      <c r="L212" s="1217"/>
      <c r="M212" s="1171"/>
      <c r="N212" s="1171"/>
      <c r="O212" s="1171"/>
      <c r="P212" s="1171"/>
      <c r="Q212" s="1171"/>
      <c r="R212" s="1171"/>
      <c r="S212" s="1171"/>
      <c r="T212" s="1171"/>
      <c r="U212" s="1171"/>
      <c r="V212" s="1171"/>
      <c r="W212" s="104" t="s">
        <v>40</v>
      </c>
    </row>
    <row r="213" spans="2:23" ht="14.25" thickTop="1" thickBot="1">
      <c r="B213" s="1227"/>
      <c r="C213" s="1191"/>
      <c r="D213" s="1191"/>
      <c r="E213" s="1191"/>
      <c r="F213" s="1191"/>
      <c r="G213" s="1191"/>
      <c r="H213" s="1191"/>
      <c r="I213" s="106"/>
      <c r="L213" s="1230"/>
      <c r="M213" s="1364" t="s">
        <v>90</v>
      </c>
      <c r="N213" s="1365"/>
      <c r="O213" s="1365"/>
      <c r="P213" s="1365"/>
      <c r="Q213" s="1366"/>
      <c r="R213" s="1364" t="s">
        <v>91</v>
      </c>
      <c r="S213" s="1365"/>
      <c r="T213" s="1365"/>
      <c r="U213" s="1365"/>
      <c r="V213" s="1366"/>
      <c r="W213" s="188" t="s">
        <v>4</v>
      </c>
    </row>
    <row r="214" spans="2:23" ht="13.5" thickTop="1">
      <c r="B214" s="1227"/>
      <c r="C214" s="1191"/>
      <c r="D214" s="1191"/>
      <c r="E214" s="1191"/>
      <c r="F214" s="1191"/>
      <c r="G214" s="1191"/>
      <c r="H214" s="1191"/>
      <c r="I214" s="106"/>
      <c r="L214" s="1231" t="s">
        <v>5</v>
      </c>
      <c r="M214" s="1232"/>
      <c r="N214" s="1234"/>
      <c r="O214" s="1214"/>
      <c r="P214" s="1235"/>
      <c r="Q214" s="1215"/>
      <c r="R214" s="1232"/>
      <c r="S214" s="1234"/>
      <c r="T214" s="1214"/>
      <c r="U214" s="1235"/>
      <c r="V214" s="1215"/>
      <c r="W214" s="192" t="s">
        <v>6</v>
      </c>
    </row>
    <row r="215" spans="2:23" ht="13.5" thickBot="1">
      <c r="B215" s="1227"/>
      <c r="C215" s="1191"/>
      <c r="D215" s="1191"/>
      <c r="E215" s="1191"/>
      <c r="F215" s="1191"/>
      <c r="G215" s="1191"/>
      <c r="H215" s="1191"/>
      <c r="I215" s="106"/>
      <c r="L215" s="1236"/>
      <c r="M215" s="1239" t="s">
        <v>41</v>
      </c>
      <c r="N215" s="1240" t="s">
        <v>42</v>
      </c>
      <c r="O215" s="1216" t="s">
        <v>54</v>
      </c>
      <c r="P215" s="1241" t="s">
        <v>13</v>
      </c>
      <c r="Q215" s="1321" t="s">
        <v>9</v>
      </c>
      <c r="R215" s="1239" t="s">
        <v>41</v>
      </c>
      <c r="S215" s="1240" t="s">
        <v>42</v>
      </c>
      <c r="T215" s="1216" t="s">
        <v>54</v>
      </c>
      <c r="U215" s="1241" t="s">
        <v>13</v>
      </c>
      <c r="V215" s="1321" t="s">
        <v>9</v>
      </c>
      <c r="W215" s="198"/>
    </row>
    <row r="216" spans="2:23" ht="5.25" customHeight="1" thickTop="1">
      <c r="B216" s="1227"/>
      <c r="C216" s="1191"/>
      <c r="D216" s="1191"/>
      <c r="E216" s="1191"/>
      <c r="F216" s="1191"/>
      <c r="G216" s="1191"/>
      <c r="H216" s="1191"/>
      <c r="I216" s="106"/>
      <c r="L216" s="1231"/>
      <c r="M216" s="1244"/>
      <c r="N216" s="1245"/>
      <c r="O216" s="1280"/>
      <c r="P216" s="1246"/>
      <c r="Q216" s="1281"/>
      <c r="R216" s="1244"/>
      <c r="S216" s="1245"/>
      <c r="T216" s="1280"/>
      <c r="U216" s="1246"/>
      <c r="V216" s="1281"/>
      <c r="W216" s="208"/>
    </row>
    <row r="217" spans="2:23">
      <c r="B217" s="1227"/>
      <c r="C217" s="1191"/>
      <c r="D217" s="1191"/>
      <c r="E217" s="1191"/>
      <c r="F217" s="1191"/>
      <c r="G217" s="1191"/>
      <c r="H217" s="1191"/>
      <c r="I217" s="106"/>
      <c r="L217" s="1231" t="s">
        <v>14</v>
      </c>
      <c r="M217" s="211">
        <f t="shared" ref="M217:N219" si="249">+M165+M191</f>
        <v>133</v>
      </c>
      <c r="N217" s="212">
        <f t="shared" si="249"/>
        <v>958</v>
      </c>
      <c r="O217" s="1282">
        <f>+M217+N217</f>
        <v>1091</v>
      </c>
      <c r="P217" s="89">
        <f>+P165+P191</f>
        <v>1</v>
      </c>
      <c r="Q217" s="1283">
        <f>+O217+P217</f>
        <v>1092</v>
      </c>
      <c r="R217" s="211">
        <f t="shared" ref="R217:S219" si="250">+R165+R191</f>
        <v>0</v>
      </c>
      <c r="S217" s="212">
        <f t="shared" si="250"/>
        <v>0</v>
      </c>
      <c r="T217" s="1282">
        <f>+R217+S217</f>
        <v>0</v>
      </c>
      <c r="U217" s="89">
        <f>+U165+U191</f>
        <v>0</v>
      </c>
      <c r="V217" s="1283">
        <f>+T217+U217</f>
        <v>0</v>
      </c>
      <c r="W217" s="185">
        <f t="shared" ref="W217:W225" si="251">IF(Q217=0,0,((V217/Q217)-1)*100)</f>
        <v>-100</v>
      </c>
    </row>
    <row r="218" spans="2:23">
      <c r="B218" s="1227"/>
      <c r="C218" s="1191"/>
      <c r="D218" s="1191"/>
      <c r="E218" s="1191"/>
      <c r="F218" s="1191"/>
      <c r="G218" s="1191"/>
      <c r="H218" s="1191"/>
      <c r="I218" s="106"/>
      <c r="L218" s="1231" t="s">
        <v>15</v>
      </c>
      <c r="M218" s="211">
        <f t="shared" si="249"/>
        <v>145</v>
      </c>
      <c r="N218" s="212">
        <f t="shared" si="249"/>
        <v>1077</v>
      </c>
      <c r="O218" s="1282">
        <f t="shared" ref="O218:O219" si="252">+M218+N218</f>
        <v>1222</v>
      </c>
      <c r="P218" s="89">
        <f>+P166+P192</f>
        <v>0</v>
      </c>
      <c r="Q218" s="1283">
        <f t="shared" ref="Q218:Q219" si="253">+O218+P218</f>
        <v>1222</v>
      </c>
      <c r="R218" s="211">
        <f t="shared" si="250"/>
        <v>0</v>
      </c>
      <c r="S218" s="212">
        <f t="shared" si="250"/>
        <v>0</v>
      </c>
      <c r="T218" s="1282">
        <f t="shared" ref="T218:T219" si="254">+R218+S218</f>
        <v>0</v>
      </c>
      <c r="U218" s="89">
        <f>+U166+U192</f>
        <v>0</v>
      </c>
      <c r="V218" s="1283">
        <f t="shared" ref="V218:V219" si="255">+T218+U218</f>
        <v>0</v>
      </c>
      <c r="W218" s="185">
        <f t="shared" si="251"/>
        <v>-100</v>
      </c>
    </row>
    <row r="219" spans="2:23" ht="13.5" thickBot="1">
      <c r="B219" s="1227"/>
      <c r="C219" s="1191"/>
      <c r="D219" s="1191"/>
      <c r="E219" s="1191"/>
      <c r="F219" s="1191"/>
      <c r="G219" s="1191"/>
      <c r="H219" s="1191"/>
      <c r="I219" s="106"/>
      <c r="L219" s="1236" t="s">
        <v>16</v>
      </c>
      <c r="M219" s="211">
        <f t="shared" si="249"/>
        <v>145</v>
      </c>
      <c r="N219" s="212">
        <f t="shared" si="249"/>
        <v>1030</v>
      </c>
      <c r="O219" s="1282">
        <f t="shared" si="252"/>
        <v>1175</v>
      </c>
      <c r="P219" s="89">
        <f>+P167+P193</f>
        <v>0</v>
      </c>
      <c r="Q219" s="1283">
        <f t="shared" si="253"/>
        <v>1175</v>
      </c>
      <c r="R219" s="211">
        <f t="shared" si="250"/>
        <v>0</v>
      </c>
      <c r="S219" s="212">
        <f t="shared" si="250"/>
        <v>0</v>
      </c>
      <c r="T219" s="1282">
        <f t="shared" si="254"/>
        <v>0</v>
      </c>
      <c r="U219" s="89">
        <f>+U167+U193</f>
        <v>0</v>
      </c>
      <c r="V219" s="1283">
        <f t="shared" si="255"/>
        <v>0</v>
      </c>
      <c r="W219" s="185">
        <f t="shared" si="251"/>
        <v>-100</v>
      </c>
    </row>
    <row r="220" spans="2:23" ht="14.25" thickTop="1" thickBot="1">
      <c r="B220" s="1227"/>
      <c r="C220" s="1191"/>
      <c r="D220" s="1191"/>
      <c r="E220" s="1191"/>
      <c r="F220" s="1191"/>
      <c r="G220" s="1191"/>
      <c r="H220" s="1191"/>
      <c r="I220" s="106"/>
      <c r="L220" s="1223" t="s">
        <v>17</v>
      </c>
      <c r="M220" s="1284">
        <f t="shared" ref="M220:V220" si="256">+M217+M218+M219</f>
        <v>423</v>
      </c>
      <c r="N220" s="1285">
        <f t="shared" si="256"/>
        <v>3065</v>
      </c>
      <c r="O220" s="1284">
        <f t="shared" si="256"/>
        <v>3488</v>
      </c>
      <c r="P220" s="1284">
        <f t="shared" si="256"/>
        <v>1</v>
      </c>
      <c r="Q220" s="1286">
        <f t="shared" si="256"/>
        <v>3489</v>
      </c>
      <c r="R220" s="1284">
        <f t="shared" si="256"/>
        <v>0</v>
      </c>
      <c r="S220" s="1285">
        <f t="shared" si="256"/>
        <v>0</v>
      </c>
      <c r="T220" s="1284">
        <f t="shared" si="256"/>
        <v>0</v>
      </c>
      <c r="U220" s="1284">
        <f t="shared" si="256"/>
        <v>0</v>
      </c>
      <c r="V220" s="1286">
        <f t="shared" si="256"/>
        <v>0</v>
      </c>
      <c r="W220" s="1287">
        <f t="shared" si="251"/>
        <v>-100</v>
      </c>
    </row>
    <row r="221" spans="2:23" ht="13.5" thickTop="1">
      <c r="B221" s="1227"/>
      <c r="C221" s="1191"/>
      <c r="D221" s="1191"/>
      <c r="E221" s="1191"/>
      <c r="F221" s="1191"/>
      <c r="G221" s="1191"/>
      <c r="H221" s="1191"/>
      <c r="I221" s="106"/>
      <c r="L221" s="1231" t="s">
        <v>18</v>
      </c>
      <c r="M221" s="221">
        <f t="shared" ref="M221:N223" si="257">+M169+M195</f>
        <v>143</v>
      </c>
      <c r="N221" s="222">
        <f t="shared" si="257"/>
        <v>982</v>
      </c>
      <c r="O221" s="1288">
        <f t="shared" ref="O221" si="258">+M221+N221</f>
        <v>1125</v>
      </c>
      <c r="P221" s="89">
        <f>+P169+P195</f>
        <v>0</v>
      </c>
      <c r="Q221" s="1283">
        <f t="shared" ref="Q221" si="259">+O221+P221</f>
        <v>1125</v>
      </c>
      <c r="R221" s="221">
        <f t="shared" ref="R221:S223" si="260">+R169+R195</f>
        <v>0</v>
      </c>
      <c r="S221" s="222">
        <f t="shared" si="260"/>
        <v>0</v>
      </c>
      <c r="T221" s="1288">
        <f t="shared" ref="T221" si="261">+R221+S221</f>
        <v>0</v>
      </c>
      <c r="U221" s="89">
        <f>+U169+U195</f>
        <v>0</v>
      </c>
      <c r="V221" s="1283">
        <f t="shared" ref="V221" si="262">+T221+U221</f>
        <v>0</v>
      </c>
      <c r="W221" s="185">
        <f t="shared" si="251"/>
        <v>-100</v>
      </c>
    </row>
    <row r="222" spans="2:23">
      <c r="B222" s="1227"/>
      <c r="C222" s="1191"/>
      <c r="D222" s="1191"/>
      <c r="E222" s="1191"/>
      <c r="F222" s="1191"/>
      <c r="G222" s="1191"/>
      <c r="H222" s="1191"/>
      <c r="I222" s="106"/>
      <c r="L222" s="1231" t="s">
        <v>19</v>
      </c>
      <c r="M222" s="211">
        <f t="shared" si="257"/>
        <v>122</v>
      </c>
      <c r="N222" s="212">
        <f t="shared" si="257"/>
        <v>895</v>
      </c>
      <c r="O222" s="1282">
        <f>+M222+N222</f>
        <v>1017</v>
      </c>
      <c r="P222" s="89">
        <f>+P170+P196</f>
        <v>0</v>
      </c>
      <c r="Q222" s="1283">
        <f>+O222+P222</f>
        <v>1017</v>
      </c>
      <c r="R222" s="211">
        <f t="shared" si="260"/>
        <v>0</v>
      </c>
      <c r="S222" s="212">
        <f t="shared" si="260"/>
        <v>0</v>
      </c>
      <c r="T222" s="1282">
        <f>+R222+S222</f>
        <v>0</v>
      </c>
      <c r="U222" s="89">
        <f>+U170+U196</f>
        <v>0</v>
      </c>
      <c r="V222" s="1283">
        <f>+T222+U222</f>
        <v>0</v>
      </c>
      <c r="W222" s="185">
        <f t="shared" si="251"/>
        <v>-100</v>
      </c>
    </row>
    <row r="223" spans="2:23" ht="15" customHeight="1" thickBot="1">
      <c r="B223" s="1227"/>
      <c r="C223" s="1191"/>
      <c r="D223" s="1191"/>
      <c r="E223" s="1191"/>
      <c r="F223" s="1191"/>
      <c r="G223" s="1191"/>
      <c r="H223" s="1191"/>
      <c r="I223" s="106"/>
      <c r="L223" s="1231" t="s">
        <v>20</v>
      </c>
      <c r="M223" s="211">
        <f t="shared" si="257"/>
        <v>143</v>
      </c>
      <c r="N223" s="212">
        <f t="shared" si="257"/>
        <v>1009</v>
      </c>
      <c r="O223" s="1282">
        <f>+M223+N223</f>
        <v>1152</v>
      </c>
      <c r="P223" s="89">
        <f>+P171+P197</f>
        <v>0</v>
      </c>
      <c r="Q223" s="1283">
        <f>+O223+P223</f>
        <v>1152</v>
      </c>
      <c r="R223" s="211">
        <f t="shared" si="260"/>
        <v>0</v>
      </c>
      <c r="S223" s="212">
        <f t="shared" si="260"/>
        <v>0</v>
      </c>
      <c r="T223" s="1282">
        <f>+R223+S223</f>
        <v>0</v>
      </c>
      <c r="U223" s="89">
        <f>+U171+U197</f>
        <v>0</v>
      </c>
      <c r="V223" s="1283">
        <f>+T223+U223</f>
        <v>0</v>
      </c>
      <c r="W223" s="185">
        <f t="shared" si="251"/>
        <v>-100</v>
      </c>
    </row>
    <row r="224" spans="2:23" ht="14.25" thickTop="1" thickBot="1">
      <c r="B224" s="1227"/>
      <c r="C224" s="1191"/>
      <c r="D224" s="1191"/>
      <c r="E224" s="1191"/>
      <c r="F224" s="1191"/>
      <c r="G224" s="1191"/>
      <c r="H224" s="1191"/>
      <c r="I224" s="106"/>
      <c r="L224" s="1223" t="s">
        <v>87</v>
      </c>
      <c r="M224" s="1284">
        <f>+M221+M222+M223</f>
        <v>408</v>
      </c>
      <c r="N224" s="1284">
        <f t="shared" ref="N224:V224" si="263">+N221+N222+N223</f>
        <v>2886</v>
      </c>
      <c r="O224" s="1284">
        <f t="shared" si="263"/>
        <v>3294</v>
      </c>
      <c r="P224" s="1284">
        <f t="shared" si="263"/>
        <v>0</v>
      </c>
      <c r="Q224" s="1284">
        <f t="shared" si="263"/>
        <v>3294</v>
      </c>
      <c r="R224" s="1284">
        <f t="shared" si="263"/>
        <v>0</v>
      </c>
      <c r="S224" s="1284">
        <f t="shared" si="263"/>
        <v>0</v>
      </c>
      <c r="T224" s="1284">
        <f t="shared" si="263"/>
        <v>0</v>
      </c>
      <c r="U224" s="1284">
        <f t="shared" si="263"/>
        <v>0</v>
      </c>
      <c r="V224" s="1284">
        <f t="shared" si="263"/>
        <v>0</v>
      </c>
      <c r="W224" s="1287">
        <f t="shared" si="251"/>
        <v>-100</v>
      </c>
    </row>
    <row r="225" spans="1:23" ht="13.5" thickTop="1">
      <c r="B225" s="1227"/>
      <c r="C225" s="1191"/>
      <c r="D225" s="1191"/>
      <c r="E225" s="1191"/>
      <c r="F225" s="1191"/>
      <c r="G225" s="1191"/>
      <c r="H225" s="1191"/>
      <c r="I225" s="106"/>
      <c r="L225" s="1231" t="s">
        <v>21</v>
      </c>
      <c r="M225" s="211">
        <f t="shared" ref="M225:N227" si="264">+M173+M199</f>
        <v>85</v>
      </c>
      <c r="N225" s="212">
        <f t="shared" si="264"/>
        <v>727</v>
      </c>
      <c r="O225" s="1282">
        <f t="shared" ref="O225" si="265">+M225+N225</f>
        <v>812</v>
      </c>
      <c r="P225" s="89">
        <f>+P173+P199</f>
        <v>0</v>
      </c>
      <c r="Q225" s="1283">
        <f t="shared" ref="Q225" si="266">+O225+P225</f>
        <v>812</v>
      </c>
      <c r="R225" s="211">
        <f t="shared" ref="R225:S227" si="267">+R173+R199</f>
        <v>0</v>
      </c>
      <c r="S225" s="212">
        <f t="shared" si="267"/>
        <v>0</v>
      </c>
      <c r="T225" s="1282">
        <f t="shared" ref="T225" si="268">+R225+S225</f>
        <v>0</v>
      </c>
      <c r="U225" s="89">
        <f>+U173+U199</f>
        <v>0</v>
      </c>
      <c r="V225" s="1283">
        <f t="shared" ref="V225" si="269">+T225+U225</f>
        <v>0</v>
      </c>
      <c r="W225" s="185">
        <f t="shared" si="251"/>
        <v>-100</v>
      </c>
    </row>
    <row r="226" spans="1:23">
      <c r="B226" s="1227"/>
      <c r="C226" s="1191"/>
      <c r="D226" s="1191"/>
      <c r="E226" s="1191"/>
      <c r="F226" s="1191"/>
      <c r="G226" s="1191"/>
      <c r="H226" s="1191"/>
      <c r="I226" s="106"/>
      <c r="L226" s="1231" t="s">
        <v>88</v>
      </c>
      <c r="M226" s="211">
        <f t="shared" si="264"/>
        <v>103</v>
      </c>
      <c r="N226" s="212">
        <f t="shared" si="264"/>
        <v>891</v>
      </c>
      <c r="O226" s="1282">
        <f>+M226+N226</f>
        <v>994</v>
      </c>
      <c r="P226" s="89">
        <f>+P174+P200</f>
        <v>0</v>
      </c>
      <c r="Q226" s="1283">
        <f>+O226+P226</f>
        <v>994</v>
      </c>
      <c r="R226" s="211">
        <f t="shared" si="267"/>
        <v>0</v>
      </c>
      <c r="S226" s="212">
        <f t="shared" si="267"/>
        <v>0</v>
      </c>
      <c r="T226" s="1282">
        <f>+R226+S226</f>
        <v>0</v>
      </c>
      <c r="U226" s="89">
        <f>+U174+U200</f>
        <v>0</v>
      </c>
      <c r="V226" s="1283">
        <f>+T226+U226</f>
        <v>0</v>
      </c>
      <c r="W226" s="185">
        <f t="shared" ref="W226:W234" si="270">IF(Q226=0,0,((V226/Q226)-1)*100)</f>
        <v>-100</v>
      </c>
    </row>
    <row r="227" spans="1:23" ht="13.5" thickBot="1">
      <c r="B227" s="1227"/>
      <c r="C227" s="1191"/>
      <c r="D227" s="1191"/>
      <c r="E227" s="1191"/>
      <c r="F227" s="1191"/>
      <c r="G227" s="1191"/>
      <c r="H227" s="1191"/>
      <c r="I227" s="106"/>
      <c r="L227" s="1231" t="s">
        <v>22</v>
      </c>
      <c r="M227" s="211">
        <f t="shared" si="264"/>
        <v>94</v>
      </c>
      <c r="N227" s="212">
        <f t="shared" si="264"/>
        <v>936</v>
      </c>
      <c r="O227" s="1289">
        <f>+M227+N227</f>
        <v>1030</v>
      </c>
      <c r="P227" s="218">
        <f>+P175+P201</f>
        <v>0</v>
      </c>
      <c r="Q227" s="1283">
        <f>+O227+P227</f>
        <v>1030</v>
      </c>
      <c r="R227" s="211">
        <f t="shared" si="267"/>
        <v>0</v>
      </c>
      <c r="S227" s="212">
        <f t="shared" si="267"/>
        <v>1</v>
      </c>
      <c r="T227" s="1289">
        <f>+R227+S227</f>
        <v>1</v>
      </c>
      <c r="U227" s="218">
        <f>+U175+U201</f>
        <v>0</v>
      </c>
      <c r="V227" s="1283">
        <f>+T227+U227</f>
        <v>1</v>
      </c>
      <c r="W227" s="185">
        <f t="shared" si="270"/>
        <v>-99.902912621359221</v>
      </c>
    </row>
    <row r="228" spans="1:23" ht="14.25" thickTop="1" thickBot="1">
      <c r="B228" s="1227"/>
      <c r="C228" s="1191"/>
      <c r="D228" s="1191"/>
      <c r="E228" s="1191"/>
      <c r="F228" s="1191"/>
      <c r="G228" s="1191"/>
      <c r="H228" s="1191"/>
      <c r="I228" s="106"/>
      <c r="L228" s="1224" t="s">
        <v>60</v>
      </c>
      <c r="M228" s="1290">
        <f>+M225+M226+M227</f>
        <v>282</v>
      </c>
      <c r="N228" s="1290">
        <f t="shared" ref="N228:V228" si="271">+N225+N226+N227</f>
        <v>2554</v>
      </c>
      <c r="O228" s="1291">
        <f t="shared" si="271"/>
        <v>2836</v>
      </c>
      <c r="P228" s="1291">
        <f t="shared" si="271"/>
        <v>0</v>
      </c>
      <c r="Q228" s="1291">
        <f t="shared" si="271"/>
        <v>2836</v>
      </c>
      <c r="R228" s="1290">
        <f t="shared" si="271"/>
        <v>0</v>
      </c>
      <c r="S228" s="1290">
        <f t="shared" si="271"/>
        <v>1</v>
      </c>
      <c r="T228" s="1291">
        <f t="shared" si="271"/>
        <v>1</v>
      </c>
      <c r="U228" s="1291">
        <f t="shared" si="271"/>
        <v>0</v>
      </c>
      <c r="V228" s="1291">
        <f t="shared" si="271"/>
        <v>1</v>
      </c>
      <c r="W228" s="1292">
        <f t="shared" si="270"/>
        <v>-99.964739069111417</v>
      </c>
    </row>
    <row r="229" spans="1:23" s="1296" customFormat="1" ht="12.75" customHeight="1" thickTop="1">
      <c r="A229" s="1193"/>
      <c r="B229" s="1228"/>
      <c r="C229" s="1194"/>
      <c r="D229" s="1194"/>
      <c r="E229" s="1194"/>
      <c r="F229" s="1194"/>
      <c r="G229" s="1194"/>
      <c r="H229" s="1194"/>
      <c r="I229" s="110"/>
      <c r="J229" s="1193"/>
      <c r="K229" s="1193"/>
      <c r="L229" s="1251" t="s">
        <v>24</v>
      </c>
      <c r="M229" s="224">
        <f t="shared" ref="M229:N231" si="272">+M177+M203</f>
        <v>84</v>
      </c>
      <c r="N229" s="225">
        <f t="shared" si="272"/>
        <v>846</v>
      </c>
      <c r="O229" s="1293">
        <f>+M229+N229</f>
        <v>930</v>
      </c>
      <c r="P229" s="226">
        <f>+P177+P203</f>
        <v>0</v>
      </c>
      <c r="Q229" s="1294">
        <f>+O229+P229</f>
        <v>930</v>
      </c>
      <c r="R229" s="224">
        <f t="shared" ref="R229:S231" si="273">+R177+R203</f>
        <v>0</v>
      </c>
      <c r="S229" s="225">
        <f t="shared" si="273"/>
        <v>0</v>
      </c>
      <c r="T229" s="1293">
        <f>+R229+S229</f>
        <v>0</v>
      </c>
      <c r="U229" s="226">
        <f>+U177+U203</f>
        <v>0</v>
      </c>
      <c r="V229" s="1294">
        <f>+T229+U229</f>
        <v>0</v>
      </c>
      <c r="W229" s="227">
        <f t="shared" si="270"/>
        <v>-100</v>
      </c>
    </row>
    <row r="230" spans="1:23" s="1296" customFormat="1" ht="12.75" customHeight="1">
      <c r="A230" s="1193"/>
      <c r="B230" s="1229"/>
      <c r="C230" s="1195"/>
      <c r="D230" s="1195"/>
      <c r="E230" s="1195"/>
      <c r="F230" s="1195"/>
      <c r="G230" s="1195"/>
      <c r="H230" s="1195"/>
      <c r="I230" s="112"/>
      <c r="J230" s="1193"/>
      <c r="K230" s="1193"/>
      <c r="L230" s="1251" t="s">
        <v>25</v>
      </c>
      <c r="M230" s="224">
        <f t="shared" si="272"/>
        <v>65</v>
      </c>
      <c r="N230" s="225">
        <f t="shared" si="272"/>
        <v>995</v>
      </c>
      <c r="O230" s="1293">
        <f>+M230+N230</f>
        <v>1060</v>
      </c>
      <c r="P230" s="228">
        <f>+P178+P204</f>
        <v>0</v>
      </c>
      <c r="Q230" s="1293">
        <f>+O230+P230</f>
        <v>1060</v>
      </c>
      <c r="R230" s="224">
        <f t="shared" si="273"/>
        <v>0</v>
      </c>
      <c r="S230" s="225">
        <f t="shared" si="273"/>
        <v>0</v>
      </c>
      <c r="T230" s="1293">
        <f>+R230+S230</f>
        <v>0</v>
      </c>
      <c r="U230" s="228">
        <f>+U178+U204</f>
        <v>0</v>
      </c>
      <c r="V230" s="1293">
        <f>+T230+U230</f>
        <v>0</v>
      </c>
      <c r="W230" s="227">
        <f t="shared" si="270"/>
        <v>-100</v>
      </c>
    </row>
    <row r="231" spans="1:23" s="1296" customFormat="1" ht="12.75" customHeight="1" thickBot="1">
      <c r="A231" s="1193"/>
      <c r="B231" s="1229"/>
      <c r="C231" s="1195"/>
      <c r="D231" s="1195"/>
      <c r="E231" s="1195"/>
      <c r="F231" s="1195"/>
      <c r="G231" s="1195"/>
      <c r="H231" s="1195"/>
      <c r="I231" s="112"/>
      <c r="J231" s="1193"/>
      <c r="K231" s="1193"/>
      <c r="L231" s="1251" t="s">
        <v>26</v>
      </c>
      <c r="M231" s="224">
        <f t="shared" si="272"/>
        <v>19</v>
      </c>
      <c r="N231" s="225">
        <f t="shared" si="272"/>
        <v>255</v>
      </c>
      <c r="O231" s="1293">
        <f t="shared" ref="O231" si="274">+M231+N231</f>
        <v>274</v>
      </c>
      <c r="P231" s="229">
        <f>+P179+P205</f>
        <v>0</v>
      </c>
      <c r="Q231" s="1294">
        <f t="shared" ref="Q231" si="275">+O231+P231</f>
        <v>274</v>
      </c>
      <c r="R231" s="224">
        <f t="shared" si="273"/>
        <v>0</v>
      </c>
      <c r="S231" s="225">
        <f t="shared" si="273"/>
        <v>0</v>
      </c>
      <c r="T231" s="1293">
        <f t="shared" ref="T231" si="276">+R231+S231</f>
        <v>0</v>
      </c>
      <c r="U231" s="229">
        <f>+U179+U205</f>
        <v>0</v>
      </c>
      <c r="V231" s="1294">
        <f t="shared" ref="V231" si="277">+T231+U231</f>
        <v>0</v>
      </c>
      <c r="W231" s="227">
        <f t="shared" si="270"/>
        <v>-100</v>
      </c>
    </row>
    <row r="232" spans="1:23" ht="14.25" thickTop="1" thickBot="1">
      <c r="B232" s="1227"/>
      <c r="C232" s="1191"/>
      <c r="D232" s="1191"/>
      <c r="E232" s="1191"/>
      <c r="F232" s="1191"/>
      <c r="G232" s="1191"/>
      <c r="H232" s="1191"/>
      <c r="I232" s="106"/>
      <c r="L232" s="1223" t="s">
        <v>27</v>
      </c>
      <c r="M232" s="1284">
        <f>+M229+M230+M231</f>
        <v>168</v>
      </c>
      <c r="N232" s="1285">
        <f t="shared" ref="N232" si="278">+N229+N230+N231</f>
        <v>2096</v>
      </c>
      <c r="O232" s="1284">
        <f t="shared" ref="O232" si="279">+O229+O230+O231</f>
        <v>2264</v>
      </c>
      <c r="P232" s="1284">
        <f t="shared" ref="P232" si="280">+P229+P230+P231</f>
        <v>0</v>
      </c>
      <c r="Q232" s="1295">
        <f t="shared" ref="Q232" si="281">+Q229+Q230+Q231</f>
        <v>2264</v>
      </c>
      <c r="R232" s="1284">
        <f t="shared" ref="R232" si="282">+R229+R230+R231</f>
        <v>0</v>
      </c>
      <c r="S232" s="1285">
        <f t="shared" ref="S232" si="283">+S229+S230+S231</f>
        <v>0</v>
      </c>
      <c r="T232" s="1284">
        <f t="shared" ref="T232" si="284">+T229+T230+T231</f>
        <v>0</v>
      </c>
      <c r="U232" s="1284">
        <f t="shared" ref="U232" si="285">+U229+U230+U231</f>
        <v>0</v>
      </c>
      <c r="V232" s="1295">
        <f>+V229+V230+V231</f>
        <v>0</v>
      </c>
      <c r="W232" s="1287">
        <f t="shared" si="270"/>
        <v>-100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L233" s="1223" t="s">
        <v>92</v>
      </c>
      <c r="M233" s="1210">
        <f>+M224+M228+M232</f>
        <v>858</v>
      </c>
      <c r="N233" s="1211">
        <f t="shared" ref="N233" si="286">+N224+N228+N232</f>
        <v>7536</v>
      </c>
      <c r="O233" s="1210">
        <f t="shared" ref="O233" si="287">+O224+O228+O232</f>
        <v>8394</v>
      </c>
      <c r="P233" s="1210">
        <f t="shared" ref="P233" si="288">+P224+P228+P232</f>
        <v>0</v>
      </c>
      <c r="Q233" s="1210">
        <f t="shared" ref="Q233" si="289">+Q224+Q228+Q232</f>
        <v>8394</v>
      </c>
      <c r="R233" s="1210">
        <f t="shared" ref="R233" si="290">+R224+R228+R232</f>
        <v>0</v>
      </c>
      <c r="S233" s="1211">
        <f t="shared" ref="S233" si="291">+S224+S228+S232</f>
        <v>1</v>
      </c>
      <c r="T233" s="1210">
        <f t="shared" ref="T233" si="292">+T224+T228+T232</f>
        <v>1</v>
      </c>
      <c r="U233" s="1210">
        <f t="shared" ref="U233" si="293">+U224+U228+U232</f>
        <v>0</v>
      </c>
      <c r="V233" s="1212">
        <f>+V224+V228+V232</f>
        <v>1</v>
      </c>
      <c r="W233" s="1213">
        <f t="shared" si="270"/>
        <v>-99.988086728615684</v>
      </c>
    </row>
    <row r="234" spans="1:23" ht="14.25" thickTop="1" thickBot="1">
      <c r="B234" s="1227"/>
      <c r="C234" s="1191"/>
      <c r="D234" s="1191"/>
      <c r="E234" s="1191"/>
      <c r="F234" s="1191"/>
      <c r="G234" s="1191"/>
      <c r="H234" s="1191"/>
      <c r="I234" s="106"/>
      <c r="L234" s="1223" t="s">
        <v>89</v>
      </c>
      <c r="M234" s="1284">
        <f>+M220+M224+M228+M232</f>
        <v>1281</v>
      </c>
      <c r="N234" s="1285">
        <f t="shared" ref="N234:U234" si="294">+N220+N224+N228+N232</f>
        <v>10601</v>
      </c>
      <c r="O234" s="1284">
        <f t="shared" si="294"/>
        <v>11882</v>
      </c>
      <c r="P234" s="1284">
        <f t="shared" si="294"/>
        <v>1</v>
      </c>
      <c r="Q234" s="1286">
        <f t="shared" si="294"/>
        <v>11883</v>
      </c>
      <c r="R234" s="1284">
        <f t="shared" si="294"/>
        <v>0</v>
      </c>
      <c r="S234" s="1285">
        <f t="shared" si="294"/>
        <v>1</v>
      </c>
      <c r="T234" s="1284">
        <f t="shared" si="294"/>
        <v>1</v>
      </c>
      <c r="U234" s="1284">
        <f t="shared" si="294"/>
        <v>0</v>
      </c>
      <c r="V234" s="1286">
        <f>+V220+V224+V228+V232</f>
        <v>1</v>
      </c>
      <c r="W234" s="1287">
        <f t="shared" si="270"/>
        <v>-99.99158461667929</v>
      </c>
    </row>
    <row r="235" spans="1:23" ht="13.5" thickTop="1">
      <c r="B235" s="1217"/>
      <c r="C235" s="1171"/>
      <c r="D235" s="1171"/>
      <c r="E235" s="1171"/>
      <c r="F235" s="1171"/>
      <c r="G235" s="1171"/>
      <c r="H235" s="1171"/>
      <c r="I235" s="84"/>
      <c r="L235" s="1220" t="s">
        <v>59</v>
      </c>
      <c r="M235" s="1171"/>
      <c r="N235" s="1171"/>
      <c r="O235" s="1171"/>
      <c r="P235" s="1171"/>
      <c r="Q235" s="1171"/>
      <c r="R235" s="1171"/>
      <c r="S235" s="1171"/>
      <c r="T235" s="1171"/>
      <c r="U235" s="1171"/>
      <c r="V235" s="1171"/>
      <c r="W235" s="84"/>
    </row>
  </sheetData>
  <sheetProtection password="CF53" sheet="1" objects="1" scenarios="1"/>
  <customSheetViews>
    <customSheetView guid="{ED529B84-E379-4C9B-A677-BE1D384436B0}" topLeftCell="A178">
      <selection activeCell="U207" sqref="U207"/>
      <rowBreaks count="2" manualBreakCount="2">
        <brk id="82" min="11" max="22" man="1"/>
        <brk id="163" min="11" max="22" man="1"/>
      </rowBreaks>
      <pageMargins left="0.19685039370078741" right="0.27559055118110237" top="0.55118110236220474" bottom="0.59055118110236227" header="0.31496062992125984" footer="0.23622047244094491"/>
      <printOptions horizontalCentered="1"/>
      <pageSetup paperSize="9" scale="70" fitToHeight="4" orientation="portrait" r:id="rId1"/>
      <headerFooter alignWithMargins="0">
        <oddHeader>&amp;LMonthly Air Transport Statistics : Don Mueang International Airport</oddHeader>
        <oddFooter>&amp;LAir Transport Information Division, Corporate Strategy Department&amp;C&amp;D&amp;R&amp;T</oddFooter>
      </headerFooter>
    </customSheetView>
  </customSheetViews>
  <mergeCells count="48">
    <mergeCell ref="M187:Q187"/>
    <mergeCell ref="R187:V187"/>
    <mergeCell ref="L210:W210"/>
    <mergeCell ref="L211:W211"/>
    <mergeCell ref="M213:Q213"/>
    <mergeCell ref="R213:V213"/>
    <mergeCell ref="L185:W185"/>
    <mergeCell ref="M109:Q109"/>
    <mergeCell ref="R109:V109"/>
    <mergeCell ref="L132:W132"/>
    <mergeCell ref="L133:W133"/>
    <mergeCell ref="M135:Q135"/>
    <mergeCell ref="R135:V135"/>
    <mergeCell ref="L158:W158"/>
    <mergeCell ref="L159:W159"/>
    <mergeCell ref="M161:Q161"/>
    <mergeCell ref="R161:V161"/>
    <mergeCell ref="L184:W184"/>
    <mergeCell ref="L107:W107"/>
    <mergeCell ref="B54:I54"/>
    <mergeCell ref="L54:W54"/>
    <mergeCell ref="B55:I55"/>
    <mergeCell ref="L55:W55"/>
    <mergeCell ref="C57:E57"/>
    <mergeCell ref="F57:H57"/>
    <mergeCell ref="M57:Q57"/>
    <mergeCell ref="R57:V57"/>
    <mergeCell ref="L80:W80"/>
    <mergeCell ref="L81:W81"/>
    <mergeCell ref="M83:Q83"/>
    <mergeCell ref="R83:V83"/>
    <mergeCell ref="L106:W106"/>
    <mergeCell ref="B28:I28"/>
    <mergeCell ref="L28:W28"/>
    <mergeCell ref="B29:I29"/>
    <mergeCell ref="L29:W29"/>
    <mergeCell ref="C31:E31"/>
    <mergeCell ref="F31:H31"/>
    <mergeCell ref="M31:Q31"/>
    <mergeCell ref="R31:V31"/>
    <mergeCell ref="B2:I2"/>
    <mergeCell ref="L2:W2"/>
    <mergeCell ref="B3:I3"/>
    <mergeCell ref="L3:W3"/>
    <mergeCell ref="C5:E5"/>
    <mergeCell ref="F5:H5"/>
    <mergeCell ref="M5:Q5"/>
    <mergeCell ref="R5:V5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369" priority="95" operator="containsText" text="NOT OK">
      <formula>NOT(ISERROR(SEARCH("NOT OK",A1)))</formula>
    </cfRule>
  </conditionalFormatting>
  <conditionalFormatting sqref="J31:K31 A31">
    <cfRule type="containsText" dxfId="368" priority="94" operator="containsText" text="NOT OK">
      <formula>NOT(ISERROR(SEARCH("NOT OK",A31)))</formula>
    </cfRule>
  </conditionalFormatting>
  <conditionalFormatting sqref="J57:K57 A57">
    <cfRule type="containsText" dxfId="367" priority="93" operator="containsText" text="NOT OK">
      <formula>NOT(ISERROR(SEARCH("NOT OK",A57)))</formula>
    </cfRule>
  </conditionalFormatting>
  <conditionalFormatting sqref="J109:K109 A109">
    <cfRule type="containsText" dxfId="366" priority="92" operator="containsText" text="NOT OK">
      <formula>NOT(ISERROR(SEARCH("NOT OK",A109)))</formula>
    </cfRule>
  </conditionalFormatting>
  <conditionalFormatting sqref="J135:K135 A135">
    <cfRule type="containsText" dxfId="365" priority="91" operator="containsText" text="NOT OK">
      <formula>NOT(ISERROR(SEARCH("NOT OK",A135)))</formula>
    </cfRule>
  </conditionalFormatting>
  <conditionalFormatting sqref="A50 J50:K50">
    <cfRule type="containsText" dxfId="364" priority="81" operator="containsText" text="NOT OK">
      <formula>NOT(ISERROR(SEARCH("NOT OK",A50)))</formula>
    </cfRule>
  </conditionalFormatting>
  <conditionalFormatting sqref="A50 J50:K50">
    <cfRule type="containsText" dxfId="363" priority="80" operator="containsText" text="NOT OK">
      <formula>NOT(ISERROR(SEARCH("NOT OK",A50)))</formula>
    </cfRule>
  </conditionalFormatting>
  <conditionalFormatting sqref="A76 J76:K76">
    <cfRule type="containsText" dxfId="362" priority="79" operator="containsText" text="NOT OK">
      <formula>NOT(ISERROR(SEARCH("NOT OK",A76)))</formula>
    </cfRule>
  </conditionalFormatting>
  <conditionalFormatting sqref="A76 J76:K76">
    <cfRule type="containsText" dxfId="361" priority="78" operator="containsText" text="NOT OK">
      <formula>NOT(ISERROR(SEARCH("NOT OK",A76)))</formula>
    </cfRule>
  </conditionalFormatting>
  <conditionalFormatting sqref="A128 J128:K128">
    <cfRule type="containsText" dxfId="360" priority="77" operator="containsText" text="NOT OK">
      <formula>NOT(ISERROR(SEARCH("NOT OK",A128)))</formula>
    </cfRule>
  </conditionalFormatting>
  <conditionalFormatting sqref="A128 J128:K128">
    <cfRule type="containsText" dxfId="359" priority="76" operator="containsText" text="NOT OK">
      <formula>NOT(ISERROR(SEARCH("NOT OK",A128)))</formula>
    </cfRule>
  </conditionalFormatting>
  <conditionalFormatting sqref="A154 J154:K154">
    <cfRule type="containsText" dxfId="358" priority="75" operator="containsText" text="NOT OK">
      <formula>NOT(ISERROR(SEARCH("NOT OK",A154)))</formula>
    </cfRule>
  </conditionalFormatting>
  <conditionalFormatting sqref="A154 J154:K154">
    <cfRule type="containsText" dxfId="357" priority="74" operator="containsText" text="NOT OK">
      <formula>NOT(ISERROR(SEARCH("NOT OK",A154)))</formula>
    </cfRule>
  </conditionalFormatting>
  <conditionalFormatting sqref="J206:K206 A206">
    <cfRule type="containsText" dxfId="356" priority="73" operator="containsText" text="NOT OK">
      <formula>NOT(ISERROR(SEARCH("NOT OK",A206)))</formula>
    </cfRule>
  </conditionalFormatting>
  <conditionalFormatting sqref="J206:K206 A206">
    <cfRule type="containsText" dxfId="355" priority="72" operator="containsText" text="NOT OK">
      <formula>NOT(ISERROR(SEARCH("NOT OK",A206)))</formula>
    </cfRule>
  </conditionalFormatting>
  <conditionalFormatting sqref="J232:K232 A232 K233">
    <cfRule type="containsText" dxfId="354" priority="71" operator="containsText" text="NOT OK">
      <formula>NOT(ISERROR(SEARCH("NOT OK",A232)))</formula>
    </cfRule>
  </conditionalFormatting>
  <conditionalFormatting sqref="J232:K232 A232 K233">
    <cfRule type="containsText" dxfId="353" priority="70" operator="containsText" text="NOT OK">
      <formula>NOT(ISERROR(SEARCH("NOT OK",A232)))</formula>
    </cfRule>
  </conditionalFormatting>
  <conditionalFormatting sqref="J16:K24 A16:A24">
    <cfRule type="containsText" dxfId="352" priority="69" operator="containsText" text="NOT OK">
      <formula>NOT(ISERROR(SEARCH("NOT OK",A16)))</formula>
    </cfRule>
  </conditionalFormatting>
  <conditionalFormatting sqref="A15 J15:K15">
    <cfRule type="containsText" dxfId="351" priority="62" operator="containsText" text="NOT OK">
      <formula>NOT(ISERROR(SEARCH("NOT OK",A15)))</formula>
    </cfRule>
  </conditionalFormatting>
  <conditionalFormatting sqref="J41:K41 A41">
    <cfRule type="containsText" dxfId="350" priority="61" operator="containsText" text="NOT OK">
      <formula>NOT(ISERROR(SEARCH("NOT OK",A41)))</formula>
    </cfRule>
  </conditionalFormatting>
  <conditionalFormatting sqref="A67 J67:K67">
    <cfRule type="containsText" dxfId="349" priority="60" operator="containsText" text="NOT OK">
      <formula>NOT(ISERROR(SEARCH("NOT OK",A67)))</formula>
    </cfRule>
  </conditionalFormatting>
  <conditionalFormatting sqref="A93:A102 J93:K102">
    <cfRule type="containsText" dxfId="348" priority="59" operator="containsText" text="NOT OK">
      <formula>NOT(ISERROR(SEARCH("NOT OK",A93)))</formula>
    </cfRule>
  </conditionalFormatting>
  <conditionalFormatting sqref="J119:K119 A119">
    <cfRule type="containsText" dxfId="347" priority="58" operator="containsText" text="NOT OK">
      <formula>NOT(ISERROR(SEARCH("NOT OK",A119)))</formula>
    </cfRule>
  </conditionalFormatting>
  <conditionalFormatting sqref="J145:K145 A145">
    <cfRule type="containsText" dxfId="346" priority="57" operator="containsText" text="NOT OK">
      <formula>NOT(ISERROR(SEARCH("NOT OK",A145)))</formula>
    </cfRule>
  </conditionalFormatting>
  <conditionalFormatting sqref="J171:K180 A171:A180">
    <cfRule type="containsText" dxfId="345" priority="56" operator="containsText" text="NOT OK">
      <formula>NOT(ISERROR(SEARCH("NOT OK",A171)))</formula>
    </cfRule>
  </conditionalFormatting>
  <conditionalFormatting sqref="J197:K197 A197">
    <cfRule type="containsText" dxfId="344" priority="55" operator="containsText" text="NOT OK">
      <formula>NOT(ISERROR(SEARCH("NOT OK",A197)))</formula>
    </cfRule>
  </conditionalFormatting>
  <conditionalFormatting sqref="J223:K223 A223">
    <cfRule type="containsText" dxfId="343" priority="54" operator="containsText" text="NOT OK">
      <formula>NOT(ISERROR(SEARCH("NOT OK",A223)))</formula>
    </cfRule>
  </conditionalFormatting>
  <conditionalFormatting sqref="A42:A45 J42:K45">
    <cfRule type="containsText" dxfId="342" priority="53" operator="containsText" text="NOT OK">
      <formula>NOT(ISERROR(SEARCH("NOT OK",A42)))</formula>
    </cfRule>
  </conditionalFormatting>
  <conditionalFormatting sqref="J42:K45 A42:A45">
    <cfRule type="containsText" dxfId="341" priority="52" operator="containsText" text="NOT OK">
      <formula>NOT(ISERROR(SEARCH("NOT OK",A42)))</formula>
    </cfRule>
  </conditionalFormatting>
  <conditionalFormatting sqref="A146:A149 J146:K149">
    <cfRule type="containsText" dxfId="340" priority="46" operator="containsText" text="NOT OK">
      <formula>NOT(ISERROR(SEARCH("NOT OK",A146)))</formula>
    </cfRule>
  </conditionalFormatting>
  <conditionalFormatting sqref="A208 J208:K208">
    <cfRule type="containsText" dxfId="339" priority="45" operator="containsText" text="NOT OK">
      <formula>NOT(ISERROR(SEARCH("NOT OK",A208)))</formula>
    </cfRule>
  </conditionalFormatting>
  <conditionalFormatting sqref="A52 J52:K52">
    <cfRule type="containsText" dxfId="338" priority="51" operator="containsText" text="NOT OK">
      <formula>NOT(ISERROR(SEARCH("NOT OK",A52)))</formula>
    </cfRule>
  </conditionalFormatting>
  <conditionalFormatting sqref="A68:A71 J68:K71">
    <cfRule type="containsText" dxfId="337" priority="50" operator="containsText" text="NOT OK">
      <formula>NOT(ISERROR(SEARCH("NOT OK",A68)))</formula>
    </cfRule>
  </conditionalFormatting>
  <conditionalFormatting sqref="J68:K71 A68:A71">
    <cfRule type="containsText" dxfId="336" priority="49" operator="containsText" text="NOT OK">
      <formula>NOT(ISERROR(SEARCH("NOT OK",A68)))</formula>
    </cfRule>
  </conditionalFormatting>
  <conditionalFormatting sqref="A234 J234:K234">
    <cfRule type="containsText" dxfId="335" priority="44" operator="containsText" text="NOT OK">
      <formula>NOT(ISERROR(SEARCH("NOT OK",A234)))</formula>
    </cfRule>
  </conditionalFormatting>
  <conditionalFormatting sqref="A78 J78:K78">
    <cfRule type="containsText" dxfId="334" priority="48" operator="containsText" text="NOT OK">
      <formula>NOT(ISERROR(SEARCH("NOT OK",A78)))</formula>
    </cfRule>
  </conditionalFormatting>
  <conditionalFormatting sqref="J198:K201 A198:A201">
    <cfRule type="containsText" dxfId="333" priority="43" operator="containsText" text="NOT OK">
      <formula>NOT(ISERROR(SEARCH("NOT OK",A198)))</formula>
    </cfRule>
  </conditionalFormatting>
  <conditionalFormatting sqref="J224:K227 A224:A227">
    <cfRule type="containsText" dxfId="332" priority="42" operator="containsText" text="NOT OK">
      <formula>NOT(ISERROR(SEARCH("NOT OK",A224)))</formula>
    </cfRule>
  </conditionalFormatting>
  <conditionalFormatting sqref="A120:A123 J120:K123">
    <cfRule type="containsText" dxfId="331" priority="47" operator="containsText" text="NOT OK">
      <formula>NOT(ISERROR(SEARCH("NOT OK",A120)))</formula>
    </cfRule>
  </conditionalFormatting>
  <conditionalFormatting sqref="A130 J130:K130">
    <cfRule type="containsText" dxfId="330" priority="41" operator="containsText" text="NOT OK">
      <formula>NOT(ISERROR(SEARCH("NOT OK",A130)))</formula>
    </cfRule>
  </conditionalFormatting>
  <conditionalFormatting sqref="A156 J156:K156">
    <cfRule type="containsText" dxfId="329" priority="40" operator="containsText" text="NOT OK">
      <formula>NOT(ISERROR(SEARCH("NOT OK",A156)))</formula>
    </cfRule>
  </conditionalFormatting>
  <conditionalFormatting sqref="J25:K25 A25">
    <cfRule type="containsText" dxfId="328" priority="39" operator="containsText" text="NOT OK">
      <formula>NOT(ISERROR(SEARCH("NOT OK",A25)))</formula>
    </cfRule>
  </conditionalFormatting>
  <conditionalFormatting sqref="J103:K103 A103">
    <cfRule type="containsText" dxfId="327" priority="38" operator="containsText" text="NOT OK">
      <formula>NOT(ISERROR(SEARCH("NOT OK",A103)))</formula>
    </cfRule>
  </conditionalFormatting>
  <conditionalFormatting sqref="J181:K181 A181">
    <cfRule type="containsText" dxfId="326" priority="37" operator="containsText" text="NOT OK">
      <formula>NOT(ISERROR(SEARCH("NOT OK",A181)))</formula>
    </cfRule>
  </conditionalFormatting>
  <conditionalFormatting sqref="A46:A50 J46:K50">
    <cfRule type="containsText" dxfId="325" priority="36" operator="containsText" text="NOT OK">
      <formula>NOT(ISERROR(SEARCH("NOT OK",A46)))</formula>
    </cfRule>
  </conditionalFormatting>
  <conditionalFormatting sqref="J46:K50 A46:A50">
    <cfRule type="containsText" dxfId="324" priority="35" operator="containsText" text="NOT OK">
      <formula>NOT(ISERROR(SEARCH("NOT OK",A46)))</formula>
    </cfRule>
  </conditionalFormatting>
  <conditionalFormatting sqref="A72:A76 J72:K76">
    <cfRule type="containsText" dxfId="323" priority="34" operator="containsText" text="NOT OK">
      <formula>NOT(ISERROR(SEARCH("NOT OK",A72)))</formula>
    </cfRule>
  </conditionalFormatting>
  <conditionalFormatting sqref="J72:K76 A72:A76">
    <cfRule type="containsText" dxfId="322" priority="33" operator="containsText" text="NOT OK">
      <formula>NOT(ISERROR(SEARCH("NOT OK",A72)))</formula>
    </cfRule>
  </conditionalFormatting>
  <conditionalFormatting sqref="A124:A128 J124:K128">
    <cfRule type="containsText" dxfId="321" priority="32" operator="containsText" text="NOT OK">
      <formula>NOT(ISERROR(SEARCH("NOT OK",A124)))</formula>
    </cfRule>
  </conditionalFormatting>
  <conditionalFormatting sqref="A124:A128 J124:K128">
    <cfRule type="containsText" dxfId="320" priority="31" operator="containsText" text="NOT OK">
      <formula>NOT(ISERROR(SEARCH("NOT OK",A124)))</formula>
    </cfRule>
  </conditionalFormatting>
  <conditionalFormatting sqref="A150:A154 J150:K154">
    <cfRule type="containsText" dxfId="319" priority="30" operator="containsText" text="NOT OK">
      <formula>NOT(ISERROR(SEARCH("NOT OK",A150)))</formula>
    </cfRule>
  </conditionalFormatting>
  <conditionalFormatting sqref="A150:A154 J150:K154">
    <cfRule type="containsText" dxfId="318" priority="29" operator="containsText" text="NOT OK">
      <formula>NOT(ISERROR(SEARCH("NOT OK",A150)))</formula>
    </cfRule>
  </conditionalFormatting>
  <conditionalFormatting sqref="J202:K206 A202:A206">
    <cfRule type="containsText" dxfId="317" priority="28" operator="containsText" text="NOT OK">
      <formula>NOT(ISERROR(SEARCH("NOT OK",A202)))</formula>
    </cfRule>
  </conditionalFormatting>
  <conditionalFormatting sqref="J202:K206 A202:A206">
    <cfRule type="containsText" dxfId="316" priority="27" operator="containsText" text="NOT OK">
      <formula>NOT(ISERROR(SEARCH("NOT OK",A202)))</formula>
    </cfRule>
  </conditionalFormatting>
  <conditionalFormatting sqref="J129:K129 A129">
    <cfRule type="containsText" dxfId="315" priority="16" operator="containsText" text="NOT OK">
      <formula>NOT(ISERROR(SEARCH("NOT OK",A129)))</formula>
    </cfRule>
  </conditionalFormatting>
  <conditionalFormatting sqref="J155:K155 A155">
    <cfRule type="containsText" dxfId="314" priority="13" operator="containsText" text="NOT OK">
      <formula>NOT(ISERROR(SEARCH("NOT OK",A155)))</formula>
    </cfRule>
  </conditionalFormatting>
  <conditionalFormatting sqref="J207:K207 A207">
    <cfRule type="containsText" dxfId="313" priority="10" operator="containsText" text="NOT OK">
      <formula>NOT(ISERROR(SEARCH("NOT OK",A207)))</formula>
    </cfRule>
  </conditionalFormatting>
  <conditionalFormatting sqref="J233 A233">
    <cfRule type="containsText" dxfId="312" priority="7" operator="containsText" text="NOT OK">
      <formula>NOT(ISERROR(SEARCH("NOT OK",A233)))</formula>
    </cfRule>
  </conditionalFormatting>
  <conditionalFormatting sqref="J51:K51 A51">
    <cfRule type="containsText" dxfId="311" priority="4" operator="containsText" text="NOT OK">
      <formula>NOT(ISERROR(SEARCH("NOT OK",A51)))</formula>
    </cfRule>
  </conditionalFormatting>
  <conditionalFormatting sqref="J77:K77 A77">
    <cfRule type="containsText" dxfId="310" priority="1" operator="containsText" text="NOT OK">
      <formula>NOT(ISERROR(SEARCH("NOT OK",A77)))</formula>
    </cfRule>
  </conditionalFormatting>
  <printOptions horizontalCentered="1"/>
  <pageMargins left="0.19685039370078741" right="0.27559055118110237" top="0.55118110236220474" bottom="0.59055118110236227" header="0.31496062992125984" footer="0.23622047244094491"/>
  <pageSetup paperSize="9" scale="70" fitToHeight="4" orientation="portrait" r:id="rId2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W235"/>
  <sheetViews>
    <sheetView topLeftCell="D1" zoomScale="98" zoomScaleNormal="98" workbookViewId="0">
      <selection activeCell="L28" sqref="L28:W28"/>
    </sheetView>
  </sheetViews>
  <sheetFormatPr defaultColWidth="7" defaultRowHeight="12.75"/>
  <cols>
    <col min="1" max="1" width="7" style="386"/>
    <col min="2" max="2" width="12.42578125" style="387" customWidth="1"/>
    <col min="3" max="3" width="10.85546875" style="387" customWidth="1"/>
    <col min="4" max="4" width="11.140625" style="387" customWidth="1"/>
    <col min="5" max="5" width="11.85546875" style="387" customWidth="1"/>
    <col min="6" max="6" width="10.85546875" style="387" customWidth="1"/>
    <col min="7" max="7" width="11.140625" style="387" customWidth="1"/>
    <col min="8" max="8" width="12.140625" style="387" customWidth="1"/>
    <col min="9" max="9" width="10.28515625" style="388" bestFit="1" customWidth="1"/>
    <col min="10" max="10" width="7" style="386" customWidth="1"/>
    <col min="11" max="11" width="7" style="386"/>
    <col min="12" max="12" width="13" style="387" customWidth="1"/>
    <col min="13" max="14" width="12.140625" style="387" customWidth="1"/>
    <col min="15" max="15" width="14.140625" style="387" bestFit="1" customWidth="1"/>
    <col min="16" max="19" width="12.140625" style="387" customWidth="1"/>
    <col min="20" max="20" width="14.140625" style="387" bestFit="1" customWidth="1"/>
    <col min="21" max="22" width="12.140625" style="387" customWidth="1"/>
    <col min="23" max="23" width="12.140625" style="388" bestFit="1" customWidth="1"/>
    <col min="24" max="16384" width="7" style="387"/>
  </cols>
  <sheetData>
    <row r="1" spans="1:23" ht="13.5" thickBot="1"/>
    <row r="2" spans="1:23" ht="13.5" thickTop="1">
      <c r="B2" s="1406" t="s">
        <v>0</v>
      </c>
      <c r="C2" s="1407"/>
      <c r="D2" s="1407"/>
      <c r="E2" s="1407"/>
      <c r="F2" s="1407"/>
      <c r="G2" s="1407"/>
      <c r="H2" s="1407"/>
      <c r="I2" s="1408"/>
      <c r="L2" s="1409" t="s">
        <v>1</v>
      </c>
      <c r="M2" s="1410"/>
      <c r="N2" s="1410"/>
      <c r="O2" s="1410"/>
      <c r="P2" s="1410"/>
      <c r="Q2" s="1410"/>
      <c r="R2" s="1410"/>
      <c r="S2" s="1410"/>
      <c r="T2" s="1410"/>
      <c r="U2" s="1410"/>
      <c r="V2" s="1410"/>
      <c r="W2" s="1411"/>
    </row>
    <row r="3" spans="1:23" ht="13.5" thickBot="1">
      <c r="B3" s="1412" t="s">
        <v>2</v>
      </c>
      <c r="C3" s="1413"/>
      <c r="D3" s="1413"/>
      <c r="E3" s="1413"/>
      <c r="F3" s="1413"/>
      <c r="G3" s="1413"/>
      <c r="H3" s="1413"/>
      <c r="I3" s="1414"/>
      <c r="L3" s="1415" t="s">
        <v>3</v>
      </c>
      <c r="M3" s="1416"/>
      <c r="N3" s="1416"/>
      <c r="O3" s="1416"/>
      <c r="P3" s="1416"/>
      <c r="Q3" s="1416"/>
      <c r="R3" s="1416"/>
      <c r="S3" s="1416"/>
      <c r="T3" s="1416"/>
      <c r="U3" s="1416"/>
      <c r="V3" s="1416"/>
      <c r="W3" s="1417"/>
    </row>
    <row r="4" spans="1:23" ht="14.25" thickTop="1" thickBot="1">
      <c r="B4" s="389"/>
      <c r="C4" s="386"/>
      <c r="D4" s="386"/>
      <c r="E4" s="386"/>
      <c r="F4" s="386"/>
      <c r="G4" s="386"/>
      <c r="H4" s="386"/>
      <c r="I4" s="390"/>
      <c r="L4" s="389"/>
      <c r="M4" s="386"/>
      <c r="N4" s="386"/>
      <c r="O4" s="386"/>
      <c r="P4" s="386"/>
      <c r="Q4" s="386"/>
      <c r="R4" s="386"/>
      <c r="S4" s="386"/>
      <c r="T4" s="386"/>
      <c r="U4" s="386"/>
      <c r="V4" s="386"/>
      <c r="W4" s="390"/>
    </row>
    <row r="5" spans="1:23" ht="14.25" thickTop="1" thickBot="1">
      <c r="B5" s="391"/>
      <c r="C5" s="1418" t="s">
        <v>90</v>
      </c>
      <c r="D5" s="1419"/>
      <c r="E5" s="1420"/>
      <c r="F5" s="1418" t="s">
        <v>91</v>
      </c>
      <c r="G5" s="1419"/>
      <c r="H5" s="1420"/>
      <c r="I5" s="392" t="s">
        <v>4</v>
      </c>
      <c r="L5" s="391"/>
      <c r="M5" s="1421" t="s">
        <v>90</v>
      </c>
      <c r="N5" s="1422"/>
      <c r="O5" s="1422"/>
      <c r="P5" s="1422"/>
      <c r="Q5" s="1423"/>
      <c r="R5" s="1421" t="s">
        <v>91</v>
      </c>
      <c r="S5" s="1422"/>
      <c r="T5" s="1422"/>
      <c r="U5" s="1422"/>
      <c r="V5" s="1423"/>
      <c r="W5" s="392" t="s">
        <v>4</v>
      </c>
    </row>
    <row r="6" spans="1:23" ht="13.5" thickTop="1">
      <c r="B6" s="393" t="s">
        <v>5</v>
      </c>
      <c r="C6" s="394"/>
      <c r="D6" s="395"/>
      <c r="E6" s="396"/>
      <c r="F6" s="394"/>
      <c r="G6" s="395"/>
      <c r="H6" s="396"/>
      <c r="I6" s="397" t="s">
        <v>6</v>
      </c>
      <c r="L6" s="393" t="s">
        <v>5</v>
      </c>
      <c r="M6" s="394"/>
      <c r="N6" s="398"/>
      <c r="O6" s="399"/>
      <c r="P6" s="400"/>
      <c r="Q6" s="399"/>
      <c r="R6" s="394"/>
      <c r="S6" s="398"/>
      <c r="T6" s="399"/>
      <c r="U6" s="400"/>
      <c r="V6" s="399"/>
      <c r="W6" s="397" t="s">
        <v>6</v>
      </c>
    </row>
    <row r="7" spans="1:23" ht="13.5" thickBot="1">
      <c r="B7" s="401"/>
      <c r="C7" s="402" t="s">
        <v>7</v>
      </c>
      <c r="D7" s="403" t="s">
        <v>8</v>
      </c>
      <c r="E7" s="1156" t="s">
        <v>9</v>
      </c>
      <c r="F7" s="402" t="s">
        <v>7</v>
      </c>
      <c r="G7" s="403" t="s">
        <v>8</v>
      </c>
      <c r="H7" s="404" t="s">
        <v>9</v>
      </c>
      <c r="I7" s="405"/>
      <c r="L7" s="401"/>
      <c r="M7" s="406" t="s">
        <v>10</v>
      </c>
      <c r="N7" s="407" t="s">
        <v>11</v>
      </c>
      <c r="O7" s="408" t="s">
        <v>12</v>
      </c>
      <c r="P7" s="409" t="s">
        <v>13</v>
      </c>
      <c r="Q7" s="408" t="s">
        <v>9</v>
      </c>
      <c r="R7" s="406" t="s">
        <v>10</v>
      </c>
      <c r="S7" s="407" t="s">
        <v>11</v>
      </c>
      <c r="T7" s="408" t="s">
        <v>12</v>
      </c>
      <c r="U7" s="409" t="s">
        <v>13</v>
      </c>
      <c r="V7" s="408" t="s">
        <v>9</v>
      </c>
      <c r="W7" s="405"/>
    </row>
    <row r="8" spans="1:23" ht="6" customHeight="1" thickTop="1">
      <c r="B8" s="393"/>
      <c r="C8" s="410"/>
      <c r="D8" s="411"/>
      <c r="E8" s="412"/>
      <c r="F8" s="410"/>
      <c r="G8" s="411"/>
      <c r="H8" s="412"/>
      <c r="I8" s="413"/>
      <c r="L8" s="393"/>
      <c r="M8" s="414"/>
      <c r="N8" s="415"/>
      <c r="O8" s="416"/>
      <c r="P8" s="417"/>
      <c r="Q8" s="418"/>
      <c r="R8" s="414"/>
      <c r="S8" s="415"/>
      <c r="T8" s="416"/>
      <c r="U8" s="417"/>
      <c r="V8" s="418"/>
      <c r="W8" s="419"/>
    </row>
    <row r="9" spans="1:23">
      <c r="A9" s="420" t="str">
        <f>IF(ISERROR(F9/G9)," ",IF(F9/G9&gt;0.5,IF(F9/G9&lt;1.5," ","NOT OK"),"NOT OK"))</f>
        <v xml:space="preserve"> </v>
      </c>
      <c r="B9" s="393" t="s">
        <v>14</v>
      </c>
      <c r="C9" s="421">
        <v>690</v>
      </c>
      <c r="D9" s="422">
        <v>689</v>
      </c>
      <c r="E9" s="423">
        <f>C9+D9</f>
        <v>1379</v>
      </c>
      <c r="F9" s="211">
        <v>776</v>
      </c>
      <c r="G9" s="215">
        <v>801</v>
      </c>
      <c r="H9" s="423">
        <f>F9+G9</f>
        <v>1577</v>
      </c>
      <c r="I9" s="424">
        <f t="shared" ref="I9:I13" si="0">IF(E9=0,0,((H9/E9)-1)*100)</f>
        <v>14.358230601885413</v>
      </c>
      <c r="L9" s="393" t="s">
        <v>14</v>
      </c>
      <c r="M9" s="421">
        <v>75115</v>
      </c>
      <c r="N9" s="425">
        <v>74861</v>
      </c>
      <c r="O9" s="429">
        <f>+M9+N9</f>
        <v>149976</v>
      </c>
      <c r="P9" s="427">
        <v>1402</v>
      </c>
      <c r="Q9" s="428">
        <f>O9+P9</f>
        <v>151378</v>
      </c>
      <c r="R9" s="211">
        <v>94146</v>
      </c>
      <c r="S9" s="212">
        <v>93572</v>
      </c>
      <c r="T9" s="119">
        <f>+R9+S9</f>
        <v>187718</v>
      </c>
      <c r="U9" s="89">
        <v>1843</v>
      </c>
      <c r="V9" s="428">
        <f>T9+U9</f>
        <v>189561</v>
      </c>
      <c r="W9" s="424">
        <f t="shared" ref="W9:W13" si="1">IF(Q9=0,0,((V9/Q9)-1)*100)</f>
        <v>25.22361241395712</v>
      </c>
    </row>
    <row r="10" spans="1:23">
      <c r="A10" s="420" t="str">
        <f t="shared" ref="A10:A65" si="2">IF(ISERROR(F10/G10)," ",IF(F10/G10&gt;0.5,IF(F10/G10&lt;1.5," ","NOT OK"),"NOT OK"))</f>
        <v xml:space="preserve"> </v>
      </c>
      <c r="B10" s="393" t="s">
        <v>15</v>
      </c>
      <c r="C10" s="421">
        <v>712</v>
      </c>
      <c r="D10" s="422">
        <v>715</v>
      </c>
      <c r="E10" s="423">
        <f>C10+D10</f>
        <v>1427</v>
      </c>
      <c r="F10" s="211">
        <v>788</v>
      </c>
      <c r="G10" s="215">
        <v>787</v>
      </c>
      <c r="H10" s="423">
        <f>F10+G10</f>
        <v>1575</v>
      </c>
      <c r="I10" s="424">
        <f t="shared" si="0"/>
        <v>10.371408549404348</v>
      </c>
      <c r="K10" s="430"/>
      <c r="L10" s="393" t="s">
        <v>15</v>
      </c>
      <c r="M10" s="421">
        <v>80178</v>
      </c>
      <c r="N10" s="425">
        <v>73287</v>
      </c>
      <c r="O10" s="429">
        <f>+M10+N10</f>
        <v>153465</v>
      </c>
      <c r="P10" s="427">
        <v>1066</v>
      </c>
      <c r="Q10" s="428">
        <f>O10+P10</f>
        <v>154531</v>
      </c>
      <c r="R10" s="211">
        <v>99807</v>
      </c>
      <c r="S10" s="212">
        <v>96460</v>
      </c>
      <c r="T10" s="119">
        <f>+R10+S10</f>
        <v>196267</v>
      </c>
      <c r="U10" s="89">
        <v>1841</v>
      </c>
      <c r="V10" s="428">
        <f>T10+U10</f>
        <v>198108</v>
      </c>
      <c r="W10" s="424">
        <f t="shared" si="1"/>
        <v>28.199519837443621</v>
      </c>
    </row>
    <row r="11" spans="1:23" ht="13.5" thickBot="1">
      <c r="A11" s="420" t="str">
        <f t="shared" si="2"/>
        <v xml:space="preserve"> </v>
      </c>
      <c r="B11" s="401" t="s">
        <v>16</v>
      </c>
      <c r="C11" s="421">
        <v>822</v>
      </c>
      <c r="D11" s="431">
        <v>817</v>
      </c>
      <c r="E11" s="423">
        <f>C11+D11</f>
        <v>1639</v>
      </c>
      <c r="F11" s="211">
        <v>891</v>
      </c>
      <c r="G11" s="220">
        <v>883</v>
      </c>
      <c r="H11" s="423">
        <f>F11+G11</f>
        <v>1774</v>
      </c>
      <c r="I11" s="424">
        <f t="shared" si="0"/>
        <v>8.2367297132397876</v>
      </c>
      <c r="K11" s="430"/>
      <c r="L11" s="401" t="s">
        <v>16</v>
      </c>
      <c r="M11" s="421">
        <v>99552</v>
      </c>
      <c r="N11" s="425">
        <v>91910</v>
      </c>
      <c r="O11" s="429">
        <f>+M11+N11</f>
        <v>191462</v>
      </c>
      <c r="P11" s="432">
        <v>1107</v>
      </c>
      <c r="Q11" s="428">
        <f>O11+P11</f>
        <v>192569</v>
      </c>
      <c r="R11" s="211">
        <v>115533</v>
      </c>
      <c r="S11" s="212">
        <v>108339</v>
      </c>
      <c r="T11" s="119">
        <f>+R11+S11</f>
        <v>223872</v>
      </c>
      <c r="U11" s="218">
        <v>1604</v>
      </c>
      <c r="V11" s="428">
        <f>T11+U11</f>
        <v>225476</v>
      </c>
      <c r="W11" s="424">
        <f t="shared" si="1"/>
        <v>17.088420254558102</v>
      </c>
    </row>
    <row r="12" spans="1:23" ht="14.25" thickTop="1" thickBot="1">
      <c r="A12" s="420" t="str">
        <f>IF(ISERROR(F12/G12)," ",IF(F12/G12&gt;0.5,IF(F12/G12&lt;1.5," ","NOT OK"),"NOT OK"))</f>
        <v xml:space="preserve"> </v>
      </c>
      <c r="B12" s="433" t="s">
        <v>55</v>
      </c>
      <c r="C12" s="434">
        <f t="shared" ref="C12:E12" si="3">+C9+C10+C11</f>
        <v>2224</v>
      </c>
      <c r="D12" s="435">
        <f t="shared" si="3"/>
        <v>2221</v>
      </c>
      <c r="E12" s="436">
        <f t="shared" si="3"/>
        <v>4445</v>
      </c>
      <c r="F12" s="434">
        <f t="shared" ref="F12:H12" si="4">+F9+F10+F11</f>
        <v>2455</v>
      </c>
      <c r="G12" s="435">
        <f t="shared" si="4"/>
        <v>2471</v>
      </c>
      <c r="H12" s="436">
        <f t="shared" si="4"/>
        <v>4926</v>
      </c>
      <c r="I12" s="437">
        <f t="shared" si="0"/>
        <v>10.821147356580418</v>
      </c>
      <c r="L12" s="438" t="s">
        <v>55</v>
      </c>
      <c r="M12" s="439">
        <f t="shared" ref="M12:Q12" si="5">+M9+M10+M11</f>
        <v>254845</v>
      </c>
      <c r="N12" s="440">
        <f t="shared" si="5"/>
        <v>240058</v>
      </c>
      <c r="O12" s="439">
        <f t="shared" si="5"/>
        <v>494903</v>
      </c>
      <c r="P12" s="439">
        <f t="shared" si="5"/>
        <v>3575</v>
      </c>
      <c r="Q12" s="441">
        <f t="shared" si="5"/>
        <v>498478</v>
      </c>
      <c r="R12" s="439">
        <f t="shared" ref="R12:V12" si="6">+R9+R10+R11</f>
        <v>309486</v>
      </c>
      <c r="S12" s="440">
        <f t="shared" si="6"/>
        <v>298371</v>
      </c>
      <c r="T12" s="439">
        <f t="shared" si="6"/>
        <v>607857</v>
      </c>
      <c r="U12" s="439">
        <f t="shared" si="6"/>
        <v>5288</v>
      </c>
      <c r="V12" s="441">
        <f t="shared" si="6"/>
        <v>613145</v>
      </c>
      <c r="W12" s="442">
        <f t="shared" si="1"/>
        <v>23.003422417839904</v>
      </c>
    </row>
    <row r="13" spans="1:23" ht="13.5" thickTop="1">
      <c r="A13" s="420" t="str">
        <f t="shared" si="2"/>
        <v xml:space="preserve"> </v>
      </c>
      <c r="B13" s="393" t="s">
        <v>18</v>
      </c>
      <c r="C13" s="443">
        <v>889</v>
      </c>
      <c r="D13" s="444">
        <v>892</v>
      </c>
      <c r="E13" s="423">
        <f>C13+D13</f>
        <v>1781</v>
      </c>
      <c r="F13" s="443">
        <v>935</v>
      </c>
      <c r="G13" s="444">
        <v>936</v>
      </c>
      <c r="H13" s="423">
        <f>F13+G13</f>
        <v>1871</v>
      </c>
      <c r="I13" s="424">
        <f t="shared" si="0"/>
        <v>5.0533408197641849</v>
      </c>
      <c r="L13" s="393" t="s">
        <v>18</v>
      </c>
      <c r="M13" s="421">
        <v>116921</v>
      </c>
      <c r="N13" s="425">
        <v>107621</v>
      </c>
      <c r="O13" s="426">
        <f>+N13+M13</f>
        <v>224542</v>
      </c>
      <c r="P13" s="427">
        <v>1830</v>
      </c>
      <c r="Q13" s="428">
        <f>O13+P13</f>
        <v>226372</v>
      </c>
      <c r="R13" s="421">
        <v>128169</v>
      </c>
      <c r="S13" s="425">
        <v>118225</v>
      </c>
      <c r="T13" s="426">
        <f>+S13+R13</f>
        <v>246394</v>
      </c>
      <c r="U13" s="427">
        <v>747</v>
      </c>
      <c r="V13" s="428">
        <f>T13+U13</f>
        <v>247141</v>
      </c>
      <c r="W13" s="424">
        <f t="shared" si="1"/>
        <v>9.1747212552789179</v>
      </c>
    </row>
    <row r="14" spans="1:23">
      <c r="A14" s="420" t="str">
        <f t="shared" ref="A14:A25" si="7">IF(ISERROR(F14/G14)," ",IF(F14/G14&gt;0.5,IF(F14/G14&lt;1.5," ","NOT OK"),"NOT OK"))</f>
        <v xml:space="preserve"> </v>
      </c>
      <c r="B14" s="393" t="s">
        <v>19</v>
      </c>
      <c r="C14" s="421">
        <v>804</v>
      </c>
      <c r="D14" s="422">
        <v>804</v>
      </c>
      <c r="E14" s="445">
        <f>C14+D14</f>
        <v>1608</v>
      </c>
      <c r="F14" s="421">
        <v>914</v>
      </c>
      <c r="G14" s="422">
        <v>918</v>
      </c>
      <c r="H14" s="445">
        <f>F14+G14</f>
        <v>1832</v>
      </c>
      <c r="I14" s="424">
        <f t="shared" ref="I14:I17" si="8">IF(E14=0,0,((H14/E14)-1)*100)</f>
        <v>13.93034825870647</v>
      </c>
      <c r="L14" s="393" t="s">
        <v>19</v>
      </c>
      <c r="M14" s="421">
        <v>99015</v>
      </c>
      <c r="N14" s="425">
        <v>110722</v>
      </c>
      <c r="O14" s="426">
        <f>+N14+M14</f>
        <v>209737</v>
      </c>
      <c r="P14" s="427">
        <v>3166</v>
      </c>
      <c r="Q14" s="428">
        <f>O14+P14</f>
        <v>212903</v>
      </c>
      <c r="R14" s="421">
        <v>125560</v>
      </c>
      <c r="S14" s="425">
        <v>128674</v>
      </c>
      <c r="T14" s="426">
        <f>+S14+R14</f>
        <v>254234</v>
      </c>
      <c r="U14" s="427">
        <v>1259</v>
      </c>
      <c r="V14" s="428">
        <f>T14+U14</f>
        <v>255493</v>
      </c>
      <c r="W14" s="424">
        <f t="shared" ref="W14:W17" si="9">IF(Q14=0,0,((V14/Q14)-1)*100)</f>
        <v>20.004415156197886</v>
      </c>
    </row>
    <row r="15" spans="1:23" ht="13.5" thickBot="1">
      <c r="A15" s="446" t="str">
        <f t="shared" si="7"/>
        <v xml:space="preserve"> </v>
      </c>
      <c r="B15" s="393" t="s">
        <v>20</v>
      </c>
      <c r="C15" s="421">
        <v>737</v>
      </c>
      <c r="D15" s="422">
        <v>774</v>
      </c>
      <c r="E15" s="445">
        <f>C15+D15</f>
        <v>1511</v>
      </c>
      <c r="F15" s="421">
        <v>878</v>
      </c>
      <c r="G15" s="422">
        <v>873</v>
      </c>
      <c r="H15" s="445">
        <f>F15+G15</f>
        <v>1751</v>
      </c>
      <c r="I15" s="424">
        <f t="shared" si="8"/>
        <v>15.883520847121101</v>
      </c>
      <c r="J15" s="447"/>
      <c r="L15" s="393" t="s">
        <v>20</v>
      </c>
      <c r="M15" s="421">
        <v>91013</v>
      </c>
      <c r="N15" s="425">
        <v>93875</v>
      </c>
      <c r="O15" s="426">
        <f>+N15+M15</f>
        <v>184888</v>
      </c>
      <c r="P15" s="427">
        <v>1383</v>
      </c>
      <c r="Q15" s="428">
        <f>O15+P15</f>
        <v>186271</v>
      </c>
      <c r="R15" s="421">
        <v>109379</v>
      </c>
      <c r="S15" s="425">
        <v>112125</v>
      </c>
      <c r="T15" s="426">
        <f>+S15+R15</f>
        <v>221504</v>
      </c>
      <c r="U15" s="427">
        <v>1044</v>
      </c>
      <c r="V15" s="428">
        <f>T15+U15</f>
        <v>222548</v>
      </c>
      <c r="W15" s="424">
        <f t="shared" si="9"/>
        <v>19.475388009942506</v>
      </c>
    </row>
    <row r="16" spans="1:23" s="83" customFormat="1" ht="14.25" thickTop="1" thickBot="1">
      <c r="A16" s="233" t="str">
        <f t="shared" si="7"/>
        <v xml:space="preserve"> </v>
      </c>
      <c r="B16" s="433" t="s">
        <v>87</v>
      </c>
      <c r="C16" s="90">
        <f>+C13+C14+C15</f>
        <v>2430</v>
      </c>
      <c r="D16" s="91">
        <f t="shared" ref="D16:H16" si="10">+D13+D14+D15</f>
        <v>2470</v>
      </c>
      <c r="E16" s="92">
        <f t="shared" si="10"/>
        <v>4900</v>
      </c>
      <c r="F16" s="90">
        <f t="shared" si="10"/>
        <v>2727</v>
      </c>
      <c r="G16" s="91">
        <f t="shared" si="10"/>
        <v>2727</v>
      </c>
      <c r="H16" s="92">
        <f t="shared" si="10"/>
        <v>5454</v>
      </c>
      <c r="I16" s="93">
        <f t="shared" si="8"/>
        <v>11.306122448979593</v>
      </c>
      <c r="L16" s="167" t="s">
        <v>87</v>
      </c>
      <c r="M16" s="122">
        <f>+M13+M14+M15</f>
        <v>306949</v>
      </c>
      <c r="N16" s="123">
        <f t="shared" ref="N16:V16" si="11">+N13+N14+N15</f>
        <v>312218</v>
      </c>
      <c r="O16" s="122">
        <f t="shared" si="11"/>
        <v>619167</v>
      </c>
      <c r="P16" s="122">
        <f t="shared" si="11"/>
        <v>6379</v>
      </c>
      <c r="Q16" s="124">
        <f t="shared" si="11"/>
        <v>625546</v>
      </c>
      <c r="R16" s="122">
        <f t="shared" si="11"/>
        <v>363108</v>
      </c>
      <c r="S16" s="123">
        <f t="shared" si="11"/>
        <v>359024</v>
      </c>
      <c r="T16" s="122">
        <f t="shared" si="11"/>
        <v>722132</v>
      </c>
      <c r="U16" s="122">
        <f t="shared" si="11"/>
        <v>3050</v>
      </c>
      <c r="V16" s="124">
        <f t="shared" si="11"/>
        <v>725182</v>
      </c>
      <c r="W16" s="125">
        <f t="shared" si="9"/>
        <v>15.927845434228649</v>
      </c>
    </row>
    <row r="17" spans="1:23" ht="13.5" thickTop="1">
      <c r="A17" s="420" t="str">
        <f t="shared" si="7"/>
        <v xml:space="preserve"> </v>
      </c>
      <c r="B17" s="393" t="s">
        <v>21</v>
      </c>
      <c r="C17" s="448">
        <v>685</v>
      </c>
      <c r="D17" s="449">
        <v>746</v>
      </c>
      <c r="E17" s="445">
        <f>C17+D17</f>
        <v>1431</v>
      </c>
      <c r="F17" s="448">
        <v>818</v>
      </c>
      <c r="G17" s="449">
        <v>821</v>
      </c>
      <c r="H17" s="445">
        <f>F17+G17</f>
        <v>1639</v>
      </c>
      <c r="I17" s="424">
        <f t="shared" si="8"/>
        <v>14.535290006988122</v>
      </c>
      <c r="L17" s="393" t="s">
        <v>21</v>
      </c>
      <c r="M17" s="421">
        <v>86771</v>
      </c>
      <c r="N17" s="425">
        <v>89535</v>
      </c>
      <c r="O17" s="426">
        <f>+M17+N17</f>
        <v>176306</v>
      </c>
      <c r="P17" s="427">
        <v>1368</v>
      </c>
      <c r="Q17" s="428">
        <f>+O17+P17</f>
        <v>177674</v>
      </c>
      <c r="R17" s="421">
        <v>104581</v>
      </c>
      <c r="S17" s="425">
        <v>102953</v>
      </c>
      <c r="T17" s="426">
        <f>+R17+S17</f>
        <v>207534</v>
      </c>
      <c r="U17" s="427">
        <v>316</v>
      </c>
      <c r="V17" s="428">
        <f>+T17+U17</f>
        <v>207850</v>
      </c>
      <c r="W17" s="424">
        <f t="shared" si="9"/>
        <v>16.983914360007656</v>
      </c>
    </row>
    <row r="18" spans="1:23">
      <c r="A18" s="420" t="str">
        <f t="shared" ref="A18" si="12">IF(ISERROR(F18/G18)," ",IF(F18/G18&gt;0.5,IF(F18/G18&lt;1.5," ","NOT OK"),"NOT OK"))</f>
        <v xml:space="preserve"> </v>
      </c>
      <c r="B18" s="393" t="s">
        <v>88</v>
      </c>
      <c r="C18" s="448">
        <v>669</v>
      </c>
      <c r="D18" s="449">
        <v>732</v>
      </c>
      <c r="E18" s="445">
        <f>C18+D18</f>
        <v>1401</v>
      </c>
      <c r="F18" s="448">
        <v>804</v>
      </c>
      <c r="G18" s="449">
        <v>806</v>
      </c>
      <c r="H18" s="445">
        <f>F18+G18</f>
        <v>1610</v>
      </c>
      <c r="I18" s="424">
        <f t="shared" ref="I18" si="13">IF(E18=0,0,((H18/E18)-1)*100)</f>
        <v>14.917915774446833</v>
      </c>
      <c r="L18" s="393" t="s">
        <v>88</v>
      </c>
      <c r="M18" s="421">
        <v>81052</v>
      </c>
      <c r="N18" s="425">
        <v>82275</v>
      </c>
      <c r="O18" s="426">
        <f>+M18+N18</f>
        <v>163327</v>
      </c>
      <c r="P18" s="427">
        <v>901</v>
      </c>
      <c r="Q18" s="428">
        <f>+O18+P18</f>
        <v>164228</v>
      </c>
      <c r="R18" s="421">
        <v>91116</v>
      </c>
      <c r="S18" s="425">
        <v>93774</v>
      </c>
      <c r="T18" s="426">
        <f>+R18+S18</f>
        <v>184890</v>
      </c>
      <c r="U18" s="427">
        <v>752</v>
      </c>
      <c r="V18" s="428">
        <f>+T18+U18</f>
        <v>185642</v>
      </c>
      <c r="W18" s="424">
        <f t="shared" ref="W18" si="14">IF(Q18=0,0,((V18/Q18)-1)*100)</f>
        <v>13.039189419587395</v>
      </c>
    </row>
    <row r="19" spans="1:23" ht="13.5" thickBot="1">
      <c r="A19" s="450" t="str">
        <f>IF(ISERROR(F19/G19)," ",IF(F19/G19&gt;0.5,IF(F19/G19&lt;1.5," ","NOT OK"),"NOT OK"))</f>
        <v xml:space="preserve"> </v>
      </c>
      <c r="B19" s="393" t="s">
        <v>22</v>
      </c>
      <c r="C19" s="448">
        <v>664</v>
      </c>
      <c r="D19" s="449">
        <v>711</v>
      </c>
      <c r="E19" s="445">
        <f>C19+D19</f>
        <v>1375</v>
      </c>
      <c r="F19" s="448">
        <v>778</v>
      </c>
      <c r="G19" s="449">
        <v>776</v>
      </c>
      <c r="H19" s="445">
        <f>F19+G19</f>
        <v>1554</v>
      </c>
      <c r="I19" s="424">
        <f>IF(E19=0,0,((H19/E19)-1)*100)</f>
        <v>13.018181818181818</v>
      </c>
      <c r="J19" s="451"/>
      <c r="L19" s="393" t="s">
        <v>22</v>
      </c>
      <c r="M19" s="421">
        <v>82692</v>
      </c>
      <c r="N19" s="425">
        <v>82714</v>
      </c>
      <c r="O19" s="429">
        <f>+M19+N19</f>
        <v>165406</v>
      </c>
      <c r="P19" s="432">
        <v>1240</v>
      </c>
      <c r="Q19" s="428">
        <f>+O19+P19</f>
        <v>166646</v>
      </c>
      <c r="R19" s="421">
        <v>94945</v>
      </c>
      <c r="S19" s="425">
        <v>90414</v>
      </c>
      <c r="T19" s="429">
        <f>+R19+S19</f>
        <v>185359</v>
      </c>
      <c r="U19" s="432">
        <v>444</v>
      </c>
      <c r="V19" s="428">
        <f>+T19+U19</f>
        <v>185803</v>
      </c>
      <c r="W19" s="424">
        <f>IF(Q19=0,0,((V19/Q19)-1)*100)</f>
        <v>11.495625457556734</v>
      </c>
    </row>
    <row r="20" spans="1:23" ht="16.5" thickTop="1" thickBot="1">
      <c r="A20" s="452" t="str">
        <f>IF(ISERROR(F20/G20)," ",IF(F20/G20&gt;0.5,IF(F20/G20&lt;1.5," ","NOT OK"),"NOT OK"))</f>
        <v xml:space="preserve"> </v>
      </c>
      <c r="B20" s="453" t="s">
        <v>60</v>
      </c>
      <c r="C20" s="454">
        <f>+C17+C18+C19</f>
        <v>2018</v>
      </c>
      <c r="D20" s="455">
        <f t="shared" ref="D20:H20" si="15">+D17+D18+D19</f>
        <v>2189</v>
      </c>
      <c r="E20" s="455">
        <f t="shared" si="15"/>
        <v>4207</v>
      </c>
      <c r="F20" s="454">
        <f t="shared" si="15"/>
        <v>2400</v>
      </c>
      <c r="G20" s="455">
        <f t="shared" si="15"/>
        <v>2403</v>
      </c>
      <c r="H20" s="455">
        <f t="shared" si="15"/>
        <v>4803</v>
      </c>
      <c r="I20" s="437">
        <f>IF(E20=0,0,((H20/E20)-1)*100)</f>
        <v>14.166864749227482</v>
      </c>
      <c r="J20" s="452"/>
      <c r="K20" s="456"/>
      <c r="L20" s="457" t="s">
        <v>60</v>
      </c>
      <c r="M20" s="458">
        <f>+M17+M18+M19</f>
        <v>250515</v>
      </c>
      <c r="N20" s="458">
        <f t="shared" ref="N20:V20" si="16">+N17+N18+N19</f>
        <v>254524</v>
      </c>
      <c r="O20" s="459">
        <f t="shared" si="16"/>
        <v>505039</v>
      </c>
      <c r="P20" s="459">
        <f t="shared" si="16"/>
        <v>3509</v>
      </c>
      <c r="Q20" s="459">
        <f t="shared" si="16"/>
        <v>508548</v>
      </c>
      <c r="R20" s="458">
        <f t="shared" si="16"/>
        <v>290642</v>
      </c>
      <c r="S20" s="458">
        <f t="shared" si="16"/>
        <v>287141</v>
      </c>
      <c r="T20" s="459">
        <f t="shared" si="16"/>
        <v>577783</v>
      </c>
      <c r="U20" s="459">
        <f t="shared" si="16"/>
        <v>1512</v>
      </c>
      <c r="V20" s="459">
        <f t="shared" si="16"/>
        <v>579295</v>
      </c>
      <c r="W20" s="460">
        <f>IF(Q20=0,0,((V20/Q20)-1)*100)</f>
        <v>13.9115678362711</v>
      </c>
    </row>
    <row r="21" spans="1:23" ht="13.5" thickTop="1">
      <c r="A21" s="420" t="str">
        <f>IF(ISERROR(F21/G21)," ",IF(F21/G21&gt;0.5,IF(F21/G21&lt;1.5," ","NOT OK"),"NOT OK"))</f>
        <v xml:space="preserve"> </v>
      </c>
      <c r="B21" s="393" t="s">
        <v>23</v>
      </c>
      <c r="C21" s="421">
        <v>760</v>
      </c>
      <c r="D21" s="422">
        <v>785</v>
      </c>
      <c r="E21" s="461">
        <f>C21+D21</f>
        <v>1545</v>
      </c>
      <c r="F21" s="421">
        <v>927</v>
      </c>
      <c r="G21" s="422">
        <v>926</v>
      </c>
      <c r="H21" s="461">
        <f>F21+G21</f>
        <v>1853</v>
      </c>
      <c r="I21" s="424">
        <f>IF(E21=0,0,((H21/E21)-1)*100)</f>
        <v>19.935275080906155</v>
      </c>
      <c r="L21" s="393" t="s">
        <v>24</v>
      </c>
      <c r="M21" s="421">
        <v>97254</v>
      </c>
      <c r="N21" s="425">
        <v>90396</v>
      </c>
      <c r="O21" s="429">
        <f>+M21+N21</f>
        <v>187650</v>
      </c>
      <c r="P21" s="462">
        <v>2166</v>
      </c>
      <c r="Q21" s="428">
        <f>+O21+P21</f>
        <v>189816</v>
      </c>
      <c r="R21" s="421">
        <v>116262</v>
      </c>
      <c r="S21" s="425">
        <v>107942</v>
      </c>
      <c r="T21" s="429">
        <f>+R21+S21</f>
        <v>224204</v>
      </c>
      <c r="U21" s="462">
        <v>541</v>
      </c>
      <c r="V21" s="428">
        <f>+T21+U21</f>
        <v>224745</v>
      </c>
      <c r="W21" s="424">
        <f>IF(Q21=0,0,((V21/Q21)-1)*100)</f>
        <v>18.401504614995567</v>
      </c>
    </row>
    <row r="22" spans="1:23">
      <c r="A22" s="420" t="str">
        <f t="shared" ref="A22" si="17">IF(ISERROR(F22/G22)," ",IF(F22/G22&gt;0.5,IF(F22/G22&lt;1.5," ","NOT OK"),"NOT OK"))</f>
        <v xml:space="preserve"> </v>
      </c>
      <c r="B22" s="393" t="s">
        <v>25</v>
      </c>
      <c r="C22" s="421">
        <v>751</v>
      </c>
      <c r="D22" s="422">
        <v>773</v>
      </c>
      <c r="E22" s="463">
        <f>C22+D22</f>
        <v>1524</v>
      </c>
      <c r="F22" s="421">
        <v>920</v>
      </c>
      <c r="G22" s="422">
        <v>920</v>
      </c>
      <c r="H22" s="463">
        <f>F22+G22</f>
        <v>1840</v>
      </c>
      <c r="I22" s="424">
        <f t="shared" ref="I22" si="18">IF(E22=0,0,((H22/E22)-1)*100)</f>
        <v>20.734908136482932</v>
      </c>
      <c r="L22" s="393" t="s">
        <v>25</v>
      </c>
      <c r="M22" s="421">
        <v>97337</v>
      </c>
      <c r="N22" s="425">
        <v>100181</v>
      </c>
      <c r="O22" s="429">
        <f>+M22+N22</f>
        <v>197518</v>
      </c>
      <c r="P22" s="427">
        <v>2091</v>
      </c>
      <c r="Q22" s="428">
        <f>+O22+P22</f>
        <v>199609</v>
      </c>
      <c r="R22" s="421">
        <v>111238</v>
      </c>
      <c r="S22" s="425">
        <v>114956</v>
      </c>
      <c r="T22" s="429">
        <f>+R22+S22</f>
        <v>226194</v>
      </c>
      <c r="U22" s="427">
        <v>687</v>
      </c>
      <c r="V22" s="428">
        <f>+T22+U22</f>
        <v>226881</v>
      </c>
      <c r="W22" s="424">
        <f t="shared" ref="W22" si="19">IF(Q22=0,0,((V22/Q22)-1)*100)</f>
        <v>13.662710599221484</v>
      </c>
    </row>
    <row r="23" spans="1:23" ht="13.5" thickBot="1">
      <c r="A23" s="420" t="str">
        <f>IF(ISERROR(F23/G23)," ",IF(F23/G23&gt;0.5,IF(F23/G23&lt;1.5," ","NOT OK"),"NOT OK"))</f>
        <v xml:space="preserve"> </v>
      </c>
      <c r="B23" s="393" t="s">
        <v>26</v>
      </c>
      <c r="C23" s="421">
        <v>730</v>
      </c>
      <c r="D23" s="431">
        <v>750</v>
      </c>
      <c r="E23" s="464">
        <f>C23+D23</f>
        <v>1480</v>
      </c>
      <c r="F23" s="421">
        <v>828</v>
      </c>
      <c r="G23" s="431">
        <v>828</v>
      </c>
      <c r="H23" s="464">
        <f>F23+G23</f>
        <v>1656</v>
      </c>
      <c r="I23" s="465">
        <f>IF(E23=0,0,((H23/E23)-1)*100)</f>
        <v>11.891891891891881</v>
      </c>
      <c r="L23" s="393" t="s">
        <v>26</v>
      </c>
      <c r="M23" s="421">
        <v>82834</v>
      </c>
      <c r="N23" s="425">
        <v>78429</v>
      </c>
      <c r="O23" s="429">
        <f>+M23+N23</f>
        <v>161263</v>
      </c>
      <c r="P23" s="432">
        <v>892</v>
      </c>
      <c r="Q23" s="428">
        <f>+O23+P23</f>
        <v>162155</v>
      </c>
      <c r="R23" s="421">
        <v>89132</v>
      </c>
      <c r="S23" s="425">
        <v>83844</v>
      </c>
      <c r="T23" s="429">
        <f>+R23+S23</f>
        <v>172976</v>
      </c>
      <c r="U23" s="432">
        <v>359</v>
      </c>
      <c r="V23" s="428">
        <f>+T23+U23</f>
        <v>173335</v>
      </c>
      <c r="W23" s="424">
        <f>IF(Q23=0,0,((V23/Q23)-1)*100)</f>
        <v>6.8946378465048808</v>
      </c>
    </row>
    <row r="24" spans="1:23" ht="14.25" customHeight="1" thickTop="1" thickBot="1">
      <c r="A24" s="420" t="str">
        <f>IF(ISERROR(F24/G24)," ",IF(F24/G24&gt;0.5,IF(F24/G24&lt;1.5," ","NOT OK"),"NOT OK"))</f>
        <v xml:space="preserve"> </v>
      </c>
      <c r="B24" s="433" t="s">
        <v>27</v>
      </c>
      <c r="C24" s="454">
        <f t="shared" ref="C24:H24" si="20">C21+C22+C23</f>
        <v>2241</v>
      </c>
      <c r="D24" s="466">
        <f t="shared" si="20"/>
        <v>2308</v>
      </c>
      <c r="E24" s="454">
        <f t="shared" si="20"/>
        <v>4549</v>
      </c>
      <c r="F24" s="454">
        <f t="shared" si="20"/>
        <v>2675</v>
      </c>
      <c r="G24" s="466">
        <f t="shared" si="20"/>
        <v>2674</v>
      </c>
      <c r="H24" s="454">
        <f t="shared" si="20"/>
        <v>5349</v>
      </c>
      <c r="I24" s="437">
        <f>IF(E24=0,0,((H24/E24)-1)*100)</f>
        <v>17.586282699494404</v>
      </c>
      <c r="L24" s="438" t="s">
        <v>27</v>
      </c>
      <c r="M24" s="439">
        <f>+M21+M22+M23</f>
        <v>277425</v>
      </c>
      <c r="N24" s="440">
        <f t="shared" ref="N24:U24" si="21">+N21+N22+N23</f>
        <v>269006</v>
      </c>
      <c r="O24" s="439">
        <f t="shared" si="21"/>
        <v>546431</v>
      </c>
      <c r="P24" s="439">
        <f t="shared" si="21"/>
        <v>5149</v>
      </c>
      <c r="Q24" s="439">
        <f t="shared" si="21"/>
        <v>551580</v>
      </c>
      <c r="R24" s="439">
        <f t="shared" si="21"/>
        <v>316632</v>
      </c>
      <c r="S24" s="440">
        <f t="shared" si="21"/>
        <v>306742</v>
      </c>
      <c r="T24" s="439">
        <f t="shared" si="21"/>
        <v>623374</v>
      </c>
      <c r="U24" s="439">
        <f t="shared" si="21"/>
        <v>1587</v>
      </c>
      <c r="V24" s="439">
        <f>+V21+V22+V23</f>
        <v>624961</v>
      </c>
      <c r="W24" s="442">
        <f>IF(Q24=0,0,((V24/Q24)-1)*100)</f>
        <v>13.303781863011711</v>
      </c>
    </row>
    <row r="25" spans="1:23" s="1171" customFormat="1" ht="14.25" thickTop="1" thickBot="1">
      <c r="A25" s="1252" t="str">
        <f t="shared" si="7"/>
        <v xml:space="preserve"> </v>
      </c>
      <c r="B25" s="1225" t="s">
        <v>92</v>
      </c>
      <c r="C25" s="1176">
        <f t="shared" ref="C25:H25" si="22">+C16+C20+C24</f>
        <v>6689</v>
      </c>
      <c r="D25" s="1177">
        <f t="shared" si="22"/>
        <v>6967</v>
      </c>
      <c r="E25" s="1178">
        <f t="shared" si="22"/>
        <v>13656</v>
      </c>
      <c r="F25" s="1176">
        <f t="shared" si="22"/>
        <v>7802</v>
      </c>
      <c r="G25" s="1177">
        <f t="shared" si="22"/>
        <v>7804</v>
      </c>
      <c r="H25" s="1178">
        <f t="shared" si="22"/>
        <v>15606</v>
      </c>
      <c r="I25" s="1179">
        <f>IF(E25=0,0,((H25/E25)-1)*100)</f>
        <v>14.279437609841828</v>
      </c>
      <c r="L25" s="1218" t="s">
        <v>92</v>
      </c>
      <c r="M25" s="1196">
        <f>+M16+M20+M24</f>
        <v>834889</v>
      </c>
      <c r="N25" s="1197">
        <f t="shared" ref="N25:U25" si="23">+N16+N20+N24</f>
        <v>835748</v>
      </c>
      <c r="O25" s="1196">
        <f t="shared" si="23"/>
        <v>1670637</v>
      </c>
      <c r="P25" s="1196">
        <f t="shared" si="23"/>
        <v>15037</v>
      </c>
      <c r="Q25" s="1196">
        <f t="shared" si="23"/>
        <v>1685674</v>
      </c>
      <c r="R25" s="1196">
        <f t="shared" si="23"/>
        <v>970382</v>
      </c>
      <c r="S25" s="1197">
        <f t="shared" si="23"/>
        <v>952907</v>
      </c>
      <c r="T25" s="1196">
        <f t="shared" si="23"/>
        <v>1923289</v>
      </c>
      <c r="U25" s="1196">
        <f t="shared" si="23"/>
        <v>6149</v>
      </c>
      <c r="V25" s="1198">
        <f>+V16+V20+V24</f>
        <v>1929438</v>
      </c>
      <c r="W25" s="1199">
        <f>IF(Q25=0,0,((V25/Q25)-1)*100)</f>
        <v>14.460921862708931</v>
      </c>
    </row>
    <row r="26" spans="1:23" ht="14.25" thickTop="1" thickBot="1">
      <c r="A26" s="420" t="str">
        <f>IF(ISERROR(F26/G26)," ",IF(F26/G26&gt;0.5,IF(F26/G26&lt;1.5," ","NOT OK"),"NOT OK"))</f>
        <v xml:space="preserve"> </v>
      </c>
      <c r="B26" s="433" t="s">
        <v>89</v>
      </c>
      <c r="C26" s="434">
        <f t="shared" ref="C26:H26" si="24">+C12+C16+C20+C24</f>
        <v>8913</v>
      </c>
      <c r="D26" s="435">
        <f t="shared" si="24"/>
        <v>9188</v>
      </c>
      <c r="E26" s="436">
        <f t="shared" si="24"/>
        <v>18101</v>
      </c>
      <c r="F26" s="434">
        <f t="shared" si="24"/>
        <v>10257</v>
      </c>
      <c r="G26" s="435">
        <f t="shared" si="24"/>
        <v>10275</v>
      </c>
      <c r="H26" s="436">
        <f t="shared" si="24"/>
        <v>20532</v>
      </c>
      <c r="I26" s="437">
        <f>IF(E26=0,0,((H26/E26)-1)*100)</f>
        <v>13.430197226672558</v>
      </c>
      <c r="L26" s="438" t="s">
        <v>89</v>
      </c>
      <c r="M26" s="439">
        <f>+M12+M16+M20+M24</f>
        <v>1089734</v>
      </c>
      <c r="N26" s="440">
        <f t="shared" ref="N26:U26" si="25">+N12+N16+N20+N24</f>
        <v>1075806</v>
      </c>
      <c r="O26" s="439">
        <f t="shared" si="25"/>
        <v>2165540</v>
      </c>
      <c r="P26" s="439">
        <f t="shared" si="25"/>
        <v>18612</v>
      </c>
      <c r="Q26" s="441">
        <f t="shared" si="25"/>
        <v>2184152</v>
      </c>
      <c r="R26" s="439">
        <f t="shared" si="25"/>
        <v>1279868</v>
      </c>
      <c r="S26" s="440">
        <f t="shared" si="25"/>
        <v>1251278</v>
      </c>
      <c r="T26" s="439">
        <f t="shared" si="25"/>
        <v>2531146</v>
      </c>
      <c r="U26" s="439">
        <f t="shared" si="25"/>
        <v>11437</v>
      </c>
      <c r="V26" s="441">
        <f>+V12+V16+V20+V24</f>
        <v>2542583</v>
      </c>
      <c r="W26" s="442">
        <f>IF(Q26=0,0,((V26/Q26)-1)*100)</f>
        <v>16.410533699119846</v>
      </c>
    </row>
    <row r="27" spans="1:23" ht="14.25" thickTop="1" thickBot="1">
      <c r="B27" s="467" t="s">
        <v>59</v>
      </c>
      <c r="C27" s="386"/>
      <c r="D27" s="386"/>
      <c r="E27" s="386"/>
      <c r="F27" s="386"/>
      <c r="G27" s="386"/>
      <c r="H27" s="386"/>
      <c r="I27" s="390"/>
      <c r="L27" s="467" t="s">
        <v>59</v>
      </c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90"/>
    </row>
    <row r="28" spans="1:23" ht="13.5" thickTop="1">
      <c r="B28" s="1406" t="s">
        <v>28</v>
      </c>
      <c r="C28" s="1407"/>
      <c r="D28" s="1407"/>
      <c r="E28" s="1407"/>
      <c r="F28" s="1407"/>
      <c r="G28" s="1407"/>
      <c r="H28" s="1407"/>
      <c r="I28" s="1408"/>
      <c r="L28" s="1409" t="s">
        <v>29</v>
      </c>
      <c r="M28" s="1410"/>
      <c r="N28" s="1410"/>
      <c r="O28" s="1410"/>
      <c r="P28" s="1410"/>
      <c r="Q28" s="1410"/>
      <c r="R28" s="1410"/>
      <c r="S28" s="1410"/>
      <c r="T28" s="1410"/>
      <c r="U28" s="1410"/>
      <c r="V28" s="1410"/>
      <c r="W28" s="1411"/>
    </row>
    <row r="29" spans="1:23" ht="13.5" thickBot="1">
      <c r="B29" s="1412" t="s">
        <v>30</v>
      </c>
      <c r="C29" s="1413"/>
      <c r="D29" s="1413"/>
      <c r="E29" s="1413"/>
      <c r="F29" s="1413"/>
      <c r="G29" s="1413"/>
      <c r="H29" s="1413"/>
      <c r="I29" s="1414"/>
      <c r="L29" s="1415" t="s">
        <v>31</v>
      </c>
      <c r="M29" s="1416"/>
      <c r="N29" s="1416"/>
      <c r="O29" s="1416"/>
      <c r="P29" s="1416"/>
      <c r="Q29" s="1416"/>
      <c r="R29" s="1416"/>
      <c r="S29" s="1416"/>
      <c r="T29" s="1416"/>
      <c r="U29" s="1416"/>
      <c r="V29" s="1416"/>
      <c r="W29" s="1417"/>
    </row>
    <row r="30" spans="1:23" ht="14.25" thickTop="1" thickBot="1">
      <c r="B30" s="389"/>
      <c r="C30" s="386"/>
      <c r="D30" s="386"/>
      <c r="E30" s="386"/>
      <c r="F30" s="386"/>
      <c r="G30" s="386"/>
      <c r="H30" s="386"/>
      <c r="I30" s="390"/>
      <c r="L30" s="389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90"/>
    </row>
    <row r="31" spans="1:23" ht="14.25" thickTop="1" thickBot="1">
      <c r="B31" s="391"/>
      <c r="C31" s="1418" t="s">
        <v>90</v>
      </c>
      <c r="D31" s="1419"/>
      <c r="E31" s="1420"/>
      <c r="F31" s="1418" t="s">
        <v>91</v>
      </c>
      <c r="G31" s="1419"/>
      <c r="H31" s="1420"/>
      <c r="I31" s="392" t="s">
        <v>4</v>
      </c>
      <c r="L31" s="391"/>
      <c r="M31" s="1421" t="s">
        <v>90</v>
      </c>
      <c r="N31" s="1422"/>
      <c r="O31" s="1422"/>
      <c r="P31" s="1422"/>
      <c r="Q31" s="1423"/>
      <c r="R31" s="1421" t="s">
        <v>91</v>
      </c>
      <c r="S31" s="1422"/>
      <c r="T31" s="1422"/>
      <c r="U31" s="1422"/>
      <c r="V31" s="1423"/>
      <c r="W31" s="392" t="s">
        <v>4</v>
      </c>
    </row>
    <row r="32" spans="1:23" ht="13.5" thickTop="1">
      <c r="B32" s="393" t="s">
        <v>5</v>
      </c>
      <c r="C32" s="394"/>
      <c r="D32" s="395"/>
      <c r="E32" s="396"/>
      <c r="F32" s="394"/>
      <c r="G32" s="395"/>
      <c r="H32" s="396"/>
      <c r="I32" s="397" t="s">
        <v>6</v>
      </c>
      <c r="L32" s="393" t="s">
        <v>5</v>
      </c>
      <c r="M32" s="394"/>
      <c r="N32" s="398"/>
      <c r="O32" s="399"/>
      <c r="P32" s="400"/>
      <c r="Q32" s="399"/>
      <c r="R32" s="394"/>
      <c r="S32" s="398"/>
      <c r="T32" s="399"/>
      <c r="U32" s="400"/>
      <c r="V32" s="399"/>
      <c r="W32" s="397" t="s">
        <v>6</v>
      </c>
    </row>
    <row r="33" spans="1:23" ht="13.5" thickBot="1">
      <c r="B33" s="401"/>
      <c r="C33" s="402" t="s">
        <v>7</v>
      </c>
      <c r="D33" s="403" t="s">
        <v>8</v>
      </c>
      <c r="E33" s="1156" t="s">
        <v>9</v>
      </c>
      <c r="F33" s="402" t="s">
        <v>7</v>
      </c>
      <c r="G33" s="403" t="s">
        <v>8</v>
      </c>
      <c r="H33" s="404" t="s">
        <v>9</v>
      </c>
      <c r="I33" s="405"/>
      <c r="L33" s="401"/>
      <c r="M33" s="406" t="s">
        <v>10</v>
      </c>
      <c r="N33" s="407" t="s">
        <v>11</v>
      </c>
      <c r="O33" s="408" t="s">
        <v>12</v>
      </c>
      <c r="P33" s="409" t="s">
        <v>13</v>
      </c>
      <c r="Q33" s="408" t="s">
        <v>9</v>
      </c>
      <c r="R33" s="406" t="s">
        <v>10</v>
      </c>
      <c r="S33" s="407" t="s">
        <v>11</v>
      </c>
      <c r="T33" s="408" t="s">
        <v>12</v>
      </c>
      <c r="U33" s="409" t="s">
        <v>13</v>
      </c>
      <c r="V33" s="408" t="s">
        <v>9</v>
      </c>
      <c r="W33" s="405"/>
    </row>
    <row r="34" spans="1:23" ht="5.25" customHeight="1" thickTop="1">
      <c r="B34" s="393"/>
      <c r="C34" s="410"/>
      <c r="D34" s="411"/>
      <c r="E34" s="412"/>
      <c r="F34" s="410"/>
      <c r="G34" s="411"/>
      <c r="H34" s="412"/>
      <c r="I34" s="413"/>
      <c r="L34" s="393"/>
      <c r="M34" s="414"/>
      <c r="N34" s="415"/>
      <c r="O34" s="416"/>
      <c r="P34" s="417"/>
      <c r="Q34" s="418"/>
      <c r="R34" s="414"/>
      <c r="S34" s="415"/>
      <c r="T34" s="416"/>
      <c r="U34" s="417"/>
      <c r="V34" s="418"/>
      <c r="W34" s="419"/>
    </row>
    <row r="35" spans="1:23">
      <c r="A35" s="386" t="str">
        <f t="shared" si="2"/>
        <v xml:space="preserve"> </v>
      </c>
      <c r="B35" s="393" t="s">
        <v>14</v>
      </c>
      <c r="C35" s="421">
        <v>2305</v>
      </c>
      <c r="D35" s="422">
        <v>2302</v>
      </c>
      <c r="E35" s="423">
        <f>SUM(C35:D35)</f>
        <v>4607</v>
      </c>
      <c r="F35" s="211">
        <v>2210</v>
      </c>
      <c r="G35" s="215">
        <v>2189</v>
      </c>
      <c r="H35" s="423">
        <f>SUM(F35:G35)</f>
        <v>4399</v>
      </c>
      <c r="I35" s="424">
        <f t="shared" ref="I35:I39" si="26">IF(E35=0,0,((H35/E35)-1)*100)</f>
        <v>-4.5148686780985496</v>
      </c>
      <c r="K35" s="430"/>
      <c r="L35" s="393" t="s">
        <v>14</v>
      </c>
      <c r="M35" s="421">
        <v>314016</v>
      </c>
      <c r="N35" s="425">
        <v>320886</v>
      </c>
      <c r="O35" s="429">
        <f>SUM(M35:N35)</f>
        <v>634902</v>
      </c>
      <c r="P35" s="427">
        <v>18</v>
      </c>
      <c r="Q35" s="428">
        <f>O35+P35</f>
        <v>634920</v>
      </c>
      <c r="R35" s="211">
        <v>335459</v>
      </c>
      <c r="S35" s="212">
        <v>339091</v>
      </c>
      <c r="T35" s="119">
        <f>SUM(R35:S35)</f>
        <v>674550</v>
      </c>
      <c r="U35" s="89">
        <v>65</v>
      </c>
      <c r="V35" s="428">
        <f>T35+U35</f>
        <v>674615</v>
      </c>
      <c r="W35" s="424">
        <f t="shared" ref="W35:W39" si="27">IF(Q35=0,0,((V35/Q35)-1)*100)</f>
        <v>6.2519687519687617</v>
      </c>
    </row>
    <row r="36" spans="1:23">
      <c r="A36" s="386" t="str">
        <f t="shared" si="2"/>
        <v xml:space="preserve"> </v>
      </c>
      <c r="B36" s="393" t="s">
        <v>15</v>
      </c>
      <c r="C36" s="421">
        <v>2296</v>
      </c>
      <c r="D36" s="422">
        <v>2294</v>
      </c>
      <c r="E36" s="423">
        <f>SUM(C36:D36)</f>
        <v>4590</v>
      </c>
      <c r="F36" s="211">
        <v>2232</v>
      </c>
      <c r="G36" s="215">
        <v>2232</v>
      </c>
      <c r="H36" s="423">
        <f>SUM(F36:G36)</f>
        <v>4464</v>
      </c>
      <c r="I36" s="424">
        <f t="shared" si="26"/>
        <v>-2.7450980392156876</v>
      </c>
      <c r="K36" s="430"/>
      <c r="L36" s="393" t="s">
        <v>15</v>
      </c>
      <c r="M36" s="421">
        <v>327324</v>
      </c>
      <c r="N36" s="425">
        <v>336018</v>
      </c>
      <c r="O36" s="429">
        <f>SUM(M36:N36)</f>
        <v>663342</v>
      </c>
      <c r="P36" s="427">
        <v>0</v>
      </c>
      <c r="Q36" s="428">
        <f>O36+P36</f>
        <v>663342</v>
      </c>
      <c r="R36" s="211">
        <v>352672</v>
      </c>
      <c r="S36" s="212">
        <v>363816</v>
      </c>
      <c r="T36" s="119">
        <f>SUM(R36:S36)</f>
        <v>716488</v>
      </c>
      <c r="U36" s="89">
        <v>0</v>
      </c>
      <c r="V36" s="428">
        <f>T36+U36</f>
        <v>716488</v>
      </c>
      <c r="W36" s="424">
        <f t="shared" si="27"/>
        <v>8.0118551214908749</v>
      </c>
    </row>
    <row r="37" spans="1:23" ht="13.5" thickBot="1">
      <c r="A37" s="386" t="str">
        <f t="shared" si="2"/>
        <v xml:space="preserve"> </v>
      </c>
      <c r="B37" s="401" t="s">
        <v>16</v>
      </c>
      <c r="C37" s="421">
        <v>2454</v>
      </c>
      <c r="D37" s="431">
        <v>2457</v>
      </c>
      <c r="E37" s="423">
        <f>SUM(C37:D37)</f>
        <v>4911</v>
      </c>
      <c r="F37" s="211">
        <v>2356</v>
      </c>
      <c r="G37" s="220">
        <v>2361</v>
      </c>
      <c r="H37" s="423">
        <f>SUM(F37:G37)</f>
        <v>4717</v>
      </c>
      <c r="I37" s="424">
        <f t="shared" si="26"/>
        <v>-3.9503156180004106</v>
      </c>
      <c r="K37" s="430"/>
      <c r="L37" s="401" t="s">
        <v>16</v>
      </c>
      <c r="M37" s="421">
        <v>369755</v>
      </c>
      <c r="N37" s="425">
        <v>364510</v>
      </c>
      <c r="O37" s="429">
        <f>SUM(M37:N37)</f>
        <v>734265</v>
      </c>
      <c r="P37" s="432">
        <v>198</v>
      </c>
      <c r="Q37" s="428">
        <f>O37+P37</f>
        <v>734463</v>
      </c>
      <c r="R37" s="211">
        <v>393624</v>
      </c>
      <c r="S37" s="212">
        <v>389960</v>
      </c>
      <c r="T37" s="119">
        <f>SUM(R37:S37)</f>
        <v>783584</v>
      </c>
      <c r="U37" s="218">
        <v>0</v>
      </c>
      <c r="V37" s="428">
        <f>T37+U37</f>
        <v>783584</v>
      </c>
      <c r="W37" s="424">
        <f t="shared" si="27"/>
        <v>6.6880155977904865</v>
      </c>
    </row>
    <row r="38" spans="1:23" ht="14.25" thickTop="1" thickBot="1">
      <c r="A38" s="386" t="str">
        <f>IF(ISERROR(F38/G38)," ",IF(F38/G38&gt;0.5,IF(F38/G38&lt;1.5," ","NOT OK"),"NOT OK"))</f>
        <v xml:space="preserve"> </v>
      </c>
      <c r="B38" s="433" t="s">
        <v>55</v>
      </c>
      <c r="C38" s="434">
        <f t="shared" ref="C38:E38" si="28">+C35+C36+C37</f>
        <v>7055</v>
      </c>
      <c r="D38" s="435">
        <f t="shared" si="28"/>
        <v>7053</v>
      </c>
      <c r="E38" s="436">
        <f t="shared" si="28"/>
        <v>14108</v>
      </c>
      <c r="F38" s="434">
        <f t="shared" ref="F38:H38" si="29">+F35+F36+F37</f>
        <v>6798</v>
      </c>
      <c r="G38" s="435">
        <f t="shared" si="29"/>
        <v>6782</v>
      </c>
      <c r="H38" s="436">
        <f t="shared" si="29"/>
        <v>13580</v>
      </c>
      <c r="I38" s="437">
        <f t="shared" si="26"/>
        <v>-3.7425574142330609</v>
      </c>
      <c r="L38" s="438" t="s">
        <v>55</v>
      </c>
      <c r="M38" s="439">
        <f t="shared" ref="M38:Q38" si="30">+M35+M36+M37</f>
        <v>1011095</v>
      </c>
      <c r="N38" s="440">
        <f t="shared" si="30"/>
        <v>1021414</v>
      </c>
      <c r="O38" s="439">
        <f t="shared" si="30"/>
        <v>2032509</v>
      </c>
      <c r="P38" s="439">
        <f t="shared" si="30"/>
        <v>216</v>
      </c>
      <c r="Q38" s="441">
        <f t="shared" si="30"/>
        <v>2032725</v>
      </c>
      <c r="R38" s="439">
        <f t="shared" ref="R38:V38" si="31">+R35+R36+R37</f>
        <v>1081755</v>
      </c>
      <c r="S38" s="440">
        <f t="shared" si="31"/>
        <v>1092867</v>
      </c>
      <c r="T38" s="439">
        <f t="shared" si="31"/>
        <v>2174622</v>
      </c>
      <c r="U38" s="439">
        <f t="shared" si="31"/>
        <v>65</v>
      </c>
      <c r="V38" s="441">
        <f t="shared" si="31"/>
        <v>2174687</v>
      </c>
      <c r="W38" s="442">
        <f t="shared" si="27"/>
        <v>6.9838271286081444</v>
      </c>
    </row>
    <row r="39" spans="1:23" ht="13.5" thickTop="1">
      <c r="A39" s="386" t="str">
        <f t="shared" si="2"/>
        <v xml:space="preserve"> </v>
      </c>
      <c r="B39" s="393" t="s">
        <v>18</v>
      </c>
      <c r="C39" s="443">
        <v>2553</v>
      </c>
      <c r="D39" s="444">
        <v>2552</v>
      </c>
      <c r="E39" s="423">
        <f>C39+D39</f>
        <v>5105</v>
      </c>
      <c r="F39" s="443">
        <v>2446</v>
      </c>
      <c r="G39" s="444">
        <v>2445</v>
      </c>
      <c r="H39" s="423">
        <f>F39+G39</f>
        <v>4891</v>
      </c>
      <c r="I39" s="424">
        <f t="shared" si="26"/>
        <v>-4.1919686581782578</v>
      </c>
      <c r="L39" s="393" t="s">
        <v>18</v>
      </c>
      <c r="M39" s="421">
        <v>383886</v>
      </c>
      <c r="N39" s="425">
        <v>397138</v>
      </c>
      <c r="O39" s="426">
        <f>SUM(M39:N39)</f>
        <v>781024</v>
      </c>
      <c r="P39" s="427">
        <v>103</v>
      </c>
      <c r="Q39" s="428">
        <f>O39+P39</f>
        <v>781127</v>
      </c>
      <c r="R39" s="421">
        <v>400962</v>
      </c>
      <c r="S39" s="425">
        <v>420541</v>
      </c>
      <c r="T39" s="426">
        <f>SUM(R39:S39)</f>
        <v>821503</v>
      </c>
      <c r="U39" s="427">
        <v>154</v>
      </c>
      <c r="V39" s="428">
        <f>T39+U39</f>
        <v>821657</v>
      </c>
      <c r="W39" s="424">
        <f t="shared" si="27"/>
        <v>5.1886569021426743</v>
      </c>
    </row>
    <row r="40" spans="1:23">
      <c r="A40" s="386" t="str">
        <f t="shared" ref="A40:A43" si="32">IF(ISERROR(F40/G40)," ",IF(F40/G40&gt;0.5,IF(F40/G40&lt;1.5," ","NOT OK"),"NOT OK"))</f>
        <v xml:space="preserve"> </v>
      </c>
      <c r="B40" s="393" t="s">
        <v>19</v>
      </c>
      <c r="C40" s="421">
        <v>2229</v>
      </c>
      <c r="D40" s="422">
        <v>2227</v>
      </c>
      <c r="E40" s="445">
        <f>SUM(C40:D40)</f>
        <v>4456</v>
      </c>
      <c r="F40" s="421">
        <v>2210</v>
      </c>
      <c r="G40" s="422">
        <v>2207</v>
      </c>
      <c r="H40" s="445">
        <f>SUM(F40:G40)</f>
        <v>4417</v>
      </c>
      <c r="I40" s="424">
        <f t="shared" ref="I40:I43" si="33">IF(E40=0,0,((H40/E40)-1)*100)</f>
        <v>-0.87522441651705085</v>
      </c>
      <c r="L40" s="393" t="s">
        <v>19</v>
      </c>
      <c r="M40" s="421">
        <v>328115</v>
      </c>
      <c r="N40" s="425">
        <v>353289</v>
      </c>
      <c r="O40" s="426">
        <f>SUM(M40:N40)</f>
        <v>681404</v>
      </c>
      <c r="P40" s="427">
        <v>48</v>
      </c>
      <c r="Q40" s="428">
        <f>O40+P40</f>
        <v>681452</v>
      </c>
      <c r="R40" s="421">
        <v>348477</v>
      </c>
      <c r="S40" s="425">
        <v>368118</v>
      </c>
      <c r="T40" s="426">
        <f>SUM(R40:S40)</f>
        <v>716595</v>
      </c>
      <c r="U40" s="427">
        <v>67</v>
      </c>
      <c r="V40" s="428">
        <f>T40+U40</f>
        <v>716662</v>
      </c>
      <c r="W40" s="424">
        <f t="shared" ref="W40:W43" si="34">IF(Q40=0,0,((V40/Q40)-1)*100)</f>
        <v>5.1669083075550404</v>
      </c>
    </row>
    <row r="41" spans="1:23" ht="13.5" thickBot="1">
      <c r="A41" s="386" t="str">
        <f t="shared" si="32"/>
        <v xml:space="preserve"> </v>
      </c>
      <c r="B41" s="393" t="s">
        <v>20</v>
      </c>
      <c r="C41" s="421">
        <v>2465</v>
      </c>
      <c r="D41" s="422">
        <v>2428</v>
      </c>
      <c r="E41" s="445">
        <f>SUM(C41:D41)</f>
        <v>4893</v>
      </c>
      <c r="F41" s="421">
        <v>2410</v>
      </c>
      <c r="G41" s="422">
        <v>2408</v>
      </c>
      <c r="H41" s="445">
        <f>SUM(F41:G41)</f>
        <v>4818</v>
      </c>
      <c r="I41" s="424">
        <f t="shared" si="33"/>
        <v>-1.5328019619865074</v>
      </c>
      <c r="L41" s="393" t="s">
        <v>20</v>
      </c>
      <c r="M41" s="421">
        <v>318623</v>
      </c>
      <c r="N41" s="425">
        <v>340011</v>
      </c>
      <c r="O41" s="426">
        <f>SUM(M41:N41)</f>
        <v>658634</v>
      </c>
      <c r="P41" s="427">
        <v>1281</v>
      </c>
      <c r="Q41" s="428">
        <f>O41+P41</f>
        <v>659915</v>
      </c>
      <c r="R41" s="421">
        <v>344192</v>
      </c>
      <c r="S41" s="425">
        <v>368671</v>
      </c>
      <c r="T41" s="426">
        <f>SUM(R41:S41)</f>
        <v>712863</v>
      </c>
      <c r="U41" s="427">
        <v>245</v>
      </c>
      <c r="V41" s="428">
        <f>T41+U41</f>
        <v>713108</v>
      </c>
      <c r="W41" s="424">
        <f t="shared" si="34"/>
        <v>8.0605835600039413</v>
      </c>
    </row>
    <row r="42" spans="1:23" s="1171" customFormat="1" ht="14.25" thickTop="1" thickBot="1">
      <c r="A42" s="1252" t="str">
        <f t="shared" si="32"/>
        <v xml:space="preserve"> </v>
      </c>
      <c r="B42" s="433" t="s">
        <v>87</v>
      </c>
      <c r="C42" s="1176">
        <f>+C39+C40+C41</f>
        <v>7247</v>
      </c>
      <c r="D42" s="1177">
        <f t="shared" ref="D42" si="35">+D39+D40+D41</f>
        <v>7207</v>
      </c>
      <c r="E42" s="1178">
        <f t="shared" ref="E42" si="36">+E39+E40+E41</f>
        <v>14454</v>
      </c>
      <c r="F42" s="1176">
        <f t="shared" ref="F42" si="37">+F39+F40+F41</f>
        <v>7066</v>
      </c>
      <c r="G42" s="1177">
        <f t="shared" ref="G42" si="38">+G39+G40+G41</f>
        <v>7060</v>
      </c>
      <c r="H42" s="1178">
        <f t="shared" ref="H42" si="39">+H39+H40+H41</f>
        <v>14126</v>
      </c>
      <c r="I42" s="1179">
        <f t="shared" si="33"/>
        <v>-2.2692680226926831</v>
      </c>
      <c r="L42" s="1218" t="s">
        <v>87</v>
      </c>
      <c r="M42" s="1196">
        <f>+M39+M40+M41</f>
        <v>1030624</v>
      </c>
      <c r="N42" s="1197">
        <f t="shared" ref="N42" si="40">+N39+N40+N41</f>
        <v>1090438</v>
      </c>
      <c r="O42" s="1196">
        <f t="shared" ref="O42" si="41">+O39+O40+O41</f>
        <v>2121062</v>
      </c>
      <c r="P42" s="1196">
        <f t="shared" ref="P42" si="42">+P39+P40+P41</f>
        <v>1432</v>
      </c>
      <c r="Q42" s="1198">
        <f t="shared" ref="Q42" si="43">+Q39+Q40+Q41</f>
        <v>2122494</v>
      </c>
      <c r="R42" s="1196">
        <f t="shared" ref="R42" si="44">+R39+R40+R41</f>
        <v>1093631</v>
      </c>
      <c r="S42" s="1197">
        <f t="shared" ref="S42" si="45">+S39+S40+S41</f>
        <v>1157330</v>
      </c>
      <c r="T42" s="1196">
        <f t="shared" ref="T42" si="46">+T39+T40+T41</f>
        <v>2250961</v>
      </c>
      <c r="U42" s="1196">
        <f t="shared" ref="U42" si="47">+U39+U40+U41</f>
        <v>466</v>
      </c>
      <c r="V42" s="1198">
        <f t="shared" ref="V42" si="48">+V39+V40+V41</f>
        <v>2251427</v>
      </c>
      <c r="W42" s="1199">
        <f t="shared" si="34"/>
        <v>6.0745990330243638</v>
      </c>
    </row>
    <row r="43" spans="1:23" ht="13.5" thickTop="1">
      <c r="A43" s="386" t="str">
        <f t="shared" si="32"/>
        <v xml:space="preserve"> </v>
      </c>
      <c r="B43" s="393" t="s">
        <v>32</v>
      </c>
      <c r="C43" s="448">
        <v>2190</v>
      </c>
      <c r="D43" s="449">
        <v>2129</v>
      </c>
      <c r="E43" s="445">
        <f>C43+D43</f>
        <v>4319</v>
      </c>
      <c r="F43" s="448">
        <v>2315</v>
      </c>
      <c r="G43" s="449">
        <v>2318</v>
      </c>
      <c r="H43" s="445">
        <f>F43+G43</f>
        <v>4633</v>
      </c>
      <c r="I43" s="424">
        <f t="shared" si="33"/>
        <v>7.2702014355174871</v>
      </c>
      <c r="L43" s="393" t="s">
        <v>21</v>
      </c>
      <c r="M43" s="421">
        <v>298626</v>
      </c>
      <c r="N43" s="425">
        <v>303197</v>
      </c>
      <c r="O43" s="426">
        <f>SUM(M43:N43)</f>
        <v>601823</v>
      </c>
      <c r="P43" s="427">
        <v>1289</v>
      </c>
      <c r="Q43" s="428">
        <f>SUM(O43:P43)</f>
        <v>603112</v>
      </c>
      <c r="R43" s="421">
        <v>326488</v>
      </c>
      <c r="S43" s="425">
        <v>337188</v>
      </c>
      <c r="T43" s="426">
        <f>SUM(R43:S43)</f>
        <v>663676</v>
      </c>
      <c r="U43" s="427">
        <v>38</v>
      </c>
      <c r="V43" s="428">
        <f>SUM(T43:U43)</f>
        <v>663714</v>
      </c>
      <c r="W43" s="424">
        <f t="shared" si="34"/>
        <v>10.048216583321178</v>
      </c>
    </row>
    <row r="44" spans="1:23">
      <c r="A44" s="386" t="str">
        <f t="shared" ref="A44" si="49">IF(ISERROR(F44/G44)," ",IF(F44/G44&gt;0.5,IF(F44/G44&lt;1.5," ","NOT OK"),"NOT OK"))</f>
        <v xml:space="preserve"> </v>
      </c>
      <c r="B44" s="393" t="s">
        <v>88</v>
      </c>
      <c r="C44" s="448">
        <v>2144</v>
      </c>
      <c r="D44" s="449">
        <v>2081</v>
      </c>
      <c r="E44" s="445">
        <f>C44+D44</f>
        <v>4225</v>
      </c>
      <c r="F44" s="448">
        <v>2290</v>
      </c>
      <c r="G44" s="449">
        <v>2285</v>
      </c>
      <c r="H44" s="445">
        <f>F44+G44</f>
        <v>4575</v>
      </c>
      <c r="I44" s="424">
        <f t="shared" ref="I44" si="50">IF(E44=0,0,((H44/E44)-1)*100)</f>
        <v>8.2840236686390512</v>
      </c>
      <c r="L44" s="393" t="s">
        <v>88</v>
      </c>
      <c r="M44" s="421">
        <v>289022</v>
      </c>
      <c r="N44" s="425">
        <v>293062</v>
      </c>
      <c r="O44" s="426">
        <f>SUM(M44:N44)</f>
        <v>582084</v>
      </c>
      <c r="P44" s="427">
        <v>893</v>
      </c>
      <c r="Q44" s="428">
        <f>SUM(O44:P44)</f>
        <v>582977</v>
      </c>
      <c r="R44" s="421">
        <v>316247</v>
      </c>
      <c r="S44" s="425">
        <v>323214</v>
      </c>
      <c r="T44" s="426">
        <f>SUM(R44:S44)</f>
        <v>639461</v>
      </c>
      <c r="U44" s="427">
        <v>236</v>
      </c>
      <c r="V44" s="428">
        <f>SUM(T44:U44)</f>
        <v>639697</v>
      </c>
      <c r="W44" s="424">
        <f t="shared" ref="W44" si="51">IF(Q44=0,0,((V44/Q44)-1)*100)</f>
        <v>9.7293718277050356</v>
      </c>
    </row>
    <row r="45" spans="1:23" ht="13.5" thickBot="1">
      <c r="A45" s="386" t="str">
        <f>IF(ISERROR(F45/G45)," ",IF(F45/G45&gt;0.5,IF(F45/G45&lt;1.5," ","NOT OK"),"NOT OK"))</f>
        <v xml:space="preserve"> </v>
      </c>
      <c r="B45" s="393" t="s">
        <v>22</v>
      </c>
      <c r="C45" s="448">
        <v>2039</v>
      </c>
      <c r="D45" s="449">
        <v>1990</v>
      </c>
      <c r="E45" s="445">
        <f>C45+D45</f>
        <v>4029</v>
      </c>
      <c r="F45" s="448">
        <v>2138</v>
      </c>
      <c r="G45" s="449">
        <v>2139</v>
      </c>
      <c r="H45" s="445">
        <f>F45+G45</f>
        <v>4277</v>
      </c>
      <c r="I45" s="424">
        <f>IF(E45=0,0,((H45/E45)-1)*100)</f>
        <v>6.1553735418217848</v>
      </c>
      <c r="L45" s="393" t="s">
        <v>22</v>
      </c>
      <c r="M45" s="421">
        <v>281665</v>
      </c>
      <c r="N45" s="425">
        <v>283442</v>
      </c>
      <c r="O45" s="429">
        <f>SUM(M45:N45)</f>
        <v>565107</v>
      </c>
      <c r="P45" s="432">
        <v>992</v>
      </c>
      <c r="Q45" s="428">
        <f>SUM(O45:P45)</f>
        <v>566099</v>
      </c>
      <c r="R45" s="421">
        <v>299062</v>
      </c>
      <c r="S45" s="425">
        <v>299898</v>
      </c>
      <c r="T45" s="429">
        <f>SUM(R45:S45)</f>
        <v>598960</v>
      </c>
      <c r="U45" s="432">
        <v>0</v>
      </c>
      <c r="V45" s="428">
        <f>SUM(T45:U45)</f>
        <v>598960</v>
      </c>
      <c r="W45" s="424">
        <f>IF(Q45=0,0,((V45/Q45)-1)*100)</f>
        <v>5.8048150588501324</v>
      </c>
    </row>
    <row r="46" spans="1:23" ht="16.5" thickTop="1" thickBot="1">
      <c r="A46" s="452" t="str">
        <f>IF(ISERROR(F46/G46)," ",IF(F46/G46&gt;0.5,IF(F46/G46&lt;1.5," ","NOT OK"),"NOT OK"))</f>
        <v xml:space="preserve"> </v>
      </c>
      <c r="B46" s="453" t="s">
        <v>60</v>
      </c>
      <c r="C46" s="454">
        <f>+C43+C44+C45</f>
        <v>6373</v>
      </c>
      <c r="D46" s="455">
        <f t="shared" ref="D46" si="52">+D43+D44+D45</f>
        <v>6200</v>
      </c>
      <c r="E46" s="455">
        <f t="shared" ref="E46" si="53">+E43+E44+E45</f>
        <v>12573</v>
      </c>
      <c r="F46" s="454">
        <f t="shared" ref="F46" si="54">+F43+F44+F45</f>
        <v>6743</v>
      </c>
      <c r="G46" s="455">
        <f t="shared" ref="G46" si="55">+G43+G44+G45</f>
        <v>6742</v>
      </c>
      <c r="H46" s="455">
        <f t="shared" ref="H46" si="56">+H43+H44+H45</f>
        <v>13485</v>
      </c>
      <c r="I46" s="437">
        <f>IF(E46=0,0,((H46/E46)-1)*100)</f>
        <v>7.2536387497017518</v>
      </c>
      <c r="J46" s="452"/>
      <c r="K46" s="456"/>
      <c r="L46" s="457" t="s">
        <v>60</v>
      </c>
      <c r="M46" s="458">
        <f>+M43+M44+M45</f>
        <v>869313</v>
      </c>
      <c r="N46" s="458">
        <f t="shared" ref="N46" si="57">+N43+N44+N45</f>
        <v>879701</v>
      </c>
      <c r="O46" s="459">
        <f t="shared" ref="O46" si="58">+O43+O44+O45</f>
        <v>1749014</v>
      </c>
      <c r="P46" s="459">
        <f t="shared" ref="P46" si="59">+P43+P44+P45</f>
        <v>3174</v>
      </c>
      <c r="Q46" s="459">
        <f t="shared" ref="Q46" si="60">+Q43+Q44+Q45</f>
        <v>1752188</v>
      </c>
      <c r="R46" s="458">
        <f t="shared" ref="R46" si="61">+R43+R44+R45</f>
        <v>941797</v>
      </c>
      <c r="S46" s="458">
        <f t="shared" ref="S46" si="62">+S43+S44+S45</f>
        <v>960300</v>
      </c>
      <c r="T46" s="459">
        <f t="shared" ref="T46" si="63">+T43+T44+T45</f>
        <v>1902097</v>
      </c>
      <c r="U46" s="459">
        <f t="shared" ref="U46" si="64">+U43+U44+U45</f>
        <v>274</v>
      </c>
      <c r="V46" s="459">
        <f t="shared" ref="V46" si="65">+V43+V44+V45</f>
        <v>1902371</v>
      </c>
      <c r="W46" s="460">
        <f>IF(Q46=0,0,((V46/Q46)-1)*100)</f>
        <v>8.5711693037505032</v>
      </c>
    </row>
    <row r="47" spans="1:23" ht="13.5" thickTop="1">
      <c r="A47" s="386" t="str">
        <f>IF(ISERROR(F47/G47)," ",IF(F47/G47&gt;0.5,IF(F47/G47&lt;1.5," ","NOT OK"),"NOT OK"))</f>
        <v xml:space="preserve"> </v>
      </c>
      <c r="B47" s="393" t="s">
        <v>23</v>
      </c>
      <c r="C47" s="421">
        <v>2198</v>
      </c>
      <c r="D47" s="422">
        <v>2175</v>
      </c>
      <c r="E47" s="461">
        <f>C47+D47</f>
        <v>4373</v>
      </c>
      <c r="F47" s="421">
        <v>2345</v>
      </c>
      <c r="G47" s="422">
        <v>2348</v>
      </c>
      <c r="H47" s="461">
        <f>F47+G47</f>
        <v>4693</v>
      </c>
      <c r="I47" s="424">
        <f>IF(E47=0,0,((H47/E47)-1)*100)</f>
        <v>7.3176309169906251</v>
      </c>
      <c r="L47" s="393" t="s">
        <v>24</v>
      </c>
      <c r="M47" s="421">
        <v>323973</v>
      </c>
      <c r="N47" s="425">
        <v>331183</v>
      </c>
      <c r="O47" s="429">
        <f>SUM(M47:N47)</f>
        <v>655156</v>
      </c>
      <c r="P47" s="462">
        <v>239</v>
      </c>
      <c r="Q47" s="428">
        <f>O47+P47</f>
        <v>655395</v>
      </c>
      <c r="R47" s="421">
        <v>336954</v>
      </c>
      <c r="S47" s="425">
        <v>345168</v>
      </c>
      <c r="T47" s="429">
        <f>SUM(R47:S47)</f>
        <v>682122</v>
      </c>
      <c r="U47" s="462">
        <v>99</v>
      </c>
      <c r="V47" s="428">
        <f>T47+U47</f>
        <v>682221</v>
      </c>
      <c r="W47" s="424">
        <f>IF(Q47=0,0,((V47/Q47)-1)*100)</f>
        <v>4.0931041585608785</v>
      </c>
    </row>
    <row r="48" spans="1:23">
      <c r="A48" s="386" t="str">
        <f t="shared" ref="A48:A51" si="66">IF(ISERROR(F48/G48)," ",IF(F48/G48&gt;0.5,IF(F48/G48&lt;1.5," ","NOT OK"),"NOT OK"))</f>
        <v xml:space="preserve"> </v>
      </c>
      <c r="B48" s="393" t="s">
        <v>25</v>
      </c>
      <c r="C48" s="421">
        <v>2198</v>
      </c>
      <c r="D48" s="422">
        <v>2177</v>
      </c>
      <c r="E48" s="463">
        <f>C48+D48</f>
        <v>4375</v>
      </c>
      <c r="F48" s="421">
        <v>2368</v>
      </c>
      <c r="G48" s="422">
        <v>2367</v>
      </c>
      <c r="H48" s="463">
        <f>F48+G48</f>
        <v>4735</v>
      </c>
      <c r="I48" s="424">
        <f t="shared" ref="I48" si="67">IF(E48=0,0,((H48/E48)-1)*100)</f>
        <v>8.2285714285714295</v>
      </c>
      <c r="L48" s="393" t="s">
        <v>25</v>
      </c>
      <c r="M48" s="421">
        <v>314133</v>
      </c>
      <c r="N48" s="425">
        <v>340722</v>
      </c>
      <c r="O48" s="429">
        <f>SUM(M48:N48)</f>
        <v>654855</v>
      </c>
      <c r="P48" s="427">
        <v>77</v>
      </c>
      <c r="Q48" s="428">
        <f>SUM(O48:P48)</f>
        <v>654932</v>
      </c>
      <c r="R48" s="421">
        <v>320846</v>
      </c>
      <c r="S48" s="425">
        <v>348731</v>
      </c>
      <c r="T48" s="429">
        <f>SUM(R48:S48)</f>
        <v>669577</v>
      </c>
      <c r="U48" s="427">
        <v>0</v>
      </c>
      <c r="V48" s="428">
        <f>SUM(T48:U48)</f>
        <v>669577</v>
      </c>
      <c r="W48" s="424">
        <f t="shared" ref="W48" si="68">IF(Q48=0,0,((V48/Q48)-1)*100)</f>
        <v>2.2361100083672758</v>
      </c>
    </row>
    <row r="49" spans="1:23" ht="13.5" thickBot="1">
      <c r="A49" s="386" t="str">
        <f>IF(ISERROR(F49/G49)," ",IF(F49/G49&gt;0.5,IF(F49/G49&lt;1.5," ","NOT OK"),"NOT OK"))</f>
        <v xml:space="preserve"> </v>
      </c>
      <c r="B49" s="393" t="s">
        <v>26</v>
      </c>
      <c r="C49" s="421">
        <v>2039</v>
      </c>
      <c r="D49" s="431">
        <v>2018</v>
      </c>
      <c r="E49" s="464">
        <f>C49+D49</f>
        <v>4057</v>
      </c>
      <c r="F49" s="421">
        <v>2221</v>
      </c>
      <c r="G49" s="431">
        <v>2221</v>
      </c>
      <c r="H49" s="464">
        <f>F49+G49</f>
        <v>4442</v>
      </c>
      <c r="I49" s="465">
        <f>IF(E49=0,0,((H49/E49)-1)*100)</f>
        <v>9.4897707665762887</v>
      </c>
      <c r="L49" s="393" t="s">
        <v>26</v>
      </c>
      <c r="M49" s="421">
        <v>280036</v>
      </c>
      <c r="N49" s="425">
        <v>291422</v>
      </c>
      <c r="O49" s="429">
        <f>SUM(M49:N49)</f>
        <v>571458</v>
      </c>
      <c r="P49" s="432">
        <v>105</v>
      </c>
      <c r="Q49" s="428">
        <f>SUM(O49:P49)</f>
        <v>571563</v>
      </c>
      <c r="R49" s="421">
        <v>287826</v>
      </c>
      <c r="S49" s="425">
        <v>298174</v>
      </c>
      <c r="T49" s="429">
        <f>SUM(R49:S49)</f>
        <v>586000</v>
      </c>
      <c r="U49" s="432">
        <v>0</v>
      </c>
      <c r="V49" s="428">
        <f>SUM(T49:U49)</f>
        <v>586000</v>
      </c>
      <c r="W49" s="424">
        <f>IF(Q49=0,0,((V49/Q49)-1)*100)</f>
        <v>2.5258807865449651</v>
      </c>
    </row>
    <row r="50" spans="1:23" ht="14.25" customHeight="1" thickTop="1" thickBot="1">
      <c r="A50" s="420" t="str">
        <f>IF(ISERROR(F50/G50)," ",IF(F50/G50&gt;0.5,IF(F50/G50&lt;1.5," ","NOT OK"),"NOT OK"))</f>
        <v xml:space="preserve"> </v>
      </c>
      <c r="B50" s="433" t="s">
        <v>27</v>
      </c>
      <c r="C50" s="454">
        <f t="shared" ref="C50:H50" si="69">C47+C48+C49</f>
        <v>6435</v>
      </c>
      <c r="D50" s="466">
        <f t="shared" si="69"/>
        <v>6370</v>
      </c>
      <c r="E50" s="454">
        <f t="shared" si="69"/>
        <v>12805</v>
      </c>
      <c r="F50" s="454">
        <f t="shared" si="69"/>
        <v>6934</v>
      </c>
      <c r="G50" s="466">
        <f t="shared" si="69"/>
        <v>6936</v>
      </c>
      <c r="H50" s="454">
        <f t="shared" si="69"/>
        <v>13870</v>
      </c>
      <c r="I50" s="437">
        <f>IF(E50=0,0,((H50/E50)-1)*100)</f>
        <v>8.3170636470128798</v>
      </c>
      <c r="L50" s="438" t="s">
        <v>27</v>
      </c>
      <c r="M50" s="439">
        <f>+M47+M48+M49</f>
        <v>918142</v>
      </c>
      <c r="N50" s="440">
        <f t="shared" ref="N50" si="70">+N47+N48+N49</f>
        <v>963327</v>
      </c>
      <c r="O50" s="439">
        <f t="shared" ref="O50" si="71">+O47+O48+O49</f>
        <v>1881469</v>
      </c>
      <c r="P50" s="439">
        <f t="shared" ref="P50" si="72">+P47+P48+P49</f>
        <v>421</v>
      </c>
      <c r="Q50" s="439">
        <f t="shared" ref="Q50" si="73">+Q47+Q48+Q49</f>
        <v>1881890</v>
      </c>
      <c r="R50" s="439">
        <f t="shared" ref="R50" si="74">+R47+R48+R49</f>
        <v>945626</v>
      </c>
      <c r="S50" s="440">
        <f t="shared" ref="S50" si="75">+S47+S48+S49</f>
        <v>992073</v>
      </c>
      <c r="T50" s="439">
        <f t="shared" ref="T50" si="76">+T47+T48+T49</f>
        <v>1937699</v>
      </c>
      <c r="U50" s="439">
        <f t="shared" ref="U50" si="77">+U47+U48+U49</f>
        <v>99</v>
      </c>
      <c r="V50" s="439">
        <f>+V47+V48+V49</f>
        <v>1937798</v>
      </c>
      <c r="W50" s="442">
        <f>IF(Q50=0,0,((V50/Q50)-1)*100)</f>
        <v>2.9708431417351688</v>
      </c>
    </row>
    <row r="51" spans="1:23" s="1171" customFormat="1" ht="14.25" thickTop="1" thickBot="1">
      <c r="A51" s="1252" t="str">
        <f t="shared" si="66"/>
        <v xml:space="preserve"> </v>
      </c>
      <c r="B51" s="1225" t="s">
        <v>92</v>
      </c>
      <c r="C51" s="1176">
        <f t="shared" ref="C51:H51" si="78">+C42+C46+C50</f>
        <v>20055</v>
      </c>
      <c r="D51" s="1177">
        <f t="shared" si="78"/>
        <v>19777</v>
      </c>
      <c r="E51" s="1178">
        <f t="shared" si="78"/>
        <v>39832</v>
      </c>
      <c r="F51" s="1176">
        <f t="shared" si="78"/>
        <v>20743</v>
      </c>
      <c r="G51" s="1177">
        <f t="shared" si="78"/>
        <v>20738</v>
      </c>
      <c r="H51" s="1178">
        <f t="shared" si="78"/>
        <v>41481</v>
      </c>
      <c r="I51" s="1179">
        <f>IF(E51=0,0,((H51/E51)-1)*100)</f>
        <v>4.1398875276159819</v>
      </c>
      <c r="L51" s="1218" t="s">
        <v>92</v>
      </c>
      <c r="M51" s="1196">
        <f>+M42+M46+M50</f>
        <v>2818079</v>
      </c>
      <c r="N51" s="1197">
        <f t="shared" ref="N51" si="79">+N42+N46+N50</f>
        <v>2933466</v>
      </c>
      <c r="O51" s="1196">
        <f t="shared" ref="O51" si="80">+O42+O46+O50</f>
        <v>5751545</v>
      </c>
      <c r="P51" s="1196">
        <f t="shared" ref="P51" si="81">+P42+P46+P50</f>
        <v>5027</v>
      </c>
      <c r="Q51" s="1196">
        <f t="shared" ref="Q51" si="82">+Q42+Q46+Q50</f>
        <v>5756572</v>
      </c>
      <c r="R51" s="1196">
        <f t="shared" ref="R51" si="83">+R42+R46+R50</f>
        <v>2981054</v>
      </c>
      <c r="S51" s="1197">
        <f t="shared" ref="S51" si="84">+S42+S46+S50</f>
        <v>3109703</v>
      </c>
      <c r="T51" s="1196">
        <f t="shared" ref="T51" si="85">+T42+T46+T50</f>
        <v>6090757</v>
      </c>
      <c r="U51" s="1196">
        <f t="shared" ref="U51" si="86">+U42+U46+U50</f>
        <v>839</v>
      </c>
      <c r="V51" s="1198">
        <f>+V42+V46+V50</f>
        <v>6091596</v>
      </c>
      <c r="W51" s="1199">
        <f>IF(Q51=0,0,((V51/Q51)-1)*100)</f>
        <v>5.8198525094448561</v>
      </c>
    </row>
    <row r="52" spans="1:23" ht="14.25" thickTop="1" thickBot="1">
      <c r="A52" s="420" t="str">
        <f>IF(ISERROR(F52/G52)," ",IF(F52/G52&gt;0.5,IF(F52/G52&lt;1.5," ","NOT OK"),"NOT OK"))</f>
        <v xml:space="preserve"> </v>
      </c>
      <c r="B52" s="433" t="s">
        <v>89</v>
      </c>
      <c r="C52" s="434">
        <f t="shared" ref="C52:H52" si="87">+C38+C42+C46+C50</f>
        <v>27110</v>
      </c>
      <c r="D52" s="435">
        <f t="shared" si="87"/>
        <v>26830</v>
      </c>
      <c r="E52" s="436">
        <f t="shared" si="87"/>
        <v>53940</v>
      </c>
      <c r="F52" s="434">
        <f t="shared" si="87"/>
        <v>27541</v>
      </c>
      <c r="G52" s="435">
        <f t="shared" si="87"/>
        <v>27520</v>
      </c>
      <c r="H52" s="436">
        <f t="shared" si="87"/>
        <v>55061</v>
      </c>
      <c r="I52" s="437">
        <f>IF(E52=0,0,((H52/E52)-1)*100)</f>
        <v>2.0782350760103929</v>
      </c>
      <c r="L52" s="438" t="s">
        <v>89</v>
      </c>
      <c r="M52" s="439">
        <f>+M38+M42+M46+M50</f>
        <v>3829174</v>
      </c>
      <c r="N52" s="440">
        <f t="shared" ref="N52:U52" si="88">+N38+N42+N46+N50</f>
        <v>3954880</v>
      </c>
      <c r="O52" s="439">
        <f t="shared" si="88"/>
        <v>7784054</v>
      </c>
      <c r="P52" s="439">
        <f t="shared" si="88"/>
        <v>5243</v>
      </c>
      <c r="Q52" s="441">
        <f t="shared" si="88"/>
        <v>7789297</v>
      </c>
      <c r="R52" s="439">
        <f t="shared" si="88"/>
        <v>4062809</v>
      </c>
      <c r="S52" s="440">
        <f t="shared" si="88"/>
        <v>4202570</v>
      </c>
      <c r="T52" s="439">
        <f t="shared" si="88"/>
        <v>8265379</v>
      </c>
      <c r="U52" s="439">
        <f t="shared" si="88"/>
        <v>904</v>
      </c>
      <c r="V52" s="441">
        <f>+V38+V42+V46+V50</f>
        <v>8266283</v>
      </c>
      <c r="W52" s="442">
        <f>IF(Q52=0,0,((V52/Q52)-1)*100)</f>
        <v>6.1236078172394848</v>
      </c>
    </row>
    <row r="53" spans="1:23" ht="14.25" thickTop="1" thickBot="1">
      <c r="B53" s="467" t="s">
        <v>59</v>
      </c>
      <c r="C53" s="386"/>
      <c r="D53" s="386"/>
      <c r="E53" s="386"/>
      <c r="F53" s="386"/>
      <c r="G53" s="386"/>
      <c r="H53" s="386"/>
      <c r="I53" s="390"/>
      <c r="L53" s="467" t="s">
        <v>59</v>
      </c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90"/>
    </row>
    <row r="54" spans="1:23" ht="13.5" thickTop="1">
      <c r="B54" s="1406" t="s">
        <v>33</v>
      </c>
      <c r="C54" s="1407"/>
      <c r="D54" s="1407"/>
      <c r="E54" s="1407"/>
      <c r="F54" s="1407"/>
      <c r="G54" s="1407"/>
      <c r="H54" s="1407"/>
      <c r="I54" s="1408"/>
      <c r="L54" s="1409" t="s">
        <v>34</v>
      </c>
      <c r="M54" s="1410"/>
      <c r="N54" s="1410"/>
      <c r="O54" s="1410"/>
      <c r="P54" s="1410"/>
      <c r="Q54" s="1410"/>
      <c r="R54" s="1410"/>
      <c r="S54" s="1410"/>
      <c r="T54" s="1410"/>
      <c r="U54" s="1410"/>
      <c r="V54" s="1410"/>
      <c r="W54" s="1411"/>
    </row>
    <row r="55" spans="1:23" ht="13.5" thickBot="1">
      <c r="B55" s="1412" t="s">
        <v>35</v>
      </c>
      <c r="C55" s="1413"/>
      <c r="D55" s="1413"/>
      <c r="E55" s="1413"/>
      <c r="F55" s="1413"/>
      <c r="G55" s="1413"/>
      <c r="H55" s="1413"/>
      <c r="I55" s="1414"/>
      <c r="L55" s="1415" t="s">
        <v>36</v>
      </c>
      <c r="M55" s="1416"/>
      <c r="N55" s="1416"/>
      <c r="O55" s="1416"/>
      <c r="P55" s="1416"/>
      <c r="Q55" s="1416"/>
      <c r="R55" s="1416"/>
      <c r="S55" s="1416"/>
      <c r="T55" s="1416"/>
      <c r="U55" s="1416"/>
      <c r="V55" s="1416"/>
      <c r="W55" s="1417"/>
    </row>
    <row r="56" spans="1:23" ht="14.25" thickTop="1" thickBot="1">
      <c r="B56" s="389"/>
      <c r="C56" s="386"/>
      <c r="D56" s="386"/>
      <c r="E56" s="386"/>
      <c r="F56" s="386"/>
      <c r="G56" s="386"/>
      <c r="H56" s="386"/>
      <c r="I56" s="390"/>
      <c r="L56" s="389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90"/>
    </row>
    <row r="57" spans="1:23" ht="14.25" thickTop="1" thickBot="1">
      <c r="B57" s="391"/>
      <c r="C57" s="1418" t="s">
        <v>90</v>
      </c>
      <c r="D57" s="1419"/>
      <c r="E57" s="1420"/>
      <c r="F57" s="1418" t="s">
        <v>91</v>
      </c>
      <c r="G57" s="1419"/>
      <c r="H57" s="1420"/>
      <c r="I57" s="392" t="s">
        <v>4</v>
      </c>
      <c r="L57" s="391"/>
      <c r="M57" s="1421" t="s">
        <v>90</v>
      </c>
      <c r="N57" s="1422"/>
      <c r="O57" s="1422"/>
      <c r="P57" s="1422"/>
      <c r="Q57" s="1423"/>
      <c r="R57" s="1421" t="s">
        <v>91</v>
      </c>
      <c r="S57" s="1422"/>
      <c r="T57" s="1422"/>
      <c r="U57" s="1422"/>
      <c r="V57" s="1423"/>
      <c r="W57" s="392" t="s">
        <v>4</v>
      </c>
    </row>
    <row r="58" spans="1:23" ht="13.5" thickTop="1">
      <c r="B58" s="393" t="s">
        <v>5</v>
      </c>
      <c r="C58" s="394"/>
      <c r="D58" s="395"/>
      <c r="E58" s="396"/>
      <c r="F58" s="394"/>
      <c r="G58" s="395"/>
      <c r="H58" s="396"/>
      <c r="I58" s="397" t="s">
        <v>6</v>
      </c>
      <c r="L58" s="393" t="s">
        <v>5</v>
      </c>
      <c r="M58" s="394"/>
      <c r="N58" s="398"/>
      <c r="O58" s="399"/>
      <c r="P58" s="400"/>
      <c r="Q58" s="399"/>
      <c r="R58" s="394"/>
      <c r="S58" s="398"/>
      <c r="T58" s="399"/>
      <c r="U58" s="400"/>
      <c r="V58" s="399"/>
      <c r="W58" s="397" t="s">
        <v>6</v>
      </c>
    </row>
    <row r="59" spans="1:23" ht="13.5" thickBot="1">
      <c r="B59" s="401" t="s">
        <v>37</v>
      </c>
      <c r="C59" s="402" t="s">
        <v>7</v>
      </c>
      <c r="D59" s="403" t="s">
        <v>8</v>
      </c>
      <c r="E59" s="1156" t="s">
        <v>9</v>
      </c>
      <c r="F59" s="402" t="s">
        <v>7</v>
      </c>
      <c r="G59" s="403" t="s">
        <v>8</v>
      </c>
      <c r="H59" s="404" t="s">
        <v>9</v>
      </c>
      <c r="I59" s="405"/>
      <c r="L59" s="401"/>
      <c r="M59" s="406" t="s">
        <v>10</v>
      </c>
      <c r="N59" s="407" t="s">
        <v>11</v>
      </c>
      <c r="O59" s="408" t="s">
        <v>12</v>
      </c>
      <c r="P59" s="409" t="s">
        <v>13</v>
      </c>
      <c r="Q59" s="408" t="s">
        <v>9</v>
      </c>
      <c r="R59" s="406" t="s">
        <v>10</v>
      </c>
      <c r="S59" s="407" t="s">
        <v>11</v>
      </c>
      <c r="T59" s="408" t="s">
        <v>12</v>
      </c>
      <c r="U59" s="409" t="s">
        <v>13</v>
      </c>
      <c r="V59" s="408" t="s">
        <v>9</v>
      </c>
      <c r="W59" s="405"/>
    </row>
    <row r="60" spans="1:23" ht="5.25" customHeight="1" thickTop="1">
      <c r="B60" s="393"/>
      <c r="C60" s="410"/>
      <c r="D60" s="411"/>
      <c r="E60" s="412"/>
      <c r="F60" s="410"/>
      <c r="G60" s="411"/>
      <c r="H60" s="412"/>
      <c r="I60" s="413"/>
      <c r="L60" s="393"/>
      <c r="M60" s="414"/>
      <c r="N60" s="415"/>
      <c r="O60" s="416"/>
      <c r="P60" s="417"/>
      <c r="Q60" s="418"/>
      <c r="R60" s="414"/>
      <c r="S60" s="415"/>
      <c r="T60" s="416"/>
      <c r="U60" s="417"/>
      <c r="V60" s="418"/>
      <c r="W60" s="419"/>
    </row>
    <row r="61" spans="1:23">
      <c r="A61" s="386" t="str">
        <f t="shared" si="2"/>
        <v xml:space="preserve"> </v>
      </c>
      <c r="B61" s="393" t="s">
        <v>14</v>
      </c>
      <c r="C61" s="443">
        <f>+C9+C35</f>
        <v>2995</v>
      </c>
      <c r="D61" s="444">
        <f>+D9+D35</f>
        <v>2991</v>
      </c>
      <c r="E61" s="423">
        <f>+C61+D61</f>
        <v>5986</v>
      </c>
      <c r="F61" s="443">
        <f>+F9+F35</f>
        <v>2986</v>
      </c>
      <c r="G61" s="444">
        <f>+G9+G35</f>
        <v>2990</v>
      </c>
      <c r="H61" s="423">
        <f>+F61+G61</f>
        <v>5976</v>
      </c>
      <c r="I61" s="424">
        <f t="shared" ref="I61:I65" si="89">IF(E61=0,0,((H61/E61)-1)*100)</f>
        <v>-0.16705646508520244</v>
      </c>
      <c r="K61" s="430"/>
      <c r="L61" s="393" t="s">
        <v>14</v>
      </c>
      <c r="M61" s="421">
        <f t="shared" ref="M61:N63" si="90">+M9+M35</f>
        <v>389131</v>
      </c>
      <c r="N61" s="425">
        <f t="shared" si="90"/>
        <v>395747</v>
      </c>
      <c r="O61" s="426">
        <f>+M61+N61</f>
        <v>784878</v>
      </c>
      <c r="P61" s="427">
        <f>+P9+P35</f>
        <v>1420</v>
      </c>
      <c r="Q61" s="428">
        <f>+O61+P61</f>
        <v>786298</v>
      </c>
      <c r="R61" s="421">
        <f t="shared" ref="R61:S63" si="91">+R9+R35</f>
        <v>429605</v>
      </c>
      <c r="S61" s="425">
        <f t="shared" si="91"/>
        <v>432663</v>
      </c>
      <c r="T61" s="426">
        <f>+R61+S61</f>
        <v>862268</v>
      </c>
      <c r="U61" s="427">
        <f>+U9+U35</f>
        <v>1908</v>
      </c>
      <c r="V61" s="428">
        <f>+T61+U61</f>
        <v>864176</v>
      </c>
      <c r="W61" s="424">
        <f t="shared" ref="W61:W65" si="92">IF(Q61=0,0,((V61/Q61)-1)*100)</f>
        <v>9.9043873951097474</v>
      </c>
    </row>
    <row r="62" spans="1:23" ht="12" customHeight="1">
      <c r="A62" s="386" t="str">
        <f t="shared" si="2"/>
        <v xml:space="preserve"> </v>
      </c>
      <c r="B62" s="393" t="s">
        <v>15</v>
      </c>
      <c r="C62" s="443">
        <f>+C10+C36</f>
        <v>3008</v>
      </c>
      <c r="D62" s="444">
        <f>+D10+D36</f>
        <v>3009</v>
      </c>
      <c r="E62" s="423">
        <f>+C62+D62</f>
        <v>6017</v>
      </c>
      <c r="F62" s="443">
        <f>+F10+F36</f>
        <v>3020</v>
      </c>
      <c r="G62" s="444">
        <f>+G10+G36</f>
        <v>3019</v>
      </c>
      <c r="H62" s="423">
        <f>+F62+G62</f>
        <v>6039</v>
      </c>
      <c r="I62" s="424">
        <f t="shared" si="89"/>
        <v>0.36563071297988081</v>
      </c>
      <c r="K62" s="430"/>
      <c r="L62" s="393" t="s">
        <v>15</v>
      </c>
      <c r="M62" s="421">
        <f t="shared" si="90"/>
        <v>407502</v>
      </c>
      <c r="N62" s="425">
        <f t="shared" si="90"/>
        <v>409305</v>
      </c>
      <c r="O62" s="426">
        <f t="shared" ref="O62:O63" si="93">+M62+N62</f>
        <v>816807</v>
      </c>
      <c r="P62" s="427">
        <f>+P10+P36</f>
        <v>1066</v>
      </c>
      <c r="Q62" s="428">
        <f t="shared" ref="Q62:Q63" si="94">+O62+P62</f>
        <v>817873</v>
      </c>
      <c r="R62" s="421">
        <f t="shared" si="91"/>
        <v>452479</v>
      </c>
      <c r="S62" s="425">
        <f t="shared" si="91"/>
        <v>460276</v>
      </c>
      <c r="T62" s="426">
        <f t="shared" ref="T62:T63" si="95">+R62+S62</f>
        <v>912755</v>
      </c>
      <c r="U62" s="427">
        <f>+U10+U36</f>
        <v>1841</v>
      </c>
      <c r="V62" s="428">
        <f t="shared" ref="V62:V63" si="96">+T62+U62</f>
        <v>914596</v>
      </c>
      <c r="W62" s="424">
        <f t="shared" si="92"/>
        <v>11.826163719795124</v>
      </c>
    </row>
    <row r="63" spans="1:23" ht="12" customHeight="1" thickBot="1">
      <c r="A63" s="386" t="str">
        <f t="shared" si="2"/>
        <v xml:space="preserve"> </v>
      </c>
      <c r="B63" s="401" t="s">
        <v>16</v>
      </c>
      <c r="C63" s="468">
        <f>C11+C37</f>
        <v>3276</v>
      </c>
      <c r="D63" s="469">
        <f>D11+D37</f>
        <v>3274</v>
      </c>
      <c r="E63" s="423">
        <f>+C63+D63</f>
        <v>6550</v>
      </c>
      <c r="F63" s="468">
        <f>F11+F37</f>
        <v>3247</v>
      </c>
      <c r="G63" s="469">
        <f>G11+G37</f>
        <v>3244</v>
      </c>
      <c r="H63" s="423">
        <f>+F63+G63</f>
        <v>6491</v>
      </c>
      <c r="I63" s="424">
        <f t="shared" si="89"/>
        <v>-0.90076335877862235</v>
      </c>
      <c r="K63" s="430"/>
      <c r="L63" s="401" t="s">
        <v>16</v>
      </c>
      <c r="M63" s="421">
        <f t="shared" si="90"/>
        <v>469307</v>
      </c>
      <c r="N63" s="425">
        <f t="shared" si="90"/>
        <v>456420</v>
      </c>
      <c r="O63" s="426">
        <f t="shared" si="93"/>
        <v>925727</v>
      </c>
      <c r="P63" s="427">
        <f>+P11+P37</f>
        <v>1305</v>
      </c>
      <c r="Q63" s="428">
        <f t="shared" si="94"/>
        <v>927032</v>
      </c>
      <c r="R63" s="421">
        <f t="shared" si="91"/>
        <v>509157</v>
      </c>
      <c r="S63" s="425">
        <f t="shared" si="91"/>
        <v>498299</v>
      </c>
      <c r="T63" s="426">
        <f t="shared" si="95"/>
        <v>1007456</v>
      </c>
      <c r="U63" s="427">
        <f>+U11+U37</f>
        <v>1604</v>
      </c>
      <c r="V63" s="428">
        <f t="shared" si="96"/>
        <v>1009060</v>
      </c>
      <c r="W63" s="424">
        <f t="shared" si="92"/>
        <v>8.848453990800742</v>
      </c>
    </row>
    <row r="64" spans="1:23" ht="14.25" thickTop="1" thickBot="1">
      <c r="A64" s="386" t="str">
        <f t="shared" si="2"/>
        <v xml:space="preserve"> </v>
      </c>
      <c r="B64" s="433" t="s">
        <v>55</v>
      </c>
      <c r="C64" s="434">
        <f>C62+C61+C63</f>
        <v>9279</v>
      </c>
      <c r="D64" s="435">
        <f>D62+D61+D63</f>
        <v>9274</v>
      </c>
      <c r="E64" s="436">
        <f>+E61+E62+E63</f>
        <v>18553</v>
      </c>
      <c r="F64" s="434">
        <f>F62+F61+F63</f>
        <v>9253</v>
      </c>
      <c r="G64" s="435">
        <f>G62+G61+G63</f>
        <v>9253</v>
      </c>
      <c r="H64" s="436">
        <f>+H61+H62+H63</f>
        <v>18506</v>
      </c>
      <c r="I64" s="437">
        <f>IF(E64=0,0,((H64/E64)-1)*100)</f>
        <v>-0.25332830270037299</v>
      </c>
      <c r="L64" s="438" t="s">
        <v>55</v>
      </c>
      <c r="M64" s="439">
        <f t="shared" ref="M64:Q64" si="97">+M61+M62+M63</f>
        <v>1265940</v>
      </c>
      <c r="N64" s="440">
        <f t="shared" si="97"/>
        <v>1261472</v>
      </c>
      <c r="O64" s="439">
        <f t="shared" si="97"/>
        <v>2527412</v>
      </c>
      <c r="P64" s="439">
        <f t="shared" si="97"/>
        <v>3791</v>
      </c>
      <c r="Q64" s="441">
        <f t="shared" si="97"/>
        <v>2531203</v>
      </c>
      <c r="R64" s="439">
        <f t="shared" ref="R64:U64" si="98">+R61+R62+R63</f>
        <v>1391241</v>
      </c>
      <c r="S64" s="440">
        <f t="shared" si="98"/>
        <v>1391238</v>
      </c>
      <c r="T64" s="439">
        <f t="shared" ref="T64" si="99">+T61+T62+T63</f>
        <v>2782479</v>
      </c>
      <c r="U64" s="439">
        <f t="shared" si="98"/>
        <v>5353</v>
      </c>
      <c r="V64" s="441">
        <f t="shared" ref="V64" si="100">+V61+V62+V63</f>
        <v>2787832</v>
      </c>
      <c r="W64" s="442">
        <f>IF(Q64=0,0,((V64/Q64)-1)*100)</f>
        <v>10.138617882485136</v>
      </c>
    </row>
    <row r="65" spans="1:23" ht="13.5" thickTop="1">
      <c r="A65" s="386" t="str">
        <f t="shared" si="2"/>
        <v xml:space="preserve"> </v>
      </c>
      <c r="B65" s="393" t="s">
        <v>18</v>
      </c>
      <c r="C65" s="443">
        <f t="shared" ref="C65:D71" si="101">+C13+C39</f>
        <v>3442</v>
      </c>
      <c r="D65" s="444">
        <f t="shared" si="101"/>
        <v>3444</v>
      </c>
      <c r="E65" s="423">
        <f>+C65+D65</f>
        <v>6886</v>
      </c>
      <c r="F65" s="443">
        <f t="shared" ref="F65:G71" si="102">+F13+F39</f>
        <v>3381</v>
      </c>
      <c r="G65" s="444">
        <f t="shared" si="102"/>
        <v>3381</v>
      </c>
      <c r="H65" s="423">
        <f>+F65+G65</f>
        <v>6762</v>
      </c>
      <c r="I65" s="424">
        <f t="shared" si="89"/>
        <v>-1.8007551553877454</v>
      </c>
      <c r="L65" s="393" t="s">
        <v>18</v>
      </c>
      <c r="M65" s="421">
        <f t="shared" ref="M65:N71" si="103">+M13+M39</f>
        <v>500807</v>
      </c>
      <c r="N65" s="425">
        <f t="shared" si="103"/>
        <v>504759</v>
      </c>
      <c r="O65" s="426">
        <f t="shared" ref="O65" si="104">+M65+N65</f>
        <v>1005566</v>
      </c>
      <c r="P65" s="427">
        <f t="shared" ref="P65:P71" si="105">+P13+P39</f>
        <v>1933</v>
      </c>
      <c r="Q65" s="428">
        <f t="shared" ref="Q65" si="106">+O65+P65</f>
        <v>1007499</v>
      </c>
      <c r="R65" s="421">
        <f t="shared" ref="R65:S71" si="107">+R13+R39</f>
        <v>529131</v>
      </c>
      <c r="S65" s="425">
        <f t="shared" si="107"/>
        <v>538766</v>
      </c>
      <c r="T65" s="426">
        <f t="shared" ref="T65" si="108">+R65+S65</f>
        <v>1067897</v>
      </c>
      <c r="U65" s="427">
        <f t="shared" ref="U65:U71" si="109">+U13+U39</f>
        <v>901</v>
      </c>
      <c r="V65" s="428">
        <f t="shared" ref="V65" si="110">+T65+U65</f>
        <v>1068798</v>
      </c>
      <c r="W65" s="424">
        <f t="shared" si="92"/>
        <v>6.0842740290561137</v>
      </c>
    </row>
    <row r="66" spans="1:23">
      <c r="A66" s="386" t="str">
        <f t="shared" ref="A66:A69" si="111">IF(ISERROR(F66/G66)," ",IF(F66/G66&gt;0.5,IF(F66/G66&lt;1.5," ","NOT OK"),"NOT OK"))</f>
        <v xml:space="preserve"> </v>
      </c>
      <c r="B66" s="393" t="s">
        <v>19</v>
      </c>
      <c r="C66" s="421">
        <f t="shared" si="101"/>
        <v>3033</v>
      </c>
      <c r="D66" s="422">
        <f t="shared" si="101"/>
        <v>3031</v>
      </c>
      <c r="E66" s="445">
        <f>+C66+D66</f>
        <v>6064</v>
      </c>
      <c r="F66" s="421">
        <f t="shared" si="102"/>
        <v>3124</v>
      </c>
      <c r="G66" s="422">
        <f t="shared" si="102"/>
        <v>3125</v>
      </c>
      <c r="H66" s="445">
        <f>+F66+G66</f>
        <v>6249</v>
      </c>
      <c r="I66" s="424">
        <f t="shared" ref="I66:I69" si="112">IF(E66=0,0,((H66/E66)-1)*100)</f>
        <v>3.0507915567282273</v>
      </c>
      <c r="L66" s="393" t="s">
        <v>19</v>
      </c>
      <c r="M66" s="421">
        <f t="shared" si="103"/>
        <v>427130</v>
      </c>
      <c r="N66" s="425">
        <f t="shared" si="103"/>
        <v>464011</v>
      </c>
      <c r="O66" s="426">
        <f>+M66+N66</f>
        <v>891141</v>
      </c>
      <c r="P66" s="427">
        <f t="shared" si="105"/>
        <v>3214</v>
      </c>
      <c r="Q66" s="428">
        <f>+O66+P66</f>
        <v>894355</v>
      </c>
      <c r="R66" s="421">
        <f t="shared" si="107"/>
        <v>474037</v>
      </c>
      <c r="S66" s="425">
        <f t="shared" si="107"/>
        <v>496792</v>
      </c>
      <c r="T66" s="426">
        <f>+R66+S66</f>
        <v>970829</v>
      </c>
      <c r="U66" s="427">
        <f t="shared" si="109"/>
        <v>1326</v>
      </c>
      <c r="V66" s="428">
        <f>+T66+U66</f>
        <v>972155</v>
      </c>
      <c r="W66" s="424">
        <f t="shared" ref="W66:W69" si="113">IF(Q66=0,0,((V66/Q66)-1)*100)</f>
        <v>8.6990065466173938</v>
      </c>
    </row>
    <row r="67" spans="1:23" ht="13.5" thickBot="1">
      <c r="A67" s="386" t="str">
        <f t="shared" si="111"/>
        <v xml:space="preserve"> </v>
      </c>
      <c r="B67" s="393" t="s">
        <v>20</v>
      </c>
      <c r="C67" s="421">
        <f t="shared" si="101"/>
        <v>3202</v>
      </c>
      <c r="D67" s="422">
        <f t="shared" si="101"/>
        <v>3202</v>
      </c>
      <c r="E67" s="445">
        <f t="shared" ref="E67:E68" si="114">+C67+D67</f>
        <v>6404</v>
      </c>
      <c r="F67" s="421">
        <f t="shared" si="102"/>
        <v>3288</v>
      </c>
      <c r="G67" s="422">
        <f t="shared" si="102"/>
        <v>3281</v>
      </c>
      <c r="H67" s="445">
        <f t="shared" ref="H67:H68" si="115">+F67+G67</f>
        <v>6569</v>
      </c>
      <c r="I67" s="424">
        <f t="shared" si="112"/>
        <v>2.5765146783260473</v>
      </c>
      <c r="L67" s="393" t="s">
        <v>20</v>
      </c>
      <c r="M67" s="421">
        <f t="shared" si="103"/>
        <v>409636</v>
      </c>
      <c r="N67" s="425">
        <f t="shared" si="103"/>
        <v>433886</v>
      </c>
      <c r="O67" s="426">
        <f t="shared" ref="O67:O68" si="116">+M67+N67</f>
        <v>843522</v>
      </c>
      <c r="P67" s="427">
        <f t="shared" si="105"/>
        <v>2664</v>
      </c>
      <c r="Q67" s="428">
        <f t="shared" ref="Q67:Q68" si="117">+O67+P67</f>
        <v>846186</v>
      </c>
      <c r="R67" s="421">
        <f t="shared" si="107"/>
        <v>453571</v>
      </c>
      <c r="S67" s="425">
        <f t="shared" si="107"/>
        <v>480796</v>
      </c>
      <c r="T67" s="426">
        <f t="shared" ref="T67:T68" si="118">+R67+S67</f>
        <v>934367</v>
      </c>
      <c r="U67" s="427">
        <f t="shared" si="109"/>
        <v>1289</v>
      </c>
      <c r="V67" s="428">
        <f t="shared" ref="V67:V68" si="119">+T67+U67</f>
        <v>935656</v>
      </c>
      <c r="W67" s="424">
        <f t="shared" si="113"/>
        <v>10.573325486358787</v>
      </c>
    </row>
    <row r="68" spans="1:23" s="1171" customFormat="1" ht="14.25" thickTop="1" thickBot="1">
      <c r="A68" s="1252" t="str">
        <f t="shared" si="111"/>
        <v xml:space="preserve"> </v>
      </c>
      <c r="B68" s="433" t="s">
        <v>87</v>
      </c>
      <c r="C68" s="1176">
        <f t="shared" si="101"/>
        <v>9677</v>
      </c>
      <c r="D68" s="1177">
        <f t="shared" si="101"/>
        <v>9677</v>
      </c>
      <c r="E68" s="1178">
        <f t="shared" si="114"/>
        <v>19354</v>
      </c>
      <c r="F68" s="1176">
        <f t="shared" si="102"/>
        <v>9793</v>
      </c>
      <c r="G68" s="1177">
        <f t="shared" si="102"/>
        <v>9787</v>
      </c>
      <c r="H68" s="1178">
        <f t="shared" si="115"/>
        <v>19580</v>
      </c>
      <c r="I68" s="1179">
        <f t="shared" si="112"/>
        <v>1.1677172677482694</v>
      </c>
      <c r="L68" s="1218" t="s">
        <v>87</v>
      </c>
      <c r="M68" s="1196">
        <f t="shared" si="103"/>
        <v>1337573</v>
      </c>
      <c r="N68" s="1197">
        <f t="shared" si="103"/>
        <v>1402656</v>
      </c>
      <c r="O68" s="1196">
        <f t="shared" si="116"/>
        <v>2740229</v>
      </c>
      <c r="P68" s="1196">
        <f t="shared" si="105"/>
        <v>7811</v>
      </c>
      <c r="Q68" s="1198">
        <f t="shared" si="117"/>
        <v>2748040</v>
      </c>
      <c r="R68" s="1196">
        <f t="shared" si="107"/>
        <v>1456739</v>
      </c>
      <c r="S68" s="1197">
        <f t="shared" si="107"/>
        <v>1516354</v>
      </c>
      <c r="T68" s="1196">
        <f t="shared" si="118"/>
        <v>2973093</v>
      </c>
      <c r="U68" s="1196">
        <f t="shared" si="109"/>
        <v>3516</v>
      </c>
      <c r="V68" s="1198">
        <f t="shared" si="119"/>
        <v>2976609</v>
      </c>
      <c r="W68" s="1199">
        <f t="shared" si="113"/>
        <v>8.3175281291393066</v>
      </c>
    </row>
    <row r="69" spans="1:23" ht="13.5" thickTop="1">
      <c r="A69" s="386" t="str">
        <f t="shared" si="111"/>
        <v xml:space="preserve"> </v>
      </c>
      <c r="B69" s="393" t="s">
        <v>21</v>
      </c>
      <c r="C69" s="448">
        <f t="shared" si="101"/>
        <v>2875</v>
      </c>
      <c r="D69" s="449">
        <f t="shared" si="101"/>
        <v>2875</v>
      </c>
      <c r="E69" s="445">
        <f>+C69+D69</f>
        <v>5750</v>
      </c>
      <c r="F69" s="448">
        <f t="shared" si="102"/>
        <v>3133</v>
      </c>
      <c r="G69" s="449">
        <f t="shared" si="102"/>
        <v>3139</v>
      </c>
      <c r="H69" s="445">
        <f>+F69+G69</f>
        <v>6272</v>
      </c>
      <c r="I69" s="424">
        <f t="shared" si="112"/>
        <v>9.0782608695652236</v>
      </c>
      <c r="L69" s="393" t="s">
        <v>21</v>
      </c>
      <c r="M69" s="421">
        <f t="shared" si="103"/>
        <v>385397</v>
      </c>
      <c r="N69" s="425">
        <f t="shared" si="103"/>
        <v>392732</v>
      </c>
      <c r="O69" s="426">
        <f t="shared" ref="O69" si="120">+M69+N69</f>
        <v>778129</v>
      </c>
      <c r="P69" s="427">
        <f t="shared" si="105"/>
        <v>2657</v>
      </c>
      <c r="Q69" s="428">
        <f t="shared" ref="Q69" si="121">+O69+P69</f>
        <v>780786</v>
      </c>
      <c r="R69" s="421">
        <f t="shared" si="107"/>
        <v>431069</v>
      </c>
      <c r="S69" s="425">
        <f t="shared" si="107"/>
        <v>440141</v>
      </c>
      <c r="T69" s="426">
        <f t="shared" ref="T69" si="122">+R69+S69</f>
        <v>871210</v>
      </c>
      <c r="U69" s="427">
        <f t="shared" si="109"/>
        <v>354</v>
      </c>
      <c r="V69" s="428">
        <f t="shared" ref="V69" si="123">+T69+U69</f>
        <v>871564</v>
      </c>
      <c r="W69" s="424">
        <f t="shared" si="113"/>
        <v>11.626489204468315</v>
      </c>
    </row>
    <row r="70" spans="1:23">
      <c r="A70" s="386" t="str">
        <f t="shared" ref="A70" si="124">IF(ISERROR(F70/G70)," ",IF(F70/G70&gt;0.5,IF(F70/G70&lt;1.5," ","NOT OK"),"NOT OK"))</f>
        <v xml:space="preserve"> </v>
      </c>
      <c r="B70" s="393" t="s">
        <v>88</v>
      </c>
      <c r="C70" s="448">
        <f t="shared" si="101"/>
        <v>2813</v>
      </c>
      <c r="D70" s="449">
        <f t="shared" si="101"/>
        <v>2813</v>
      </c>
      <c r="E70" s="445">
        <f>+C70+D70</f>
        <v>5626</v>
      </c>
      <c r="F70" s="448">
        <f t="shared" si="102"/>
        <v>3094</v>
      </c>
      <c r="G70" s="449">
        <f t="shared" si="102"/>
        <v>3091</v>
      </c>
      <c r="H70" s="445">
        <f>+F70+G70</f>
        <v>6185</v>
      </c>
      <c r="I70" s="424">
        <f t="shared" ref="I70" si="125">IF(E70=0,0,((H70/E70)-1)*100)</f>
        <v>9.9360113757554167</v>
      </c>
      <c r="L70" s="393" t="s">
        <v>88</v>
      </c>
      <c r="M70" s="421">
        <f t="shared" si="103"/>
        <v>370074</v>
      </c>
      <c r="N70" s="425">
        <f t="shared" si="103"/>
        <v>375337</v>
      </c>
      <c r="O70" s="426">
        <f>+M70+N70</f>
        <v>745411</v>
      </c>
      <c r="P70" s="427">
        <f t="shared" si="105"/>
        <v>1794</v>
      </c>
      <c r="Q70" s="428">
        <f>+O70+P70</f>
        <v>747205</v>
      </c>
      <c r="R70" s="421">
        <f t="shared" si="107"/>
        <v>407363</v>
      </c>
      <c r="S70" s="425">
        <f t="shared" si="107"/>
        <v>416988</v>
      </c>
      <c r="T70" s="426">
        <f>+R70+S70</f>
        <v>824351</v>
      </c>
      <c r="U70" s="427">
        <f t="shared" si="109"/>
        <v>988</v>
      </c>
      <c r="V70" s="428">
        <f>+T70+U70</f>
        <v>825339</v>
      </c>
      <c r="W70" s="424">
        <f t="shared" ref="W70" si="126">IF(Q70=0,0,((V70/Q70)-1)*100)</f>
        <v>10.456835808111563</v>
      </c>
    </row>
    <row r="71" spans="1:23" ht="13.5" thickBot="1">
      <c r="A71" s="386" t="str">
        <f>IF(ISERROR(F71/G71)," ",IF(F71/G71&gt;0.5,IF(F71/G71&lt;1.5," ","NOT OK"),"NOT OK"))</f>
        <v xml:space="preserve"> </v>
      </c>
      <c r="B71" s="393" t="s">
        <v>22</v>
      </c>
      <c r="C71" s="448">
        <f t="shared" si="101"/>
        <v>2703</v>
      </c>
      <c r="D71" s="449">
        <f t="shared" si="101"/>
        <v>2701</v>
      </c>
      <c r="E71" s="445">
        <f>+C71+D71</f>
        <v>5404</v>
      </c>
      <c r="F71" s="448">
        <f t="shared" si="102"/>
        <v>2916</v>
      </c>
      <c r="G71" s="449">
        <f t="shared" si="102"/>
        <v>2915</v>
      </c>
      <c r="H71" s="445">
        <f>+F71+G71</f>
        <v>5831</v>
      </c>
      <c r="I71" s="424">
        <f>IF(E71=0,0,((H71/E71)-1)*100)</f>
        <v>7.9015544041450836</v>
      </c>
      <c r="L71" s="393" t="s">
        <v>22</v>
      </c>
      <c r="M71" s="421">
        <f t="shared" si="103"/>
        <v>364357</v>
      </c>
      <c r="N71" s="425">
        <f t="shared" si="103"/>
        <v>366156</v>
      </c>
      <c r="O71" s="429">
        <f>+M71+N71</f>
        <v>730513</v>
      </c>
      <c r="P71" s="432">
        <f t="shared" si="105"/>
        <v>2232</v>
      </c>
      <c r="Q71" s="428">
        <f>+O71+P71</f>
        <v>732745</v>
      </c>
      <c r="R71" s="421">
        <f t="shared" si="107"/>
        <v>394007</v>
      </c>
      <c r="S71" s="425">
        <f t="shared" si="107"/>
        <v>390312</v>
      </c>
      <c r="T71" s="429">
        <f>+R71+S71</f>
        <v>784319</v>
      </c>
      <c r="U71" s="432">
        <f t="shared" si="109"/>
        <v>444</v>
      </c>
      <c r="V71" s="428">
        <f>+T71+U71</f>
        <v>784763</v>
      </c>
      <c r="W71" s="424">
        <f>IF(Q71=0,0,((V71/Q71)-1)*100)</f>
        <v>7.0990590178029223</v>
      </c>
    </row>
    <row r="72" spans="1:23" ht="16.5" thickTop="1" thickBot="1">
      <c r="A72" s="452" t="str">
        <f>IF(ISERROR(F72/G72)," ",IF(F72/G72&gt;0.5,IF(F72/G72&lt;1.5," ","NOT OK"),"NOT OK"))</f>
        <v xml:space="preserve"> </v>
      </c>
      <c r="B72" s="453" t="s">
        <v>60</v>
      </c>
      <c r="C72" s="454">
        <f>+C69+C70+C71</f>
        <v>8391</v>
      </c>
      <c r="D72" s="455">
        <f t="shared" ref="D72" si="127">+D69+D70+D71</f>
        <v>8389</v>
      </c>
      <c r="E72" s="455">
        <f t="shared" ref="E72" si="128">+E69+E70+E71</f>
        <v>16780</v>
      </c>
      <c r="F72" s="454">
        <f t="shared" ref="F72" si="129">+F69+F70+F71</f>
        <v>9143</v>
      </c>
      <c r="G72" s="455">
        <f t="shared" ref="G72" si="130">+G69+G70+G71</f>
        <v>9145</v>
      </c>
      <c r="H72" s="455">
        <f t="shared" ref="H72" si="131">+H69+H70+H71</f>
        <v>18288</v>
      </c>
      <c r="I72" s="437">
        <f>IF(E72=0,0,((H72/E72)-1)*100)</f>
        <v>8.9868891537544737</v>
      </c>
      <c r="J72" s="452"/>
      <c r="K72" s="456"/>
      <c r="L72" s="457" t="s">
        <v>60</v>
      </c>
      <c r="M72" s="458">
        <f>+M69+M70+M71</f>
        <v>1119828</v>
      </c>
      <c r="N72" s="458">
        <f t="shared" ref="N72" si="132">+N69+N70+N71</f>
        <v>1134225</v>
      </c>
      <c r="O72" s="459">
        <f t="shared" ref="O72" si="133">+O69+O70+O71</f>
        <v>2254053</v>
      </c>
      <c r="P72" s="459">
        <f t="shared" ref="P72" si="134">+P69+P70+P71</f>
        <v>6683</v>
      </c>
      <c r="Q72" s="459">
        <f t="shared" ref="Q72" si="135">+Q69+Q70+Q71</f>
        <v>2260736</v>
      </c>
      <c r="R72" s="458">
        <f t="shared" ref="R72" si="136">+R69+R70+R71</f>
        <v>1232439</v>
      </c>
      <c r="S72" s="458">
        <f t="shared" ref="S72" si="137">+S69+S70+S71</f>
        <v>1247441</v>
      </c>
      <c r="T72" s="459">
        <f t="shared" ref="T72" si="138">+T69+T70+T71</f>
        <v>2479880</v>
      </c>
      <c r="U72" s="459">
        <f t="shared" ref="U72" si="139">+U69+U70+U71</f>
        <v>1786</v>
      </c>
      <c r="V72" s="459">
        <f t="shared" ref="V72" si="140">+V69+V70+V71</f>
        <v>2481666</v>
      </c>
      <c r="W72" s="460">
        <f>IF(Q72=0,0,((V72/Q72)-1)*100)</f>
        <v>9.7724811742724516</v>
      </c>
    </row>
    <row r="73" spans="1:23" ht="13.5" thickTop="1">
      <c r="A73" s="386" t="str">
        <f>IF(ISERROR(F73/G73)," ",IF(F73/G73&gt;0.5,IF(F73/G73&lt;1.5," ","NOT OK"),"NOT OK"))</f>
        <v xml:space="preserve"> </v>
      </c>
      <c r="B73" s="393" t="s">
        <v>24</v>
      </c>
      <c r="C73" s="421">
        <f>+C21+C47</f>
        <v>2958</v>
      </c>
      <c r="D73" s="422">
        <f>+D21+D47</f>
        <v>2960</v>
      </c>
      <c r="E73" s="461">
        <f>+C73+D73</f>
        <v>5918</v>
      </c>
      <c r="F73" s="421">
        <f>+F21+F47</f>
        <v>3272</v>
      </c>
      <c r="G73" s="422">
        <f>+G21+G47</f>
        <v>3274</v>
      </c>
      <c r="H73" s="461">
        <f>+F73+G73</f>
        <v>6546</v>
      </c>
      <c r="I73" s="424">
        <f>IF(E73=0,0,((H73/E73)-1)*100)</f>
        <v>10.611693139574175</v>
      </c>
      <c r="L73" s="393" t="s">
        <v>24</v>
      </c>
      <c r="M73" s="421">
        <f t="shared" ref="M73:N75" si="141">+M21+M47</f>
        <v>421227</v>
      </c>
      <c r="N73" s="425">
        <f t="shared" si="141"/>
        <v>421579</v>
      </c>
      <c r="O73" s="429">
        <f>+M73+N73</f>
        <v>842806</v>
      </c>
      <c r="P73" s="462">
        <f>+P21+P47</f>
        <v>2405</v>
      </c>
      <c r="Q73" s="428">
        <f>+O73+P73</f>
        <v>845211</v>
      </c>
      <c r="R73" s="421">
        <f t="shared" ref="R73:S75" si="142">+R21+R47</f>
        <v>453216</v>
      </c>
      <c r="S73" s="425">
        <f t="shared" si="142"/>
        <v>453110</v>
      </c>
      <c r="T73" s="429">
        <f>+R73+S73</f>
        <v>906326</v>
      </c>
      <c r="U73" s="462">
        <f>+U21+U47</f>
        <v>640</v>
      </c>
      <c r="V73" s="428">
        <f>+T73+U73</f>
        <v>906966</v>
      </c>
      <c r="W73" s="424">
        <f>IF(Q73=0,0,((V73/Q73)-1)*100)</f>
        <v>7.3064595704504631</v>
      </c>
    </row>
    <row r="74" spans="1:23">
      <c r="A74" s="386" t="str">
        <f t="shared" ref="A74:A77" si="143">IF(ISERROR(F74/G74)," ",IF(F74/G74&gt;0.5,IF(F74/G74&lt;1.5," ","NOT OK"),"NOT OK"))</f>
        <v xml:space="preserve"> </v>
      </c>
      <c r="B74" s="393" t="s">
        <v>25</v>
      </c>
      <c r="C74" s="421">
        <f>+C22+C48</f>
        <v>2949</v>
      </c>
      <c r="D74" s="422">
        <f>+D22+D48</f>
        <v>2950</v>
      </c>
      <c r="E74" s="463">
        <f>+C74+D74</f>
        <v>5899</v>
      </c>
      <c r="F74" s="421">
        <f>+F22+F48</f>
        <v>3288</v>
      </c>
      <c r="G74" s="422">
        <f>+G22+G48</f>
        <v>3287</v>
      </c>
      <c r="H74" s="463">
        <f>+F74+G74</f>
        <v>6575</v>
      </c>
      <c r="I74" s="424">
        <f t="shared" ref="I74" si="144">IF(E74=0,0,((H74/E74)-1)*100)</f>
        <v>11.459569418545513</v>
      </c>
      <c r="L74" s="393" t="s">
        <v>25</v>
      </c>
      <c r="M74" s="421">
        <f t="shared" si="141"/>
        <v>411470</v>
      </c>
      <c r="N74" s="425">
        <f t="shared" si="141"/>
        <v>440903</v>
      </c>
      <c r="O74" s="429">
        <f>+M74+N74</f>
        <v>852373</v>
      </c>
      <c r="P74" s="427">
        <f>+P22+P48</f>
        <v>2168</v>
      </c>
      <c r="Q74" s="428">
        <f>+O74+P74</f>
        <v>854541</v>
      </c>
      <c r="R74" s="421">
        <f t="shared" si="142"/>
        <v>432084</v>
      </c>
      <c r="S74" s="425">
        <f t="shared" si="142"/>
        <v>463687</v>
      </c>
      <c r="T74" s="429">
        <f>+R74+S74</f>
        <v>895771</v>
      </c>
      <c r="U74" s="427">
        <f>+U22+U48</f>
        <v>687</v>
      </c>
      <c r="V74" s="428">
        <f>+T74+U74</f>
        <v>896458</v>
      </c>
      <c r="W74" s="424">
        <f t="shared" ref="W74" si="145">IF(Q74=0,0,((V74/Q74)-1)*100)</f>
        <v>4.9052064207568691</v>
      </c>
    </row>
    <row r="75" spans="1:23" ht="13.5" thickBot="1">
      <c r="A75" s="386" t="str">
        <f t="shared" ref="A75" si="146">IF(ISERROR(F75/G75)," ",IF(F75/G75&gt;0.5,IF(F75/G75&lt;1.5," ","NOT OK"),"NOT OK"))</f>
        <v xml:space="preserve"> </v>
      </c>
      <c r="B75" s="393" t="s">
        <v>26</v>
      </c>
      <c r="C75" s="421">
        <f>+C49+C23</f>
        <v>2769</v>
      </c>
      <c r="D75" s="431">
        <f>+D49+D23</f>
        <v>2768</v>
      </c>
      <c r="E75" s="464">
        <f>+C75+D75</f>
        <v>5537</v>
      </c>
      <c r="F75" s="421">
        <f>+F49+F23</f>
        <v>3049</v>
      </c>
      <c r="G75" s="431">
        <f>+G49+G23</f>
        <v>3049</v>
      </c>
      <c r="H75" s="464">
        <f>+F75+G75</f>
        <v>6098</v>
      </c>
      <c r="I75" s="465">
        <f>IF(E75=0,0,((H75/E75)-1)*100)</f>
        <v>10.131840346758182</v>
      </c>
      <c r="L75" s="393" t="s">
        <v>26</v>
      </c>
      <c r="M75" s="421">
        <f t="shared" si="141"/>
        <v>362870</v>
      </c>
      <c r="N75" s="425">
        <f t="shared" si="141"/>
        <v>369851</v>
      </c>
      <c r="O75" s="429">
        <f t="shared" ref="O75" si="147">+M75+N75</f>
        <v>732721</v>
      </c>
      <c r="P75" s="432">
        <f>+P23+P49</f>
        <v>997</v>
      </c>
      <c r="Q75" s="428">
        <f t="shared" ref="Q75" si="148">+O75+P75</f>
        <v>733718</v>
      </c>
      <c r="R75" s="421">
        <f t="shared" si="142"/>
        <v>376958</v>
      </c>
      <c r="S75" s="425">
        <f t="shared" si="142"/>
        <v>382018</v>
      </c>
      <c r="T75" s="429">
        <f t="shared" ref="T75" si="149">+R75+S75</f>
        <v>758976</v>
      </c>
      <c r="U75" s="432">
        <f>+U23+U49</f>
        <v>359</v>
      </c>
      <c r="V75" s="428">
        <f t="shared" ref="V75" si="150">+T75+U75</f>
        <v>759335</v>
      </c>
      <c r="W75" s="424">
        <f>IF(Q75=0,0,((V75/Q75)-1)*100)</f>
        <v>3.4913958768900244</v>
      </c>
    </row>
    <row r="76" spans="1:23" ht="14.25" customHeight="1" thickTop="1" thickBot="1">
      <c r="A76" s="420" t="str">
        <f>IF(ISERROR(F76/G76)," ",IF(F76/G76&gt;0.5,IF(F76/G76&lt;1.5," ","NOT OK"),"NOT OK"))</f>
        <v xml:space="preserve"> </v>
      </c>
      <c r="B76" s="433" t="s">
        <v>27</v>
      </c>
      <c r="C76" s="454">
        <f t="shared" ref="C76:H76" si="151">C73+C74+C75</f>
        <v>8676</v>
      </c>
      <c r="D76" s="466">
        <f t="shared" si="151"/>
        <v>8678</v>
      </c>
      <c r="E76" s="454">
        <f t="shared" si="151"/>
        <v>17354</v>
      </c>
      <c r="F76" s="454">
        <f t="shared" si="151"/>
        <v>9609</v>
      </c>
      <c r="G76" s="466">
        <f t="shared" si="151"/>
        <v>9610</v>
      </c>
      <c r="H76" s="454">
        <f t="shared" si="151"/>
        <v>19219</v>
      </c>
      <c r="I76" s="437">
        <f>IF(E76=0,0,((H76/E76)-1)*100)</f>
        <v>10.746801890054169</v>
      </c>
      <c r="L76" s="438" t="s">
        <v>27</v>
      </c>
      <c r="M76" s="439">
        <f>+M73+M74+M75</f>
        <v>1195567</v>
      </c>
      <c r="N76" s="440">
        <f t="shared" ref="N76" si="152">+N73+N74+N75</f>
        <v>1232333</v>
      </c>
      <c r="O76" s="439">
        <f t="shared" ref="O76" si="153">+O73+O74+O75</f>
        <v>2427900</v>
      </c>
      <c r="P76" s="439">
        <f t="shared" ref="P76" si="154">+P73+P74+P75</f>
        <v>5570</v>
      </c>
      <c r="Q76" s="439">
        <f t="shared" ref="Q76" si="155">+Q73+Q74+Q75</f>
        <v>2433470</v>
      </c>
      <c r="R76" s="439">
        <f t="shared" ref="R76" si="156">+R73+R74+R75</f>
        <v>1262258</v>
      </c>
      <c r="S76" s="440">
        <f t="shared" ref="S76" si="157">+S73+S74+S75</f>
        <v>1298815</v>
      </c>
      <c r="T76" s="439">
        <f t="shared" ref="T76" si="158">+T73+T74+T75</f>
        <v>2561073</v>
      </c>
      <c r="U76" s="439">
        <f t="shared" ref="U76" si="159">+U73+U74+U75</f>
        <v>1686</v>
      </c>
      <c r="V76" s="439">
        <f>+V73+V74+V75</f>
        <v>2562759</v>
      </c>
      <c r="W76" s="442">
        <f>IF(Q76=0,0,((V76/Q76)-1)*100)</f>
        <v>5.3129481768832143</v>
      </c>
    </row>
    <row r="77" spans="1:23" s="1171" customFormat="1" ht="14.25" thickTop="1" thickBot="1">
      <c r="A77" s="1252" t="str">
        <f t="shared" si="143"/>
        <v xml:space="preserve"> </v>
      </c>
      <c r="B77" s="1225" t="s">
        <v>92</v>
      </c>
      <c r="C77" s="1176">
        <f t="shared" ref="C77:H77" si="160">+C68+C72+C76</f>
        <v>26744</v>
      </c>
      <c r="D77" s="1177">
        <f t="shared" si="160"/>
        <v>26744</v>
      </c>
      <c r="E77" s="1178">
        <f t="shared" si="160"/>
        <v>53488</v>
      </c>
      <c r="F77" s="1176">
        <f t="shared" si="160"/>
        <v>28545</v>
      </c>
      <c r="G77" s="1177">
        <f t="shared" si="160"/>
        <v>28542</v>
      </c>
      <c r="H77" s="1178">
        <f t="shared" si="160"/>
        <v>57087</v>
      </c>
      <c r="I77" s="1179">
        <f>IF(E77=0,0,((H77/E77)-1)*100)</f>
        <v>6.7286120251271342</v>
      </c>
      <c r="L77" s="1218" t="s">
        <v>92</v>
      </c>
      <c r="M77" s="1196">
        <f>+M68+M72+M76</f>
        <v>3652968</v>
      </c>
      <c r="N77" s="1197">
        <f t="shared" ref="N77" si="161">+N68+N72+N76</f>
        <v>3769214</v>
      </c>
      <c r="O77" s="1196">
        <f t="shared" ref="O77" si="162">+O68+O72+O76</f>
        <v>7422182</v>
      </c>
      <c r="P77" s="1196">
        <f t="shared" ref="P77" si="163">+P68+P72+P76</f>
        <v>20064</v>
      </c>
      <c r="Q77" s="1196">
        <f t="shared" ref="Q77" si="164">+Q68+Q72+Q76</f>
        <v>7442246</v>
      </c>
      <c r="R77" s="1196">
        <f t="shared" ref="R77" si="165">+R68+R72+R76</f>
        <v>3951436</v>
      </c>
      <c r="S77" s="1197">
        <f t="shared" ref="S77" si="166">+S68+S72+S76</f>
        <v>4062610</v>
      </c>
      <c r="T77" s="1196">
        <f t="shared" ref="T77" si="167">+T68+T72+T76</f>
        <v>8014046</v>
      </c>
      <c r="U77" s="1196">
        <f t="shared" ref="U77" si="168">+U68+U72+U76</f>
        <v>6988</v>
      </c>
      <c r="V77" s="1198">
        <f>+V68+V72+V76</f>
        <v>8021034</v>
      </c>
      <c r="W77" s="1199">
        <f>IF(Q77=0,0,((V77/Q77)-1)*100)</f>
        <v>7.7770608496413596</v>
      </c>
    </row>
    <row r="78" spans="1:23" ht="14.25" thickTop="1" thickBot="1">
      <c r="A78" s="420" t="str">
        <f>IF(ISERROR(F78/G78)," ",IF(F78/G78&gt;0.5,IF(F78/G78&lt;1.5," ","NOT OK"),"NOT OK"))</f>
        <v xml:space="preserve"> </v>
      </c>
      <c r="B78" s="433" t="s">
        <v>89</v>
      </c>
      <c r="C78" s="434">
        <f t="shared" ref="C78:H78" si="169">+C64+C68+C72+C76</f>
        <v>36023</v>
      </c>
      <c r="D78" s="435">
        <f t="shared" si="169"/>
        <v>36018</v>
      </c>
      <c r="E78" s="436">
        <f t="shared" si="169"/>
        <v>72041</v>
      </c>
      <c r="F78" s="434">
        <f t="shared" si="169"/>
        <v>37798</v>
      </c>
      <c r="G78" s="435">
        <f t="shared" si="169"/>
        <v>37795</v>
      </c>
      <c r="H78" s="436">
        <f t="shared" si="169"/>
        <v>75593</v>
      </c>
      <c r="I78" s="437">
        <f>IF(E78=0,0,((H78/E78)-1)*100)</f>
        <v>4.9305256728807256</v>
      </c>
      <c r="L78" s="438" t="s">
        <v>89</v>
      </c>
      <c r="M78" s="439">
        <f>+M64+M68+M72+M76</f>
        <v>4918908</v>
      </c>
      <c r="N78" s="440">
        <f t="shared" ref="N78:U78" si="170">+N64+N68+N72+N76</f>
        <v>5030686</v>
      </c>
      <c r="O78" s="439">
        <f t="shared" si="170"/>
        <v>9949594</v>
      </c>
      <c r="P78" s="439">
        <f t="shared" si="170"/>
        <v>23855</v>
      </c>
      <c r="Q78" s="441">
        <f t="shared" si="170"/>
        <v>9973449</v>
      </c>
      <c r="R78" s="439">
        <f t="shared" si="170"/>
        <v>5342677</v>
      </c>
      <c r="S78" s="440">
        <f t="shared" si="170"/>
        <v>5453848</v>
      </c>
      <c r="T78" s="439">
        <f t="shared" si="170"/>
        <v>10796525</v>
      </c>
      <c r="U78" s="439">
        <f t="shared" si="170"/>
        <v>12341</v>
      </c>
      <c r="V78" s="441">
        <f>+V64+V68+V72+V76</f>
        <v>10808866</v>
      </c>
      <c r="W78" s="442">
        <f>IF(Q78=0,0,((V78/Q78)-1)*100)</f>
        <v>8.3764102067399158</v>
      </c>
    </row>
    <row r="79" spans="1:23" ht="14.25" thickTop="1" thickBot="1">
      <c r="B79" s="467" t="s">
        <v>59</v>
      </c>
      <c r="C79" s="386"/>
      <c r="D79" s="386"/>
      <c r="E79" s="386"/>
      <c r="F79" s="386"/>
      <c r="G79" s="386"/>
      <c r="H79" s="386"/>
      <c r="I79" s="390"/>
      <c r="L79" s="467" t="s">
        <v>59</v>
      </c>
      <c r="M79" s="386"/>
      <c r="N79" s="386"/>
      <c r="O79" s="386"/>
      <c r="P79" s="386"/>
      <c r="Q79" s="386"/>
      <c r="R79" s="386"/>
      <c r="S79" s="386"/>
      <c r="T79" s="386"/>
      <c r="U79" s="386"/>
      <c r="V79" s="386"/>
      <c r="W79" s="390"/>
    </row>
    <row r="80" spans="1:23" ht="13.5" thickTop="1">
      <c r="B80" s="389"/>
      <c r="C80" s="386"/>
      <c r="D80" s="386"/>
      <c r="E80" s="386"/>
      <c r="F80" s="386"/>
      <c r="G80" s="386"/>
      <c r="H80" s="386"/>
      <c r="I80" s="390"/>
      <c r="L80" s="1427" t="s">
        <v>38</v>
      </c>
      <c r="M80" s="1428"/>
      <c r="N80" s="1428"/>
      <c r="O80" s="1428"/>
      <c r="P80" s="1428"/>
      <c r="Q80" s="1428"/>
      <c r="R80" s="1428"/>
      <c r="S80" s="1428"/>
      <c r="T80" s="1428"/>
      <c r="U80" s="1428"/>
      <c r="V80" s="1428"/>
      <c r="W80" s="1429"/>
    </row>
    <row r="81" spans="1:23" ht="13.5" thickBot="1">
      <c r="B81" s="389"/>
      <c r="C81" s="386"/>
      <c r="D81" s="386"/>
      <c r="E81" s="386"/>
      <c r="F81" s="386"/>
      <c r="G81" s="386"/>
      <c r="H81" s="386"/>
      <c r="I81" s="390"/>
      <c r="L81" s="1430" t="s">
        <v>39</v>
      </c>
      <c r="M81" s="1431"/>
      <c r="N81" s="1431"/>
      <c r="O81" s="1431"/>
      <c r="P81" s="1431"/>
      <c r="Q81" s="1431"/>
      <c r="R81" s="1431"/>
      <c r="S81" s="1431"/>
      <c r="T81" s="1431"/>
      <c r="U81" s="1431"/>
      <c r="V81" s="1431"/>
      <c r="W81" s="1432"/>
    </row>
    <row r="82" spans="1:23" ht="14.25" thickTop="1" thickBot="1">
      <c r="B82" s="389"/>
      <c r="C82" s="386"/>
      <c r="D82" s="386"/>
      <c r="E82" s="386"/>
      <c r="F82" s="386"/>
      <c r="G82" s="386"/>
      <c r="H82" s="386"/>
      <c r="I82" s="390"/>
      <c r="L82" s="389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470" t="s">
        <v>40</v>
      </c>
    </row>
    <row r="83" spans="1:23" ht="14.25" thickTop="1" thickBot="1">
      <c r="B83" s="389"/>
      <c r="C83" s="386"/>
      <c r="D83" s="386"/>
      <c r="E83" s="386"/>
      <c r="F83" s="386"/>
      <c r="G83" s="386"/>
      <c r="H83" s="386"/>
      <c r="I83" s="390"/>
      <c r="L83" s="391"/>
      <c r="M83" s="1424" t="s">
        <v>90</v>
      </c>
      <c r="N83" s="1425"/>
      <c r="O83" s="1425"/>
      <c r="P83" s="1425"/>
      <c r="Q83" s="1426"/>
      <c r="R83" s="1424" t="s">
        <v>91</v>
      </c>
      <c r="S83" s="1425"/>
      <c r="T83" s="1425"/>
      <c r="U83" s="1425"/>
      <c r="V83" s="1426"/>
      <c r="W83" s="392" t="s">
        <v>4</v>
      </c>
    </row>
    <row r="84" spans="1:23" ht="13.5" thickTop="1">
      <c r="B84" s="389"/>
      <c r="C84" s="386"/>
      <c r="D84" s="386"/>
      <c r="E84" s="386"/>
      <c r="F84" s="386"/>
      <c r="G84" s="386"/>
      <c r="H84" s="386"/>
      <c r="I84" s="390"/>
      <c r="L84" s="393" t="s">
        <v>5</v>
      </c>
      <c r="M84" s="394"/>
      <c r="N84" s="398"/>
      <c r="O84" s="471"/>
      <c r="P84" s="400"/>
      <c r="Q84" s="472"/>
      <c r="R84" s="394"/>
      <c r="S84" s="398"/>
      <c r="T84" s="471"/>
      <c r="U84" s="400"/>
      <c r="V84" s="472"/>
      <c r="W84" s="397" t="s">
        <v>6</v>
      </c>
    </row>
    <row r="85" spans="1:23" ht="13.5" thickBot="1">
      <c r="B85" s="389"/>
      <c r="C85" s="386"/>
      <c r="D85" s="386"/>
      <c r="E85" s="386"/>
      <c r="F85" s="386"/>
      <c r="G85" s="386"/>
      <c r="H85" s="386"/>
      <c r="I85" s="390"/>
      <c r="L85" s="401"/>
      <c r="M85" s="406" t="s">
        <v>41</v>
      </c>
      <c r="N85" s="407" t="s">
        <v>42</v>
      </c>
      <c r="O85" s="473" t="s">
        <v>43</v>
      </c>
      <c r="P85" s="409" t="s">
        <v>13</v>
      </c>
      <c r="Q85" s="1157" t="s">
        <v>9</v>
      </c>
      <c r="R85" s="406" t="s">
        <v>41</v>
      </c>
      <c r="S85" s="407" t="s">
        <v>42</v>
      </c>
      <c r="T85" s="473" t="s">
        <v>43</v>
      </c>
      <c r="U85" s="409" t="s">
        <v>13</v>
      </c>
      <c r="V85" s="474" t="s">
        <v>9</v>
      </c>
      <c r="W85" s="405"/>
    </row>
    <row r="86" spans="1:23" ht="4.5" customHeight="1" thickTop="1">
      <c r="B86" s="389"/>
      <c r="C86" s="386"/>
      <c r="D86" s="386"/>
      <c r="E86" s="386"/>
      <c r="F86" s="386"/>
      <c r="G86" s="386"/>
      <c r="H86" s="386"/>
      <c r="I86" s="390"/>
      <c r="L86" s="393"/>
      <c r="M86" s="414"/>
      <c r="N86" s="415"/>
      <c r="O86" s="475"/>
      <c r="P86" s="417"/>
      <c r="Q86" s="476"/>
      <c r="R86" s="414"/>
      <c r="S86" s="415"/>
      <c r="T86" s="475"/>
      <c r="U86" s="417"/>
      <c r="V86" s="476"/>
      <c r="W86" s="419"/>
    </row>
    <row r="87" spans="1:23">
      <c r="A87" s="477"/>
      <c r="B87" s="478"/>
      <c r="C87" s="477"/>
      <c r="D87" s="477"/>
      <c r="E87" s="477"/>
      <c r="F87" s="477"/>
      <c r="G87" s="477"/>
      <c r="H87" s="477"/>
      <c r="I87" s="479"/>
      <c r="J87" s="477"/>
      <c r="L87" s="393" t="s">
        <v>14</v>
      </c>
      <c r="M87" s="421">
        <v>44</v>
      </c>
      <c r="N87" s="425">
        <v>54</v>
      </c>
      <c r="O87" s="482">
        <f>SUM(M87:N87)</f>
        <v>98</v>
      </c>
      <c r="P87" s="427">
        <v>0</v>
      </c>
      <c r="Q87" s="481">
        <f>O87+P87</f>
        <v>98</v>
      </c>
      <c r="R87" s="211">
        <v>26</v>
      </c>
      <c r="S87" s="212">
        <v>70</v>
      </c>
      <c r="T87" s="134">
        <f>SUM(R87:S87)</f>
        <v>96</v>
      </c>
      <c r="U87" s="89">
        <v>0</v>
      </c>
      <c r="V87" s="481">
        <f>T87+U87</f>
        <v>96</v>
      </c>
      <c r="W87" s="424">
        <f t="shared" ref="W87:W91" si="171">IF(Q87=0,0,((V87/Q87)-1)*100)</f>
        <v>-2.0408163265306145</v>
      </c>
    </row>
    <row r="88" spans="1:23">
      <c r="A88" s="477"/>
      <c r="B88" s="478"/>
      <c r="C88" s="477"/>
      <c r="D88" s="477"/>
      <c r="E88" s="477"/>
      <c r="F88" s="477"/>
      <c r="G88" s="477"/>
      <c r="H88" s="477"/>
      <c r="I88" s="479"/>
      <c r="J88" s="477"/>
      <c r="L88" s="393" t="s">
        <v>15</v>
      </c>
      <c r="M88" s="421">
        <v>69</v>
      </c>
      <c r="N88" s="425">
        <v>70</v>
      </c>
      <c r="O88" s="482">
        <f>SUM(M88:N88)</f>
        <v>139</v>
      </c>
      <c r="P88" s="427">
        <v>0</v>
      </c>
      <c r="Q88" s="481">
        <f>O88+P88</f>
        <v>139</v>
      </c>
      <c r="R88" s="211">
        <v>54</v>
      </c>
      <c r="S88" s="212">
        <v>69</v>
      </c>
      <c r="T88" s="134">
        <f>SUM(R88:S88)</f>
        <v>123</v>
      </c>
      <c r="U88" s="89">
        <v>0</v>
      </c>
      <c r="V88" s="481">
        <f>T88+U88</f>
        <v>123</v>
      </c>
      <c r="W88" s="424">
        <f t="shared" si="171"/>
        <v>-11.510791366906471</v>
      </c>
    </row>
    <row r="89" spans="1:23" ht="13.5" thickBot="1">
      <c r="A89" s="477"/>
      <c r="B89" s="478"/>
      <c r="C89" s="477"/>
      <c r="D89" s="477"/>
      <c r="E89" s="477"/>
      <c r="F89" s="477"/>
      <c r="G89" s="477"/>
      <c r="H89" s="477"/>
      <c r="I89" s="479"/>
      <c r="J89" s="477"/>
      <c r="L89" s="401" t="s">
        <v>16</v>
      </c>
      <c r="M89" s="421">
        <v>66</v>
      </c>
      <c r="N89" s="425">
        <v>73</v>
      </c>
      <c r="O89" s="482">
        <f>SUM(M89:N89)</f>
        <v>139</v>
      </c>
      <c r="P89" s="427">
        <v>0</v>
      </c>
      <c r="Q89" s="481">
        <f>O89+P89</f>
        <v>139</v>
      </c>
      <c r="R89" s="211">
        <v>39</v>
      </c>
      <c r="S89" s="212">
        <v>80</v>
      </c>
      <c r="T89" s="134">
        <f>SUM(R89:S89)</f>
        <v>119</v>
      </c>
      <c r="U89" s="89">
        <v>0</v>
      </c>
      <c r="V89" s="481">
        <f>T89+U89</f>
        <v>119</v>
      </c>
      <c r="W89" s="424">
        <f t="shared" si="171"/>
        <v>-14.388489208633093</v>
      </c>
    </row>
    <row r="90" spans="1:23" ht="14.25" thickTop="1" thickBot="1">
      <c r="A90" s="477"/>
      <c r="B90" s="478"/>
      <c r="C90" s="477"/>
      <c r="D90" s="477"/>
      <c r="E90" s="477"/>
      <c r="F90" s="477"/>
      <c r="G90" s="477"/>
      <c r="H90" s="477"/>
      <c r="I90" s="479"/>
      <c r="J90" s="477"/>
      <c r="L90" s="483" t="s">
        <v>55</v>
      </c>
      <c r="M90" s="484">
        <f>M87+M88+M89</f>
        <v>179</v>
      </c>
      <c r="N90" s="485">
        <f>N87+N88+N89</f>
        <v>197</v>
      </c>
      <c r="O90" s="484">
        <f>O87+O88+O89</f>
        <v>376</v>
      </c>
      <c r="P90" s="484">
        <f>P87+P88+P89</f>
        <v>0</v>
      </c>
      <c r="Q90" s="486">
        <f>+Q87+Q88+Q89</f>
        <v>376</v>
      </c>
      <c r="R90" s="484">
        <f>R87+R88+R89</f>
        <v>119</v>
      </c>
      <c r="S90" s="485">
        <f>S87+S88+S89</f>
        <v>219</v>
      </c>
      <c r="T90" s="484">
        <f>T87+T88+T89</f>
        <v>338</v>
      </c>
      <c r="U90" s="484">
        <f>U87+U88+U89</f>
        <v>0</v>
      </c>
      <c r="V90" s="486">
        <f>+V87+V88+V89</f>
        <v>338</v>
      </c>
      <c r="W90" s="487">
        <f t="shared" si="171"/>
        <v>-10.106382978723405</v>
      </c>
    </row>
    <row r="91" spans="1:23" ht="13.5" thickTop="1">
      <c r="A91" s="477"/>
      <c r="B91" s="478"/>
      <c r="C91" s="477"/>
      <c r="D91" s="477"/>
      <c r="E91" s="477"/>
      <c r="F91" s="477"/>
      <c r="G91" s="477"/>
      <c r="H91" s="477"/>
      <c r="I91" s="479"/>
      <c r="J91" s="477"/>
      <c r="L91" s="393" t="s">
        <v>18</v>
      </c>
      <c r="M91" s="421">
        <v>32</v>
      </c>
      <c r="N91" s="425">
        <v>61</v>
      </c>
      <c r="O91" s="480">
        <f>SUM(M91:N91)</f>
        <v>93</v>
      </c>
      <c r="P91" s="427">
        <v>0</v>
      </c>
      <c r="Q91" s="481">
        <f t="shared" ref="Q91" si="172">O91+P91</f>
        <v>93</v>
      </c>
      <c r="R91" s="421">
        <v>54</v>
      </c>
      <c r="S91" s="425">
        <v>86</v>
      </c>
      <c r="T91" s="480">
        <f>SUM(R91:S91)</f>
        <v>140</v>
      </c>
      <c r="U91" s="427">
        <v>0</v>
      </c>
      <c r="V91" s="481">
        <f t="shared" ref="V91" si="173">T91+U91</f>
        <v>140</v>
      </c>
      <c r="W91" s="424">
        <f t="shared" si="171"/>
        <v>50.537634408602152</v>
      </c>
    </row>
    <row r="92" spans="1:23">
      <c r="A92" s="477"/>
      <c r="B92" s="478"/>
      <c r="C92" s="477"/>
      <c r="D92" s="477"/>
      <c r="E92" s="477"/>
      <c r="F92" s="477"/>
      <c r="G92" s="477"/>
      <c r="H92" s="477"/>
      <c r="I92" s="479"/>
      <c r="J92" s="477"/>
      <c r="L92" s="393" t="s">
        <v>19</v>
      </c>
      <c r="M92" s="421">
        <v>25</v>
      </c>
      <c r="N92" s="425">
        <v>57</v>
      </c>
      <c r="O92" s="480">
        <f>SUM(M92:N92)</f>
        <v>82</v>
      </c>
      <c r="P92" s="427">
        <v>0</v>
      </c>
      <c r="Q92" s="481">
        <f>O92+P92</f>
        <v>82</v>
      </c>
      <c r="R92" s="421">
        <v>36</v>
      </c>
      <c r="S92" s="425">
        <v>116</v>
      </c>
      <c r="T92" s="480">
        <f>SUM(R92:S92)</f>
        <v>152</v>
      </c>
      <c r="U92" s="427">
        <v>0</v>
      </c>
      <c r="V92" s="481">
        <f>T92+U92</f>
        <v>152</v>
      </c>
      <c r="W92" s="424">
        <f>IF(Q92=0,0,((V92/Q92)-1)*100)</f>
        <v>85.365853658536594</v>
      </c>
    </row>
    <row r="93" spans="1:23" ht="13.5" thickBot="1">
      <c r="A93" s="477"/>
      <c r="B93" s="478"/>
      <c r="C93" s="477"/>
      <c r="D93" s="477"/>
      <c r="E93" s="477"/>
      <c r="F93" s="477"/>
      <c r="G93" s="477"/>
      <c r="H93" s="477"/>
      <c r="I93" s="479"/>
      <c r="J93" s="477"/>
      <c r="L93" s="393" t="s">
        <v>20</v>
      </c>
      <c r="M93" s="421">
        <v>32</v>
      </c>
      <c r="N93" s="425">
        <v>94</v>
      </c>
      <c r="O93" s="480">
        <f>SUM(M93:N93)</f>
        <v>126</v>
      </c>
      <c r="P93" s="427">
        <v>0</v>
      </c>
      <c r="Q93" s="481">
        <f>O93+P93</f>
        <v>126</v>
      </c>
      <c r="R93" s="421">
        <v>44</v>
      </c>
      <c r="S93" s="425">
        <v>118</v>
      </c>
      <c r="T93" s="480">
        <f>SUM(R93:S93)</f>
        <v>162</v>
      </c>
      <c r="U93" s="427">
        <v>0</v>
      </c>
      <c r="V93" s="481">
        <f>T93+U93</f>
        <v>162</v>
      </c>
      <c r="W93" s="424">
        <f>IF(Q93=0,0,((V93/Q93)-1)*100)</f>
        <v>28.57142857142858</v>
      </c>
    </row>
    <row r="94" spans="1:23" ht="14.25" thickTop="1" thickBot="1">
      <c r="A94" s="477"/>
      <c r="B94" s="478"/>
      <c r="C94" s="477"/>
      <c r="D94" s="477"/>
      <c r="E94" s="477"/>
      <c r="F94" s="477"/>
      <c r="G94" s="477"/>
      <c r="H94" s="477"/>
      <c r="I94" s="479"/>
      <c r="J94" s="477"/>
      <c r="L94" s="483" t="s">
        <v>87</v>
      </c>
      <c r="M94" s="484">
        <f>+M91+M92+M93</f>
        <v>89</v>
      </c>
      <c r="N94" s="485">
        <f t="shared" ref="N94:V94" si="174">+N91+N92+N93</f>
        <v>212</v>
      </c>
      <c r="O94" s="484">
        <f t="shared" si="174"/>
        <v>301</v>
      </c>
      <c r="P94" s="484">
        <f t="shared" si="174"/>
        <v>0</v>
      </c>
      <c r="Q94" s="486">
        <f t="shared" si="174"/>
        <v>301</v>
      </c>
      <c r="R94" s="484">
        <f t="shared" si="174"/>
        <v>134</v>
      </c>
      <c r="S94" s="485">
        <f t="shared" si="174"/>
        <v>320</v>
      </c>
      <c r="T94" s="484">
        <f t="shared" si="174"/>
        <v>454</v>
      </c>
      <c r="U94" s="484">
        <f t="shared" si="174"/>
        <v>0</v>
      </c>
      <c r="V94" s="486">
        <f t="shared" si="174"/>
        <v>454</v>
      </c>
      <c r="W94" s="487">
        <f t="shared" ref="W94" si="175">IF(Q94=0,0,((V94/Q94)-1)*100)</f>
        <v>50.830564784053166</v>
      </c>
    </row>
    <row r="95" spans="1:23" ht="13.5" thickTop="1">
      <c r="A95" s="477"/>
      <c r="B95" s="478"/>
      <c r="C95" s="477"/>
      <c r="D95" s="477"/>
      <c r="E95" s="477"/>
      <c r="F95" s="477"/>
      <c r="G95" s="477"/>
      <c r="H95" s="477"/>
      <c r="I95" s="479"/>
      <c r="J95" s="477"/>
      <c r="L95" s="393" t="s">
        <v>21</v>
      </c>
      <c r="M95" s="421">
        <v>34</v>
      </c>
      <c r="N95" s="425">
        <v>89</v>
      </c>
      <c r="O95" s="480">
        <f>SUM(M95:N95)</f>
        <v>123</v>
      </c>
      <c r="P95" s="427">
        <v>0</v>
      </c>
      <c r="Q95" s="481">
        <f>O95+P95</f>
        <v>123</v>
      </c>
      <c r="R95" s="421">
        <v>46</v>
      </c>
      <c r="S95" s="425">
        <v>103</v>
      </c>
      <c r="T95" s="480">
        <f>SUM(R95:S95)</f>
        <v>149</v>
      </c>
      <c r="U95" s="427">
        <v>0</v>
      </c>
      <c r="V95" s="481">
        <f>T95+U95</f>
        <v>149</v>
      </c>
      <c r="W95" s="424">
        <f>IF(Q95=0,0,((V95/Q95)-1)*100)</f>
        <v>21.138211382113823</v>
      </c>
    </row>
    <row r="96" spans="1:23">
      <c r="A96" s="477"/>
      <c r="B96" s="478"/>
      <c r="C96" s="477"/>
      <c r="D96" s="477"/>
      <c r="E96" s="477"/>
      <c r="F96" s="477"/>
      <c r="G96" s="477"/>
      <c r="H96" s="477"/>
      <c r="I96" s="479"/>
      <c r="J96" s="477"/>
      <c r="L96" s="393" t="s">
        <v>88</v>
      </c>
      <c r="M96" s="421">
        <v>37</v>
      </c>
      <c r="N96" s="425">
        <v>100</v>
      </c>
      <c r="O96" s="480">
        <f>SUM(M96:N96)</f>
        <v>137</v>
      </c>
      <c r="P96" s="427">
        <v>0</v>
      </c>
      <c r="Q96" s="481">
        <f t="shared" ref="Q96" si="176">O96+P96</f>
        <v>137</v>
      </c>
      <c r="R96" s="421">
        <v>44</v>
      </c>
      <c r="S96" s="425">
        <v>91</v>
      </c>
      <c r="T96" s="480">
        <f>SUM(R96:S96)</f>
        <v>135</v>
      </c>
      <c r="U96" s="427">
        <v>0</v>
      </c>
      <c r="V96" s="481">
        <f>T96+U96</f>
        <v>135</v>
      </c>
      <c r="W96" s="424">
        <f t="shared" ref="W96" si="177">IF(Q96=0,0,((V96/Q96)-1)*100)</f>
        <v>-1.4598540145985384</v>
      </c>
    </row>
    <row r="97" spans="1:23" ht="13.5" thickBot="1">
      <c r="A97" s="477"/>
      <c r="B97" s="478"/>
      <c r="C97" s="477"/>
      <c r="D97" s="477"/>
      <c r="E97" s="477"/>
      <c r="F97" s="477"/>
      <c r="G97" s="477"/>
      <c r="H97" s="477"/>
      <c r="I97" s="479"/>
      <c r="J97" s="477"/>
      <c r="L97" s="393" t="s">
        <v>22</v>
      </c>
      <c r="M97" s="421">
        <v>30</v>
      </c>
      <c r="N97" s="425">
        <v>81</v>
      </c>
      <c r="O97" s="482">
        <f>SUM(M97:N97)</f>
        <v>111</v>
      </c>
      <c r="P97" s="432">
        <v>0</v>
      </c>
      <c r="Q97" s="481">
        <f>O97+P97</f>
        <v>111</v>
      </c>
      <c r="R97" s="421">
        <v>41</v>
      </c>
      <c r="S97" s="425">
        <v>86</v>
      </c>
      <c r="T97" s="482">
        <f>SUM(R97:S97)</f>
        <v>127</v>
      </c>
      <c r="U97" s="432">
        <v>0</v>
      </c>
      <c r="V97" s="481">
        <f>T97+U97</f>
        <v>127</v>
      </c>
      <c r="W97" s="424">
        <f>IF(Q97=0,0,((V97/Q97)-1)*100)</f>
        <v>14.414414414414424</v>
      </c>
    </row>
    <row r="98" spans="1:23" ht="14.25" thickTop="1" thickBot="1">
      <c r="A98" s="477"/>
      <c r="B98" s="478"/>
      <c r="C98" s="477"/>
      <c r="D98" s="477"/>
      <c r="E98" s="477"/>
      <c r="F98" s="477"/>
      <c r="G98" s="477"/>
      <c r="H98" s="477"/>
      <c r="I98" s="479"/>
      <c r="J98" s="477"/>
      <c r="L98" s="488" t="s">
        <v>60</v>
      </c>
      <c r="M98" s="489">
        <f>+M95+M96+M97</f>
        <v>101</v>
      </c>
      <c r="N98" s="489">
        <f t="shared" ref="N98:V98" si="178">+N95+N96+N97</f>
        <v>270</v>
      </c>
      <c r="O98" s="490">
        <f t="shared" si="178"/>
        <v>371</v>
      </c>
      <c r="P98" s="490">
        <f t="shared" si="178"/>
        <v>0</v>
      </c>
      <c r="Q98" s="490">
        <f t="shared" si="178"/>
        <v>371</v>
      </c>
      <c r="R98" s="489">
        <f t="shared" si="178"/>
        <v>131</v>
      </c>
      <c r="S98" s="489">
        <f t="shared" si="178"/>
        <v>280</v>
      </c>
      <c r="T98" s="490">
        <f t="shared" si="178"/>
        <v>411</v>
      </c>
      <c r="U98" s="490">
        <f t="shared" si="178"/>
        <v>0</v>
      </c>
      <c r="V98" s="490">
        <f t="shared" si="178"/>
        <v>411</v>
      </c>
      <c r="W98" s="491">
        <f>IF(Q98=0,0,((V98/Q98)-1)*100)</f>
        <v>10.78167115902966</v>
      </c>
    </row>
    <row r="99" spans="1:23" ht="13.5" thickTop="1">
      <c r="A99" s="477"/>
      <c r="B99" s="478"/>
      <c r="C99" s="477"/>
      <c r="D99" s="477"/>
      <c r="E99" s="477"/>
      <c r="F99" s="477"/>
      <c r="G99" s="477"/>
      <c r="H99" s="477"/>
      <c r="I99" s="479"/>
      <c r="J99" s="477"/>
      <c r="L99" s="393" t="s">
        <v>24</v>
      </c>
      <c r="M99" s="421">
        <v>46</v>
      </c>
      <c r="N99" s="425">
        <v>52</v>
      </c>
      <c r="O99" s="482">
        <f>SUM(M99:N99)</f>
        <v>98</v>
      </c>
      <c r="P99" s="462">
        <v>0</v>
      </c>
      <c r="Q99" s="481">
        <f>O99+P99</f>
        <v>98</v>
      </c>
      <c r="R99" s="421">
        <v>30</v>
      </c>
      <c r="S99" s="425">
        <v>68</v>
      </c>
      <c r="T99" s="482">
        <f>SUM(R99:S99)</f>
        <v>98</v>
      </c>
      <c r="U99" s="462">
        <v>0</v>
      </c>
      <c r="V99" s="481">
        <f>T99+U99</f>
        <v>98</v>
      </c>
      <c r="W99" s="424">
        <f>IF(Q99=0,0,((V99/Q99)-1)*100)</f>
        <v>0</v>
      </c>
    </row>
    <row r="100" spans="1:23">
      <c r="A100" s="477"/>
      <c r="B100" s="478"/>
      <c r="C100" s="477"/>
      <c r="D100" s="477"/>
      <c r="E100" s="477"/>
      <c r="F100" s="477"/>
      <c r="G100" s="477"/>
      <c r="H100" s="477"/>
      <c r="I100" s="479"/>
      <c r="J100" s="477"/>
      <c r="L100" s="393" t="s">
        <v>25</v>
      </c>
      <c r="M100" s="421">
        <v>26</v>
      </c>
      <c r="N100" s="425">
        <v>34</v>
      </c>
      <c r="O100" s="482">
        <f>SUM(M100:N100)</f>
        <v>60</v>
      </c>
      <c r="P100" s="427">
        <v>0</v>
      </c>
      <c r="Q100" s="481">
        <f t="shared" ref="Q100" si="179">O100+P100</f>
        <v>60</v>
      </c>
      <c r="R100" s="421">
        <v>34</v>
      </c>
      <c r="S100" s="425">
        <v>48</v>
      </c>
      <c r="T100" s="482">
        <f>SUM(R100:S100)</f>
        <v>82</v>
      </c>
      <c r="U100" s="427">
        <v>3</v>
      </c>
      <c r="V100" s="481">
        <f t="shared" ref="V100" si="180">T100+U100</f>
        <v>85</v>
      </c>
      <c r="W100" s="424">
        <f t="shared" ref="W100" si="181">IF(Q100=0,0,((V100/Q100)-1)*100)</f>
        <v>41.666666666666671</v>
      </c>
    </row>
    <row r="101" spans="1:23" ht="13.5" thickBot="1">
      <c r="A101" s="492"/>
      <c r="B101" s="478"/>
      <c r="C101" s="477"/>
      <c r="D101" s="477"/>
      <c r="E101" s="477"/>
      <c r="F101" s="477"/>
      <c r="G101" s="477"/>
      <c r="H101" s="477"/>
      <c r="I101" s="479"/>
      <c r="J101" s="492"/>
      <c r="L101" s="393" t="s">
        <v>26</v>
      </c>
      <c r="M101" s="421">
        <v>34</v>
      </c>
      <c r="N101" s="425">
        <v>63</v>
      </c>
      <c r="O101" s="482">
        <f>SUM(M101:N101)</f>
        <v>97</v>
      </c>
      <c r="P101" s="427">
        <v>0</v>
      </c>
      <c r="Q101" s="481">
        <f>O101+P101</f>
        <v>97</v>
      </c>
      <c r="R101" s="421">
        <v>54</v>
      </c>
      <c r="S101" s="425">
        <v>73</v>
      </c>
      <c r="T101" s="482">
        <f>SUM(R101:S101)</f>
        <v>127</v>
      </c>
      <c r="U101" s="427">
        <v>0</v>
      </c>
      <c r="V101" s="481">
        <f>T101+U101</f>
        <v>127</v>
      </c>
      <c r="W101" s="424">
        <f>IF(Q101=0,0,((V101/Q101)-1)*100)</f>
        <v>30.927835051546392</v>
      </c>
    </row>
    <row r="102" spans="1:23" ht="14.25" thickTop="1" thickBot="1">
      <c r="A102" s="477"/>
      <c r="B102" s="478"/>
      <c r="C102" s="477"/>
      <c r="D102" s="477"/>
      <c r="E102" s="477"/>
      <c r="F102" s="477"/>
      <c r="G102" s="477"/>
      <c r="H102" s="477"/>
      <c r="I102" s="479"/>
      <c r="J102" s="477"/>
      <c r="L102" s="483" t="s">
        <v>27</v>
      </c>
      <c r="M102" s="484">
        <f>+M99+M100+M101</f>
        <v>106</v>
      </c>
      <c r="N102" s="485">
        <f t="shared" ref="N102" si="182">+N99+N100+N101</f>
        <v>149</v>
      </c>
      <c r="O102" s="484">
        <f t="shared" ref="O102" si="183">+O99+O100+O101</f>
        <v>255</v>
      </c>
      <c r="P102" s="484">
        <f t="shared" ref="P102" si="184">+P99+P100+P101</f>
        <v>0</v>
      </c>
      <c r="Q102" s="484">
        <f t="shared" ref="Q102" si="185">+Q99+Q100+Q101</f>
        <v>255</v>
      </c>
      <c r="R102" s="484">
        <f t="shared" ref="R102" si="186">+R99+R100+R101</f>
        <v>118</v>
      </c>
      <c r="S102" s="485">
        <f t="shared" ref="S102" si="187">+S99+S100+S101</f>
        <v>189</v>
      </c>
      <c r="T102" s="484">
        <f t="shared" ref="T102" si="188">+T99+T100+T101</f>
        <v>307</v>
      </c>
      <c r="U102" s="484">
        <f t="shared" ref="U102" si="189">+U99+U100+U101</f>
        <v>3</v>
      </c>
      <c r="V102" s="484">
        <f>+V99+V100+V101</f>
        <v>310</v>
      </c>
      <c r="W102" s="487">
        <f>IF(Q102=0,0,((V102/Q102)-1)*100)</f>
        <v>21.568627450980383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296</v>
      </c>
      <c r="N103" s="1204">
        <f t="shared" ref="N103" si="190">+N94+N98+N102</f>
        <v>631</v>
      </c>
      <c r="O103" s="1203">
        <f t="shared" ref="O103" si="191">+O94+O98+O102</f>
        <v>927</v>
      </c>
      <c r="P103" s="1203">
        <f t="shared" ref="P103" si="192">+P94+P98+P102</f>
        <v>0</v>
      </c>
      <c r="Q103" s="1203">
        <f t="shared" ref="Q103" si="193">+Q94+Q98+Q102</f>
        <v>927</v>
      </c>
      <c r="R103" s="1203">
        <f t="shared" ref="R103" si="194">+R94+R98+R102</f>
        <v>383</v>
      </c>
      <c r="S103" s="1204">
        <f t="shared" ref="S103" si="195">+S94+S98+S102</f>
        <v>789</v>
      </c>
      <c r="T103" s="1203">
        <f t="shared" ref="T103" si="196">+T94+T98+T102</f>
        <v>1172</v>
      </c>
      <c r="U103" s="1203">
        <f t="shared" ref="U103" si="197">+U94+U98+U102</f>
        <v>3</v>
      </c>
      <c r="V103" s="1205">
        <f>+V94+V98+V102</f>
        <v>1175</v>
      </c>
      <c r="W103" s="1206">
        <f>IF(Q103=0,0,((V103/Q103)-1)*100)</f>
        <v>26.752966558791801</v>
      </c>
    </row>
    <row r="104" spans="1:23" ht="14.25" thickTop="1" thickBot="1">
      <c r="A104" s="477"/>
      <c r="B104" s="478"/>
      <c r="C104" s="477"/>
      <c r="D104" s="477"/>
      <c r="E104" s="477"/>
      <c r="F104" s="477"/>
      <c r="G104" s="477"/>
      <c r="H104" s="477"/>
      <c r="I104" s="479"/>
      <c r="J104" s="477"/>
      <c r="L104" s="483" t="s">
        <v>89</v>
      </c>
      <c r="M104" s="484">
        <f>+M90+M94+M98+M102</f>
        <v>475</v>
      </c>
      <c r="N104" s="485">
        <f t="shared" ref="N104:U104" si="198">+N90+N94+N98+N102</f>
        <v>828</v>
      </c>
      <c r="O104" s="484">
        <f t="shared" si="198"/>
        <v>1303</v>
      </c>
      <c r="P104" s="484">
        <f t="shared" si="198"/>
        <v>0</v>
      </c>
      <c r="Q104" s="486">
        <f t="shared" si="198"/>
        <v>1303</v>
      </c>
      <c r="R104" s="484">
        <f t="shared" si="198"/>
        <v>502</v>
      </c>
      <c r="S104" s="485">
        <f t="shared" si="198"/>
        <v>1008</v>
      </c>
      <c r="T104" s="484">
        <f t="shared" si="198"/>
        <v>1510</v>
      </c>
      <c r="U104" s="484">
        <f t="shared" si="198"/>
        <v>3</v>
      </c>
      <c r="V104" s="486">
        <f>+V90+V94+V98+V102</f>
        <v>1513</v>
      </c>
      <c r="W104" s="487">
        <f>IF(Q104=0,0,((V104/Q104)-1)*100)</f>
        <v>16.116653875671538</v>
      </c>
    </row>
    <row r="105" spans="1:23" ht="14.25" thickTop="1" thickBot="1">
      <c r="A105" s="477"/>
      <c r="B105" s="478"/>
      <c r="C105" s="477"/>
      <c r="D105" s="477"/>
      <c r="E105" s="477"/>
      <c r="F105" s="477"/>
      <c r="G105" s="477"/>
      <c r="H105" s="477"/>
      <c r="I105" s="479"/>
      <c r="J105" s="477"/>
      <c r="L105" s="467" t="s">
        <v>59</v>
      </c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90"/>
    </row>
    <row r="106" spans="1:23" ht="13.5" thickTop="1">
      <c r="B106" s="478"/>
      <c r="C106" s="477"/>
      <c r="D106" s="477"/>
      <c r="E106" s="477"/>
      <c r="F106" s="477"/>
      <c r="G106" s="477"/>
      <c r="H106" s="477"/>
      <c r="I106" s="479"/>
      <c r="L106" s="1427" t="s">
        <v>44</v>
      </c>
      <c r="M106" s="1428"/>
      <c r="N106" s="1428"/>
      <c r="O106" s="1428"/>
      <c r="P106" s="1428"/>
      <c r="Q106" s="1428"/>
      <c r="R106" s="1428"/>
      <c r="S106" s="1428"/>
      <c r="T106" s="1428"/>
      <c r="U106" s="1428"/>
      <c r="V106" s="1428"/>
      <c r="W106" s="1429"/>
    </row>
    <row r="107" spans="1:23" ht="13.5" thickBot="1">
      <c r="B107" s="478"/>
      <c r="C107" s="477"/>
      <c r="D107" s="477"/>
      <c r="E107" s="477"/>
      <c r="F107" s="477"/>
      <c r="G107" s="477"/>
      <c r="H107" s="477"/>
      <c r="I107" s="479"/>
      <c r="L107" s="1430" t="s">
        <v>45</v>
      </c>
      <c r="M107" s="1431"/>
      <c r="N107" s="1431"/>
      <c r="O107" s="1431"/>
      <c r="P107" s="1431"/>
      <c r="Q107" s="1431"/>
      <c r="R107" s="1431"/>
      <c r="S107" s="1431"/>
      <c r="T107" s="1431"/>
      <c r="U107" s="1431"/>
      <c r="V107" s="1431"/>
      <c r="W107" s="1432"/>
    </row>
    <row r="108" spans="1:23" ht="14.25" thickTop="1" thickBot="1">
      <c r="B108" s="478"/>
      <c r="C108" s="477"/>
      <c r="D108" s="477"/>
      <c r="E108" s="477"/>
      <c r="F108" s="477"/>
      <c r="G108" s="477"/>
      <c r="H108" s="477"/>
      <c r="I108" s="479"/>
      <c r="L108" s="389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470" t="s">
        <v>40</v>
      </c>
    </row>
    <row r="109" spans="1:23" ht="14.25" thickTop="1" thickBot="1">
      <c r="B109" s="389"/>
      <c r="C109" s="386"/>
      <c r="D109" s="386"/>
      <c r="E109" s="386"/>
      <c r="F109" s="386"/>
      <c r="G109" s="386"/>
      <c r="H109" s="386"/>
      <c r="I109" s="390"/>
      <c r="L109" s="391"/>
      <c r="M109" s="1424" t="s">
        <v>90</v>
      </c>
      <c r="N109" s="1425"/>
      <c r="O109" s="1425"/>
      <c r="P109" s="1425"/>
      <c r="Q109" s="1426"/>
      <c r="R109" s="1424" t="s">
        <v>91</v>
      </c>
      <c r="S109" s="1425"/>
      <c r="T109" s="1425"/>
      <c r="U109" s="1425"/>
      <c r="V109" s="1426"/>
      <c r="W109" s="392" t="s">
        <v>4</v>
      </c>
    </row>
    <row r="110" spans="1:23" ht="13.5" thickTop="1">
      <c r="B110" s="478"/>
      <c r="C110" s="477"/>
      <c r="D110" s="477"/>
      <c r="E110" s="477"/>
      <c r="F110" s="477"/>
      <c r="G110" s="477"/>
      <c r="H110" s="477"/>
      <c r="I110" s="479"/>
      <c r="L110" s="393" t="s">
        <v>5</v>
      </c>
      <c r="M110" s="394"/>
      <c r="N110" s="398"/>
      <c r="O110" s="471"/>
      <c r="P110" s="400"/>
      <c r="Q110" s="472"/>
      <c r="R110" s="394"/>
      <c r="S110" s="398"/>
      <c r="T110" s="471"/>
      <c r="U110" s="400"/>
      <c r="V110" s="472"/>
      <c r="W110" s="397" t="s">
        <v>6</v>
      </c>
    </row>
    <row r="111" spans="1:23" ht="13.5" thickBot="1">
      <c r="B111" s="478"/>
      <c r="C111" s="477"/>
      <c r="D111" s="477"/>
      <c r="E111" s="477"/>
      <c r="F111" s="477"/>
      <c r="G111" s="477"/>
      <c r="H111" s="477"/>
      <c r="I111" s="479"/>
      <c r="L111" s="401"/>
      <c r="M111" s="406" t="s">
        <v>41</v>
      </c>
      <c r="N111" s="407" t="s">
        <v>42</v>
      </c>
      <c r="O111" s="473" t="s">
        <v>43</v>
      </c>
      <c r="P111" s="409" t="s">
        <v>13</v>
      </c>
      <c r="Q111" s="1157" t="s">
        <v>9</v>
      </c>
      <c r="R111" s="406" t="s">
        <v>41</v>
      </c>
      <c r="S111" s="407" t="s">
        <v>42</v>
      </c>
      <c r="T111" s="473" t="s">
        <v>43</v>
      </c>
      <c r="U111" s="409" t="s">
        <v>13</v>
      </c>
      <c r="V111" s="474" t="s">
        <v>9</v>
      </c>
      <c r="W111" s="405"/>
    </row>
    <row r="112" spans="1:23" ht="4.5" customHeight="1" thickTop="1">
      <c r="B112" s="478"/>
      <c r="C112" s="477"/>
      <c r="D112" s="477"/>
      <c r="E112" s="477"/>
      <c r="F112" s="477"/>
      <c r="G112" s="477"/>
      <c r="H112" s="477"/>
      <c r="I112" s="479"/>
      <c r="L112" s="393"/>
      <c r="M112" s="414"/>
      <c r="N112" s="415"/>
      <c r="O112" s="475"/>
      <c r="P112" s="417"/>
      <c r="Q112" s="476"/>
      <c r="R112" s="414"/>
      <c r="S112" s="415"/>
      <c r="T112" s="475"/>
      <c r="U112" s="417"/>
      <c r="V112" s="476"/>
      <c r="W112" s="419"/>
    </row>
    <row r="113" spans="1:23" ht="14.25" customHeight="1">
      <c r="B113" s="478"/>
      <c r="C113" s="477"/>
      <c r="D113" s="477"/>
      <c r="E113" s="477"/>
      <c r="F113" s="477"/>
      <c r="G113" s="477"/>
      <c r="H113" s="477"/>
      <c r="I113" s="479"/>
      <c r="L113" s="393" t="s">
        <v>14</v>
      </c>
      <c r="M113" s="421">
        <v>354</v>
      </c>
      <c r="N113" s="425">
        <v>1020</v>
      </c>
      <c r="O113" s="482">
        <f>SUM(M113:N113)</f>
        <v>1374</v>
      </c>
      <c r="P113" s="427">
        <v>0</v>
      </c>
      <c r="Q113" s="481">
        <f>O113+P113</f>
        <v>1374</v>
      </c>
      <c r="R113" s="211">
        <v>105</v>
      </c>
      <c r="S113" s="212">
        <v>1026</v>
      </c>
      <c r="T113" s="134">
        <f>SUM(R113:S113)</f>
        <v>1131</v>
      </c>
      <c r="U113" s="89">
        <v>0</v>
      </c>
      <c r="V113" s="481">
        <f>T113+U113</f>
        <v>1131</v>
      </c>
      <c r="W113" s="424">
        <f t="shared" ref="W113:W117" si="199">IF(Q113=0,0,((V113/Q113)-1)*100)</f>
        <v>-17.685589519650659</v>
      </c>
    </row>
    <row r="114" spans="1:23" ht="14.25" customHeight="1">
      <c r="B114" s="478"/>
      <c r="C114" s="477"/>
      <c r="D114" s="477"/>
      <c r="E114" s="477"/>
      <c r="F114" s="477"/>
      <c r="G114" s="477"/>
      <c r="H114" s="477"/>
      <c r="I114" s="479"/>
      <c r="L114" s="393" t="s">
        <v>15</v>
      </c>
      <c r="M114" s="421">
        <v>360</v>
      </c>
      <c r="N114" s="425">
        <v>1099</v>
      </c>
      <c r="O114" s="482">
        <f>SUM(M114:N114)</f>
        <v>1459</v>
      </c>
      <c r="P114" s="427">
        <v>0</v>
      </c>
      <c r="Q114" s="481">
        <f>O114+P114</f>
        <v>1459</v>
      </c>
      <c r="R114" s="211">
        <v>125</v>
      </c>
      <c r="S114" s="212">
        <v>1078</v>
      </c>
      <c r="T114" s="134">
        <f>SUM(R114:S114)</f>
        <v>1203</v>
      </c>
      <c r="U114" s="89">
        <v>0</v>
      </c>
      <c r="V114" s="481">
        <f>T114+U114</f>
        <v>1203</v>
      </c>
      <c r="W114" s="424">
        <f t="shared" si="199"/>
        <v>-17.546264564770386</v>
      </c>
    </row>
    <row r="115" spans="1:23" ht="14.25" customHeight="1" thickBot="1">
      <c r="B115" s="478"/>
      <c r="C115" s="477"/>
      <c r="D115" s="477"/>
      <c r="E115" s="477"/>
      <c r="F115" s="477"/>
      <c r="G115" s="477"/>
      <c r="H115" s="477"/>
      <c r="I115" s="479"/>
      <c r="L115" s="401" t="s">
        <v>16</v>
      </c>
      <c r="M115" s="421">
        <v>359</v>
      </c>
      <c r="N115" s="425">
        <v>1216</v>
      </c>
      <c r="O115" s="482">
        <f>SUM(M115:N115)</f>
        <v>1575</v>
      </c>
      <c r="P115" s="427">
        <v>0</v>
      </c>
      <c r="Q115" s="481">
        <f>O115+P115</f>
        <v>1575</v>
      </c>
      <c r="R115" s="211">
        <v>162</v>
      </c>
      <c r="S115" s="212">
        <v>1111</v>
      </c>
      <c r="T115" s="134">
        <f>SUM(R115:S115)</f>
        <v>1273</v>
      </c>
      <c r="U115" s="89">
        <v>0</v>
      </c>
      <c r="V115" s="481">
        <f>T115+U115</f>
        <v>1273</v>
      </c>
      <c r="W115" s="424">
        <f t="shared" si="199"/>
        <v>-19.174603174603178</v>
      </c>
    </row>
    <row r="116" spans="1:23" ht="14.25" customHeight="1" thickTop="1" thickBot="1">
      <c r="B116" s="478"/>
      <c r="C116" s="477"/>
      <c r="D116" s="477"/>
      <c r="E116" s="477"/>
      <c r="F116" s="477"/>
      <c r="G116" s="477"/>
      <c r="H116" s="477"/>
      <c r="I116" s="479"/>
      <c r="L116" s="483" t="s">
        <v>55</v>
      </c>
      <c r="M116" s="484">
        <f>+M113+M114+M115</f>
        <v>1073</v>
      </c>
      <c r="N116" s="485">
        <f>+N113+N114+N115</f>
        <v>3335</v>
      </c>
      <c r="O116" s="484">
        <f>O113+O114+O115</f>
        <v>4408</v>
      </c>
      <c r="P116" s="484">
        <f>P113+P114+P115</f>
        <v>0</v>
      </c>
      <c r="Q116" s="486">
        <f>+Q113+Q114+Q115</f>
        <v>4408</v>
      </c>
      <c r="R116" s="484">
        <f>+R113+R114+R115</f>
        <v>392</v>
      </c>
      <c r="S116" s="485">
        <f>+S113+S114+S115</f>
        <v>3215</v>
      </c>
      <c r="T116" s="484">
        <f>T113+T114+T115</f>
        <v>3607</v>
      </c>
      <c r="U116" s="484">
        <f>U113+U114+U115</f>
        <v>0</v>
      </c>
      <c r="V116" s="486">
        <f>+V113+V114+V115</f>
        <v>3607</v>
      </c>
      <c r="W116" s="487">
        <f t="shared" si="199"/>
        <v>-18.171506352087118</v>
      </c>
    </row>
    <row r="117" spans="1:23" ht="14.25" customHeight="1" thickTop="1">
      <c r="B117" s="478"/>
      <c r="C117" s="477"/>
      <c r="D117" s="477"/>
      <c r="E117" s="477"/>
      <c r="F117" s="477"/>
      <c r="G117" s="477"/>
      <c r="H117" s="477"/>
      <c r="I117" s="479"/>
      <c r="L117" s="393" t="s">
        <v>18</v>
      </c>
      <c r="M117" s="421">
        <v>294</v>
      </c>
      <c r="N117" s="425">
        <v>1145</v>
      </c>
      <c r="O117" s="480">
        <f>SUM(M117:N117)</f>
        <v>1439</v>
      </c>
      <c r="P117" s="427">
        <v>0</v>
      </c>
      <c r="Q117" s="481">
        <f>O117+P117</f>
        <v>1439</v>
      </c>
      <c r="R117" s="421">
        <v>105</v>
      </c>
      <c r="S117" s="425">
        <v>1060</v>
      </c>
      <c r="T117" s="480">
        <f>SUM(R117:S117)</f>
        <v>1165</v>
      </c>
      <c r="U117" s="427">
        <v>0</v>
      </c>
      <c r="V117" s="481">
        <f>T117+U117</f>
        <v>1165</v>
      </c>
      <c r="W117" s="424">
        <f t="shared" si="199"/>
        <v>-19.041000694927035</v>
      </c>
    </row>
    <row r="118" spans="1:23" ht="14.25" customHeight="1">
      <c r="B118" s="478"/>
      <c r="C118" s="477"/>
      <c r="D118" s="477"/>
      <c r="E118" s="477"/>
      <c r="F118" s="477"/>
      <c r="G118" s="477"/>
      <c r="H118" s="477"/>
      <c r="I118" s="479"/>
      <c r="L118" s="393" t="s">
        <v>19</v>
      </c>
      <c r="M118" s="421">
        <v>246</v>
      </c>
      <c r="N118" s="425">
        <v>1312</v>
      </c>
      <c r="O118" s="480">
        <f>SUM(M118:N118)</f>
        <v>1558</v>
      </c>
      <c r="P118" s="427">
        <v>0</v>
      </c>
      <c r="Q118" s="481">
        <f>O118+P118</f>
        <v>1558</v>
      </c>
      <c r="R118" s="421">
        <v>98</v>
      </c>
      <c r="S118" s="425">
        <v>1151</v>
      </c>
      <c r="T118" s="480">
        <f>SUM(R118:S118)</f>
        <v>1249</v>
      </c>
      <c r="U118" s="427">
        <v>0</v>
      </c>
      <c r="V118" s="481">
        <f>T118+U118</f>
        <v>1249</v>
      </c>
      <c r="W118" s="424">
        <f>IF(Q118=0,0,((V118/Q118)-1)*100)</f>
        <v>-19.833119383825416</v>
      </c>
    </row>
    <row r="119" spans="1:23" ht="14.25" customHeight="1" thickBot="1">
      <c r="B119" s="478"/>
      <c r="C119" s="477"/>
      <c r="D119" s="477"/>
      <c r="E119" s="477"/>
      <c r="F119" s="477"/>
      <c r="G119" s="477"/>
      <c r="H119" s="477"/>
      <c r="I119" s="479"/>
      <c r="L119" s="393" t="s">
        <v>20</v>
      </c>
      <c r="M119" s="421">
        <v>285</v>
      </c>
      <c r="N119" s="425">
        <v>1242</v>
      </c>
      <c r="O119" s="480">
        <f>SUM(M119:N119)</f>
        <v>1527</v>
      </c>
      <c r="P119" s="427">
        <v>0</v>
      </c>
      <c r="Q119" s="481">
        <f>O119+P119</f>
        <v>1527</v>
      </c>
      <c r="R119" s="421">
        <v>110</v>
      </c>
      <c r="S119" s="425">
        <v>1204</v>
      </c>
      <c r="T119" s="480">
        <f>SUM(R119:S119)</f>
        <v>1314</v>
      </c>
      <c r="U119" s="427">
        <v>0</v>
      </c>
      <c r="V119" s="481">
        <f>T119+U119</f>
        <v>1314</v>
      </c>
      <c r="W119" s="424">
        <f>IF(Q119=0,0,((V119/Q119)-1)*100)</f>
        <v>-13.948919449901764</v>
      </c>
    </row>
    <row r="120" spans="1:23" ht="14.25" thickTop="1" thickBot="1">
      <c r="A120" s="477"/>
      <c r="B120" s="478"/>
      <c r="C120" s="477"/>
      <c r="D120" s="477"/>
      <c r="E120" s="477"/>
      <c r="F120" s="477"/>
      <c r="G120" s="477"/>
      <c r="H120" s="477"/>
      <c r="I120" s="479"/>
      <c r="J120" s="477"/>
      <c r="L120" s="483" t="s">
        <v>87</v>
      </c>
      <c r="M120" s="484">
        <f t="shared" ref="M120:V120" si="200">+M117+M118+M119</f>
        <v>825</v>
      </c>
      <c r="N120" s="485">
        <f t="shared" si="200"/>
        <v>3699</v>
      </c>
      <c r="O120" s="484">
        <f t="shared" si="200"/>
        <v>4524</v>
      </c>
      <c r="P120" s="484">
        <f t="shared" si="200"/>
        <v>0</v>
      </c>
      <c r="Q120" s="486">
        <f t="shared" si="200"/>
        <v>4524</v>
      </c>
      <c r="R120" s="484">
        <f t="shared" si="200"/>
        <v>313</v>
      </c>
      <c r="S120" s="485">
        <f t="shared" si="200"/>
        <v>3415</v>
      </c>
      <c r="T120" s="484">
        <f t="shared" si="200"/>
        <v>3728</v>
      </c>
      <c r="U120" s="484">
        <f t="shared" si="200"/>
        <v>0</v>
      </c>
      <c r="V120" s="486">
        <f t="shared" si="200"/>
        <v>3728</v>
      </c>
      <c r="W120" s="487">
        <f t="shared" ref="W120" si="201">IF(Q120=0,0,((V120/Q120)-1)*100)</f>
        <v>-17.595048629531384</v>
      </c>
    </row>
    <row r="121" spans="1:23" ht="14.25" customHeight="1" thickTop="1">
      <c r="B121" s="478"/>
      <c r="C121" s="477"/>
      <c r="D121" s="477"/>
      <c r="E121" s="477"/>
      <c r="F121" s="477"/>
      <c r="G121" s="477"/>
      <c r="H121" s="477"/>
      <c r="I121" s="479"/>
      <c r="L121" s="393" t="s">
        <v>21</v>
      </c>
      <c r="M121" s="421">
        <v>233</v>
      </c>
      <c r="N121" s="425">
        <v>932</v>
      </c>
      <c r="O121" s="480">
        <f>SUM(M121:N121)</f>
        <v>1165</v>
      </c>
      <c r="P121" s="427">
        <v>0</v>
      </c>
      <c r="Q121" s="481">
        <f>SUM(O121:P121)</f>
        <v>1165</v>
      </c>
      <c r="R121" s="421">
        <v>88</v>
      </c>
      <c r="S121" s="425">
        <v>887</v>
      </c>
      <c r="T121" s="480">
        <f>SUM(R121:S121)</f>
        <v>975</v>
      </c>
      <c r="U121" s="427">
        <v>0</v>
      </c>
      <c r="V121" s="481">
        <f>SUM(T121:U121)</f>
        <v>975</v>
      </c>
      <c r="W121" s="424">
        <f>IF(Q121=0,0,((V121/Q121)-1)*100)</f>
        <v>-16.309012875536478</v>
      </c>
    </row>
    <row r="122" spans="1:23" ht="14.25" customHeight="1">
      <c r="B122" s="478"/>
      <c r="C122" s="477"/>
      <c r="D122" s="477"/>
      <c r="E122" s="477"/>
      <c r="F122" s="477"/>
      <c r="G122" s="477"/>
      <c r="H122" s="477"/>
      <c r="I122" s="479"/>
      <c r="L122" s="393" t="s">
        <v>88</v>
      </c>
      <c r="M122" s="421">
        <v>255</v>
      </c>
      <c r="N122" s="425">
        <v>1078</v>
      </c>
      <c r="O122" s="480">
        <f>SUM(M122:N122)</f>
        <v>1333</v>
      </c>
      <c r="P122" s="427">
        <v>0</v>
      </c>
      <c r="Q122" s="481">
        <f>SUM(O122:P122)</f>
        <v>1333</v>
      </c>
      <c r="R122" s="421">
        <v>70</v>
      </c>
      <c r="S122" s="425">
        <v>1012</v>
      </c>
      <c r="T122" s="480">
        <f>SUM(R122:S122)</f>
        <v>1082</v>
      </c>
      <c r="U122" s="427">
        <v>0</v>
      </c>
      <c r="V122" s="481">
        <f>SUM(T122:U122)</f>
        <v>1082</v>
      </c>
      <c r="W122" s="424">
        <f>IF(Q122=0,0,((V122/Q122)-1)*100)</f>
        <v>-18.829707426856711</v>
      </c>
    </row>
    <row r="123" spans="1:23" ht="14.25" customHeight="1" thickBot="1">
      <c r="B123" s="478"/>
      <c r="C123" s="477"/>
      <c r="D123" s="477"/>
      <c r="E123" s="477"/>
      <c r="F123" s="477"/>
      <c r="G123" s="477"/>
      <c r="H123" s="477"/>
      <c r="I123" s="479"/>
      <c r="L123" s="393" t="s">
        <v>22</v>
      </c>
      <c r="M123" s="421">
        <v>233</v>
      </c>
      <c r="N123" s="425">
        <v>1119</v>
      </c>
      <c r="O123" s="482">
        <f>SUM(M123:N123)</f>
        <v>1352</v>
      </c>
      <c r="P123" s="432">
        <v>0</v>
      </c>
      <c r="Q123" s="481">
        <f>SUM(O123:P123)</f>
        <v>1352</v>
      </c>
      <c r="R123" s="421">
        <v>62</v>
      </c>
      <c r="S123" s="425">
        <v>951</v>
      </c>
      <c r="T123" s="482">
        <f>SUM(R123:S123)</f>
        <v>1013</v>
      </c>
      <c r="U123" s="432">
        <v>0</v>
      </c>
      <c r="V123" s="481">
        <f>SUM(T123:U123)</f>
        <v>1013</v>
      </c>
      <c r="W123" s="424">
        <f>IF(Q123=0,0,((V123/Q123)-1)*100)</f>
        <v>-25.073964497041423</v>
      </c>
    </row>
    <row r="124" spans="1:23" ht="14.25" thickTop="1" thickBot="1">
      <c r="A124" s="477"/>
      <c r="B124" s="478"/>
      <c r="C124" s="477"/>
      <c r="D124" s="477"/>
      <c r="E124" s="477"/>
      <c r="F124" s="477"/>
      <c r="G124" s="477"/>
      <c r="H124" s="477"/>
      <c r="I124" s="479"/>
      <c r="J124" s="477"/>
      <c r="L124" s="488" t="s">
        <v>60</v>
      </c>
      <c r="M124" s="489">
        <f>+M121+M122+M123</f>
        <v>721</v>
      </c>
      <c r="N124" s="489">
        <f t="shared" ref="N124" si="202">+N121+N122+N123</f>
        <v>3129</v>
      </c>
      <c r="O124" s="490">
        <f t="shared" ref="O124" si="203">+O121+O122+O123</f>
        <v>3850</v>
      </c>
      <c r="P124" s="490">
        <f t="shared" ref="P124" si="204">+P121+P122+P123</f>
        <v>0</v>
      </c>
      <c r="Q124" s="490">
        <f t="shared" ref="Q124" si="205">+Q121+Q122+Q123</f>
        <v>3850</v>
      </c>
      <c r="R124" s="489">
        <f t="shared" ref="R124" si="206">+R121+R122+R123</f>
        <v>220</v>
      </c>
      <c r="S124" s="489">
        <f t="shared" ref="S124" si="207">+S121+S122+S123</f>
        <v>2850</v>
      </c>
      <c r="T124" s="490">
        <f t="shared" ref="T124" si="208">+T121+T122+T123</f>
        <v>3070</v>
      </c>
      <c r="U124" s="490">
        <f t="shared" ref="U124" si="209">+U121+U122+U123</f>
        <v>0</v>
      </c>
      <c r="V124" s="490">
        <f t="shared" ref="V124" si="210">+V121+V122+V123</f>
        <v>3070</v>
      </c>
      <c r="W124" s="491">
        <f>IF(Q124=0,0,((V124/Q124)-1)*100)</f>
        <v>-20.259740259740255</v>
      </c>
    </row>
    <row r="125" spans="1:23" ht="14.25" customHeight="1" thickTop="1">
      <c r="A125" s="493"/>
      <c r="B125" s="494"/>
      <c r="C125" s="495"/>
      <c r="D125" s="495"/>
      <c r="E125" s="495"/>
      <c r="F125" s="495"/>
      <c r="G125" s="495"/>
      <c r="H125" s="495"/>
      <c r="I125" s="479"/>
      <c r="J125" s="493"/>
      <c r="K125" s="493"/>
      <c r="L125" s="393" t="s">
        <v>24</v>
      </c>
      <c r="M125" s="421">
        <v>244</v>
      </c>
      <c r="N125" s="425">
        <v>1155</v>
      </c>
      <c r="O125" s="482">
        <f>SUM(M125:N125)</f>
        <v>1399</v>
      </c>
      <c r="P125" s="462">
        <v>0</v>
      </c>
      <c r="Q125" s="481">
        <f>O125+P125</f>
        <v>1399</v>
      </c>
      <c r="R125" s="421">
        <v>74</v>
      </c>
      <c r="S125" s="425">
        <v>955</v>
      </c>
      <c r="T125" s="482">
        <f>SUM(R125:S125)</f>
        <v>1029</v>
      </c>
      <c r="U125" s="462">
        <v>0</v>
      </c>
      <c r="V125" s="481">
        <f>T125+U125</f>
        <v>1029</v>
      </c>
      <c r="W125" s="424">
        <f>IF(Q125=0,0,((V125/Q125)-1)*100)</f>
        <v>-26.447462473195138</v>
      </c>
    </row>
    <row r="126" spans="1:23" ht="14.25" customHeight="1">
      <c r="A126" s="493"/>
      <c r="B126" s="496"/>
      <c r="C126" s="497"/>
      <c r="D126" s="497"/>
      <c r="E126" s="497"/>
      <c r="F126" s="497"/>
      <c r="G126" s="497"/>
      <c r="H126" s="497"/>
      <c r="I126" s="479"/>
      <c r="J126" s="493"/>
      <c r="K126" s="493"/>
      <c r="L126" s="393" t="s">
        <v>25</v>
      </c>
      <c r="M126" s="421">
        <v>299</v>
      </c>
      <c r="N126" s="425">
        <v>1205</v>
      </c>
      <c r="O126" s="482">
        <f>SUM(M126:N126)</f>
        <v>1504</v>
      </c>
      <c r="P126" s="427">
        <v>0</v>
      </c>
      <c r="Q126" s="481">
        <f>SUM(O126:P126)</f>
        <v>1504</v>
      </c>
      <c r="R126" s="421">
        <v>75</v>
      </c>
      <c r="S126" s="425">
        <v>963</v>
      </c>
      <c r="T126" s="482">
        <f>SUM(R126:S126)</f>
        <v>1038</v>
      </c>
      <c r="U126" s="427">
        <v>0</v>
      </c>
      <c r="V126" s="481">
        <f>SUM(T126:U126)</f>
        <v>1038</v>
      </c>
      <c r="W126" s="424">
        <f t="shared" ref="W126" si="211">IF(Q126=0,0,((V126/Q126)-1)*100)</f>
        <v>-30.984042553191493</v>
      </c>
    </row>
    <row r="127" spans="1:23" ht="14.25" customHeight="1" thickBot="1">
      <c r="A127" s="493"/>
      <c r="B127" s="496"/>
      <c r="C127" s="497"/>
      <c r="D127" s="497"/>
      <c r="E127" s="497"/>
      <c r="F127" s="497"/>
      <c r="G127" s="497"/>
      <c r="H127" s="497"/>
      <c r="I127" s="479"/>
      <c r="J127" s="493"/>
      <c r="K127" s="493"/>
      <c r="L127" s="393" t="s">
        <v>26</v>
      </c>
      <c r="M127" s="421">
        <v>115</v>
      </c>
      <c r="N127" s="425">
        <v>1039</v>
      </c>
      <c r="O127" s="482">
        <f>SUM(M127:N127)</f>
        <v>1154</v>
      </c>
      <c r="P127" s="427">
        <v>0</v>
      </c>
      <c r="Q127" s="481">
        <f>+P127+O127</f>
        <v>1154</v>
      </c>
      <c r="R127" s="421">
        <v>74</v>
      </c>
      <c r="S127" s="425">
        <v>854</v>
      </c>
      <c r="T127" s="482">
        <f>SUM(R127:S127)</f>
        <v>928</v>
      </c>
      <c r="U127" s="427">
        <v>0</v>
      </c>
      <c r="V127" s="481">
        <f>+U127+T127</f>
        <v>928</v>
      </c>
      <c r="W127" s="424">
        <f>IF(Q127=0,0,((V127/Q127)-1)*100)</f>
        <v>-19.584055459272097</v>
      </c>
    </row>
    <row r="128" spans="1:23" ht="14.25" thickTop="1" thickBot="1">
      <c r="A128" s="477"/>
      <c r="B128" s="478"/>
      <c r="C128" s="477"/>
      <c r="D128" s="477"/>
      <c r="E128" s="477"/>
      <c r="F128" s="477"/>
      <c r="G128" s="477"/>
      <c r="H128" s="477"/>
      <c r="I128" s="479"/>
      <c r="J128" s="477"/>
      <c r="L128" s="483" t="s">
        <v>27</v>
      </c>
      <c r="M128" s="484">
        <f>+M125+M126+M127</f>
        <v>658</v>
      </c>
      <c r="N128" s="485">
        <f t="shared" ref="N128" si="212">+N125+N126+N127</f>
        <v>3399</v>
      </c>
      <c r="O128" s="484">
        <f t="shared" ref="O128" si="213">+O125+O126+O127</f>
        <v>4057</v>
      </c>
      <c r="P128" s="484">
        <f t="shared" ref="P128" si="214">+P125+P126+P127</f>
        <v>0</v>
      </c>
      <c r="Q128" s="484">
        <f t="shared" ref="Q128" si="215">+Q125+Q126+Q127</f>
        <v>4057</v>
      </c>
      <c r="R128" s="484">
        <f t="shared" ref="R128" si="216">+R125+R126+R127</f>
        <v>223</v>
      </c>
      <c r="S128" s="485">
        <f t="shared" ref="S128" si="217">+S125+S126+S127</f>
        <v>2772</v>
      </c>
      <c r="T128" s="484">
        <f t="shared" ref="T128" si="218">+T125+T126+T127</f>
        <v>2995</v>
      </c>
      <c r="U128" s="484">
        <f t="shared" ref="U128" si="219">+U125+U126+U127</f>
        <v>0</v>
      </c>
      <c r="V128" s="484">
        <f>+V125+V126+V127</f>
        <v>2995</v>
      </c>
      <c r="W128" s="487">
        <f>IF(Q128=0,0,((V128/Q128)-1)*100)</f>
        <v>-26.176978062607837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2204</v>
      </c>
      <c r="N129" s="1204">
        <f t="shared" ref="N129" si="220">+N120+N124+N128</f>
        <v>10227</v>
      </c>
      <c r="O129" s="1203">
        <f t="shared" ref="O129" si="221">+O120+O124+O128</f>
        <v>12431</v>
      </c>
      <c r="P129" s="1203">
        <f t="shared" ref="P129" si="222">+P120+P124+P128</f>
        <v>0</v>
      </c>
      <c r="Q129" s="1203">
        <f t="shared" ref="Q129" si="223">+Q120+Q124+Q128</f>
        <v>12431</v>
      </c>
      <c r="R129" s="1203">
        <f t="shared" ref="R129" si="224">+R120+R124+R128</f>
        <v>756</v>
      </c>
      <c r="S129" s="1204">
        <f t="shared" ref="S129" si="225">+S120+S124+S128</f>
        <v>9037</v>
      </c>
      <c r="T129" s="1203">
        <f t="shared" ref="T129" si="226">+T120+T124+T128</f>
        <v>9793</v>
      </c>
      <c r="U129" s="1203">
        <f t="shared" ref="U129" si="227">+U120+U124+U128</f>
        <v>0</v>
      </c>
      <c r="V129" s="1205">
        <f>+V120+V124+V128</f>
        <v>9793</v>
      </c>
      <c r="W129" s="1206">
        <f>IF(Q129=0,0,((V129/Q129)-1)*100)</f>
        <v>-21.221140696645481</v>
      </c>
    </row>
    <row r="130" spans="1:23" ht="14.25" thickTop="1" thickBot="1">
      <c r="A130" s="477"/>
      <c r="B130" s="478"/>
      <c r="C130" s="477"/>
      <c r="D130" s="477"/>
      <c r="E130" s="477"/>
      <c r="F130" s="477"/>
      <c r="G130" s="477"/>
      <c r="H130" s="477"/>
      <c r="I130" s="479"/>
      <c r="J130" s="477"/>
      <c r="L130" s="483" t="s">
        <v>89</v>
      </c>
      <c r="M130" s="484">
        <f>+M116+M120+M124+M128</f>
        <v>3277</v>
      </c>
      <c r="N130" s="485">
        <f t="shared" ref="N130:U130" si="228">+N116+N120+N124+N128</f>
        <v>13562</v>
      </c>
      <c r="O130" s="484">
        <f t="shared" si="228"/>
        <v>16839</v>
      </c>
      <c r="P130" s="484">
        <f t="shared" si="228"/>
        <v>0</v>
      </c>
      <c r="Q130" s="486">
        <f t="shared" si="228"/>
        <v>16839</v>
      </c>
      <c r="R130" s="484">
        <f t="shared" si="228"/>
        <v>1148</v>
      </c>
      <c r="S130" s="485">
        <f t="shared" si="228"/>
        <v>12252</v>
      </c>
      <c r="T130" s="484">
        <f t="shared" si="228"/>
        <v>13400</v>
      </c>
      <c r="U130" s="484">
        <f t="shared" si="228"/>
        <v>0</v>
      </c>
      <c r="V130" s="486">
        <f>+V116+V120+V124+V128</f>
        <v>13400</v>
      </c>
      <c r="W130" s="487">
        <f>IF(Q130=0,0,((V130/Q130)-1)*100)</f>
        <v>-20.422827958904922</v>
      </c>
    </row>
    <row r="131" spans="1:23" ht="14.25" thickTop="1" thickBot="1">
      <c r="B131" s="478"/>
      <c r="C131" s="477"/>
      <c r="D131" s="477"/>
      <c r="E131" s="477"/>
      <c r="F131" s="477"/>
      <c r="G131" s="477"/>
      <c r="H131" s="477"/>
      <c r="I131" s="479"/>
      <c r="L131" s="467" t="s">
        <v>59</v>
      </c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498"/>
    </row>
    <row r="132" spans="1:23" ht="13.5" thickTop="1">
      <c r="B132" s="478"/>
      <c r="C132" s="477"/>
      <c r="D132" s="477"/>
      <c r="E132" s="477"/>
      <c r="F132" s="477"/>
      <c r="G132" s="477"/>
      <c r="H132" s="477"/>
      <c r="I132" s="479"/>
      <c r="L132" s="1427" t="s">
        <v>46</v>
      </c>
      <c r="M132" s="1428"/>
      <c r="N132" s="1428"/>
      <c r="O132" s="1428"/>
      <c r="P132" s="1428"/>
      <c r="Q132" s="1428"/>
      <c r="R132" s="1428"/>
      <c r="S132" s="1428"/>
      <c r="T132" s="1428"/>
      <c r="U132" s="1428"/>
      <c r="V132" s="1428"/>
      <c r="W132" s="1429"/>
    </row>
    <row r="133" spans="1:23" ht="13.5" thickBot="1">
      <c r="B133" s="478"/>
      <c r="C133" s="477"/>
      <c r="D133" s="477"/>
      <c r="E133" s="477"/>
      <c r="F133" s="477"/>
      <c r="G133" s="477"/>
      <c r="H133" s="477"/>
      <c r="I133" s="479"/>
      <c r="L133" s="1430" t="s">
        <v>56</v>
      </c>
      <c r="M133" s="1431"/>
      <c r="N133" s="1431"/>
      <c r="O133" s="1431"/>
      <c r="P133" s="1431"/>
      <c r="Q133" s="1431"/>
      <c r="R133" s="1431"/>
      <c r="S133" s="1431"/>
      <c r="T133" s="1431"/>
      <c r="U133" s="1431"/>
      <c r="V133" s="1431"/>
      <c r="W133" s="1432"/>
    </row>
    <row r="134" spans="1:23" ht="14.25" thickTop="1" thickBot="1">
      <c r="B134" s="478"/>
      <c r="C134" s="477"/>
      <c r="D134" s="477"/>
      <c r="E134" s="477"/>
      <c r="F134" s="477"/>
      <c r="G134" s="477"/>
      <c r="H134" s="477"/>
      <c r="I134" s="479"/>
      <c r="L134" s="389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470" t="s">
        <v>40</v>
      </c>
    </row>
    <row r="135" spans="1:23" ht="14.25" thickTop="1" thickBot="1">
      <c r="B135" s="389"/>
      <c r="C135" s="386"/>
      <c r="D135" s="386"/>
      <c r="E135" s="386"/>
      <c r="F135" s="386"/>
      <c r="G135" s="386"/>
      <c r="H135" s="386"/>
      <c r="I135" s="390"/>
      <c r="L135" s="391"/>
      <c r="M135" s="1424" t="s">
        <v>90</v>
      </c>
      <c r="N135" s="1425"/>
      <c r="O135" s="1425"/>
      <c r="P135" s="1425"/>
      <c r="Q135" s="1426"/>
      <c r="R135" s="1424" t="s">
        <v>91</v>
      </c>
      <c r="S135" s="1425"/>
      <c r="T135" s="1425"/>
      <c r="U135" s="1425"/>
      <c r="V135" s="1426"/>
      <c r="W135" s="392" t="s">
        <v>4</v>
      </c>
    </row>
    <row r="136" spans="1:23" ht="13.5" thickTop="1">
      <c r="B136" s="478"/>
      <c r="C136" s="477"/>
      <c r="D136" s="477"/>
      <c r="E136" s="477"/>
      <c r="F136" s="477"/>
      <c r="G136" s="477"/>
      <c r="H136" s="477"/>
      <c r="I136" s="479"/>
      <c r="L136" s="393" t="s">
        <v>5</v>
      </c>
      <c r="M136" s="394"/>
      <c r="N136" s="398"/>
      <c r="O136" s="471"/>
      <c r="P136" s="400"/>
      <c r="Q136" s="472"/>
      <c r="R136" s="394"/>
      <c r="S136" s="398"/>
      <c r="T136" s="471"/>
      <c r="U136" s="400"/>
      <c r="V136" s="472"/>
      <c r="W136" s="397" t="s">
        <v>6</v>
      </c>
    </row>
    <row r="137" spans="1:23" ht="13.5" thickBot="1">
      <c r="B137" s="478"/>
      <c r="C137" s="477"/>
      <c r="D137" s="477"/>
      <c r="E137" s="477"/>
      <c r="F137" s="477"/>
      <c r="G137" s="477"/>
      <c r="H137" s="477"/>
      <c r="I137" s="479"/>
      <c r="L137" s="401"/>
      <c r="M137" s="406" t="s">
        <v>41</v>
      </c>
      <c r="N137" s="407" t="s">
        <v>42</v>
      </c>
      <c r="O137" s="473" t="s">
        <v>43</v>
      </c>
      <c r="P137" s="409" t="s">
        <v>13</v>
      </c>
      <c r="Q137" s="1157" t="s">
        <v>9</v>
      </c>
      <c r="R137" s="406" t="s">
        <v>41</v>
      </c>
      <c r="S137" s="407" t="s">
        <v>42</v>
      </c>
      <c r="T137" s="473" t="s">
        <v>43</v>
      </c>
      <c r="U137" s="409" t="s">
        <v>13</v>
      </c>
      <c r="V137" s="474" t="s">
        <v>9</v>
      </c>
      <c r="W137" s="405"/>
    </row>
    <row r="138" spans="1:23" ht="4.5" customHeight="1" thickTop="1">
      <c r="B138" s="478"/>
      <c r="C138" s="477"/>
      <c r="D138" s="477"/>
      <c r="E138" s="477"/>
      <c r="F138" s="477"/>
      <c r="G138" s="477"/>
      <c r="H138" s="477"/>
      <c r="I138" s="479"/>
      <c r="L138" s="393"/>
      <c r="M138" s="414"/>
      <c r="N138" s="415"/>
      <c r="O138" s="475"/>
      <c r="P138" s="417"/>
      <c r="Q138" s="476"/>
      <c r="R138" s="414"/>
      <c r="S138" s="415"/>
      <c r="T138" s="475"/>
      <c r="U138" s="417"/>
      <c r="V138" s="476"/>
      <c r="W138" s="419"/>
    </row>
    <row r="139" spans="1:23">
      <c r="B139" s="478"/>
      <c r="C139" s="477"/>
      <c r="D139" s="477"/>
      <c r="E139" s="477"/>
      <c r="F139" s="477"/>
      <c r="G139" s="477"/>
      <c r="H139" s="477"/>
      <c r="I139" s="479"/>
      <c r="L139" s="393" t="s">
        <v>14</v>
      </c>
      <c r="M139" s="421">
        <f t="shared" ref="M139:N141" si="229">+M87+M113</f>
        <v>398</v>
      </c>
      <c r="N139" s="425">
        <f t="shared" si="229"/>
        <v>1074</v>
      </c>
      <c r="O139" s="480">
        <f>+M139+N139</f>
        <v>1472</v>
      </c>
      <c r="P139" s="427">
        <f>+P87+P113</f>
        <v>0</v>
      </c>
      <c r="Q139" s="481">
        <f>+O139+P139</f>
        <v>1472</v>
      </c>
      <c r="R139" s="421">
        <f t="shared" ref="R139:S141" si="230">+R87+R113</f>
        <v>131</v>
      </c>
      <c r="S139" s="425">
        <f t="shared" si="230"/>
        <v>1096</v>
      </c>
      <c r="T139" s="480">
        <f>+R139+S139</f>
        <v>1227</v>
      </c>
      <c r="U139" s="427">
        <f>+U87+U113</f>
        <v>0</v>
      </c>
      <c r="V139" s="481">
        <f>+T139+U139</f>
        <v>1227</v>
      </c>
      <c r="W139" s="424">
        <f t="shared" ref="W139:W143" si="231">IF(Q139=0,0,((V139/Q139)-1)*100)</f>
        <v>-16.644021739130434</v>
      </c>
    </row>
    <row r="140" spans="1:23">
      <c r="B140" s="478"/>
      <c r="C140" s="477"/>
      <c r="D140" s="477"/>
      <c r="E140" s="477"/>
      <c r="F140" s="477"/>
      <c r="G140" s="477"/>
      <c r="H140" s="477"/>
      <c r="I140" s="479"/>
      <c r="L140" s="393" t="s">
        <v>15</v>
      </c>
      <c r="M140" s="421">
        <f t="shared" si="229"/>
        <v>429</v>
      </c>
      <c r="N140" s="425">
        <f t="shared" si="229"/>
        <v>1169</v>
      </c>
      <c r="O140" s="480">
        <f t="shared" ref="O140:O141" si="232">+M140+N140</f>
        <v>1598</v>
      </c>
      <c r="P140" s="427">
        <f>+P88+P114</f>
        <v>0</v>
      </c>
      <c r="Q140" s="481">
        <f t="shared" ref="Q140:Q141" si="233">+O140+P140</f>
        <v>1598</v>
      </c>
      <c r="R140" s="421">
        <f t="shared" si="230"/>
        <v>179</v>
      </c>
      <c r="S140" s="425">
        <f t="shared" si="230"/>
        <v>1147</v>
      </c>
      <c r="T140" s="480">
        <f t="shared" ref="T140:T141" si="234">+R140+S140</f>
        <v>1326</v>
      </c>
      <c r="U140" s="427">
        <f>+U88+U114</f>
        <v>0</v>
      </c>
      <c r="V140" s="481">
        <f t="shared" ref="V140:V141" si="235">+T140+U140</f>
        <v>1326</v>
      </c>
      <c r="W140" s="424">
        <f t="shared" si="231"/>
        <v>-17.021276595744684</v>
      </c>
    </row>
    <row r="141" spans="1:23" ht="13.5" thickBot="1">
      <c r="B141" s="478"/>
      <c r="C141" s="477"/>
      <c r="D141" s="477"/>
      <c r="E141" s="477"/>
      <c r="F141" s="477"/>
      <c r="G141" s="477"/>
      <c r="H141" s="477"/>
      <c r="I141" s="479"/>
      <c r="L141" s="401" t="s">
        <v>16</v>
      </c>
      <c r="M141" s="421">
        <f t="shared" si="229"/>
        <v>425</v>
      </c>
      <c r="N141" s="425">
        <f t="shared" si="229"/>
        <v>1289</v>
      </c>
      <c r="O141" s="480">
        <f t="shared" si="232"/>
        <v>1714</v>
      </c>
      <c r="P141" s="427">
        <f>+P89+P115</f>
        <v>0</v>
      </c>
      <c r="Q141" s="481">
        <f t="shared" si="233"/>
        <v>1714</v>
      </c>
      <c r="R141" s="421">
        <f t="shared" si="230"/>
        <v>201</v>
      </c>
      <c r="S141" s="425">
        <f t="shared" si="230"/>
        <v>1191</v>
      </c>
      <c r="T141" s="480">
        <f t="shared" si="234"/>
        <v>1392</v>
      </c>
      <c r="U141" s="427">
        <f>+U89+U115</f>
        <v>0</v>
      </c>
      <c r="V141" s="481">
        <f t="shared" si="235"/>
        <v>1392</v>
      </c>
      <c r="W141" s="424">
        <f t="shared" si="231"/>
        <v>-18.786464410735128</v>
      </c>
    </row>
    <row r="142" spans="1:23" ht="14.25" thickTop="1" thickBot="1">
      <c r="B142" s="478"/>
      <c r="C142" s="477"/>
      <c r="D142" s="477"/>
      <c r="E142" s="477"/>
      <c r="F142" s="477"/>
      <c r="G142" s="477"/>
      <c r="H142" s="477"/>
      <c r="I142" s="479"/>
      <c r="L142" s="483" t="s">
        <v>55</v>
      </c>
      <c r="M142" s="484">
        <f t="shared" ref="M142:Q142" si="236">+M139+M140+M141</f>
        <v>1252</v>
      </c>
      <c r="N142" s="485">
        <f t="shared" si="236"/>
        <v>3532</v>
      </c>
      <c r="O142" s="484">
        <f t="shared" si="236"/>
        <v>4784</v>
      </c>
      <c r="P142" s="484">
        <f t="shared" si="236"/>
        <v>0</v>
      </c>
      <c r="Q142" s="486">
        <f t="shared" si="236"/>
        <v>4784</v>
      </c>
      <c r="R142" s="484">
        <f t="shared" ref="R142:V142" si="237">+R139+R140+R141</f>
        <v>511</v>
      </c>
      <c r="S142" s="485">
        <f t="shared" si="237"/>
        <v>3434</v>
      </c>
      <c r="T142" s="484">
        <f t="shared" si="237"/>
        <v>3945</v>
      </c>
      <c r="U142" s="484">
        <f t="shared" si="237"/>
        <v>0</v>
      </c>
      <c r="V142" s="486">
        <f t="shared" si="237"/>
        <v>3945</v>
      </c>
      <c r="W142" s="487">
        <f t="shared" si="231"/>
        <v>-17.537625418060198</v>
      </c>
    </row>
    <row r="143" spans="1:23" ht="13.5" thickTop="1">
      <c r="B143" s="478"/>
      <c r="C143" s="477"/>
      <c r="D143" s="477"/>
      <c r="E143" s="477"/>
      <c r="F143" s="477"/>
      <c r="G143" s="477"/>
      <c r="H143" s="477"/>
      <c r="I143" s="479"/>
      <c r="L143" s="393" t="s">
        <v>18</v>
      </c>
      <c r="M143" s="421">
        <f t="shared" ref="M143:N145" si="238">+M91+M117</f>
        <v>326</v>
      </c>
      <c r="N143" s="425">
        <f t="shared" si="238"/>
        <v>1206</v>
      </c>
      <c r="O143" s="480">
        <f t="shared" ref="O143" si="239">+M143+N143</f>
        <v>1532</v>
      </c>
      <c r="P143" s="427">
        <f>+P91+P117</f>
        <v>0</v>
      </c>
      <c r="Q143" s="481">
        <f t="shared" ref="Q143" si="240">+O143+P143</f>
        <v>1532</v>
      </c>
      <c r="R143" s="421">
        <f t="shared" ref="R143:S145" si="241">+R91+R117</f>
        <v>159</v>
      </c>
      <c r="S143" s="425">
        <f t="shared" si="241"/>
        <v>1146</v>
      </c>
      <c r="T143" s="480">
        <f t="shared" ref="T143" si="242">+R143+S143</f>
        <v>1305</v>
      </c>
      <c r="U143" s="427">
        <f>+U91+U117</f>
        <v>0</v>
      </c>
      <c r="V143" s="481">
        <f t="shared" ref="V143" si="243">+T143+U143</f>
        <v>1305</v>
      </c>
      <c r="W143" s="424">
        <f t="shared" si="231"/>
        <v>-14.817232375979117</v>
      </c>
    </row>
    <row r="144" spans="1:23">
      <c r="B144" s="478"/>
      <c r="C144" s="477"/>
      <c r="D144" s="477"/>
      <c r="E144" s="477"/>
      <c r="F144" s="477"/>
      <c r="G144" s="477"/>
      <c r="H144" s="477"/>
      <c r="I144" s="479"/>
      <c r="L144" s="393" t="s">
        <v>19</v>
      </c>
      <c r="M144" s="421">
        <f t="shared" si="238"/>
        <v>271</v>
      </c>
      <c r="N144" s="425">
        <f t="shared" si="238"/>
        <v>1369</v>
      </c>
      <c r="O144" s="480">
        <f>+M144+N144</f>
        <v>1640</v>
      </c>
      <c r="P144" s="427">
        <f>+P92+P118</f>
        <v>0</v>
      </c>
      <c r="Q144" s="481">
        <f>+O144+P144</f>
        <v>1640</v>
      </c>
      <c r="R144" s="421">
        <f t="shared" si="241"/>
        <v>134</v>
      </c>
      <c r="S144" s="425">
        <f t="shared" si="241"/>
        <v>1267</v>
      </c>
      <c r="T144" s="480">
        <f>+R144+S144</f>
        <v>1401</v>
      </c>
      <c r="U144" s="427">
        <f>+U92+U118</f>
        <v>0</v>
      </c>
      <c r="V144" s="481">
        <f>+T144+U144</f>
        <v>1401</v>
      </c>
      <c r="W144" s="424">
        <f>IF(Q144=0,0,((V144/Q144)-1)*100)</f>
        <v>-14.573170731707318</v>
      </c>
    </row>
    <row r="145" spans="1:23" ht="13.5" thickBot="1">
      <c r="B145" s="478"/>
      <c r="C145" s="477"/>
      <c r="D145" s="477"/>
      <c r="E145" s="477"/>
      <c r="F145" s="477"/>
      <c r="G145" s="477"/>
      <c r="H145" s="477"/>
      <c r="I145" s="479"/>
      <c r="L145" s="393" t="s">
        <v>20</v>
      </c>
      <c r="M145" s="421">
        <f t="shared" si="238"/>
        <v>317</v>
      </c>
      <c r="N145" s="425">
        <f t="shared" si="238"/>
        <v>1336</v>
      </c>
      <c r="O145" s="480">
        <f>+M145+N145</f>
        <v>1653</v>
      </c>
      <c r="P145" s="427">
        <f>+P93+P119</f>
        <v>0</v>
      </c>
      <c r="Q145" s="481">
        <f>+O145+P145</f>
        <v>1653</v>
      </c>
      <c r="R145" s="421">
        <f t="shared" si="241"/>
        <v>154</v>
      </c>
      <c r="S145" s="425">
        <f t="shared" si="241"/>
        <v>1322</v>
      </c>
      <c r="T145" s="480">
        <f>+R145+S145</f>
        <v>1476</v>
      </c>
      <c r="U145" s="427">
        <f>+U93+U119</f>
        <v>0</v>
      </c>
      <c r="V145" s="481">
        <f>+T145+U145</f>
        <v>1476</v>
      </c>
      <c r="W145" s="424">
        <f>IF(Q145=0,0,((V145/Q145)-1)*100)</f>
        <v>-10.707803992740473</v>
      </c>
    </row>
    <row r="146" spans="1:23" ht="14.25" thickTop="1" thickBot="1">
      <c r="A146" s="477"/>
      <c r="B146" s="478"/>
      <c r="C146" s="477"/>
      <c r="D146" s="477"/>
      <c r="E146" s="477"/>
      <c r="F146" s="477"/>
      <c r="G146" s="477"/>
      <c r="H146" s="477"/>
      <c r="I146" s="479"/>
      <c r="J146" s="477"/>
      <c r="L146" s="483" t="s">
        <v>87</v>
      </c>
      <c r="M146" s="484">
        <f>+M143+M144+M145</f>
        <v>914</v>
      </c>
      <c r="N146" s="485">
        <f t="shared" ref="N146" si="244">+N143+N144+N145</f>
        <v>3911</v>
      </c>
      <c r="O146" s="484">
        <f t="shared" ref="O146" si="245">+O143+O144+O145</f>
        <v>4825</v>
      </c>
      <c r="P146" s="484">
        <f t="shared" ref="P146" si="246">+P143+P144+P145</f>
        <v>0</v>
      </c>
      <c r="Q146" s="486">
        <f t="shared" ref="Q146" si="247">+Q143+Q144+Q145</f>
        <v>4825</v>
      </c>
      <c r="R146" s="484">
        <f t="shared" ref="R146" si="248">+R143+R144+R145</f>
        <v>447</v>
      </c>
      <c r="S146" s="485">
        <f t="shared" ref="S146" si="249">+S143+S144+S145</f>
        <v>3735</v>
      </c>
      <c r="T146" s="484">
        <f t="shared" ref="T146" si="250">+T143+T144+T145</f>
        <v>4182</v>
      </c>
      <c r="U146" s="484">
        <f t="shared" ref="U146" si="251">+U143+U144+U145</f>
        <v>0</v>
      </c>
      <c r="V146" s="486">
        <f t="shared" ref="V146" si="252">+V143+V144+V145</f>
        <v>4182</v>
      </c>
      <c r="W146" s="487">
        <f t="shared" ref="W146" si="253">IF(Q146=0,0,((V146/Q146)-1)*100)</f>
        <v>-13.326424870466324</v>
      </c>
    </row>
    <row r="147" spans="1:23" ht="13.5" thickTop="1">
      <c r="B147" s="478"/>
      <c r="C147" s="477"/>
      <c r="D147" s="477"/>
      <c r="E147" s="477"/>
      <c r="F147" s="477"/>
      <c r="G147" s="477"/>
      <c r="H147" s="477"/>
      <c r="I147" s="479"/>
      <c r="L147" s="393" t="s">
        <v>21</v>
      </c>
      <c r="M147" s="421">
        <f t="shared" ref="M147:N149" si="254">+M95+M121</f>
        <v>267</v>
      </c>
      <c r="N147" s="425">
        <f t="shared" si="254"/>
        <v>1021</v>
      </c>
      <c r="O147" s="480">
        <f t="shared" ref="O147" si="255">+M147+N147</f>
        <v>1288</v>
      </c>
      <c r="P147" s="427">
        <f>+P95+P121</f>
        <v>0</v>
      </c>
      <c r="Q147" s="481">
        <f t="shared" ref="Q147" si="256">+O147+P147</f>
        <v>1288</v>
      </c>
      <c r="R147" s="421">
        <f t="shared" ref="R147:S149" si="257">+R95+R121</f>
        <v>134</v>
      </c>
      <c r="S147" s="425">
        <f t="shared" si="257"/>
        <v>990</v>
      </c>
      <c r="T147" s="480">
        <f t="shared" ref="T147" si="258">+R147+S147</f>
        <v>1124</v>
      </c>
      <c r="U147" s="427">
        <f>+U95+U121</f>
        <v>0</v>
      </c>
      <c r="V147" s="481">
        <f t="shared" ref="V147" si="259">+T147+U147</f>
        <v>1124</v>
      </c>
      <c r="W147" s="424">
        <f>IF(Q147=0,0,((V147/Q147)-1)*100)</f>
        <v>-12.73291925465838</v>
      </c>
    </row>
    <row r="148" spans="1:23">
      <c r="B148" s="478"/>
      <c r="C148" s="477"/>
      <c r="D148" s="477"/>
      <c r="E148" s="477"/>
      <c r="F148" s="477"/>
      <c r="G148" s="477"/>
      <c r="H148" s="477"/>
      <c r="I148" s="479"/>
      <c r="L148" s="393" t="s">
        <v>88</v>
      </c>
      <c r="M148" s="421">
        <f t="shared" si="254"/>
        <v>292</v>
      </c>
      <c r="N148" s="425">
        <f t="shared" si="254"/>
        <v>1178</v>
      </c>
      <c r="O148" s="480">
        <f>+M148+N148</f>
        <v>1470</v>
      </c>
      <c r="P148" s="427">
        <f>+P96+P122</f>
        <v>0</v>
      </c>
      <c r="Q148" s="481">
        <f>+O148+P148</f>
        <v>1470</v>
      </c>
      <c r="R148" s="421">
        <f t="shared" si="257"/>
        <v>114</v>
      </c>
      <c r="S148" s="425">
        <f t="shared" si="257"/>
        <v>1103</v>
      </c>
      <c r="T148" s="480">
        <f>+R148+S148</f>
        <v>1217</v>
      </c>
      <c r="U148" s="427">
        <f>+U96+U122</f>
        <v>0</v>
      </c>
      <c r="V148" s="481">
        <f>+T148+U148</f>
        <v>1217</v>
      </c>
      <c r="W148" s="424">
        <f t="shared" ref="W148" si="260">IF(Q148=0,0,((V148/Q148)-1)*100)</f>
        <v>-17.210884353741495</v>
      </c>
    </row>
    <row r="149" spans="1:23" ht="13.5" thickBot="1">
      <c r="B149" s="478"/>
      <c r="C149" s="477"/>
      <c r="D149" s="477"/>
      <c r="E149" s="477"/>
      <c r="F149" s="477"/>
      <c r="G149" s="477"/>
      <c r="H149" s="477"/>
      <c r="I149" s="479"/>
      <c r="L149" s="393" t="s">
        <v>22</v>
      </c>
      <c r="M149" s="421">
        <f t="shared" si="254"/>
        <v>263</v>
      </c>
      <c r="N149" s="425">
        <f t="shared" si="254"/>
        <v>1200</v>
      </c>
      <c r="O149" s="482">
        <f>+M149+N149</f>
        <v>1463</v>
      </c>
      <c r="P149" s="432">
        <f>+P97+P123</f>
        <v>0</v>
      </c>
      <c r="Q149" s="481">
        <f>+O149+P149</f>
        <v>1463</v>
      </c>
      <c r="R149" s="421">
        <f t="shared" si="257"/>
        <v>103</v>
      </c>
      <c r="S149" s="425">
        <f t="shared" si="257"/>
        <v>1037</v>
      </c>
      <c r="T149" s="482">
        <f>+R149+S149</f>
        <v>1140</v>
      </c>
      <c r="U149" s="432">
        <f>+U97+U123</f>
        <v>0</v>
      </c>
      <c r="V149" s="481">
        <f>+T149+U149</f>
        <v>1140</v>
      </c>
      <c r="W149" s="424">
        <f>IF(Q149=0,0,((V149/Q149)-1)*100)</f>
        <v>-22.077922077922075</v>
      </c>
    </row>
    <row r="150" spans="1:23" ht="14.25" thickTop="1" thickBot="1">
      <c r="A150" s="477"/>
      <c r="B150" s="478"/>
      <c r="C150" s="477"/>
      <c r="D150" s="477"/>
      <c r="E150" s="477"/>
      <c r="F150" s="477"/>
      <c r="G150" s="477"/>
      <c r="H150" s="477"/>
      <c r="I150" s="479"/>
      <c r="J150" s="477"/>
      <c r="L150" s="488" t="s">
        <v>60</v>
      </c>
      <c r="M150" s="489">
        <f>+M147+M148+M149</f>
        <v>822</v>
      </c>
      <c r="N150" s="489">
        <f t="shared" ref="N150" si="261">+N147+N148+N149</f>
        <v>3399</v>
      </c>
      <c r="O150" s="490">
        <f t="shared" ref="O150" si="262">+O147+O148+O149</f>
        <v>4221</v>
      </c>
      <c r="P150" s="490">
        <f t="shared" ref="P150" si="263">+P147+P148+P149</f>
        <v>0</v>
      </c>
      <c r="Q150" s="490">
        <f t="shared" ref="Q150" si="264">+Q147+Q148+Q149</f>
        <v>4221</v>
      </c>
      <c r="R150" s="489">
        <f t="shared" ref="R150" si="265">+R147+R148+R149</f>
        <v>351</v>
      </c>
      <c r="S150" s="489">
        <f t="shared" ref="S150" si="266">+S147+S148+S149</f>
        <v>3130</v>
      </c>
      <c r="T150" s="490">
        <f t="shared" ref="T150" si="267">+T147+T148+T149</f>
        <v>3481</v>
      </c>
      <c r="U150" s="490">
        <f t="shared" ref="U150" si="268">+U147+U148+U149</f>
        <v>0</v>
      </c>
      <c r="V150" s="490">
        <f t="shared" ref="V150" si="269">+V147+V148+V149</f>
        <v>3481</v>
      </c>
      <c r="W150" s="491">
        <f>IF(Q150=0,0,((V150/Q150)-1)*100)</f>
        <v>-17.531390665719027</v>
      </c>
    </row>
    <row r="151" spans="1:23" ht="13.5" thickTop="1">
      <c r="A151" s="477"/>
      <c r="B151" s="478"/>
      <c r="C151" s="477"/>
      <c r="D151" s="477"/>
      <c r="E151" s="477"/>
      <c r="F151" s="477"/>
      <c r="G151" s="477"/>
      <c r="H151" s="477"/>
      <c r="I151" s="479"/>
      <c r="J151" s="477"/>
      <c r="L151" s="393" t="s">
        <v>24</v>
      </c>
      <c r="M151" s="421">
        <f t="shared" ref="M151:N153" si="270">+M99+M125</f>
        <v>290</v>
      </c>
      <c r="N151" s="425">
        <f t="shared" si="270"/>
        <v>1207</v>
      </c>
      <c r="O151" s="482">
        <f>+M151+N151</f>
        <v>1497</v>
      </c>
      <c r="P151" s="462">
        <f>+P99+P125</f>
        <v>0</v>
      </c>
      <c r="Q151" s="481">
        <f>+O151+P151</f>
        <v>1497</v>
      </c>
      <c r="R151" s="421">
        <f t="shared" ref="R151:S153" si="271">+R99+R125</f>
        <v>104</v>
      </c>
      <c r="S151" s="425">
        <f t="shared" si="271"/>
        <v>1023</v>
      </c>
      <c r="T151" s="482">
        <f>+R151+S151</f>
        <v>1127</v>
      </c>
      <c r="U151" s="462">
        <f>+U99+U125</f>
        <v>0</v>
      </c>
      <c r="V151" s="481">
        <f>+T151+U151</f>
        <v>1127</v>
      </c>
      <c r="W151" s="424">
        <f>IF(Q151=0,0,((V151/Q151)-1)*100)</f>
        <v>-24.716098864395452</v>
      </c>
    </row>
    <row r="152" spans="1:23">
      <c r="A152" s="477"/>
      <c r="B152" s="499"/>
      <c r="C152" s="500"/>
      <c r="D152" s="500"/>
      <c r="E152" s="501"/>
      <c r="F152" s="500"/>
      <c r="G152" s="500"/>
      <c r="H152" s="501"/>
      <c r="I152" s="502"/>
      <c r="J152" s="477"/>
      <c r="L152" s="393" t="s">
        <v>25</v>
      </c>
      <c r="M152" s="421">
        <f t="shared" si="270"/>
        <v>325</v>
      </c>
      <c r="N152" s="425">
        <f t="shared" si="270"/>
        <v>1239</v>
      </c>
      <c r="O152" s="482">
        <f>+M152+N152</f>
        <v>1564</v>
      </c>
      <c r="P152" s="427">
        <f>+P100+P126</f>
        <v>0</v>
      </c>
      <c r="Q152" s="481">
        <f>+O152+P152</f>
        <v>1564</v>
      </c>
      <c r="R152" s="421">
        <f t="shared" si="271"/>
        <v>109</v>
      </c>
      <c r="S152" s="425">
        <f t="shared" si="271"/>
        <v>1011</v>
      </c>
      <c r="T152" s="482">
        <f>+R152+S152</f>
        <v>1120</v>
      </c>
      <c r="U152" s="427">
        <f>+U100+U126</f>
        <v>3</v>
      </c>
      <c r="V152" s="481">
        <f>+T152+U152</f>
        <v>1123</v>
      </c>
      <c r="W152" s="424">
        <f t="shared" ref="W152" si="272">IF(Q152=0,0,((V152/Q152)-1)*100)</f>
        <v>-28.196930946291566</v>
      </c>
    </row>
    <row r="153" spans="1:23" ht="13.5" customHeight="1" thickBot="1">
      <c r="A153" s="493"/>
      <c r="B153" s="496"/>
      <c r="C153" s="497"/>
      <c r="D153" s="497"/>
      <c r="E153" s="497"/>
      <c r="F153" s="497"/>
      <c r="G153" s="497"/>
      <c r="H153" s="497"/>
      <c r="I153" s="503"/>
      <c r="J153" s="493"/>
      <c r="K153" s="493"/>
      <c r="L153" s="393" t="s">
        <v>26</v>
      </c>
      <c r="M153" s="421">
        <f t="shared" si="270"/>
        <v>149</v>
      </c>
      <c r="N153" s="425">
        <f t="shared" si="270"/>
        <v>1102</v>
      </c>
      <c r="O153" s="482">
        <f t="shared" ref="O153" si="273">+M153+N153</f>
        <v>1251</v>
      </c>
      <c r="P153" s="427">
        <f>+P101+P127</f>
        <v>0</v>
      </c>
      <c r="Q153" s="481">
        <f t="shared" ref="Q153" si="274">+O153+P153</f>
        <v>1251</v>
      </c>
      <c r="R153" s="421">
        <f t="shared" si="271"/>
        <v>128</v>
      </c>
      <c r="S153" s="425">
        <f t="shared" si="271"/>
        <v>927</v>
      </c>
      <c r="T153" s="482">
        <f t="shared" ref="T153" si="275">+R153+S153</f>
        <v>1055</v>
      </c>
      <c r="U153" s="427">
        <f>+U101+U127</f>
        <v>0</v>
      </c>
      <c r="V153" s="481">
        <f t="shared" ref="V153" si="276">+T153+U153</f>
        <v>1055</v>
      </c>
      <c r="W153" s="424">
        <f>IF(Q153=0,0,((V153/Q153)-1)*100)</f>
        <v>-15.667466027178257</v>
      </c>
    </row>
    <row r="154" spans="1:23" ht="14.25" thickTop="1" thickBot="1">
      <c r="A154" s="477"/>
      <c r="B154" s="478"/>
      <c r="C154" s="477"/>
      <c r="D154" s="477"/>
      <c r="E154" s="477"/>
      <c r="F154" s="477"/>
      <c r="G154" s="477"/>
      <c r="H154" s="477"/>
      <c r="I154" s="479"/>
      <c r="J154" s="477"/>
      <c r="L154" s="483" t="s">
        <v>27</v>
      </c>
      <c r="M154" s="484">
        <f>+M151+M152+M153</f>
        <v>764</v>
      </c>
      <c r="N154" s="485">
        <f t="shared" ref="N154" si="277">+N151+N152+N153</f>
        <v>3548</v>
      </c>
      <c r="O154" s="484">
        <f t="shared" ref="O154" si="278">+O151+O152+O153</f>
        <v>4312</v>
      </c>
      <c r="P154" s="484">
        <f t="shared" ref="P154" si="279">+P151+P152+P153</f>
        <v>0</v>
      </c>
      <c r="Q154" s="484">
        <f t="shared" ref="Q154" si="280">+Q151+Q152+Q153</f>
        <v>4312</v>
      </c>
      <c r="R154" s="484">
        <f t="shared" ref="R154" si="281">+R151+R152+R153</f>
        <v>341</v>
      </c>
      <c r="S154" s="485">
        <f t="shared" ref="S154" si="282">+S151+S152+S153</f>
        <v>2961</v>
      </c>
      <c r="T154" s="484">
        <f t="shared" ref="T154" si="283">+T151+T152+T153</f>
        <v>3302</v>
      </c>
      <c r="U154" s="484">
        <f t="shared" ref="U154" si="284">+U151+U152+U153</f>
        <v>3</v>
      </c>
      <c r="V154" s="484">
        <f>+V151+V152+V153</f>
        <v>3305</v>
      </c>
      <c r="W154" s="487">
        <f>IF(Q154=0,0,((V154/Q154)-1)*100)</f>
        <v>-23.353432282003705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2500</v>
      </c>
      <c r="N155" s="1204">
        <f t="shared" ref="N155" si="285">+N146+N150+N154</f>
        <v>10858</v>
      </c>
      <c r="O155" s="1203">
        <f t="shared" ref="O155" si="286">+O146+O150+O154</f>
        <v>13358</v>
      </c>
      <c r="P155" s="1203">
        <f t="shared" ref="P155" si="287">+P146+P150+P154</f>
        <v>0</v>
      </c>
      <c r="Q155" s="1203">
        <f t="shared" ref="Q155" si="288">+Q146+Q150+Q154</f>
        <v>13358</v>
      </c>
      <c r="R155" s="1203">
        <f t="shared" ref="R155" si="289">+R146+R150+R154</f>
        <v>1139</v>
      </c>
      <c r="S155" s="1204">
        <f t="shared" ref="S155" si="290">+S146+S150+S154</f>
        <v>9826</v>
      </c>
      <c r="T155" s="1203">
        <f t="shared" ref="T155" si="291">+T146+T150+T154</f>
        <v>10965</v>
      </c>
      <c r="U155" s="1203">
        <f t="shared" ref="U155" si="292">+U146+U150+U154</f>
        <v>3</v>
      </c>
      <c r="V155" s="1205">
        <f>+V146+V150+V154</f>
        <v>10968</v>
      </c>
      <c r="W155" s="1206">
        <f>IF(Q155=0,0,((V155/Q155)-1)*100)</f>
        <v>-17.891899985027703</v>
      </c>
    </row>
    <row r="156" spans="1:23" ht="14.25" thickTop="1" thickBot="1">
      <c r="A156" s="477"/>
      <c r="B156" s="478"/>
      <c r="C156" s="477"/>
      <c r="D156" s="477"/>
      <c r="E156" s="477"/>
      <c r="F156" s="477"/>
      <c r="G156" s="477"/>
      <c r="H156" s="477"/>
      <c r="I156" s="479"/>
      <c r="J156" s="477"/>
      <c r="L156" s="483" t="s">
        <v>89</v>
      </c>
      <c r="M156" s="484">
        <f>+M142+M146+M150+M154</f>
        <v>3752</v>
      </c>
      <c r="N156" s="485">
        <f t="shared" ref="N156:U156" si="293">+N142+N146+N150+N154</f>
        <v>14390</v>
      </c>
      <c r="O156" s="484">
        <f t="shared" si="293"/>
        <v>18142</v>
      </c>
      <c r="P156" s="484">
        <f t="shared" si="293"/>
        <v>0</v>
      </c>
      <c r="Q156" s="486">
        <f t="shared" si="293"/>
        <v>18142</v>
      </c>
      <c r="R156" s="484">
        <f t="shared" si="293"/>
        <v>1650</v>
      </c>
      <c r="S156" s="485">
        <f t="shared" si="293"/>
        <v>13260</v>
      </c>
      <c r="T156" s="484">
        <f t="shared" si="293"/>
        <v>14910</v>
      </c>
      <c r="U156" s="484">
        <f t="shared" si="293"/>
        <v>3</v>
      </c>
      <c r="V156" s="486">
        <f>+V142+V146+V150+V154</f>
        <v>14913</v>
      </c>
      <c r="W156" s="487">
        <f>IF(Q156=0,0,((V156/Q156)-1)*100)</f>
        <v>-17.798478668283547</v>
      </c>
    </row>
    <row r="157" spans="1:23" ht="14.25" thickTop="1" thickBot="1">
      <c r="B157" s="478"/>
      <c r="C157" s="477"/>
      <c r="D157" s="477"/>
      <c r="E157" s="477"/>
      <c r="F157" s="477"/>
      <c r="G157" s="477"/>
      <c r="H157" s="477"/>
      <c r="I157" s="479"/>
      <c r="L157" s="467" t="s">
        <v>59</v>
      </c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90"/>
    </row>
    <row r="158" spans="1:23" ht="13.5" thickTop="1">
      <c r="B158" s="478"/>
      <c r="C158" s="477"/>
      <c r="D158" s="477"/>
      <c r="E158" s="477"/>
      <c r="F158" s="477"/>
      <c r="G158" s="477"/>
      <c r="H158" s="477"/>
      <c r="I158" s="479"/>
      <c r="L158" s="1436" t="s">
        <v>48</v>
      </c>
      <c r="M158" s="1437"/>
      <c r="N158" s="1437"/>
      <c r="O158" s="1437"/>
      <c r="P158" s="1437"/>
      <c r="Q158" s="1437"/>
      <c r="R158" s="1437"/>
      <c r="S158" s="1437"/>
      <c r="T158" s="1437"/>
      <c r="U158" s="1437"/>
      <c r="V158" s="1437"/>
      <c r="W158" s="1438"/>
    </row>
    <row r="159" spans="1:23" ht="13.5" thickBot="1">
      <c r="B159" s="478"/>
      <c r="C159" s="477"/>
      <c r="D159" s="477"/>
      <c r="E159" s="477"/>
      <c r="F159" s="477"/>
      <c r="G159" s="477"/>
      <c r="H159" s="477"/>
      <c r="I159" s="479"/>
      <c r="L159" s="1439" t="s">
        <v>49</v>
      </c>
      <c r="M159" s="1440"/>
      <c r="N159" s="1440"/>
      <c r="O159" s="1440"/>
      <c r="P159" s="1440"/>
      <c r="Q159" s="1440"/>
      <c r="R159" s="1440"/>
      <c r="S159" s="1440"/>
      <c r="T159" s="1440"/>
      <c r="U159" s="1440"/>
      <c r="V159" s="1440"/>
      <c r="W159" s="1441"/>
    </row>
    <row r="160" spans="1:23" ht="14.25" thickTop="1" thickBot="1">
      <c r="B160" s="478"/>
      <c r="C160" s="477"/>
      <c r="D160" s="477"/>
      <c r="E160" s="477"/>
      <c r="F160" s="477"/>
      <c r="G160" s="477"/>
      <c r="H160" s="477"/>
      <c r="I160" s="479"/>
      <c r="L160" s="389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470" t="s">
        <v>40</v>
      </c>
    </row>
    <row r="161" spans="2:23" ht="14.25" thickTop="1" thickBot="1">
      <c r="B161" s="478"/>
      <c r="C161" s="477"/>
      <c r="D161" s="477"/>
      <c r="E161" s="477"/>
      <c r="F161" s="477"/>
      <c r="G161" s="477"/>
      <c r="H161" s="477"/>
      <c r="I161" s="479"/>
      <c r="L161" s="391"/>
      <c r="M161" s="1433" t="s">
        <v>90</v>
      </c>
      <c r="N161" s="1434"/>
      <c r="O161" s="1434"/>
      <c r="P161" s="1434"/>
      <c r="Q161" s="1435"/>
      <c r="R161" s="1433" t="s">
        <v>91</v>
      </c>
      <c r="S161" s="1434"/>
      <c r="T161" s="1434"/>
      <c r="U161" s="1434"/>
      <c r="V161" s="1435"/>
      <c r="W161" s="392" t="s">
        <v>4</v>
      </c>
    </row>
    <row r="162" spans="2:23" ht="13.5" thickTop="1">
      <c r="B162" s="478"/>
      <c r="C162" s="477"/>
      <c r="D162" s="477"/>
      <c r="E162" s="477"/>
      <c r="F162" s="477"/>
      <c r="G162" s="477"/>
      <c r="H162" s="477"/>
      <c r="I162" s="479"/>
      <c r="L162" s="393" t="s">
        <v>5</v>
      </c>
      <c r="M162" s="394"/>
      <c r="N162" s="398"/>
      <c r="O162" s="504"/>
      <c r="P162" s="400"/>
      <c r="Q162" s="505"/>
      <c r="R162" s="394"/>
      <c r="S162" s="398"/>
      <c r="T162" s="504"/>
      <c r="U162" s="400"/>
      <c r="V162" s="505"/>
      <c r="W162" s="397" t="s">
        <v>6</v>
      </c>
    </row>
    <row r="163" spans="2:23" ht="13.5" thickBot="1">
      <c r="B163" s="478"/>
      <c r="C163" s="477"/>
      <c r="D163" s="477"/>
      <c r="E163" s="477"/>
      <c r="F163" s="477"/>
      <c r="G163" s="477"/>
      <c r="H163" s="477"/>
      <c r="I163" s="479"/>
      <c r="L163" s="401"/>
      <c r="M163" s="406" t="s">
        <v>41</v>
      </c>
      <c r="N163" s="407" t="s">
        <v>42</v>
      </c>
      <c r="O163" s="506" t="s">
        <v>43</v>
      </c>
      <c r="P163" s="409" t="s">
        <v>13</v>
      </c>
      <c r="Q163" s="1158" t="s">
        <v>9</v>
      </c>
      <c r="R163" s="406" t="s">
        <v>41</v>
      </c>
      <c r="S163" s="407" t="s">
        <v>42</v>
      </c>
      <c r="T163" s="506" t="s">
        <v>43</v>
      </c>
      <c r="U163" s="409" t="s">
        <v>13</v>
      </c>
      <c r="V163" s="507" t="s">
        <v>9</v>
      </c>
      <c r="W163" s="405"/>
    </row>
    <row r="164" spans="2:23" ht="3.75" customHeight="1" thickTop="1">
      <c r="B164" s="478"/>
      <c r="C164" s="477"/>
      <c r="D164" s="477"/>
      <c r="E164" s="477"/>
      <c r="F164" s="477"/>
      <c r="G164" s="477"/>
      <c r="H164" s="477"/>
      <c r="I164" s="479"/>
      <c r="L164" s="393"/>
      <c r="M164" s="414"/>
      <c r="N164" s="415"/>
      <c r="O164" s="508"/>
      <c r="P164" s="417"/>
      <c r="Q164" s="509"/>
      <c r="R164" s="414"/>
      <c r="S164" s="415"/>
      <c r="T164" s="508"/>
      <c r="U164" s="417"/>
      <c r="V164" s="509"/>
      <c r="W164" s="419"/>
    </row>
    <row r="165" spans="2:23">
      <c r="B165" s="478"/>
      <c r="C165" s="477"/>
      <c r="D165" s="477"/>
      <c r="E165" s="477"/>
      <c r="F165" s="477"/>
      <c r="G165" s="477"/>
      <c r="H165" s="477"/>
      <c r="I165" s="479"/>
      <c r="L165" s="393" t="s">
        <v>14</v>
      </c>
      <c r="M165" s="510">
        <v>0</v>
      </c>
      <c r="N165" s="511">
        <v>0</v>
      </c>
      <c r="O165" s="514">
        <f>M165+N165</f>
        <v>0</v>
      </c>
      <c r="P165" s="427">
        <v>0</v>
      </c>
      <c r="Q165" s="513">
        <v>0</v>
      </c>
      <c r="R165" s="221">
        <v>0</v>
      </c>
      <c r="S165" s="222">
        <v>0</v>
      </c>
      <c r="T165" s="514">
        <f>R165+S165</f>
        <v>0</v>
      </c>
      <c r="U165" s="89">
        <v>0</v>
      </c>
      <c r="V165" s="513">
        <v>0</v>
      </c>
      <c r="W165" s="1327">
        <f t="shared" ref="W165:W169" si="294">IF(Q165=0,0,((V165/Q165)-1)*100)</f>
        <v>0</v>
      </c>
    </row>
    <row r="166" spans="2:23">
      <c r="B166" s="478"/>
      <c r="C166" s="477"/>
      <c r="D166" s="477"/>
      <c r="E166" s="477"/>
      <c r="F166" s="477"/>
      <c r="G166" s="477"/>
      <c r="H166" s="477"/>
      <c r="I166" s="479"/>
      <c r="L166" s="393" t="s">
        <v>15</v>
      </c>
      <c r="M166" s="421">
        <v>0</v>
      </c>
      <c r="N166" s="425">
        <v>0</v>
      </c>
      <c r="O166" s="514">
        <f>M166+N166</f>
        <v>0</v>
      </c>
      <c r="P166" s="427">
        <v>0</v>
      </c>
      <c r="Q166" s="513">
        <v>0</v>
      </c>
      <c r="R166" s="211">
        <v>1</v>
      </c>
      <c r="S166" s="212">
        <v>0</v>
      </c>
      <c r="T166" s="514">
        <f>R166+S166</f>
        <v>1</v>
      </c>
      <c r="U166" s="89">
        <v>0</v>
      </c>
      <c r="V166" s="513">
        <v>0</v>
      </c>
      <c r="W166" s="1327">
        <f t="shared" si="294"/>
        <v>0</v>
      </c>
    </row>
    <row r="167" spans="2:23" ht="13.5" thickBot="1">
      <c r="B167" s="478"/>
      <c r="C167" s="477"/>
      <c r="D167" s="477"/>
      <c r="E167" s="477"/>
      <c r="F167" s="477"/>
      <c r="G167" s="477"/>
      <c r="H167" s="477"/>
      <c r="I167" s="479"/>
      <c r="L167" s="401" t="s">
        <v>16</v>
      </c>
      <c r="M167" s="421">
        <v>0</v>
      </c>
      <c r="N167" s="425">
        <v>0</v>
      </c>
      <c r="O167" s="514">
        <f>M167+N167</f>
        <v>0</v>
      </c>
      <c r="P167" s="427">
        <v>0</v>
      </c>
      <c r="Q167" s="513">
        <v>0</v>
      </c>
      <c r="R167" s="211">
        <v>0</v>
      </c>
      <c r="S167" s="212">
        <v>0</v>
      </c>
      <c r="T167" s="514">
        <f>R167+S167</f>
        <v>0</v>
      </c>
      <c r="U167" s="89">
        <v>0</v>
      </c>
      <c r="V167" s="513">
        <v>0</v>
      </c>
      <c r="W167" s="1327">
        <f t="shared" si="294"/>
        <v>0</v>
      </c>
    </row>
    <row r="168" spans="2:23" ht="14.25" thickTop="1" thickBot="1">
      <c r="B168" s="478"/>
      <c r="C168" s="477"/>
      <c r="D168" s="477"/>
      <c r="E168" s="477"/>
      <c r="F168" s="477"/>
      <c r="G168" s="477"/>
      <c r="H168" s="477"/>
      <c r="I168" s="479"/>
      <c r="L168" s="515" t="s">
        <v>55</v>
      </c>
      <c r="M168" s="516">
        <f t="shared" ref="M168:Q168" si="295">M167+M165+M166</f>
        <v>0</v>
      </c>
      <c r="N168" s="517">
        <f t="shared" si="295"/>
        <v>0</v>
      </c>
      <c r="O168" s="516">
        <f t="shared" si="295"/>
        <v>0</v>
      </c>
      <c r="P168" s="516">
        <f t="shared" si="295"/>
        <v>0</v>
      </c>
      <c r="Q168" s="518">
        <f t="shared" si="295"/>
        <v>0</v>
      </c>
      <c r="R168" s="516">
        <f t="shared" ref="R168:V168" si="296">R167+R165+R166</f>
        <v>1</v>
      </c>
      <c r="S168" s="517">
        <f t="shared" si="296"/>
        <v>0</v>
      </c>
      <c r="T168" s="516">
        <f t="shared" si="296"/>
        <v>1</v>
      </c>
      <c r="U168" s="516">
        <f t="shared" si="296"/>
        <v>0</v>
      </c>
      <c r="V168" s="518">
        <f t="shared" si="296"/>
        <v>0</v>
      </c>
      <c r="W168" s="1328">
        <f t="shared" si="294"/>
        <v>0</v>
      </c>
    </row>
    <row r="169" spans="2:23" ht="13.5" thickTop="1">
      <c r="B169" s="478"/>
      <c r="C169" s="477"/>
      <c r="D169" s="477"/>
      <c r="E169" s="477"/>
      <c r="F169" s="477"/>
      <c r="G169" s="477"/>
      <c r="H169" s="477"/>
      <c r="I169" s="479"/>
      <c r="L169" s="393" t="s">
        <v>18</v>
      </c>
      <c r="M169" s="510">
        <v>0</v>
      </c>
      <c r="N169" s="511">
        <v>0</v>
      </c>
      <c r="O169" s="520">
        <f>M169+N169</f>
        <v>0</v>
      </c>
      <c r="P169" s="427">
        <v>0</v>
      </c>
      <c r="Q169" s="513">
        <f>O169+P169</f>
        <v>0</v>
      </c>
      <c r="R169" s="510">
        <v>0</v>
      </c>
      <c r="S169" s="511">
        <v>0</v>
      </c>
      <c r="T169" s="520">
        <f>R169+S169</f>
        <v>0</v>
      </c>
      <c r="U169" s="427">
        <v>0</v>
      </c>
      <c r="V169" s="513">
        <f>T169+U169</f>
        <v>0</v>
      </c>
      <c r="W169" s="1327">
        <f t="shared" si="294"/>
        <v>0</v>
      </c>
    </row>
    <row r="170" spans="2:23">
      <c r="B170" s="478"/>
      <c r="C170" s="477"/>
      <c r="D170" s="477"/>
      <c r="E170" s="477"/>
      <c r="F170" s="477"/>
      <c r="G170" s="477"/>
      <c r="H170" s="477"/>
      <c r="I170" s="479"/>
      <c r="L170" s="393" t="s">
        <v>19</v>
      </c>
      <c r="M170" s="421">
        <v>0</v>
      </c>
      <c r="N170" s="425">
        <v>0</v>
      </c>
      <c r="O170" s="512">
        <f>M170+N170</f>
        <v>0</v>
      </c>
      <c r="P170" s="427">
        <v>0</v>
      </c>
      <c r="Q170" s="513">
        <f>O170+P170</f>
        <v>0</v>
      </c>
      <c r="R170" s="421">
        <v>0</v>
      </c>
      <c r="S170" s="425">
        <v>0</v>
      </c>
      <c r="T170" s="512">
        <f>R170+S170</f>
        <v>0</v>
      </c>
      <c r="U170" s="427">
        <v>0</v>
      </c>
      <c r="V170" s="513">
        <f>T170+U170</f>
        <v>0</v>
      </c>
      <c r="W170" s="1327">
        <f t="shared" ref="W170:W173" si="297">IF(Q170=0,0,((V170/Q170)-1)*100)</f>
        <v>0</v>
      </c>
    </row>
    <row r="171" spans="2:23" ht="13.5" thickBot="1">
      <c r="B171" s="478"/>
      <c r="C171" s="477"/>
      <c r="D171" s="477"/>
      <c r="E171" s="477"/>
      <c r="F171" s="477"/>
      <c r="G171" s="477"/>
      <c r="H171" s="477"/>
      <c r="I171" s="479"/>
      <c r="L171" s="393" t="s">
        <v>20</v>
      </c>
      <c r="M171" s="421">
        <v>0</v>
      </c>
      <c r="N171" s="425">
        <v>0</v>
      </c>
      <c r="O171" s="512">
        <f>+N171+M171</f>
        <v>0</v>
      </c>
      <c r="P171" s="427">
        <v>0</v>
      </c>
      <c r="Q171" s="513">
        <f>+P171+O171</f>
        <v>0</v>
      </c>
      <c r="R171" s="421">
        <v>0</v>
      </c>
      <c r="S171" s="425">
        <v>0</v>
      </c>
      <c r="T171" s="512">
        <f>+S171+R171</f>
        <v>0</v>
      </c>
      <c r="U171" s="427">
        <v>0</v>
      </c>
      <c r="V171" s="513">
        <f>+U171+T171</f>
        <v>0</v>
      </c>
      <c r="W171" s="1327">
        <f t="shared" si="297"/>
        <v>0</v>
      </c>
    </row>
    <row r="172" spans="2:23" ht="14.25" thickTop="1" thickBot="1">
      <c r="B172" s="478"/>
      <c r="C172" s="477"/>
      <c r="D172" s="477"/>
      <c r="E172" s="477"/>
      <c r="F172" s="477"/>
      <c r="G172" s="477"/>
      <c r="H172" s="477"/>
      <c r="I172" s="479"/>
      <c r="L172" s="515" t="s">
        <v>87</v>
      </c>
      <c r="M172" s="516">
        <f>+M169+M170+M171</f>
        <v>0</v>
      </c>
      <c r="N172" s="516">
        <f t="shared" ref="N172:V172" si="298">+N169+N170+N171</f>
        <v>0</v>
      </c>
      <c r="O172" s="516">
        <f t="shared" si="298"/>
        <v>0</v>
      </c>
      <c r="P172" s="516">
        <f t="shared" si="298"/>
        <v>0</v>
      </c>
      <c r="Q172" s="516">
        <f t="shared" si="298"/>
        <v>0</v>
      </c>
      <c r="R172" s="516">
        <f t="shared" si="298"/>
        <v>0</v>
      </c>
      <c r="S172" s="516">
        <f t="shared" si="298"/>
        <v>0</v>
      </c>
      <c r="T172" s="516">
        <f t="shared" si="298"/>
        <v>0</v>
      </c>
      <c r="U172" s="516">
        <f t="shared" si="298"/>
        <v>0</v>
      </c>
      <c r="V172" s="516">
        <f t="shared" si="298"/>
        <v>0</v>
      </c>
      <c r="W172" s="1328">
        <f t="shared" si="297"/>
        <v>0</v>
      </c>
    </row>
    <row r="173" spans="2:23" ht="13.5" thickTop="1">
      <c r="B173" s="478"/>
      <c r="C173" s="477"/>
      <c r="D173" s="477"/>
      <c r="E173" s="477"/>
      <c r="F173" s="477"/>
      <c r="G173" s="477"/>
      <c r="H173" s="477"/>
      <c r="I173" s="479"/>
      <c r="L173" s="393" t="s">
        <v>21</v>
      </c>
      <c r="M173" s="421">
        <v>0</v>
      </c>
      <c r="N173" s="425">
        <v>0</v>
      </c>
      <c r="O173" s="512">
        <f>SUM(M173:N173)</f>
        <v>0</v>
      </c>
      <c r="P173" s="427">
        <v>0</v>
      </c>
      <c r="Q173" s="513">
        <f>SUM(O173:P173)</f>
        <v>0</v>
      </c>
      <c r="R173" s="421">
        <v>0</v>
      </c>
      <c r="S173" s="425">
        <v>0</v>
      </c>
      <c r="T173" s="512">
        <f>SUM(R173:S173)</f>
        <v>0</v>
      </c>
      <c r="U173" s="427">
        <v>0</v>
      </c>
      <c r="V173" s="513">
        <f>SUM(T173:U173)</f>
        <v>0</v>
      </c>
      <c r="W173" s="1327">
        <f t="shared" si="297"/>
        <v>0</v>
      </c>
    </row>
    <row r="174" spans="2:23">
      <c r="B174" s="478"/>
      <c r="C174" s="477"/>
      <c r="D174" s="477"/>
      <c r="E174" s="477"/>
      <c r="F174" s="477"/>
      <c r="G174" s="477"/>
      <c r="H174" s="477"/>
      <c r="I174" s="479"/>
      <c r="L174" s="393" t="s">
        <v>88</v>
      </c>
      <c r="M174" s="421">
        <v>0</v>
      </c>
      <c r="N174" s="425">
        <v>0</v>
      </c>
      <c r="O174" s="512">
        <f>SUM(M174:N174)</f>
        <v>0</v>
      </c>
      <c r="P174" s="427">
        <v>0</v>
      </c>
      <c r="Q174" s="513">
        <f>SUM(O174:P174)</f>
        <v>0</v>
      </c>
      <c r="R174" s="421">
        <v>0</v>
      </c>
      <c r="S174" s="425">
        <v>0</v>
      </c>
      <c r="T174" s="512">
        <f>SUM(R174:S174)</f>
        <v>0</v>
      </c>
      <c r="U174" s="427">
        <v>0</v>
      </c>
      <c r="V174" s="513">
        <f>SUM(T174:U174)</f>
        <v>0</v>
      </c>
      <c r="W174" s="1327">
        <f t="shared" ref="W174" si="299">IF(Q174=0,0,((V174/Q174)-1)*100)</f>
        <v>0</v>
      </c>
    </row>
    <row r="175" spans="2:23" ht="13.5" thickBot="1">
      <c r="B175" s="478"/>
      <c r="C175" s="477"/>
      <c r="D175" s="477"/>
      <c r="E175" s="477"/>
      <c r="F175" s="477"/>
      <c r="G175" s="477"/>
      <c r="H175" s="477"/>
      <c r="I175" s="479"/>
      <c r="L175" s="393" t="s">
        <v>22</v>
      </c>
      <c r="M175" s="421">
        <v>0</v>
      </c>
      <c r="N175" s="425">
        <v>0</v>
      </c>
      <c r="O175" s="521">
        <f>SUM(M175:N175)</f>
        <v>0</v>
      </c>
      <c r="P175" s="432">
        <v>0</v>
      </c>
      <c r="Q175" s="513">
        <f>SUM(O175:P175)</f>
        <v>0</v>
      </c>
      <c r="R175" s="421">
        <v>0</v>
      </c>
      <c r="S175" s="425">
        <v>0</v>
      </c>
      <c r="T175" s="521">
        <f>SUM(R175:S175)</f>
        <v>0</v>
      </c>
      <c r="U175" s="432">
        <v>0</v>
      </c>
      <c r="V175" s="513">
        <f>SUM(T175:U175)</f>
        <v>0</v>
      </c>
      <c r="W175" s="1327">
        <f>IF(Q175=0,0,((V175/Q175)-1)*100)</f>
        <v>0</v>
      </c>
    </row>
    <row r="176" spans="2:23" ht="14.25" thickTop="1" thickBot="1">
      <c r="B176" s="478"/>
      <c r="C176" s="477"/>
      <c r="D176" s="477"/>
      <c r="E176" s="477"/>
      <c r="F176" s="477"/>
      <c r="G176" s="477"/>
      <c r="H176" s="477"/>
      <c r="I176" s="479"/>
      <c r="L176" s="522" t="s">
        <v>60</v>
      </c>
      <c r="M176" s="523">
        <f>+M173+M174+M175</f>
        <v>0</v>
      </c>
      <c r="N176" s="523">
        <f t="shared" ref="N176:V176" si="300">+N173+N174+N175</f>
        <v>0</v>
      </c>
      <c r="O176" s="524">
        <f t="shared" si="300"/>
        <v>0</v>
      </c>
      <c r="P176" s="524">
        <f t="shared" si="300"/>
        <v>0</v>
      </c>
      <c r="Q176" s="524">
        <f t="shared" si="300"/>
        <v>0</v>
      </c>
      <c r="R176" s="523">
        <f t="shared" si="300"/>
        <v>0</v>
      </c>
      <c r="S176" s="523">
        <f t="shared" si="300"/>
        <v>0</v>
      </c>
      <c r="T176" s="524">
        <f t="shared" si="300"/>
        <v>0</v>
      </c>
      <c r="U176" s="524">
        <f t="shared" si="300"/>
        <v>0</v>
      </c>
      <c r="V176" s="524">
        <f t="shared" si="300"/>
        <v>0</v>
      </c>
      <c r="W176" s="1329">
        <f>IF(Q176=0,0,((V176/Q176)-1)*100)</f>
        <v>0</v>
      </c>
    </row>
    <row r="177" spans="1:23" ht="13.5" thickTop="1">
      <c r="A177" s="493"/>
      <c r="B177" s="494"/>
      <c r="C177" s="495"/>
      <c r="D177" s="495"/>
      <c r="E177" s="495"/>
      <c r="F177" s="495"/>
      <c r="G177" s="495"/>
      <c r="H177" s="495"/>
      <c r="I177" s="526"/>
      <c r="J177" s="493"/>
      <c r="L177" s="527" t="s">
        <v>24</v>
      </c>
      <c r="M177" s="528">
        <v>0</v>
      </c>
      <c r="N177" s="529">
        <v>0</v>
      </c>
      <c r="O177" s="514">
        <f>M177+N177</f>
        <v>0</v>
      </c>
      <c r="P177" s="530">
        <v>0</v>
      </c>
      <c r="Q177" s="531">
        <f>O177+P177</f>
        <v>0</v>
      </c>
      <c r="R177" s="528">
        <v>0</v>
      </c>
      <c r="S177" s="529">
        <v>0</v>
      </c>
      <c r="T177" s="514">
        <f>R177+S177</f>
        <v>0</v>
      </c>
      <c r="U177" s="530">
        <v>0</v>
      </c>
      <c r="V177" s="531">
        <f>T177+U177</f>
        <v>0</v>
      </c>
      <c r="W177" s="1330">
        <f>IF(Q177=0,0,((V177/Q177)-1)*100)</f>
        <v>0</v>
      </c>
    </row>
    <row r="178" spans="1:23" ht="13.5" customHeight="1">
      <c r="A178" s="493"/>
      <c r="B178" s="496"/>
      <c r="C178" s="497"/>
      <c r="D178" s="497"/>
      <c r="E178" s="497"/>
      <c r="F178" s="497"/>
      <c r="G178" s="497"/>
      <c r="H178" s="497"/>
      <c r="I178" s="503"/>
      <c r="J178" s="493"/>
      <c r="L178" s="527" t="s">
        <v>25</v>
      </c>
      <c r="M178" s="528">
        <v>0</v>
      </c>
      <c r="N178" s="529">
        <v>0</v>
      </c>
      <c r="O178" s="514">
        <f>M178+N178</f>
        <v>0</v>
      </c>
      <c r="P178" s="533">
        <v>0</v>
      </c>
      <c r="Q178" s="514">
        <f>O178+P178</f>
        <v>0</v>
      </c>
      <c r="R178" s="528">
        <v>0</v>
      </c>
      <c r="S178" s="529">
        <v>0</v>
      </c>
      <c r="T178" s="514">
        <f>R178+S178</f>
        <v>0</v>
      </c>
      <c r="U178" s="533">
        <v>0</v>
      </c>
      <c r="V178" s="514">
        <f>T178+U178</f>
        <v>0</v>
      </c>
      <c r="W178" s="1330">
        <f t="shared" ref="W178" si="301">IF(Q178=0,0,((V178/Q178)-1)*100)</f>
        <v>0</v>
      </c>
    </row>
    <row r="179" spans="1:23" ht="13.5" customHeight="1" thickBot="1">
      <c r="A179" s="493"/>
      <c r="B179" s="496"/>
      <c r="C179" s="497"/>
      <c r="D179" s="497"/>
      <c r="E179" s="497"/>
      <c r="F179" s="497"/>
      <c r="G179" s="497"/>
      <c r="H179" s="497"/>
      <c r="I179" s="503"/>
      <c r="J179" s="493"/>
      <c r="L179" s="527" t="s">
        <v>26</v>
      </c>
      <c r="M179" s="528">
        <v>0</v>
      </c>
      <c r="N179" s="529">
        <v>0</v>
      </c>
      <c r="O179" s="514">
        <f>M179+N179</f>
        <v>0</v>
      </c>
      <c r="P179" s="534">
        <v>0</v>
      </c>
      <c r="Q179" s="531">
        <f>O179+P179</f>
        <v>0</v>
      </c>
      <c r="R179" s="528">
        <v>0</v>
      </c>
      <c r="S179" s="529">
        <v>0</v>
      </c>
      <c r="T179" s="514">
        <f>R179+S179</f>
        <v>0</v>
      </c>
      <c r="U179" s="534">
        <v>0</v>
      </c>
      <c r="V179" s="531">
        <f>T179+U179</f>
        <v>0</v>
      </c>
      <c r="W179" s="1330">
        <f>IF(Q179=0,0,((V179/Q179)-1)*100)</f>
        <v>0</v>
      </c>
    </row>
    <row r="180" spans="1:23" ht="14.25" thickTop="1" thickBot="1">
      <c r="B180" s="478"/>
      <c r="C180" s="477"/>
      <c r="D180" s="477"/>
      <c r="E180" s="477"/>
      <c r="F180" s="477"/>
      <c r="G180" s="477"/>
      <c r="H180" s="477"/>
      <c r="I180" s="479"/>
      <c r="L180" s="515" t="s">
        <v>27</v>
      </c>
      <c r="M180" s="516">
        <f>+M177+M178+M179</f>
        <v>0</v>
      </c>
      <c r="N180" s="517">
        <f t="shared" ref="N180" si="302">+N177+N178+N179</f>
        <v>0</v>
      </c>
      <c r="O180" s="516">
        <f t="shared" ref="O180" si="303">+O177+O178+O179</f>
        <v>0</v>
      </c>
      <c r="P180" s="516">
        <f t="shared" ref="P180" si="304">+P177+P178+P179</f>
        <v>0</v>
      </c>
      <c r="Q180" s="535">
        <f t="shared" ref="Q180" si="305">+Q177+Q178+Q179</f>
        <v>0</v>
      </c>
      <c r="R180" s="516">
        <f t="shared" ref="R180" si="306">+R177+R178+R179</f>
        <v>0</v>
      </c>
      <c r="S180" s="517">
        <f t="shared" ref="S180" si="307">+S177+S178+S179</f>
        <v>0</v>
      </c>
      <c r="T180" s="516">
        <f t="shared" ref="T180" si="308">+T177+T178+T179</f>
        <v>0</v>
      </c>
      <c r="U180" s="516">
        <f t="shared" ref="U180" si="309">+U177+U178+U179</f>
        <v>0</v>
      </c>
      <c r="V180" s="535">
        <f>+V177+V178+V179</f>
        <v>0</v>
      </c>
      <c r="W180" s="1328">
        <f>IF(Q180=0,0,((V180/Q180)-1)*100)</f>
        <v>0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0</v>
      </c>
      <c r="N181" s="1211">
        <f t="shared" ref="N181" si="310">+N172+N176+N180</f>
        <v>0</v>
      </c>
      <c r="O181" s="1210">
        <f t="shared" ref="O181" si="311">+O172+O176+O180</f>
        <v>0</v>
      </c>
      <c r="P181" s="1210">
        <f t="shared" ref="P181" si="312">+P172+P176+P180</f>
        <v>0</v>
      </c>
      <c r="Q181" s="1210">
        <f t="shared" ref="Q181" si="313">+Q172+Q176+Q180</f>
        <v>0</v>
      </c>
      <c r="R181" s="1210">
        <f t="shared" ref="R181" si="314">+R172+R176+R180</f>
        <v>0</v>
      </c>
      <c r="S181" s="1211">
        <f t="shared" ref="S181" si="315">+S172+S176+S180</f>
        <v>0</v>
      </c>
      <c r="T181" s="1210">
        <f t="shared" ref="T181" si="316">+T172+T176+T180</f>
        <v>0</v>
      </c>
      <c r="U181" s="1210">
        <f t="shared" ref="U181" si="317">+U172+U176+U180</f>
        <v>0</v>
      </c>
      <c r="V181" s="1212">
        <f>+V172+V176+V180</f>
        <v>0</v>
      </c>
      <c r="W181" s="1298">
        <f>IF(Q181=0,0,((V181/Q181)-1)*100)</f>
        <v>0</v>
      </c>
    </row>
    <row r="182" spans="1:23" ht="14.25" thickTop="1" thickBot="1">
      <c r="B182" s="478"/>
      <c r="C182" s="477"/>
      <c r="D182" s="477"/>
      <c r="E182" s="477"/>
      <c r="F182" s="477"/>
      <c r="G182" s="477"/>
      <c r="H182" s="477"/>
      <c r="I182" s="479"/>
      <c r="L182" s="515" t="s">
        <v>89</v>
      </c>
      <c r="M182" s="516">
        <f>+M168+M172+M176+M180</f>
        <v>0</v>
      </c>
      <c r="N182" s="517">
        <f t="shared" ref="N182:U182" si="318">+N168+N172+N176+N180</f>
        <v>0</v>
      </c>
      <c r="O182" s="516">
        <f t="shared" si="318"/>
        <v>0</v>
      </c>
      <c r="P182" s="516">
        <f t="shared" si="318"/>
        <v>0</v>
      </c>
      <c r="Q182" s="518">
        <f t="shared" si="318"/>
        <v>0</v>
      </c>
      <c r="R182" s="516">
        <f t="shared" si="318"/>
        <v>1</v>
      </c>
      <c r="S182" s="517">
        <f t="shared" si="318"/>
        <v>0</v>
      </c>
      <c r="T182" s="516">
        <f t="shared" si="318"/>
        <v>1</v>
      </c>
      <c r="U182" s="516">
        <f t="shared" si="318"/>
        <v>0</v>
      </c>
      <c r="V182" s="518">
        <f>+V168+V172+V176+V180</f>
        <v>0</v>
      </c>
      <c r="W182" s="1328">
        <f>IF(Q182=0,0,((V182/Q182)-1)*100)</f>
        <v>0</v>
      </c>
    </row>
    <row r="183" spans="1:23" ht="14.25" thickTop="1" thickBot="1">
      <c r="B183" s="478"/>
      <c r="C183" s="477"/>
      <c r="D183" s="477"/>
      <c r="E183" s="477"/>
      <c r="F183" s="477"/>
      <c r="G183" s="477"/>
      <c r="H183" s="477"/>
      <c r="I183" s="479"/>
      <c r="L183" s="467" t="s">
        <v>59</v>
      </c>
      <c r="M183" s="386"/>
      <c r="N183" s="386"/>
      <c r="O183" s="386"/>
      <c r="P183" s="386"/>
      <c r="Q183" s="386"/>
      <c r="R183" s="386"/>
      <c r="S183" s="386"/>
      <c r="T183" s="386"/>
      <c r="U183" s="386"/>
      <c r="V183" s="386"/>
      <c r="W183" s="390"/>
    </row>
    <row r="184" spans="1:23" ht="13.5" thickTop="1">
      <c r="B184" s="478"/>
      <c r="C184" s="477"/>
      <c r="D184" s="477"/>
      <c r="E184" s="477"/>
      <c r="F184" s="477"/>
      <c r="G184" s="477"/>
      <c r="H184" s="477"/>
      <c r="I184" s="479"/>
      <c r="L184" s="1436" t="s">
        <v>50</v>
      </c>
      <c r="M184" s="1437"/>
      <c r="N184" s="1437"/>
      <c r="O184" s="1437"/>
      <c r="P184" s="1437"/>
      <c r="Q184" s="1437"/>
      <c r="R184" s="1437"/>
      <c r="S184" s="1437"/>
      <c r="T184" s="1437"/>
      <c r="U184" s="1437"/>
      <c r="V184" s="1437"/>
      <c r="W184" s="1438"/>
    </row>
    <row r="185" spans="1:23" ht="13.5" thickBot="1">
      <c r="B185" s="478"/>
      <c r="C185" s="477"/>
      <c r="D185" s="477"/>
      <c r="E185" s="477"/>
      <c r="F185" s="477"/>
      <c r="G185" s="477"/>
      <c r="H185" s="477"/>
      <c r="I185" s="479"/>
      <c r="L185" s="1439" t="s">
        <v>51</v>
      </c>
      <c r="M185" s="1440"/>
      <c r="N185" s="1440"/>
      <c r="O185" s="1440"/>
      <c r="P185" s="1440"/>
      <c r="Q185" s="1440"/>
      <c r="R185" s="1440"/>
      <c r="S185" s="1440"/>
      <c r="T185" s="1440"/>
      <c r="U185" s="1440"/>
      <c r="V185" s="1440"/>
      <c r="W185" s="1441"/>
    </row>
    <row r="186" spans="1:23" ht="14.25" thickTop="1" thickBot="1">
      <c r="B186" s="478"/>
      <c r="C186" s="477"/>
      <c r="D186" s="477"/>
      <c r="E186" s="477"/>
      <c r="F186" s="477"/>
      <c r="G186" s="477"/>
      <c r="H186" s="477"/>
      <c r="I186" s="479"/>
      <c r="L186" s="389"/>
      <c r="M186" s="386"/>
      <c r="N186" s="386"/>
      <c r="O186" s="386"/>
      <c r="P186" s="386"/>
      <c r="Q186" s="386"/>
      <c r="R186" s="386"/>
      <c r="S186" s="386"/>
      <c r="T186" s="386"/>
      <c r="U186" s="386"/>
      <c r="V186" s="386"/>
      <c r="W186" s="470" t="s">
        <v>40</v>
      </c>
    </row>
    <row r="187" spans="1:23" ht="14.25" thickTop="1" thickBot="1">
      <c r="B187" s="478"/>
      <c r="C187" s="477"/>
      <c r="D187" s="477"/>
      <c r="E187" s="477"/>
      <c r="F187" s="477"/>
      <c r="G187" s="477"/>
      <c r="H187" s="477"/>
      <c r="I187" s="479"/>
      <c r="L187" s="391"/>
      <c r="M187" s="1433" t="s">
        <v>90</v>
      </c>
      <c r="N187" s="1434"/>
      <c r="O187" s="1434"/>
      <c r="P187" s="1434"/>
      <c r="Q187" s="1435"/>
      <c r="R187" s="1433" t="s">
        <v>91</v>
      </c>
      <c r="S187" s="1434"/>
      <c r="T187" s="1434"/>
      <c r="U187" s="1434"/>
      <c r="V187" s="1435"/>
      <c r="W187" s="392" t="s">
        <v>4</v>
      </c>
    </row>
    <row r="188" spans="1:23" ht="13.5" thickTop="1">
      <c r="B188" s="478"/>
      <c r="C188" s="477"/>
      <c r="D188" s="477"/>
      <c r="E188" s="477"/>
      <c r="F188" s="477"/>
      <c r="G188" s="477"/>
      <c r="H188" s="477"/>
      <c r="I188" s="479"/>
      <c r="L188" s="393" t="s">
        <v>5</v>
      </c>
      <c r="M188" s="394"/>
      <c r="N188" s="398"/>
      <c r="O188" s="504"/>
      <c r="P188" s="400"/>
      <c r="Q188" s="505"/>
      <c r="R188" s="394"/>
      <c r="S188" s="398"/>
      <c r="T188" s="504"/>
      <c r="U188" s="400"/>
      <c r="V188" s="505"/>
      <c r="W188" s="397" t="s">
        <v>6</v>
      </c>
    </row>
    <row r="189" spans="1:23" ht="13.5" thickBot="1">
      <c r="B189" s="478"/>
      <c r="C189" s="477"/>
      <c r="D189" s="477"/>
      <c r="E189" s="477"/>
      <c r="F189" s="477"/>
      <c r="G189" s="477"/>
      <c r="H189" s="477"/>
      <c r="I189" s="479"/>
      <c r="L189" s="401"/>
      <c r="M189" s="406" t="s">
        <v>41</v>
      </c>
      <c r="N189" s="407" t="s">
        <v>42</v>
      </c>
      <c r="O189" s="506" t="s">
        <v>43</v>
      </c>
      <c r="P189" s="409" t="s">
        <v>13</v>
      </c>
      <c r="Q189" s="1158" t="s">
        <v>9</v>
      </c>
      <c r="R189" s="406" t="s">
        <v>41</v>
      </c>
      <c r="S189" s="407" t="s">
        <v>42</v>
      </c>
      <c r="T189" s="506" t="s">
        <v>43</v>
      </c>
      <c r="U189" s="409" t="s">
        <v>13</v>
      </c>
      <c r="V189" s="507" t="s">
        <v>9</v>
      </c>
      <c r="W189" s="405"/>
    </row>
    <row r="190" spans="1:23" ht="4.5" customHeight="1" thickTop="1" thickBot="1">
      <c r="B190" s="478"/>
      <c r="C190" s="477"/>
      <c r="D190" s="477"/>
      <c r="E190" s="477"/>
      <c r="F190" s="477"/>
      <c r="G190" s="477"/>
      <c r="H190" s="477"/>
      <c r="I190" s="479"/>
      <c r="L190" s="393"/>
      <c r="M190" s="414"/>
      <c r="N190" s="415"/>
      <c r="O190" s="508"/>
      <c r="P190" s="417"/>
      <c r="Q190" s="509"/>
      <c r="R190" s="414"/>
      <c r="S190" s="415"/>
      <c r="T190" s="508"/>
      <c r="U190" s="417"/>
      <c r="V190" s="509"/>
      <c r="W190" s="419"/>
    </row>
    <row r="191" spans="1:23" ht="13.5" thickTop="1">
      <c r="B191" s="478"/>
      <c r="C191" s="477"/>
      <c r="D191" s="477"/>
      <c r="E191" s="477"/>
      <c r="F191" s="477"/>
      <c r="G191" s="477"/>
      <c r="H191" s="477"/>
      <c r="I191" s="479"/>
      <c r="L191" s="393" t="s">
        <v>14</v>
      </c>
      <c r="M191" s="528">
        <v>20</v>
      </c>
      <c r="N191" s="529">
        <v>9</v>
      </c>
      <c r="O191" s="514">
        <f>+M191+N191</f>
        <v>29</v>
      </c>
      <c r="P191" s="533">
        <v>0</v>
      </c>
      <c r="Q191" s="513">
        <f>O191+P191</f>
        <v>29</v>
      </c>
      <c r="R191" s="224">
        <v>0</v>
      </c>
      <c r="S191" s="225">
        <v>0</v>
      </c>
      <c r="T191" s="151">
        <f>+R191+S191</f>
        <v>0</v>
      </c>
      <c r="U191" s="226">
        <v>0</v>
      </c>
      <c r="V191" s="513">
        <f>T191+U191</f>
        <v>0</v>
      </c>
      <c r="W191" s="424">
        <f t="shared" ref="W191:W195" si="319">IF(Q191=0,0,((V191/Q191)-1)*100)</f>
        <v>-100</v>
      </c>
    </row>
    <row r="192" spans="1:23">
      <c r="B192" s="478"/>
      <c r="C192" s="477"/>
      <c r="D192" s="477"/>
      <c r="E192" s="477"/>
      <c r="F192" s="477"/>
      <c r="G192" s="477"/>
      <c r="H192" s="477"/>
      <c r="I192" s="479"/>
      <c r="L192" s="393" t="s">
        <v>15</v>
      </c>
      <c r="M192" s="528">
        <v>21</v>
      </c>
      <c r="N192" s="529">
        <v>13</v>
      </c>
      <c r="O192" s="514">
        <f>SUM(M192:N192)</f>
        <v>34</v>
      </c>
      <c r="P192" s="533">
        <v>0</v>
      </c>
      <c r="Q192" s="513">
        <f>O192+P192</f>
        <v>34</v>
      </c>
      <c r="R192" s="224">
        <v>0</v>
      </c>
      <c r="S192" s="225">
        <v>0</v>
      </c>
      <c r="T192" s="151">
        <f>SUM(R192:S192)</f>
        <v>0</v>
      </c>
      <c r="U192" s="228">
        <v>0</v>
      </c>
      <c r="V192" s="513">
        <f>T192+U192</f>
        <v>0</v>
      </c>
      <c r="W192" s="424">
        <f t="shared" si="319"/>
        <v>-100</v>
      </c>
    </row>
    <row r="193" spans="1:23" ht="13.5" thickBot="1">
      <c r="B193" s="478"/>
      <c r="C193" s="477"/>
      <c r="D193" s="477"/>
      <c r="E193" s="477"/>
      <c r="F193" s="477"/>
      <c r="G193" s="477"/>
      <c r="H193" s="477"/>
      <c r="I193" s="479"/>
      <c r="L193" s="401" t="s">
        <v>16</v>
      </c>
      <c r="M193" s="528">
        <v>24</v>
      </c>
      <c r="N193" s="529">
        <v>21</v>
      </c>
      <c r="O193" s="514">
        <f>SUM(M193:N193)</f>
        <v>45</v>
      </c>
      <c r="P193" s="534">
        <v>0</v>
      </c>
      <c r="Q193" s="513">
        <f>O193+P193</f>
        <v>45</v>
      </c>
      <c r="R193" s="224">
        <v>0</v>
      </c>
      <c r="S193" s="225">
        <v>0</v>
      </c>
      <c r="T193" s="151">
        <f>SUM(R193:S193)</f>
        <v>0</v>
      </c>
      <c r="U193" s="229">
        <v>0</v>
      </c>
      <c r="V193" s="513">
        <f>T193+U193</f>
        <v>0</v>
      </c>
      <c r="W193" s="424">
        <f t="shared" si="319"/>
        <v>-100</v>
      </c>
    </row>
    <row r="194" spans="1:23" ht="14.25" thickTop="1" thickBot="1">
      <c r="B194" s="478"/>
      <c r="C194" s="477"/>
      <c r="D194" s="477"/>
      <c r="E194" s="477"/>
      <c r="F194" s="477"/>
      <c r="G194" s="477"/>
      <c r="H194" s="477"/>
      <c r="I194" s="479"/>
      <c r="L194" s="515" t="s">
        <v>55</v>
      </c>
      <c r="M194" s="516">
        <f>M191+M192+M193</f>
        <v>65</v>
      </c>
      <c r="N194" s="517">
        <f>N191+N192+N193</f>
        <v>43</v>
      </c>
      <c r="O194" s="516">
        <f>O191+O192+O193</f>
        <v>108</v>
      </c>
      <c r="P194" s="516">
        <f>P191+P192+P193</f>
        <v>0</v>
      </c>
      <c r="Q194" s="518">
        <f>+Q191+Q192+Q193</f>
        <v>108</v>
      </c>
      <c r="R194" s="516">
        <f>R191+R192+R193</f>
        <v>0</v>
      </c>
      <c r="S194" s="517">
        <f>S191+S192+S193</f>
        <v>0</v>
      </c>
      <c r="T194" s="516">
        <f>T191+T192+T193</f>
        <v>0</v>
      </c>
      <c r="U194" s="516">
        <f>U191+U192+U193</f>
        <v>0</v>
      </c>
      <c r="V194" s="518">
        <f>+V191+V192+V193</f>
        <v>0</v>
      </c>
      <c r="W194" s="519">
        <f t="shared" si="319"/>
        <v>-100</v>
      </c>
    </row>
    <row r="195" spans="1:23" ht="13.5" thickTop="1">
      <c r="B195" s="478"/>
      <c r="C195" s="477"/>
      <c r="D195" s="477"/>
      <c r="E195" s="477"/>
      <c r="F195" s="477"/>
      <c r="G195" s="477"/>
      <c r="H195" s="477"/>
      <c r="I195" s="479"/>
      <c r="L195" s="393" t="s">
        <v>18</v>
      </c>
      <c r="M195" s="510">
        <v>24</v>
      </c>
      <c r="N195" s="511">
        <v>33</v>
      </c>
      <c r="O195" s="520">
        <f>SUM(M195:N195)</f>
        <v>57</v>
      </c>
      <c r="P195" s="427">
        <v>0</v>
      </c>
      <c r="Q195" s="513">
        <f>O195+P195</f>
        <v>57</v>
      </c>
      <c r="R195" s="510">
        <v>0</v>
      </c>
      <c r="S195" s="511">
        <v>0</v>
      </c>
      <c r="T195" s="520">
        <f>SUM(R195:S195)</f>
        <v>0</v>
      </c>
      <c r="U195" s="427">
        <v>0</v>
      </c>
      <c r="V195" s="513">
        <f>T195+U195</f>
        <v>0</v>
      </c>
      <c r="W195" s="424">
        <f t="shared" si="319"/>
        <v>-100</v>
      </c>
    </row>
    <row r="196" spans="1:23">
      <c r="B196" s="478"/>
      <c r="C196" s="477"/>
      <c r="D196" s="477"/>
      <c r="E196" s="477"/>
      <c r="F196" s="477"/>
      <c r="G196" s="477"/>
      <c r="H196" s="477"/>
      <c r="I196" s="479"/>
      <c r="L196" s="393" t="s">
        <v>19</v>
      </c>
      <c r="M196" s="421">
        <v>18</v>
      </c>
      <c r="N196" s="425">
        <v>25</v>
      </c>
      <c r="O196" s="512">
        <f>SUM(M196:N196)</f>
        <v>43</v>
      </c>
      <c r="P196" s="427">
        <v>0</v>
      </c>
      <c r="Q196" s="513">
        <f>O196+P196</f>
        <v>43</v>
      </c>
      <c r="R196" s="421">
        <v>0</v>
      </c>
      <c r="S196" s="425">
        <v>0</v>
      </c>
      <c r="T196" s="512">
        <f>SUM(R196:S196)</f>
        <v>0</v>
      </c>
      <c r="U196" s="427">
        <v>0</v>
      </c>
      <c r="V196" s="513">
        <f>T196+U196</f>
        <v>0</v>
      </c>
      <c r="W196" s="424">
        <f t="shared" ref="W196:W199" si="320">IF(Q196=0,0,((V196/Q196)-1)*100)</f>
        <v>-100</v>
      </c>
    </row>
    <row r="197" spans="1:23" ht="13.5" thickBot="1">
      <c r="B197" s="478"/>
      <c r="C197" s="477"/>
      <c r="D197" s="477"/>
      <c r="E197" s="477"/>
      <c r="F197" s="477"/>
      <c r="G197" s="477"/>
      <c r="H197" s="477"/>
      <c r="I197" s="479"/>
      <c r="L197" s="393" t="s">
        <v>20</v>
      </c>
      <c r="M197" s="421">
        <v>19</v>
      </c>
      <c r="N197" s="425">
        <v>32</v>
      </c>
      <c r="O197" s="512">
        <f>SUM(M197:N197)</f>
        <v>51</v>
      </c>
      <c r="P197" s="427">
        <v>0</v>
      </c>
      <c r="Q197" s="513">
        <f>O197+P197</f>
        <v>51</v>
      </c>
      <c r="R197" s="421">
        <v>0</v>
      </c>
      <c r="S197" s="425">
        <v>0</v>
      </c>
      <c r="T197" s="512">
        <f>SUM(R197:S197)</f>
        <v>0</v>
      </c>
      <c r="U197" s="427">
        <v>0</v>
      </c>
      <c r="V197" s="513">
        <f>T197+U197</f>
        <v>0</v>
      </c>
      <c r="W197" s="424">
        <f t="shared" si="320"/>
        <v>-100</v>
      </c>
    </row>
    <row r="198" spans="1:23" ht="14.25" thickTop="1" thickBot="1">
      <c r="B198" s="478"/>
      <c r="C198" s="477"/>
      <c r="D198" s="477"/>
      <c r="E198" s="477"/>
      <c r="F198" s="477"/>
      <c r="G198" s="477"/>
      <c r="H198" s="477"/>
      <c r="I198" s="479"/>
      <c r="L198" s="515" t="s">
        <v>87</v>
      </c>
      <c r="M198" s="516">
        <f>+M195+M196+M197</f>
        <v>61</v>
      </c>
      <c r="N198" s="516">
        <f t="shared" ref="N198" si="321">+N195+N196+N197</f>
        <v>90</v>
      </c>
      <c r="O198" s="516">
        <f t="shared" ref="O198" si="322">+O195+O196+O197</f>
        <v>151</v>
      </c>
      <c r="P198" s="516">
        <f t="shared" ref="P198" si="323">+P195+P196+P197</f>
        <v>0</v>
      </c>
      <c r="Q198" s="516">
        <f t="shared" ref="Q198" si="324">+Q195+Q196+Q197</f>
        <v>151</v>
      </c>
      <c r="R198" s="516">
        <f t="shared" ref="R198" si="325">+R195+R196+R197</f>
        <v>0</v>
      </c>
      <c r="S198" s="516">
        <f t="shared" ref="S198" si="326">+S195+S196+S197</f>
        <v>0</v>
      </c>
      <c r="T198" s="516">
        <f t="shared" ref="T198" si="327">+T195+T196+T197</f>
        <v>0</v>
      </c>
      <c r="U198" s="516">
        <f t="shared" ref="U198" si="328">+U195+U196+U197</f>
        <v>0</v>
      </c>
      <c r="V198" s="516">
        <f t="shared" ref="V198" si="329">+V195+V196+V197</f>
        <v>0</v>
      </c>
      <c r="W198" s="519">
        <f t="shared" si="320"/>
        <v>-100</v>
      </c>
    </row>
    <row r="199" spans="1:23" ht="13.5" thickTop="1">
      <c r="B199" s="478"/>
      <c r="C199" s="477"/>
      <c r="D199" s="477"/>
      <c r="E199" s="477"/>
      <c r="F199" s="477"/>
      <c r="G199" s="477"/>
      <c r="H199" s="477"/>
      <c r="I199" s="479"/>
      <c r="L199" s="393" t="s">
        <v>21</v>
      </c>
      <c r="M199" s="421">
        <v>12</v>
      </c>
      <c r="N199" s="425">
        <v>17</v>
      </c>
      <c r="O199" s="512">
        <f>SUM(M199:N199)</f>
        <v>29</v>
      </c>
      <c r="P199" s="427">
        <v>0</v>
      </c>
      <c r="Q199" s="513">
        <f>SUM(O199:P199)</f>
        <v>29</v>
      </c>
      <c r="R199" s="421">
        <v>0</v>
      </c>
      <c r="S199" s="425">
        <v>0</v>
      </c>
      <c r="T199" s="512">
        <f>SUM(R199:S199)</f>
        <v>0</v>
      </c>
      <c r="U199" s="427">
        <v>0</v>
      </c>
      <c r="V199" s="513">
        <f>SUM(T199:U199)</f>
        <v>0</v>
      </c>
      <c r="W199" s="424">
        <f t="shared" si="320"/>
        <v>-100</v>
      </c>
    </row>
    <row r="200" spans="1:23">
      <c r="B200" s="478"/>
      <c r="C200" s="477"/>
      <c r="D200" s="477"/>
      <c r="E200" s="477"/>
      <c r="F200" s="477"/>
      <c r="G200" s="477"/>
      <c r="H200" s="477"/>
      <c r="I200" s="479"/>
      <c r="L200" s="393" t="s">
        <v>88</v>
      </c>
      <c r="M200" s="421">
        <v>14</v>
      </c>
      <c r="N200" s="425">
        <v>24</v>
      </c>
      <c r="O200" s="512">
        <f>SUM(M200:N200)</f>
        <v>38</v>
      </c>
      <c r="P200" s="427">
        <v>0</v>
      </c>
      <c r="Q200" s="513">
        <f>SUM(O200:P200)</f>
        <v>38</v>
      </c>
      <c r="R200" s="421">
        <v>0</v>
      </c>
      <c r="S200" s="425">
        <v>0</v>
      </c>
      <c r="T200" s="512">
        <f>SUM(R200:S200)</f>
        <v>0</v>
      </c>
      <c r="U200" s="427">
        <v>0</v>
      </c>
      <c r="V200" s="513">
        <f>SUM(T200:U200)</f>
        <v>0</v>
      </c>
      <c r="W200" s="424">
        <f t="shared" ref="W200" si="330">IF(Q200=0,0,((V200/Q200)-1)*100)</f>
        <v>-100</v>
      </c>
    </row>
    <row r="201" spans="1:23" ht="13.5" thickBot="1">
      <c r="B201" s="478"/>
      <c r="C201" s="477"/>
      <c r="D201" s="477"/>
      <c r="E201" s="477"/>
      <c r="F201" s="477"/>
      <c r="G201" s="477"/>
      <c r="H201" s="477"/>
      <c r="I201" s="479"/>
      <c r="L201" s="393" t="s">
        <v>22</v>
      </c>
      <c r="M201" s="421">
        <v>23</v>
      </c>
      <c r="N201" s="425">
        <v>19</v>
      </c>
      <c r="O201" s="521">
        <f>SUM(M201:N201)</f>
        <v>42</v>
      </c>
      <c r="P201" s="432">
        <v>0</v>
      </c>
      <c r="Q201" s="513">
        <f>SUM(O201:P201)</f>
        <v>42</v>
      </c>
      <c r="R201" s="421">
        <v>0</v>
      </c>
      <c r="S201" s="425">
        <v>0</v>
      </c>
      <c r="T201" s="521">
        <f>SUM(R201:S201)</f>
        <v>0</v>
      </c>
      <c r="U201" s="432">
        <v>0</v>
      </c>
      <c r="V201" s="513">
        <f>SUM(T201:U201)</f>
        <v>0</v>
      </c>
      <c r="W201" s="424">
        <f>IF(Q201=0,0,((V201/Q201)-1)*100)</f>
        <v>-100</v>
      </c>
    </row>
    <row r="202" spans="1:23" ht="14.25" thickTop="1" thickBot="1">
      <c r="B202" s="478"/>
      <c r="C202" s="477"/>
      <c r="D202" s="477"/>
      <c r="E202" s="477"/>
      <c r="F202" s="477"/>
      <c r="G202" s="477"/>
      <c r="H202" s="477"/>
      <c r="I202" s="479"/>
      <c r="L202" s="522" t="s">
        <v>60</v>
      </c>
      <c r="M202" s="523">
        <f>+M199+M200+M201</f>
        <v>49</v>
      </c>
      <c r="N202" s="523">
        <f t="shared" ref="N202" si="331">+N199+N200+N201</f>
        <v>60</v>
      </c>
      <c r="O202" s="524">
        <f t="shared" ref="O202" si="332">+O199+O200+O201</f>
        <v>109</v>
      </c>
      <c r="P202" s="524">
        <f t="shared" ref="P202" si="333">+P199+P200+P201</f>
        <v>0</v>
      </c>
      <c r="Q202" s="524">
        <f t="shared" ref="Q202" si="334">+Q199+Q200+Q201</f>
        <v>109</v>
      </c>
      <c r="R202" s="523">
        <f t="shared" ref="R202" si="335">+R199+R200+R201</f>
        <v>0</v>
      </c>
      <c r="S202" s="523">
        <f t="shared" ref="S202" si="336">+S199+S200+S201</f>
        <v>0</v>
      </c>
      <c r="T202" s="524">
        <f t="shared" ref="T202" si="337">+T199+T200+T201</f>
        <v>0</v>
      </c>
      <c r="U202" s="524">
        <f t="shared" ref="U202" si="338">+U199+U200+U201</f>
        <v>0</v>
      </c>
      <c r="V202" s="524">
        <f t="shared" ref="V202" si="339">+V199+V200+V201</f>
        <v>0</v>
      </c>
      <c r="W202" s="525">
        <f>IF(Q202=0,0,((V202/Q202)-1)*100)</f>
        <v>-100</v>
      </c>
    </row>
    <row r="203" spans="1:23" ht="13.5" thickTop="1">
      <c r="A203" s="493"/>
      <c r="B203" s="494"/>
      <c r="C203" s="495"/>
      <c r="D203" s="495"/>
      <c r="E203" s="495"/>
      <c r="F203" s="495"/>
      <c r="G203" s="495"/>
      <c r="H203" s="495"/>
      <c r="I203" s="526"/>
      <c r="J203" s="493"/>
      <c r="K203" s="493"/>
      <c r="L203" s="527" t="s">
        <v>24</v>
      </c>
      <c r="M203" s="528">
        <v>13</v>
      </c>
      <c r="N203" s="529">
        <v>24</v>
      </c>
      <c r="O203" s="514">
        <f>SUM(M203:N203)</f>
        <v>37</v>
      </c>
      <c r="P203" s="530">
        <v>0</v>
      </c>
      <c r="Q203" s="531">
        <f>O203+P203</f>
        <v>37</v>
      </c>
      <c r="R203" s="528">
        <v>0</v>
      </c>
      <c r="S203" s="529">
        <v>0</v>
      </c>
      <c r="T203" s="514">
        <f>SUM(R203:S203)</f>
        <v>0</v>
      </c>
      <c r="U203" s="530">
        <v>0</v>
      </c>
      <c r="V203" s="531">
        <f>T203+U203</f>
        <v>0</v>
      </c>
      <c r="W203" s="532">
        <f>IF(Q203=0,0,((V203/Q203)-1)*100)</f>
        <v>-100</v>
      </c>
    </row>
    <row r="204" spans="1:23" ht="13.5" customHeight="1">
      <c r="A204" s="493"/>
      <c r="B204" s="496"/>
      <c r="C204" s="497"/>
      <c r="D204" s="497"/>
      <c r="E204" s="497"/>
      <c r="F204" s="497"/>
      <c r="G204" s="497"/>
      <c r="H204" s="497"/>
      <c r="I204" s="503"/>
      <c r="J204" s="493"/>
      <c r="K204" s="493"/>
      <c r="L204" s="527" t="s">
        <v>25</v>
      </c>
      <c r="M204" s="528">
        <v>13</v>
      </c>
      <c r="N204" s="529">
        <v>24</v>
      </c>
      <c r="O204" s="514">
        <f>SUM(M204:N204)</f>
        <v>37</v>
      </c>
      <c r="P204" s="533">
        <v>0</v>
      </c>
      <c r="Q204" s="514">
        <f>SUM(O204:P204)</f>
        <v>37</v>
      </c>
      <c r="R204" s="528">
        <v>0</v>
      </c>
      <c r="S204" s="529">
        <v>0</v>
      </c>
      <c r="T204" s="514">
        <f>SUM(R204:S204)</f>
        <v>0</v>
      </c>
      <c r="U204" s="533">
        <v>0</v>
      </c>
      <c r="V204" s="514">
        <f>SUM(T204:U204)</f>
        <v>0</v>
      </c>
      <c r="W204" s="532">
        <f t="shared" ref="W204" si="340">IF(Q204=0,0,((V204/Q204)-1)*100)</f>
        <v>-100</v>
      </c>
    </row>
    <row r="205" spans="1:23" ht="13.5" customHeight="1" thickBot="1">
      <c r="A205" s="493"/>
      <c r="B205" s="496"/>
      <c r="C205" s="497"/>
      <c r="D205" s="497"/>
      <c r="E205" s="497"/>
      <c r="F205" s="497"/>
      <c r="G205" s="497"/>
      <c r="H205" s="497"/>
      <c r="I205" s="503"/>
      <c r="J205" s="493"/>
      <c r="K205" s="493"/>
      <c r="L205" s="527" t="s">
        <v>26</v>
      </c>
      <c r="M205" s="528">
        <v>3</v>
      </c>
      <c r="N205" s="529">
        <v>6</v>
      </c>
      <c r="O205" s="514">
        <f>SUM(M205:N205)</f>
        <v>9</v>
      </c>
      <c r="P205" s="534">
        <v>0</v>
      </c>
      <c r="Q205" s="531">
        <f>+P205+O205</f>
        <v>9</v>
      </c>
      <c r="R205" s="528">
        <v>0</v>
      </c>
      <c r="S205" s="529">
        <v>0</v>
      </c>
      <c r="T205" s="514">
        <f>SUM(R205:S205)</f>
        <v>0</v>
      </c>
      <c r="U205" s="534">
        <v>0</v>
      </c>
      <c r="V205" s="531">
        <f>+U205+T205</f>
        <v>0</v>
      </c>
      <c r="W205" s="532">
        <f t="shared" ref="W205" si="341">IF(Q205=0,0,((V205/Q205)-1)*100)</f>
        <v>-100</v>
      </c>
    </row>
    <row r="206" spans="1:23" ht="14.25" thickTop="1" thickBot="1">
      <c r="B206" s="478"/>
      <c r="C206" s="477"/>
      <c r="D206" s="477"/>
      <c r="E206" s="477"/>
      <c r="F206" s="477"/>
      <c r="G206" s="477"/>
      <c r="H206" s="477"/>
      <c r="I206" s="479"/>
      <c r="L206" s="515" t="s">
        <v>27</v>
      </c>
      <c r="M206" s="516">
        <f>+M203+M204+M205</f>
        <v>29</v>
      </c>
      <c r="N206" s="517">
        <f t="shared" ref="N206" si="342">+N203+N204+N205</f>
        <v>54</v>
      </c>
      <c r="O206" s="516">
        <f t="shared" ref="O206" si="343">+O203+O204+O205</f>
        <v>83</v>
      </c>
      <c r="P206" s="516">
        <f t="shared" ref="P206" si="344">+P203+P204+P205</f>
        <v>0</v>
      </c>
      <c r="Q206" s="535">
        <f t="shared" ref="Q206" si="345">+Q203+Q204+Q205</f>
        <v>83</v>
      </c>
      <c r="R206" s="516">
        <f t="shared" ref="R206" si="346">+R203+R204+R205</f>
        <v>0</v>
      </c>
      <c r="S206" s="517">
        <f t="shared" ref="S206" si="347">+S203+S204+S205</f>
        <v>0</v>
      </c>
      <c r="T206" s="516">
        <f t="shared" ref="T206" si="348">+T203+T204+T205</f>
        <v>0</v>
      </c>
      <c r="U206" s="516">
        <f t="shared" ref="U206" si="349">+U203+U204+U205</f>
        <v>0</v>
      </c>
      <c r="V206" s="535">
        <f>+V203+V204+V205</f>
        <v>0</v>
      </c>
      <c r="W206" s="519">
        <f>IF(Q206=0,0,((V206/Q206)-1)*100)</f>
        <v>-100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139</v>
      </c>
      <c r="N207" s="1211">
        <f t="shared" ref="N207" si="350">+N198+N202+N206</f>
        <v>204</v>
      </c>
      <c r="O207" s="1210">
        <f t="shared" ref="O207" si="351">+O198+O202+O206</f>
        <v>343</v>
      </c>
      <c r="P207" s="1210">
        <f t="shared" ref="P207" si="352">+P198+P202+P206</f>
        <v>0</v>
      </c>
      <c r="Q207" s="1210">
        <f t="shared" ref="Q207" si="353">+Q198+Q202+Q206</f>
        <v>343</v>
      </c>
      <c r="R207" s="1210">
        <f t="shared" ref="R207" si="354">+R198+R202+R206</f>
        <v>0</v>
      </c>
      <c r="S207" s="1211">
        <f t="shared" ref="S207" si="355">+S198+S202+S206</f>
        <v>0</v>
      </c>
      <c r="T207" s="1210">
        <f t="shared" ref="T207" si="356">+T198+T202+T206</f>
        <v>0</v>
      </c>
      <c r="U207" s="1210">
        <f t="shared" ref="U207" si="357">+U198+U202+U206</f>
        <v>0</v>
      </c>
      <c r="V207" s="1212">
        <f>+V198+V202+V206</f>
        <v>0</v>
      </c>
      <c r="W207" s="1213">
        <f>IF(Q207=0,0,((V207/Q207)-1)*100)</f>
        <v>-100</v>
      </c>
    </row>
    <row r="208" spans="1:23" ht="14.25" thickTop="1" thickBot="1">
      <c r="B208" s="478"/>
      <c r="C208" s="477"/>
      <c r="D208" s="477"/>
      <c r="E208" s="477"/>
      <c r="F208" s="477"/>
      <c r="G208" s="477"/>
      <c r="H208" s="477"/>
      <c r="I208" s="479"/>
      <c r="L208" s="515" t="s">
        <v>89</v>
      </c>
      <c r="M208" s="516">
        <f>+M194+M198+M202+M206</f>
        <v>204</v>
      </c>
      <c r="N208" s="517">
        <f t="shared" ref="N208:U208" si="358">+N194+N198+N202+N206</f>
        <v>247</v>
      </c>
      <c r="O208" s="516">
        <f t="shared" si="358"/>
        <v>451</v>
      </c>
      <c r="P208" s="516">
        <f t="shared" si="358"/>
        <v>0</v>
      </c>
      <c r="Q208" s="518">
        <f t="shared" si="358"/>
        <v>451</v>
      </c>
      <c r="R208" s="516">
        <f t="shared" si="358"/>
        <v>0</v>
      </c>
      <c r="S208" s="517">
        <f t="shared" si="358"/>
        <v>0</v>
      </c>
      <c r="T208" s="516">
        <f t="shared" si="358"/>
        <v>0</v>
      </c>
      <c r="U208" s="516">
        <f t="shared" si="358"/>
        <v>0</v>
      </c>
      <c r="V208" s="518">
        <f>+V194+V198+V202+V206</f>
        <v>0</v>
      </c>
      <c r="W208" s="519">
        <f>IF(Q208=0,0,((V208/Q208)-1)*100)</f>
        <v>-100</v>
      </c>
    </row>
    <row r="209" spans="2:23" ht="14.25" thickTop="1" thickBot="1">
      <c r="B209" s="478"/>
      <c r="C209" s="477"/>
      <c r="D209" s="477"/>
      <c r="E209" s="477"/>
      <c r="F209" s="477"/>
      <c r="G209" s="477"/>
      <c r="H209" s="477"/>
      <c r="I209" s="479"/>
      <c r="L209" s="467" t="s">
        <v>59</v>
      </c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90"/>
    </row>
    <row r="210" spans="2:23" ht="13.5" thickTop="1">
      <c r="B210" s="478"/>
      <c r="C210" s="477"/>
      <c r="D210" s="477"/>
      <c r="E210" s="477"/>
      <c r="F210" s="477"/>
      <c r="G210" s="477"/>
      <c r="H210" s="477"/>
      <c r="I210" s="479"/>
      <c r="L210" s="1436" t="s">
        <v>52</v>
      </c>
      <c r="M210" s="1437"/>
      <c r="N210" s="1437"/>
      <c r="O210" s="1437"/>
      <c r="P210" s="1437"/>
      <c r="Q210" s="1437"/>
      <c r="R210" s="1437"/>
      <c r="S210" s="1437"/>
      <c r="T210" s="1437"/>
      <c r="U210" s="1437"/>
      <c r="V210" s="1437"/>
      <c r="W210" s="1438"/>
    </row>
    <row r="211" spans="2:23" ht="13.5" thickBot="1">
      <c r="B211" s="478"/>
      <c r="C211" s="477"/>
      <c r="D211" s="477"/>
      <c r="E211" s="477"/>
      <c r="F211" s="477"/>
      <c r="G211" s="477"/>
      <c r="H211" s="477"/>
      <c r="I211" s="479"/>
      <c r="L211" s="1439" t="s">
        <v>53</v>
      </c>
      <c r="M211" s="1440"/>
      <c r="N211" s="1440"/>
      <c r="O211" s="1440"/>
      <c r="P211" s="1440"/>
      <c r="Q211" s="1440"/>
      <c r="R211" s="1440"/>
      <c r="S211" s="1440"/>
      <c r="T211" s="1440"/>
      <c r="U211" s="1440"/>
      <c r="V211" s="1440"/>
      <c r="W211" s="1441"/>
    </row>
    <row r="212" spans="2:23" ht="14.25" thickTop="1" thickBot="1">
      <c r="B212" s="478"/>
      <c r="C212" s="477"/>
      <c r="D212" s="477"/>
      <c r="E212" s="477"/>
      <c r="F212" s="477"/>
      <c r="G212" s="477"/>
      <c r="H212" s="477"/>
      <c r="I212" s="479"/>
      <c r="L212" s="389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470"/>
    </row>
    <row r="213" spans="2:23" ht="14.25" thickTop="1" thickBot="1">
      <c r="B213" s="478"/>
      <c r="C213" s="477"/>
      <c r="D213" s="477"/>
      <c r="E213" s="477"/>
      <c r="F213" s="477"/>
      <c r="G213" s="477"/>
      <c r="H213" s="477"/>
      <c r="I213" s="479"/>
      <c r="L213" s="391"/>
      <c r="M213" s="1433" t="s">
        <v>90</v>
      </c>
      <c r="N213" s="1434"/>
      <c r="O213" s="1434"/>
      <c r="P213" s="1434"/>
      <c r="Q213" s="1435"/>
      <c r="R213" s="1433" t="s">
        <v>91</v>
      </c>
      <c r="S213" s="1434"/>
      <c r="T213" s="1434"/>
      <c r="U213" s="1434"/>
      <c r="V213" s="1435"/>
      <c r="W213" s="392" t="s">
        <v>4</v>
      </c>
    </row>
    <row r="214" spans="2:23" ht="13.5" thickTop="1">
      <c r="B214" s="478"/>
      <c r="C214" s="477"/>
      <c r="D214" s="477"/>
      <c r="E214" s="477"/>
      <c r="F214" s="477"/>
      <c r="G214" s="477"/>
      <c r="H214" s="477"/>
      <c r="I214" s="479"/>
      <c r="L214" s="393" t="s">
        <v>5</v>
      </c>
      <c r="M214" s="394"/>
      <c r="N214" s="398"/>
      <c r="O214" s="504"/>
      <c r="P214" s="400"/>
      <c r="Q214" s="505"/>
      <c r="R214" s="394"/>
      <c r="S214" s="398"/>
      <c r="T214" s="504"/>
      <c r="U214" s="400"/>
      <c r="V214" s="505"/>
      <c r="W214" s="397" t="s">
        <v>6</v>
      </c>
    </row>
    <row r="215" spans="2:23" ht="13.5" thickBot="1">
      <c r="B215" s="478"/>
      <c r="C215" s="477"/>
      <c r="D215" s="477"/>
      <c r="E215" s="477"/>
      <c r="F215" s="477"/>
      <c r="G215" s="477"/>
      <c r="H215" s="477"/>
      <c r="I215" s="479"/>
      <c r="L215" s="401"/>
      <c r="M215" s="406" t="s">
        <v>41</v>
      </c>
      <c r="N215" s="407" t="s">
        <v>42</v>
      </c>
      <c r="O215" s="506" t="s">
        <v>54</v>
      </c>
      <c r="P215" s="409" t="s">
        <v>13</v>
      </c>
      <c r="Q215" s="1158" t="s">
        <v>9</v>
      </c>
      <c r="R215" s="406" t="s">
        <v>41</v>
      </c>
      <c r="S215" s="407" t="s">
        <v>42</v>
      </c>
      <c r="T215" s="506" t="s">
        <v>54</v>
      </c>
      <c r="U215" s="409" t="s">
        <v>13</v>
      </c>
      <c r="V215" s="507" t="s">
        <v>9</v>
      </c>
      <c r="W215" s="405"/>
    </row>
    <row r="216" spans="2:23" ht="5.25" customHeight="1" thickTop="1">
      <c r="B216" s="478"/>
      <c r="C216" s="477"/>
      <c r="D216" s="477"/>
      <c r="E216" s="477"/>
      <c r="F216" s="477"/>
      <c r="G216" s="477"/>
      <c r="H216" s="477"/>
      <c r="I216" s="479"/>
      <c r="L216" s="393"/>
      <c r="M216" s="414"/>
      <c r="N216" s="415"/>
      <c r="O216" s="508"/>
      <c r="P216" s="417"/>
      <c r="Q216" s="509"/>
      <c r="R216" s="414"/>
      <c r="S216" s="415"/>
      <c r="T216" s="508"/>
      <c r="U216" s="417"/>
      <c r="V216" s="509"/>
      <c r="W216" s="419"/>
    </row>
    <row r="217" spans="2:23">
      <c r="B217" s="478"/>
      <c r="C217" s="477"/>
      <c r="D217" s="477"/>
      <c r="E217" s="477"/>
      <c r="F217" s="477"/>
      <c r="G217" s="477"/>
      <c r="H217" s="477"/>
      <c r="I217" s="479"/>
      <c r="L217" s="393" t="s">
        <v>14</v>
      </c>
      <c r="M217" s="421">
        <f t="shared" ref="M217:N219" si="359">+M165+M191</f>
        <v>20</v>
      </c>
      <c r="N217" s="425">
        <f t="shared" si="359"/>
        <v>9</v>
      </c>
      <c r="O217" s="512">
        <f>+M217+N217</f>
        <v>29</v>
      </c>
      <c r="P217" s="427">
        <f>+P165+P191</f>
        <v>0</v>
      </c>
      <c r="Q217" s="513">
        <f>+O217+P217</f>
        <v>29</v>
      </c>
      <c r="R217" s="421">
        <f t="shared" ref="R217:S219" si="360">+R165+R191</f>
        <v>0</v>
      </c>
      <c r="S217" s="425">
        <f t="shared" si="360"/>
        <v>0</v>
      </c>
      <c r="T217" s="512">
        <f>+R217+S217</f>
        <v>0</v>
      </c>
      <c r="U217" s="427">
        <f>+U165+U191</f>
        <v>0</v>
      </c>
      <c r="V217" s="513">
        <f>+T217+U217</f>
        <v>0</v>
      </c>
      <c r="W217" s="424">
        <f t="shared" ref="W217:W221" si="361">IF(Q217=0,0,((V217/Q217)-1)*100)</f>
        <v>-100</v>
      </c>
    </row>
    <row r="218" spans="2:23">
      <c r="B218" s="478"/>
      <c r="C218" s="477"/>
      <c r="D218" s="477"/>
      <c r="E218" s="477"/>
      <c r="F218" s="477"/>
      <c r="G218" s="477"/>
      <c r="H218" s="477"/>
      <c r="I218" s="479"/>
      <c r="L218" s="393" t="s">
        <v>15</v>
      </c>
      <c r="M218" s="421">
        <f t="shared" si="359"/>
        <v>21</v>
      </c>
      <c r="N218" s="425">
        <f t="shared" si="359"/>
        <v>13</v>
      </c>
      <c r="O218" s="512">
        <f t="shared" ref="O218:O219" si="362">+M218+N218</f>
        <v>34</v>
      </c>
      <c r="P218" s="427">
        <f>+P166+P192</f>
        <v>0</v>
      </c>
      <c r="Q218" s="513">
        <f t="shared" ref="Q218:Q219" si="363">+O218+P218</f>
        <v>34</v>
      </c>
      <c r="R218" s="421">
        <f t="shared" si="360"/>
        <v>1</v>
      </c>
      <c r="S218" s="425">
        <f t="shared" si="360"/>
        <v>0</v>
      </c>
      <c r="T218" s="512">
        <f t="shared" ref="T218:T219" si="364">+R218+S218</f>
        <v>1</v>
      </c>
      <c r="U218" s="427">
        <f>+U166+U192</f>
        <v>0</v>
      </c>
      <c r="V218" s="513">
        <f t="shared" ref="V218:V219" si="365">+T218+U218</f>
        <v>1</v>
      </c>
      <c r="W218" s="424">
        <f t="shared" si="361"/>
        <v>-97.058823529411768</v>
      </c>
    </row>
    <row r="219" spans="2:23" ht="13.5" thickBot="1">
      <c r="B219" s="478"/>
      <c r="C219" s="477"/>
      <c r="D219" s="477"/>
      <c r="E219" s="477"/>
      <c r="F219" s="477"/>
      <c r="G219" s="477"/>
      <c r="H219" s="477"/>
      <c r="I219" s="479"/>
      <c r="L219" s="401" t="s">
        <v>16</v>
      </c>
      <c r="M219" s="421">
        <f t="shared" si="359"/>
        <v>24</v>
      </c>
      <c r="N219" s="425">
        <f t="shared" si="359"/>
        <v>21</v>
      </c>
      <c r="O219" s="512">
        <f t="shared" si="362"/>
        <v>45</v>
      </c>
      <c r="P219" s="427">
        <f>+P167+P193</f>
        <v>0</v>
      </c>
      <c r="Q219" s="513">
        <f t="shared" si="363"/>
        <v>45</v>
      </c>
      <c r="R219" s="421">
        <f t="shared" si="360"/>
        <v>0</v>
      </c>
      <c r="S219" s="425">
        <f t="shared" si="360"/>
        <v>0</v>
      </c>
      <c r="T219" s="512">
        <f t="shared" si="364"/>
        <v>0</v>
      </c>
      <c r="U219" s="427">
        <f>+U167+U193</f>
        <v>0</v>
      </c>
      <c r="V219" s="513">
        <f t="shared" si="365"/>
        <v>0</v>
      </c>
      <c r="W219" s="424">
        <f t="shared" si="361"/>
        <v>-100</v>
      </c>
    </row>
    <row r="220" spans="2:23" ht="14.25" thickTop="1" thickBot="1">
      <c r="B220" s="478"/>
      <c r="C220" s="477"/>
      <c r="D220" s="477"/>
      <c r="E220" s="477"/>
      <c r="F220" s="477"/>
      <c r="G220" s="477"/>
      <c r="H220" s="477"/>
      <c r="I220" s="479"/>
      <c r="L220" s="515" t="s">
        <v>17</v>
      </c>
      <c r="M220" s="516">
        <f t="shared" ref="M220:Q220" si="366">+M217+M218+M219</f>
        <v>65</v>
      </c>
      <c r="N220" s="517">
        <f t="shared" si="366"/>
        <v>43</v>
      </c>
      <c r="O220" s="516">
        <f t="shared" si="366"/>
        <v>108</v>
      </c>
      <c r="P220" s="516">
        <f t="shared" si="366"/>
        <v>0</v>
      </c>
      <c r="Q220" s="518">
        <f t="shared" si="366"/>
        <v>108</v>
      </c>
      <c r="R220" s="516">
        <f t="shared" ref="R220:V220" si="367">+R217+R218+R219</f>
        <v>1</v>
      </c>
      <c r="S220" s="517">
        <f t="shared" si="367"/>
        <v>0</v>
      </c>
      <c r="T220" s="516">
        <f t="shared" si="367"/>
        <v>1</v>
      </c>
      <c r="U220" s="516">
        <f t="shared" si="367"/>
        <v>0</v>
      </c>
      <c r="V220" s="518">
        <f t="shared" si="367"/>
        <v>1</v>
      </c>
      <c r="W220" s="519">
        <f t="shared" si="361"/>
        <v>-99.074074074074076</v>
      </c>
    </row>
    <row r="221" spans="2:23" ht="13.5" thickTop="1">
      <c r="B221" s="478"/>
      <c r="C221" s="477"/>
      <c r="D221" s="477"/>
      <c r="E221" s="477"/>
      <c r="F221" s="477"/>
      <c r="G221" s="477"/>
      <c r="H221" s="477"/>
      <c r="I221" s="479"/>
      <c r="L221" s="393" t="s">
        <v>18</v>
      </c>
      <c r="M221" s="510">
        <f t="shared" ref="M221:N223" si="368">+M169+M195</f>
        <v>24</v>
      </c>
      <c r="N221" s="511">
        <f t="shared" si="368"/>
        <v>33</v>
      </c>
      <c r="O221" s="520">
        <f t="shared" ref="O221" si="369">+M221+N221</f>
        <v>57</v>
      </c>
      <c r="P221" s="427">
        <f>+P169+P195</f>
        <v>0</v>
      </c>
      <c r="Q221" s="513">
        <f t="shared" ref="Q221" si="370">+O221+P221</f>
        <v>57</v>
      </c>
      <c r="R221" s="510">
        <f t="shared" ref="R221:S223" si="371">+R169+R195</f>
        <v>0</v>
      </c>
      <c r="S221" s="511">
        <f t="shared" si="371"/>
        <v>0</v>
      </c>
      <c r="T221" s="520">
        <f t="shared" ref="T221" si="372">+R221+S221</f>
        <v>0</v>
      </c>
      <c r="U221" s="427">
        <f>+U169+U195</f>
        <v>0</v>
      </c>
      <c r="V221" s="513">
        <f t="shared" ref="V221" si="373">+T221+U221</f>
        <v>0</v>
      </c>
      <c r="W221" s="424">
        <f t="shared" si="361"/>
        <v>-100</v>
      </c>
    </row>
    <row r="222" spans="2:23">
      <c r="B222" s="478"/>
      <c r="C222" s="477"/>
      <c r="D222" s="477"/>
      <c r="E222" s="477"/>
      <c r="F222" s="477"/>
      <c r="G222" s="477"/>
      <c r="H222" s="477"/>
      <c r="I222" s="479"/>
      <c r="L222" s="393" t="s">
        <v>19</v>
      </c>
      <c r="M222" s="421">
        <f t="shared" si="368"/>
        <v>18</v>
      </c>
      <c r="N222" s="425">
        <f t="shared" si="368"/>
        <v>25</v>
      </c>
      <c r="O222" s="512">
        <f>+M222+N222</f>
        <v>43</v>
      </c>
      <c r="P222" s="427">
        <f>+P170+P196</f>
        <v>0</v>
      </c>
      <c r="Q222" s="513">
        <f>+O222+P222</f>
        <v>43</v>
      </c>
      <c r="R222" s="421">
        <f t="shared" si="371"/>
        <v>0</v>
      </c>
      <c r="S222" s="425">
        <f t="shared" si="371"/>
        <v>0</v>
      </c>
      <c r="T222" s="512">
        <f>+R222+S222</f>
        <v>0</v>
      </c>
      <c r="U222" s="427">
        <f>+U170+U196</f>
        <v>0</v>
      </c>
      <c r="V222" s="513">
        <f>+T222+U222</f>
        <v>0</v>
      </c>
      <c r="W222" s="424">
        <f t="shared" ref="W222:W225" si="374">IF(Q222=0,0,((V222/Q222)-1)*100)</f>
        <v>-100</v>
      </c>
    </row>
    <row r="223" spans="2:23" ht="13.5" thickBot="1">
      <c r="B223" s="478"/>
      <c r="C223" s="477"/>
      <c r="D223" s="477"/>
      <c r="E223" s="477"/>
      <c r="F223" s="477"/>
      <c r="G223" s="477"/>
      <c r="H223" s="477"/>
      <c r="I223" s="479"/>
      <c r="L223" s="393" t="s">
        <v>20</v>
      </c>
      <c r="M223" s="421">
        <f t="shared" si="368"/>
        <v>19</v>
      </c>
      <c r="N223" s="425">
        <f t="shared" si="368"/>
        <v>32</v>
      </c>
      <c r="O223" s="512">
        <f>+M223+N223</f>
        <v>51</v>
      </c>
      <c r="P223" s="427">
        <f>+P171+P197</f>
        <v>0</v>
      </c>
      <c r="Q223" s="513">
        <f>+O223+P223</f>
        <v>51</v>
      </c>
      <c r="R223" s="421">
        <f t="shared" si="371"/>
        <v>0</v>
      </c>
      <c r="S223" s="425">
        <f t="shared" si="371"/>
        <v>0</v>
      </c>
      <c r="T223" s="512">
        <f>+R223+S223</f>
        <v>0</v>
      </c>
      <c r="U223" s="427">
        <f>+U171+U197</f>
        <v>0</v>
      </c>
      <c r="V223" s="513">
        <f>+T223+U223</f>
        <v>0</v>
      </c>
      <c r="W223" s="424">
        <f t="shared" si="374"/>
        <v>-100</v>
      </c>
    </row>
    <row r="224" spans="2:23" ht="14.25" thickTop="1" thickBot="1">
      <c r="B224" s="478"/>
      <c r="C224" s="477"/>
      <c r="D224" s="477"/>
      <c r="E224" s="477"/>
      <c r="F224" s="477"/>
      <c r="G224" s="477"/>
      <c r="H224" s="477"/>
      <c r="I224" s="479"/>
      <c r="L224" s="515" t="s">
        <v>87</v>
      </c>
      <c r="M224" s="516">
        <f>+M221+M222+M223</f>
        <v>61</v>
      </c>
      <c r="N224" s="516">
        <f t="shared" ref="N224" si="375">+N221+N222+N223</f>
        <v>90</v>
      </c>
      <c r="O224" s="516">
        <f t="shared" ref="O224" si="376">+O221+O222+O223</f>
        <v>151</v>
      </c>
      <c r="P224" s="516">
        <f t="shared" ref="P224" si="377">+P221+P222+P223</f>
        <v>0</v>
      </c>
      <c r="Q224" s="516">
        <f t="shared" ref="Q224" si="378">+Q221+Q222+Q223</f>
        <v>151</v>
      </c>
      <c r="R224" s="516">
        <f t="shared" ref="R224" si="379">+R221+R222+R223</f>
        <v>0</v>
      </c>
      <c r="S224" s="516">
        <f t="shared" ref="S224" si="380">+S221+S222+S223</f>
        <v>0</v>
      </c>
      <c r="T224" s="516">
        <f t="shared" ref="T224" si="381">+T221+T222+T223</f>
        <v>0</v>
      </c>
      <c r="U224" s="516">
        <f t="shared" ref="U224" si="382">+U221+U222+U223</f>
        <v>0</v>
      </c>
      <c r="V224" s="516">
        <f t="shared" ref="V224" si="383">+V221+V222+V223</f>
        <v>0</v>
      </c>
      <c r="W224" s="519">
        <f t="shared" si="374"/>
        <v>-100</v>
      </c>
    </row>
    <row r="225" spans="1:23" ht="13.5" thickTop="1">
      <c r="B225" s="478"/>
      <c r="C225" s="477"/>
      <c r="D225" s="477"/>
      <c r="E225" s="477"/>
      <c r="F225" s="477"/>
      <c r="G225" s="477"/>
      <c r="H225" s="477"/>
      <c r="I225" s="479"/>
      <c r="L225" s="393" t="s">
        <v>21</v>
      </c>
      <c r="M225" s="421">
        <f t="shared" ref="M225:N227" si="384">+M173+M199</f>
        <v>12</v>
      </c>
      <c r="N225" s="425">
        <f t="shared" si="384"/>
        <v>17</v>
      </c>
      <c r="O225" s="512">
        <f t="shared" ref="O225" si="385">+M225+N225</f>
        <v>29</v>
      </c>
      <c r="P225" s="427">
        <f>+P173+P199</f>
        <v>0</v>
      </c>
      <c r="Q225" s="513">
        <f t="shared" ref="Q225" si="386">+O225+P225</f>
        <v>29</v>
      </c>
      <c r="R225" s="421">
        <f t="shared" ref="R225:S227" si="387">+R173+R199</f>
        <v>0</v>
      </c>
      <c r="S225" s="425">
        <f t="shared" si="387"/>
        <v>0</v>
      </c>
      <c r="T225" s="512">
        <f t="shared" ref="T225" si="388">+R225+S225</f>
        <v>0</v>
      </c>
      <c r="U225" s="427">
        <f>+U173+U199</f>
        <v>0</v>
      </c>
      <c r="V225" s="513">
        <f t="shared" ref="V225" si="389">+T225+U225</f>
        <v>0</v>
      </c>
      <c r="W225" s="424">
        <f t="shared" si="374"/>
        <v>-100</v>
      </c>
    </row>
    <row r="226" spans="1:23">
      <c r="B226" s="478"/>
      <c r="C226" s="477"/>
      <c r="D226" s="477"/>
      <c r="E226" s="477"/>
      <c r="F226" s="477"/>
      <c r="G226" s="477"/>
      <c r="H226" s="477"/>
      <c r="I226" s="479"/>
      <c r="L226" s="393" t="s">
        <v>88</v>
      </c>
      <c r="M226" s="421">
        <f t="shared" si="384"/>
        <v>14</v>
      </c>
      <c r="N226" s="425">
        <f t="shared" si="384"/>
        <v>24</v>
      </c>
      <c r="O226" s="512">
        <f>+M226+N226</f>
        <v>38</v>
      </c>
      <c r="P226" s="427">
        <f>+P174+P200</f>
        <v>0</v>
      </c>
      <c r="Q226" s="513">
        <f>+O226+P226</f>
        <v>38</v>
      </c>
      <c r="R226" s="421">
        <f t="shared" si="387"/>
        <v>0</v>
      </c>
      <c r="S226" s="425">
        <f t="shared" si="387"/>
        <v>0</v>
      </c>
      <c r="T226" s="512">
        <f>+R226+S226</f>
        <v>0</v>
      </c>
      <c r="U226" s="427">
        <f>+U174+U200</f>
        <v>0</v>
      </c>
      <c r="V226" s="513">
        <f>+T226+U226</f>
        <v>0</v>
      </c>
      <c r="W226" s="424">
        <f t="shared" ref="W226" si="390">IF(Q226=0,0,((V226/Q226)-1)*100)</f>
        <v>-100</v>
      </c>
    </row>
    <row r="227" spans="1:23" ht="13.5" thickBot="1">
      <c r="B227" s="478"/>
      <c r="C227" s="477"/>
      <c r="D227" s="477"/>
      <c r="E227" s="477"/>
      <c r="F227" s="477"/>
      <c r="G227" s="477"/>
      <c r="H227" s="477"/>
      <c r="I227" s="479"/>
      <c r="L227" s="393" t="s">
        <v>22</v>
      </c>
      <c r="M227" s="421">
        <f t="shared" si="384"/>
        <v>23</v>
      </c>
      <c r="N227" s="425">
        <f t="shared" si="384"/>
        <v>19</v>
      </c>
      <c r="O227" s="521">
        <f>+M227+N227</f>
        <v>42</v>
      </c>
      <c r="P227" s="432">
        <f>+P175+P201</f>
        <v>0</v>
      </c>
      <c r="Q227" s="513">
        <f>+O227+P227</f>
        <v>42</v>
      </c>
      <c r="R227" s="421">
        <f t="shared" si="387"/>
        <v>0</v>
      </c>
      <c r="S227" s="425">
        <f t="shared" si="387"/>
        <v>0</v>
      </c>
      <c r="T227" s="521">
        <f>+R227+S227</f>
        <v>0</v>
      </c>
      <c r="U227" s="432">
        <f>+U175+U201</f>
        <v>0</v>
      </c>
      <c r="V227" s="513">
        <f>+T227+U227</f>
        <v>0</v>
      </c>
      <c r="W227" s="424">
        <f>IF(Q227=0,0,((V227/Q227)-1)*100)</f>
        <v>-100</v>
      </c>
    </row>
    <row r="228" spans="1:23" ht="14.25" thickTop="1" thickBot="1">
      <c r="B228" s="478"/>
      <c r="C228" s="477"/>
      <c r="D228" s="477"/>
      <c r="E228" s="477"/>
      <c r="F228" s="477"/>
      <c r="G228" s="477"/>
      <c r="H228" s="477"/>
      <c r="I228" s="479"/>
      <c r="L228" s="522" t="s">
        <v>60</v>
      </c>
      <c r="M228" s="523">
        <f>+M225+M226+M227</f>
        <v>49</v>
      </c>
      <c r="N228" s="523">
        <f t="shared" ref="N228" si="391">+N225+N226+N227</f>
        <v>60</v>
      </c>
      <c r="O228" s="524">
        <f t="shared" ref="O228" si="392">+O225+O226+O227</f>
        <v>109</v>
      </c>
      <c r="P228" s="524">
        <f t="shared" ref="P228" si="393">+P225+P226+P227</f>
        <v>0</v>
      </c>
      <c r="Q228" s="524">
        <f t="shared" ref="Q228" si="394">+Q225+Q226+Q227</f>
        <v>109</v>
      </c>
      <c r="R228" s="523">
        <f t="shared" ref="R228" si="395">+R225+R226+R227</f>
        <v>0</v>
      </c>
      <c r="S228" s="523">
        <f t="shared" ref="S228" si="396">+S225+S226+S227</f>
        <v>0</v>
      </c>
      <c r="T228" s="524">
        <f t="shared" ref="T228" si="397">+T225+T226+T227</f>
        <v>0</v>
      </c>
      <c r="U228" s="524">
        <f t="shared" ref="U228" si="398">+U225+U226+U227</f>
        <v>0</v>
      </c>
      <c r="V228" s="524">
        <f t="shared" ref="V228" si="399">+V225+V226+V227</f>
        <v>0</v>
      </c>
      <c r="W228" s="525">
        <f>IF(Q228=0,0,((V228/Q228)-1)*100)</f>
        <v>-100</v>
      </c>
    </row>
    <row r="229" spans="1:23" ht="13.5" thickTop="1">
      <c r="A229" s="493"/>
      <c r="B229" s="494"/>
      <c r="C229" s="495"/>
      <c r="D229" s="495"/>
      <c r="E229" s="495"/>
      <c r="F229" s="495"/>
      <c r="G229" s="495"/>
      <c r="H229" s="495"/>
      <c r="I229" s="526"/>
      <c r="J229" s="493"/>
      <c r="K229" s="493"/>
      <c r="L229" s="527" t="s">
        <v>24</v>
      </c>
      <c r="M229" s="528">
        <f t="shared" ref="M229:N231" si="400">+M177+M203</f>
        <v>13</v>
      </c>
      <c r="N229" s="529">
        <f t="shared" si="400"/>
        <v>24</v>
      </c>
      <c r="O229" s="514">
        <f>+M229+N229</f>
        <v>37</v>
      </c>
      <c r="P229" s="530">
        <f>+P177+P203</f>
        <v>0</v>
      </c>
      <c r="Q229" s="531">
        <f>+O229+P229</f>
        <v>37</v>
      </c>
      <c r="R229" s="528">
        <f t="shared" ref="R229:S231" si="401">+R177+R203</f>
        <v>0</v>
      </c>
      <c r="S229" s="529">
        <f t="shared" si="401"/>
        <v>0</v>
      </c>
      <c r="T229" s="514">
        <f>+R229+S229</f>
        <v>0</v>
      </c>
      <c r="U229" s="530">
        <f>+U177+U203</f>
        <v>0</v>
      </c>
      <c r="V229" s="531">
        <f>+T229+U229</f>
        <v>0</v>
      </c>
      <c r="W229" s="532">
        <f>IF(Q229=0,0,((V229/Q229)-1)*100)</f>
        <v>-100</v>
      </c>
    </row>
    <row r="230" spans="1:23" ht="13.5" customHeight="1">
      <c r="A230" s="493"/>
      <c r="B230" s="496"/>
      <c r="C230" s="497"/>
      <c r="D230" s="497"/>
      <c r="E230" s="497"/>
      <c r="F230" s="497"/>
      <c r="G230" s="497"/>
      <c r="H230" s="497"/>
      <c r="I230" s="503"/>
      <c r="J230" s="493"/>
      <c r="K230" s="493"/>
      <c r="L230" s="527" t="s">
        <v>25</v>
      </c>
      <c r="M230" s="528">
        <f t="shared" si="400"/>
        <v>13</v>
      </c>
      <c r="N230" s="529">
        <f t="shared" si="400"/>
        <v>24</v>
      </c>
      <c r="O230" s="514">
        <f>+M230+N230</f>
        <v>37</v>
      </c>
      <c r="P230" s="533">
        <f>+P178+P204</f>
        <v>0</v>
      </c>
      <c r="Q230" s="514">
        <f>+O230+P230</f>
        <v>37</v>
      </c>
      <c r="R230" s="528">
        <f t="shared" si="401"/>
        <v>0</v>
      </c>
      <c r="S230" s="529">
        <f t="shared" si="401"/>
        <v>0</v>
      </c>
      <c r="T230" s="514">
        <f>+R230+S230</f>
        <v>0</v>
      </c>
      <c r="U230" s="533">
        <f>+U178+U204</f>
        <v>0</v>
      </c>
      <c r="V230" s="514">
        <f>+T230+U230</f>
        <v>0</v>
      </c>
      <c r="W230" s="532">
        <f t="shared" ref="W230" si="402">IF(Q230=0,0,((V230/Q230)-1)*100)</f>
        <v>-100</v>
      </c>
    </row>
    <row r="231" spans="1:23" ht="13.5" customHeight="1" thickBot="1">
      <c r="A231" s="493"/>
      <c r="B231" s="496"/>
      <c r="C231" s="497"/>
      <c r="D231" s="497"/>
      <c r="E231" s="497"/>
      <c r="F231" s="497"/>
      <c r="G231" s="497"/>
      <c r="H231" s="497"/>
      <c r="I231" s="503"/>
      <c r="J231" s="493"/>
      <c r="K231" s="493"/>
      <c r="L231" s="527" t="s">
        <v>26</v>
      </c>
      <c r="M231" s="528">
        <f t="shared" si="400"/>
        <v>3</v>
      </c>
      <c r="N231" s="529">
        <f t="shared" si="400"/>
        <v>6</v>
      </c>
      <c r="O231" s="514">
        <f t="shared" ref="O231" si="403">+M231+N231</f>
        <v>9</v>
      </c>
      <c r="P231" s="534">
        <f>+P179+P205</f>
        <v>0</v>
      </c>
      <c r="Q231" s="531">
        <f t="shared" ref="Q231" si="404">+O231+P231</f>
        <v>9</v>
      </c>
      <c r="R231" s="528">
        <f t="shared" si="401"/>
        <v>0</v>
      </c>
      <c r="S231" s="529">
        <f t="shared" si="401"/>
        <v>0</v>
      </c>
      <c r="T231" s="514">
        <f t="shared" ref="T231" si="405">+R231+S231</f>
        <v>0</v>
      </c>
      <c r="U231" s="534">
        <f>+U179+U205</f>
        <v>0</v>
      </c>
      <c r="V231" s="531">
        <f t="shared" ref="V231" si="406">+T231+U231</f>
        <v>0</v>
      </c>
      <c r="W231" s="532">
        <f t="shared" ref="W231" si="407">IF(Q231=0,0,((V231/Q231)-1)*100)</f>
        <v>-100</v>
      </c>
    </row>
    <row r="232" spans="1:23" ht="14.25" thickTop="1" thickBot="1">
      <c r="B232" s="478"/>
      <c r="C232" s="477"/>
      <c r="D232" s="477"/>
      <c r="E232" s="477"/>
      <c r="F232" s="477"/>
      <c r="G232" s="477"/>
      <c r="H232" s="477"/>
      <c r="I232" s="479"/>
      <c r="L232" s="515" t="s">
        <v>27</v>
      </c>
      <c r="M232" s="516">
        <f>+M229+M230+M231</f>
        <v>29</v>
      </c>
      <c r="N232" s="517">
        <f t="shared" ref="N232" si="408">+N229+N230+N231</f>
        <v>54</v>
      </c>
      <c r="O232" s="516">
        <f t="shared" ref="O232" si="409">+O229+O230+O231</f>
        <v>83</v>
      </c>
      <c r="P232" s="516">
        <f t="shared" ref="P232" si="410">+P229+P230+P231</f>
        <v>0</v>
      </c>
      <c r="Q232" s="535">
        <f t="shared" ref="Q232" si="411">+Q229+Q230+Q231</f>
        <v>83</v>
      </c>
      <c r="R232" s="516">
        <f t="shared" ref="R232" si="412">+R229+R230+R231</f>
        <v>0</v>
      </c>
      <c r="S232" s="517">
        <f t="shared" ref="S232" si="413">+S229+S230+S231</f>
        <v>0</v>
      </c>
      <c r="T232" s="516">
        <f t="shared" ref="T232" si="414">+T229+T230+T231</f>
        <v>0</v>
      </c>
      <c r="U232" s="516">
        <f t="shared" ref="U232" si="415">+U229+U230+U231</f>
        <v>0</v>
      </c>
      <c r="V232" s="535">
        <f>+V229+V230+V231</f>
        <v>0</v>
      </c>
      <c r="W232" s="519">
        <f>IF(Q232=0,0,((V232/Q232)-1)*100)</f>
        <v>-100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386"/>
      <c r="L233" s="1223" t="s">
        <v>92</v>
      </c>
      <c r="M233" s="1210">
        <f>+M224+M228+M232</f>
        <v>139</v>
      </c>
      <c r="N233" s="1211">
        <f t="shared" ref="N233" si="416">+N224+N228+N232</f>
        <v>204</v>
      </c>
      <c r="O233" s="1210">
        <f t="shared" ref="O233" si="417">+O224+O228+O232</f>
        <v>343</v>
      </c>
      <c r="P233" s="1210">
        <f t="shared" ref="P233" si="418">+P224+P228+P232</f>
        <v>0</v>
      </c>
      <c r="Q233" s="1210">
        <f t="shared" ref="Q233" si="419">+Q224+Q228+Q232</f>
        <v>343</v>
      </c>
      <c r="R233" s="1210">
        <f t="shared" ref="R233" si="420">+R224+R228+R232</f>
        <v>0</v>
      </c>
      <c r="S233" s="1211">
        <f t="shared" ref="S233" si="421">+S224+S228+S232</f>
        <v>0</v>
      </c>
      <c r="T233" s="1210">
        <f t="shared" ref="T233" si="422">+T224+T228+T232</f>
        <v>0</v>
      </c>
      <c r="U233" s="1210">
        <f t="shared" ref="U233" si="423">+U224+U228+U232</f>
        <v>0</v>
      </c>
      <c r="V233" s="1212">
        <f>+V224+V228+V232</f>
        <v>0</v>
      </c>
      <c r="W233" s="1213">
        <f>IF(Q233=0,0,((V233/Q233)-1)*100)</f>
        <v>-100</v>
      </c>
    </row>
    <row r="234" spans="1:23" ht="14.25" thickTop="1" thickBot="1">
      <c r="B234" s="478"/>
      <c r="C234" s="477"/>
      <c r="D234" s="477"/>
      <c r="E234" s="477"/>
      <c r="F234" s="477"/>
      <c r="G234" s="477"/>
      <c r="H234" s="477"/>
      <c r="I234" s="479"/>
      <c r="L234" s="515" t="s">
        <v>89</v>
      </c>
      <c r="M234" s="516">
        <f>+M220+M224+M228+M232</f>
        <v>204</v>
      </c>
      <c r="N234" s="517">
        <f t="shared" ref="N234:U234" si="424">+N220+N224+N228+N232</f>
        <v>247</v>
      </c>
      <c r="O234" s="516">
        <f t="shared" si="424"/>
        <v>451</v>
      </c>
      <c r="P234" s="516">
        <f t="shared" si="424"/>
        <v>0</v>
      </c>
      <c r="Q234" s="518">
        <f t="shared" si="424"/>
        <v>451</v>
      </c>
      <c r="R234" s="516">
        <f t="shared" si="424"/>
        <v>1</v>
      </c>
      <c r="S234" s="517">
        <f t="shared" si="424"/>
        <v>0</v>
      </c>
      <c r="T234" s="516">
        <f t="shared" si="424"/>
        <v>1</v>
      </c>
      <c r="U234" s="516">
        <f t="shared" si="424"/>
        <v>0</v>
      </c>
      <c r="V234" s="518">
        <f>+V220+V224+V228+V232</f>
        <v>1</v>
      </c>
      <c r="W234" s="519">
        <f>IF(Q234=0,0,((V234/Q234)-1)*100)</f>
        <v>-99.77827050997783</v>
      </c>
    </row>
    <row r="235" spans="1:23" ht="13.5" thickTop="1">
      <c r="B235" s="389"/>
      <c r="C235" s="386"/>
      <c r="D235" s="386"/>
      <c r="E235" s="386"/>
      <c r="F235" s="386"/>
      <c r="G235" s="386"/>
      <c r="H235" s="386"/>
      <c r="I235" s="390"/>
      <c r="L235" s="467" t="s">
        <v>59</v>
      </c>
      <c r="M235" s="386"/>
      <c r="N235" s="386"/>
      <c r="O235" s="386"/>
      <c r="P235" s="386"/>
      <c r="Q235" s="386"/>
      <c r="R235" s="386"/>
      <c r="S235" s="386"/>
      <c r="T235" s="386"/>
      <c r="U235" s="386"/>
      <c r="V235" s="386"/>
      <c r="W235" s="390"/>
    </row>
  </sheetData>
  <sheetProtection password="CF53" sheet="1" objects="1" scenarios="1"/>
  <customSheetViews>
    <customSheetView guid="{ED529B84-E379-4C9B-A677-BE1D384436B0}" fitToPage="1">
      <selection activeCell="U208" sqref="U208"/>
      <pageMargins left="0.69" right="0.62" top="0.87" bottom="0.49" header="0.49" footer="0.15748031496062992"/>
      <printOptions horizontalCentered="1"/>
      <pageSetup paperSize="9" scale="67" orientation="portrait" r:id="rId1"/>
      <headerFooter alignWithMargins="0">
        <oddHeader>&amp;LMonthly Air Transport Statistic : Chiang Mai International Airport</oddHeader>
      </headerFooter>
    </customSheetView>
  </customSheetViews>
  <mergeCells count="48">
    <mergeCell ref="M161:Q161"/>
    <mergeCell ref="R161:V161"/>
    <mergeCell ref="L132:W132"/>
    <mergeCell ref="L133:W133"/>
    <mergeCell ref="L158:W158"/>
    <mergeCell ref="M135:Q135"/>
    <mergeCell ref="R135:V135"/>
    <mergeCell ref="L159:W159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C57:E57"/>
    <mergeCell ref="F57:H57"/>
    <mergeCell ref="M57:Q57"/>
    <mergeCell ref="R57:V57"/>
    <mergeCell ref="B54:I54"/>
    <mergeCell ref="L54:W54"/>
    <mergeCell ref="B55:I55"/>
    <mergeCell ref="L55:W55"/>
    <mergeCell ref="B28:I28"/>
    <mergeCell ref="L28:W28"/>
    <mergeCell ref="B29:I29"/>
    <mergeCell ref="L29:W29"/>
    <mergeCell ref="C31:E31"/>
    <mergeCell ref="F31:H31"/>
    <mergeCell ref="M31:Q31"/>
    <mergeCell ref="R31:V31"/>
    <mergeCell ref="B2:I2"/>
    <mergeCell ref="L2:W2"/>
    <mergeCell ref="B3:I3"/>
    <mergeCell ref="L3:W3"/>
    <mergeCell ref="C5:E5"/>
    <mergeCell ref="F5:H5"/>
    <mergeCell ref="M5:Q5"/>
    <mergeCell ref="R5:V5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309" priority="305" operator="containsText" text="NOT OK">
      <formula>NOT(ISERROR(SEARCH("NOT OK",A1)))</formula>
    </cfRule>
  </conditionalFormatting>
  <conditionalFormatting sqref="J31:K31 A31">
    <cfRule type="containsText" dxfId="308" priority="303" operator="containsText" text="NOT OK">
      <formula>NOT(ISERROR(SEARCH("NOT OK",A31)))</formula>
    </cfRule>
  </conditionalFormatting>
  <conditionalFormatting sqref="J57:K57 A57">
    <cfRule type="containsText" dxfId="307" priority="302" operator="containsText" text="NOT OK">
      <formula>NOT(ISERROR(SEARCH("NOT OK",A57)))</formula>
    </cfRule>
  </conditionalFormatting>
  <conditionalFormatting sqref="J109:K109 A109">
    <cfRule type="containsText" dxfId="306" priority="301" operator="containsText" text="NOT OK">
      <formula>NOT(ISERROR(SEARCH("NOT OK",A109)))</formula>
    </cfRule>
  </conditionalFormatting>
  <conditionalFormatting sqref="J135:K135 A135">
    <cfRule type="containsText" dxfId="305" priority="300" operator="containsText" text="NOT OK">
      <formula>NOT(ISERROR(SEARCH("NOT OK",A135)))</formula>
    </cfRule>
  </conditionalFormatting>
  <conditionalFormatting sqref="A50 J50:K50">
    <cfRule type="containsText" dxfId="304" priority="201" operator="containsText" text="NOT OK">
      <formula>NOT(ISERROR(SEARCH("NOT OK",A50)))</formula>
    </cfRule>
  </conditionalFormatting>
  <conditionalFormatting sqref="A50 J50:K50">
    <cfRule type="containsText" dxfId="303" priority="199" operator="containsText" text="NOT OK">
      <formula>NOT(ISERROR(SEARCH("NOT OK",A50)))</formula>
    </cfRule>
  </conditionalFormatting>
  <conditionalFormatting sqref="A76 J76:K76">
    <cfRule type="containsText" dxfId="302" priority="198" operator="containsText" text="NOT OK">
      <formula>NOT(ISERROR(SEARCH("NOT OK",A76)))</formula>
    </cfRule>
  </conditionalFormatting>
  <conditionalFormatting sqref="A76 J76:K76">
    <cfRule type="containsText" dxfId="301" priority="196" operator="containsText" text="NOT OK">
      <formula>NOT(ISERROR(SEARCH("NOT OK",A76)))</formula>
    </cfRule>
  </conditionalFormatting>
  <conditionalFormatting sqref="A128 J128:K128">
    <cfRule type="containsText" dxfId="300" priority="195" operator="containsText" text="NOT OK">
      <formula>NOT(ISERROR(SEARCH("NOT OK",A128)))</formula>
    </cfRule>
  </conditionalFormatting>
  <conditionalFormatting sqref="A128 J128:K128">
    <cfRule type="containsText" dxfId="299" priority="193" operator="containsText" text="NOT OK">
      <formula>NOT(ISERROR(SEARCH("NOT OK",A128)))</formula>
    </cfRule>
  </conditionalFormatting>
  <conditionalFormatting sqref="A154 J154:K154">
    <cfRule type="containsText" dxfId="298" priority="192" operator="containsText" text="NOT OK">
      <formula>NOT(ISERROR(SEARCH("NOT OK",A154)))</formula>
    </cfRule>
  </conditionalFormatting>
  <conditionalFormatting sqref="A154 J154:K154">
    <cfRule type="containsText" dxfId="297" priority="190" operator="containsText" text="NOT OK">
      <formula>NOT(ISERROR(SEARCH("NOT OK",A154)))</formula>
    </cfRule>
  </conditionalFormatting>
  <conditionalFormatting sqref="J206:K206 A206">
    <cfRule type="containsText" dxfId="296" priority="189" operator="containsText" text="NOT OK">
      <formula>NOT(ISERROR(SEARCH("NOT OK",A206)))</formula>
    </cfRule>
  </conditionalFormatting>
  <conditionalFormatting sqref="J206:K206 A206">
    <cfRule type="containsText" dxfId="295" priority="187" operator="containsText" text="NOT OK">
      <formula>NOT(ISERROR(SEARCH("NOT OK",A206)))</formula>
    </cfRule>
  </conditionalFormatting>
  <conditionalFormatting sqref="J232:K232 A232 K233">
    <cfRule type="containsText" dxfId="294" priority="186" operator="containsText" text="NOT OK">
      <formula>NOT(ISERROR(SEARCH("NOT OK",A232)))</formula>
    </cfRule>
  </conditionalFormatting>
  <conditionalFormatting sqref="J232:K232 A232 K233">
    <cfRule type="containsText" dxfId="293" priority="184" operator="containsText" text="NOT OK">
      <formula>NOT(ISERROR(SEARCH("NOT OK",A232)))</formula>
    </cfRule>
  </conditionalFormatting>
  <conditionalFormatting sqref="J16:K24 A16:A24">
    <cfRule type="containsText" dxfId="292" priority="183" operator="containsText" text="NOT OK">
      <formula>NOT(ISERROR(SEARCH("NOT OK",A16)))</formula>
    </cfRule>
  </conditionalFormatting>
  <conditionalFormatting sqref="A15 J15:K15">
    <cfRule type="containsText" dxfId="291" priority="156" operator="containsText" text="NOT OK">
      <formula>NOT(ISERROR(SEARCH("NOT OK",A15)))</formula>
    </cfRule>
  </conditionalFormatting>
  <conditionalFormatting sqref="J41:K41 A41">
    <cfRule type="containsText" dxfId="290" priority="155" operator="containsText" text="NOT OK">
      <formula>NOT(ISERROR(SEARCH("NOT OK",A41)))</formula>
    </cfRule>
  </conditionalFormatting>
  <conditionalFormatting sqref="A67 J67:K67">
    <cfRule type="containsText" dxfId="289" priority="153" operator="containsText" text="NOT OK">
      <formula>NOT(ISERROR(SEARCH("NOT OK",A67)))</formula>
    </cfRule>
  </conditionalFormatting>
  <conditionalFormatting sqref="A93:A102 J93:K102">
    <cfRule type="containsText" dxfId="288" priority="151" operator="containsText" text="NOT OK">
      <formula>NOT(ISERROR(SEARCH("NOT OK",A93)))</formula>
    </cfRule>
  </conditionalFormatting>
  <conditionalFormatting sqref="J119:K119 A119">
    <cfRule type="containsText" dxfId="287" priority="150" operator="containsText" text="NOT OK">
      <formula>NOT(ISERROR(SEARCH("NOT OK",A119)))</formula>
    </cfRule>
  </conditionalFormatting>
  <conditionalFormatting sqref="J145:K145 A145">
    <cfRule type="containsText" dxfId="286" priority="148" operator="containsText" text="NOT OK">
      <formula>NOT(ISERROR(SEARCH("NOT OK",A145)))</formula>
    </cfRule>
  </conditionalFormatting>
  <conditionalFormatting sqref="J171:K180 A171:A180">
    <cfRule type="containsText" dxfId="285" priority="146" operator="containsText" text="NOT OK">
      <formula>NOT(ISERROR(SEARCH("NOT OK",A171)))</formula>
    </cfRule>
  </conditionalFormatting>
  <conditionalFormatting sqref="J197:K197 A197">
    <cfRule type="containsText" dxfId="284" priority="145" operator="containsText" text="NOT OK">
      <formula>NOT(ISERROR(SEARCH("NOT OK",A197)))</formula>
    </cfRule>
  </conditionalFormatting>
  <conditionalFormatting sqref="J223:K223 A223">
    <cfRule type="containsText" dxfId="283" priority="143" operator="containsText" text="NOT OK">
      <formula>NOT(ISERROR(SEARCH("NOT OK",A223)))</formula>
    </cfRule>
  </conditionalFormatting>
  <conditionalFormatting sqref="A42:A45 J42:K45">
    <cfRule type="containsText" dxfId="282" priority="141" operator="containsText" text="NOT OK">
      <formula>NOT(ISERROR(SEARCH("NOT OK",A42)))</formula>
    </cfRule>
  </conditionalFormatting>
  <conditionalFormatting sqref="J42:K45 A42:A45">
    <cfRule type="containsText" dxfId="281" priority="140" operator="containsText" text="NOT OK">
      <formula>NOT(ISERROR(SEARCH("NOT OK",A42)))</formula>
    </cfRule>
  </conditionalFormatting>
  <conditionalFormatting sqref="A146:A149 J146:K149">
    <cfRule type="containsText" dxfId="280" priority="124" operator="containsText" text="NOT OK">
      <formula>NOT(ISERROR(SEARCH("NOT OK",A146)))</formula>
    </cfRule>
  </conditionalFormatting>
  <conditionalFormatting sqref="A208 J208:K208">
    <cfRule type="containsText" dxfId="279" priority="123" operator="containsText" text="NOT OK">
      <formula>NOT(ISERROR(SEARCH("NOT OK",A208)))</formula>
    </cfRule>
  </conditionalFormatting>
  <conditionalFormatting sqref="A52 J52:K52">
    <cfRule type="containsText" dxfId="278" priority="137" operator="containsText" text="NOT OK">
      <formula>NOT(ISERROR(SEARCH("NOT OK",A52)))</formula>
    </cfRule>
  </conditionalFormatting>
  <conditionalFormatting sqref="A68:A71 J68:K71">
    <cfRule type="containsText" dxfId="277" priority="135" operator="containsText" text="NOT OK">
      <formula>NOT(ISERROR(SEARCH("NOT OK",A68)))</formula>
    </cfRule>
  </conditionalFormatting>
  <conditionalFormatting sqref="J68:K71 A68:A71">
    <cfRule type="containsText" dxfId="276" priority="134" operator="containsText" text="NOT OK">
      <formula>NOT(ISERROR(SEARCH("NOT OK",A68)))</formula>
    </cfRule>
  </conditionalFormatting>
  <conditionalFormatting sqref="A234 J234:K234">
    <cfRule type="containsText" dxfId="275" priority="121" operator="containsText" text="NOT OK">
      <formula>NOT(ISERROR(SEARCH("NOT OK",A234)))</formula>
    </cfRule>
  </conditionalFormatting>
  <conditionalFormatting sqref="A78 J78:K78">
    <cfRule type="containsText" dxfId="274" priority="131" operator="containsText" text="NOT OK">
      <formula>NOT(ISERROR(SEARCH("NOT OK",A78)))</formula>
    </cfRule>
  </conditionalFormatting>
  <conditionalFormatting sqref="J198:K201 A198:A201">
    <cfRule type="containsText" dxfId="273" priority="117" operator="containsText" text="NOT OK">
      <formula>NOT(ISERROR(SEARCH("NOT OK",A198)))</formula>
    </cfRule>
  </conditionalFormatting>
  <conditionalFormatting sqref="J224:K227 A224:A227">
    <cfRule type="containsText" dxfId="272" priority="114" operator="containsText" text="NOT OK">
      <formula>NOT(ISERROR(SEARCH("NOT OK",A224)))</formula>
    </cfRule>
  </conditionalFormatting>
  <conditionalFormatting sqref="A120:A123 J120:K123">
    <cfRule type="containsText" dxfId="271" priority="127" operator="containsText" text="NOT OK">
      <formula>NOT(ISERROR(SEARCH("NOT OK",A120)))</formula>
    </cfRule>
  </conditionalFormatting>
  <conditionalFormatting sqref="A130 J130:K130">
    <cfRule type="containsText" dxfId="270" priority="113" operator="containsText" text="NOT OK">
      <formula>NOT(ISERROR(SEARCH("NOT OK",A130)))</formula>
    </cfRule>
  </conditionalFormatting>
  <conditionalFormatting sqref="A156 J156:K156">
    <cfRule type="containsText" dxfId="269" priority="111" operator="containsText" text="NOT OK">
      <formula>NOT(ISERROR(SEARCH("NOT OK",A156)))</formula>
    </cfRule>
  </conditionalFormatting>
  <conditionalFormatting sqref="J25:K25 A25">
    <cfRule type="containsText" dxfId="268" priority="95" operator="containsText" text="NOT OK">
      <formula>NOT(ISERROR(SEARCH("NOT OK",A25)))</formula>
    </cfRule>
  </conditionalFormatting>
  <conditionalFormatting sqref="J103:K103 A103">
    <cfRule type="containsText" dxfId="267" priority="92" operator="containsText" text="NOT OK">
      <formula>NOT(ISERROR(SEARCH("NOT OK",A103)))</formula>
    </cfRule>
  </conditionalFormatting>
  <conditionalFormatting sqref="J181:K181 A181">
    <cfRule type="containsText" dxfId="266" priority="89" operator="containsText" text="NOT OK">
      <formula>NOT(ISERROR(SEARCH("NOT OK",A181)))</formula>
    </cfRule>
  </conditionalFormatting>
  <conditionalFormatting sqref="A46:A50 J46:K50">
    <cfRule type="containsText" dxfId="265" priority="54" operator="containsText" text="NOT OK">
      <formula>NOT(ISERROR(SEARCH("NOT OK",A46)))</formula>
    </cfRule>
  </conditionalFormatting>
  <conditionalFormatting sqref="J46:K50 A46:A50">
    <cfRule type="containsText" dxfId="264" priority="53" operator="containsText" text="NOT OK">
      <formula>NOT(ISERROR(SEARCH("NOT OK",A46)))</formula>
    </cfRule>
  </conditionalFormatting>
  <conditionalFormatting sqref="A72:A76 J72:K76">
    <cfRule type="containsText" dxfId="263" priority="49" operator="containsText" text="NOT OK">
      <formula>NOT(ISERROR(SEARCH("NOT OK",A72)))</formula>
    </cfRule>
  </conditionalFormatting>
  <conditionalFormatting sqref="J72:K76 A72:A76">
    <cfRule type="containsText" dxfId="262" priority="48" operator="containsText" text="NOT OK">
      <formula>NOT(ISERROR(SEARCH("NOT OK",A72)))</formula>
    </cfRule>
  </conditionalFormatting>
  <conditionalFormatting sqref="A124:A128 J124:K128">
    <cfRule type="containsText" dxfId="261" priority="44" operator="containsText" text="NOT OK">
      <formula>NOT(ISERROR(SEARCH("NOT OK",A124)))</formula>
    </cfRule>
  </conditionalFormatting>
  <conditionalFormatting sqref="A124:A128 J124:K128">
    <cfRule type="containsText" dxfId="260" priority="41" operator="containsText" text="NOT OK">
      <formula>NOT(ISERROR(SEARCH("NOT OK",A124)))</formula>
    </cfRule>
  </conditionalFormatting>
  <conditionalFormatting sqref="A150:A154 J150:K154">
    <cfRule type="containsText" dxfId="259" priority="39" operator="containsText" text="NOT OK">
      <formula>NOT(ISERROR(SEARCH("NOT OK",A150)))</formula>
    </cfRule>
  </conditionalFormatting>
  <conditionalFormatting sqref="A150:A154 J150:K154">
    <cfRule type="containsText" dxfId="258" priority="36" operator="containsText" text="NOT OK">
      <formula>NOT(ISERROR(SEARCH("NOT OK",A150)))</formula>
    </cfRule>
  </conditionalFormatting>
  <conditionalFormatting sqref="J202:K206 A202:A206">
    <cfRule type="containsText" dxfId="257" priority="34" operator="containsText" text="NOT OK">
      <formula>NOT(ISERROR(SEARCH("NOT OK",A202)))</formula>
    </cfRule>
  </conditionalFormatting>
  <conditionalFormatting sqref="J202:K206 A202:A206">
    <cfRule type="containsText" dxfId="256" priority="31" operator="containsText" text="NOT OK">
      <formula>NOT(ISERROR(SEARCH("NOT OK",A202)))</formula>
    </cfRule>
  </conditionalFormatting>
  <conditionalFormatting sqref="J129:K129 A129">
    <cfRule type="containsText" dxfId="255" priority="16" operator="containsText" text="NOT OK">
      <formula>NOT(ISERROR(SEARCH("NOT OK",A129)))</formula>
    </cfRule>
  </conditionalFormatting>
  <conditionalFormatting sqref="J155:K155 A155">
    <cfRule type="containsText" dxfId="254" priority="13" operator="containsText" text="NOT OK">
      <formula>NOT(ISERROR(SEARCH("NOT OK",A155)))</formula>
    </cfRule>
  </conditionalFormatting>
  <conditionalFormatting sqref="J207:K207 A207">
    <cfRule type="containsText" dxfId="253" priority="10" operator="containsText" text="NOT OK">
      <formula>NOT(ISERROR(SEARCH("NOT OK",A207)))</formula>
    </cfRule>
  </conditionalFormatting>
  <conditionalFormatting sqref="J233 A233">
    <cfRule type="containsText" dxfId="252" priority="7" operator="containsText" text="NOT OK">
      <formula>NOT(ISERROR(SEARCH("NOT OK",A233)))</formula>
    </cfRule>
  </conditionalFormatting>
  <conditionalFormatting sqref="J51:K51 A51">
    <cfRule type="containsText" dxfId="251" priority="4" operator="containsText" text="NOT OK">
      <formula>NOT(ISERROR(SEARCH("NOT OK",A51)))</formula>
    </cfRule>
  </conditionalFormatting>
  <conditionalFormatting sqref="J77:K77 A77">
    <cfRule type="containsText" dxfId="250" priority="1" operator="containsText" text="NOT OK">
      <formula>NOT(ISERROR(SEARCH("NOT OK",A77)))</formula>
    </cfRule>
  </conditionalFormatting>
  <printOptions horizontalCentered="1"/>
  <pageMargins left="0.69" right="0.62" top="0.87" bottom="0.49" header="0.49" footer="0.15748031496062992"/>
  <pageSetup paperSize="9" scale="67" orientation="portrait" r:id="rId2"/>
  <headerFooter alignWithMargins="0">
    <oddHeader>&amp;LMonthly Air Transport Statistic : Chiang Mai International Airport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W235"/>
  <sheetViews>
    <sheetView topLeftCell="D37" zoomScale="98" zoomScaleNormal="98" workbookViewId="0">
      <selection activeCell="V56" sqref="V56"/>
    </sheetView>
  </sheetViews>
  <sheetFormatPr defaultColWidth="7" defaultRowHeight="12.75"/>
  <cols>
    <col min="1" max="1" width="7" style="684"/>
    <col min="2" max="2" width="12.42578125" style="685" customWidth="1"/>
    <col min="3" max="3" width="10.85546875" style="685" customWidth="1"/>
    <col min="4" max="4" width="11.140625" style="685" customWidth="1"/>
    <col min="5" max="5" width="11.28515625" style="685" customWidth="1"/>
    <col min="6" max="6" width="10.85546875" style="685" customWidth="1"/>
    <col min="7" max="7" width="11.140625" style="685" customWidth="1"/>
    <col min="8" max="8" width="11.28515625" style="685" customWidth="1"/>
    <col min="9" max="9" width="9.85546875" style="686" customWidth="1"/>
    <col min="10" max="11" width="7" style="684"/>
    <col min="12" max="12" width="13" style="685" customWidth="1"/>
    <col min="13" max="14" width="12.5703125" style="685" customWidth="1"/>
    <col min="15" max="15" width="14.140625" style="685" bestFit="1" customWidth="1"/>
    <col min="16" max="16" width="10.5703125" style="685" customWidth="1"/>
    <col min="17" max="17" width="12.28515625" style="685" customWidth="1"/>
    <col min="18" max="19" width="12.5703125" style="685" customWidth="1"/>
    <col min="20" max="20" width="14.140625" style="685" bestFit="1" customWidth="1"/>
    <col min="21" max="21" width="10.5703125" style="685" customWidth="1"/>
    <col min="22" max="22" width="12.28515625" style="685" customWidth="1"/>
    <col min="23" max="23" width="12.140625" style="686" bestFit="1" customWidth="1"/>
    <col min="24" max="16384" width="7" style="685"/>
  </cols>
  <sheetData>
    <row r="1" spans="1:23" ht="13.5" thickBot="1"/>
    <row r="2" spans="1:23" ht="13.5" thickTop="1">
      <c r="B2" s="1442" t="s">
        <v>0</v>
      </c>
      <c r="C2" s="1443"/>
      <c r="D2" s="1443"/>
      <c r="E2" s="1443"/>
      <c r="F2" s="1443"/>
      <c r="G2" s="1443"/>
      <c r="H2" s="1443"/>
      <c r="I2" s="1444"/>
      <c r="L2" s="1445" t="s">
        <v>1</v>
      </c>
      <c r="M2" s="1446"/>
      <c r="N2" s="1446"/>
      <c r="O2" s="1446"/>
      <c r="P2" s="1446"/>
      <c r="Q2" s="1446"/>
      <c r="R2" s="1446"/>
      <c r="S2" s="1446"/>
      <c r="T2" s="1446"/>
      <c r="U2" s="1446"/>
      <c r="V2" s="1446"/>
      <c r="W2" s="1447"/>
    </row>
    <row r="3" spans="1:23" ht="13.5" thickBot="1">
      <c r="B3" s="1448" t="s">
        <v>2</v>
      </c>
      <c r="C3" s="1449"/>
      <c r="D3" s="1449"/>
      <c r="E3" s="1449"/>
      <c r="F3" s="1449"/>
      <c r="G3" s="1449"/>
      <c r="H3" s="1449"/>
      <c r="I3" s="1450"/>
      <c r="L3" s="1451" t="s">
        <v>3</v>
      </c>
      <c r="M3" s="1452"/>
      <c r="N3" s="1452"/>
      <c r="O3" s="1452"/>
      <c r="P3" s="1452"/>
      <c r="Q3" s="1452"/>
      <c r="R3" s="1452"/>
      <c r="S3" s="1452"/>
      <c r="T3" s="1452"/>
      <c r="U3" s="1452"/>
      <c r="V3" s="1452"/>
      <c r="W3" s="1453"/>
    </row>
    <row r="4" spans="1:23" ht="14.25" thickTop="1" thickBot="1">
      <c r="B4" s="687"/>
      <c r="C4" s="684"/>
      <c r="D4" s="684"/>
      <c r="E4" s="684"/>
      <c r="F4" s="684"/>
      <c r="G4" s="684"/>
      <c r="H4" s="684"/>
      <c r="I4" s="688"/>
      <c r="L4" s="687"/>
      <c r="M4" s="684"/>
      <c r="N4" s="684"/>
      <c r="O4" s="684"/>
      <c r="P4" s="684"/>
      <c r="Q4" s="684"/>
      <c r="R4" s="684"/>
      <c r="S4" s="684"/>
      <c r="T4" s="684"/>
      <c r="U4" s="684"/>
      <c r="V4" s="684"/>
      <c r="W4" s="688"/>
    </row>
    <row r="5" spans="1:23" ht="14.25" thickTop="1" thickBot="1">
      <c r="B5" s="689"/>
      <c r="C5" s="1457" t="s">
        <v>90</v>
      </c>
      <c r="D5" s="1458"/>
      <c r="E5" s="1459"/>
      <c r="F5" s="1457" t="s">
        <v>91</v>
      </c>
      <c r="G5" s="1458"/>
      <c r="H5" s="1459"/>
      <c r="I5" s="690" t="s">
        <v>4</v>
      </c>
      <c r="L5" s="689"/>
      <c r="M5" s="1454" t="s">
        <v>90</v>
      </c>
      <c r="N5" s="1455"/>
      <c r="O5" s="1455"/>
      <c r="P5" s="1455"/>
      <c r="Q5" s="1456"/>
      <c r="R5" s="1454" t="s">
        <v>91</v>
      </c>
      <c r="S5" s="1455"/>
      <c r="T5" s="1455"/>
      <c r="U5" s="1455"/>
      <c r="V5" s="1456"/>
      <c r="W5" s="690" t="s">
        <v>4</v>
      </c>
    </row>
    <row r="6" spans="1:23" ht="13.5" thickTop="1">
      <c r="B6" s="691" t="s">
        <v>5</v>
      </c>
      <c r="C6" s="692"/>
      <c r="D6" s="693"/>
      <c r="E6" s="694"/>
      <c r="F6" s="692"/>
      <c r="G6" s="693"/>
      <c r="H6" s="694"/>
      <c r="I6" s="695" t="s">
        <v>6</v>
      </c>
      <c r="L6" s="691" t="s">
        <v>5</v>
      </c>
      <c r="M6" s="692"/>
      <c r="N6" s="696"/>
      <c r="O6" s="697"/>
      <c r="P6" s="698"/>
      <c r="Q6" s="697"/>
      <c r="R6" s="692"/>
      <c r="S6" s="696"/>
      <c r="T6" s="697"/>
      <c r="U6" s="698"/>
      <c r="V6" s="697"/>
      <c r="W6" s="695" t="s">
        <v>6</v>
      </c>
    </row>
    <row r="7" spans="1:23" ht="13.5" thickBot="1">
      <c r="B7" s="699"/>
      <c r="C7" s="700" t="s">
        <v>7</v>
      </c>
      <c r="D7" s="701" t="s">
        <v>8</v>
      </c>
      <c r="E7" s="1159" t="s">
        <v>9</v>
      </c>
      <c r="F7" s="700" t="s">
        <v>7</v>
      </c>
      <c r="G7" s="701" t="s">
        <v>8</v>
      </c>
      <c r="H7" s="702" t="s">
        <v>9</v>
      </c>
      <c r="I7" s="703"/>
      <c r="L7" s="699"/>
      <c r="M7" s="704" t="s">
        <v>10</v>
      </c>
      <c r="N7" s="705" t="s">
        <v>11</v>
      </c>
      <c r="O7" s="706" t="s">
        <v>12</v>
      </c>
      <c r="P7" s="707" t="s">
        <v>13</v>
      </c>
      <c r="Q7" s="706" t="s">
        <v>9</v>
      </c>
      <c r="R7" s="704" t="s">
        <v>10</v>
      </c>
      <c r="S7" s="705" t="s">
        <v>11</v>
      </c>
      <c r="T7" s="706" t="s">
        <v>12</v>
      </c>
      <c r="U7" s="707" t="s">
        <v>13</v>
      </c>
      <c r="V7" s="706" t="s">
        <v>9</v>
      </c>
      <c r="W7" s="703"/>
    </row>
    <row r="8" spans="1:23" ht="6" customHeight="1" thickTop="1">
      <c r="B8" s="691"/>
      <c r="C8" s="708"/>
      <c r="D8" s="709"/>
      <c r="E8" s="710"/>
      <c r="F8" s="708"/>
      <c r="G8" s="709"/>
      <c r="H8" s="710"/>
      <c r="I8" s="711"/>
      <c r="L8" s="691"/>
      <c r="M8" s="712"/>
      <c r="N8" s="713"/>
      <c r="O8" s="714"/>
      <c r="P8" s="715"/>
      <c r="Q8" s="716"/>
      <c r="R8" s="712"/>
      <c r="S8" s="713"/>
      <c r="T8" s="714"/>
      <c r="U8" s="715"/>
      <c r="V8" s="716"/>
      <c r="W8" s="717"/>
    </row>
    <row r="9" spans="1:23">
      <c r="A9" s="718" t="str">
        <f>IF(ISERROR(F9/G9)," ",IF(F9/G9&gt;0.5,IF(F9/G9&lt;1.5," ","NOT OK"),"NOT OK"))</f>
        <v xml:space="preserve"> </v>
      </c>
      <c r="B9" s="691" t="s">
        <v>14</v>
      </c>
      <c r="C9" s="719">
        <v>63</v>
      </c>
      <c r="D9" s="720">
        <v>63</v>
      </c>
      <c r="E9" s="721">
        <f>C9+D9</f>
        <v>126</v>
      </c>
      <c r="F9" s="211">
        <v>91</v>
      </c>
      <c r="G9" s="215">
        <v>91</v>
      </c>
      <c r="H9" s="721">
        <f>F9+G9</f>
        <v>182</v>
      </c>
      <c r="I9" s="722">
        <f t="shared" ref="I9:I13" si="0">IF(E9=0,0,((H9/E9)-1)*100)</f>
        <v>44.444444444444443</v>
      </c>
      <c r="J9" s="723"/>
      <c r="L9" s="691" t="s">
        <v>14</v>
      </c>
      <c r="M9" s="719">
        <v>9286</v>
      </c>
      <c r="N9" s="724">
        <v>9246</v>
      </c>
      <c r="O9" s="728">
        <f>+M9+N9</f>
        <v>18532</v>
      </c>
      <c r="P9" s="726">
        <v>0</v>
      </c>
      <c r="Q9" s="727">
        <f>O9+P9</f>
        <v>18532</v>
      </c>
      <c r="R9" s="211">
        <v>12448</v>
      </c>
      <c r="S9" s="212">
        <v>12104</v>
      </c>
      <c r="T9" s="119">
        <f>+R9+S9</f>
        <v>24552</v>
      </c>
      <c r="U9" s="89">
        <v>164</v>
      </c>
      <c r="V9" s="727">
        <f>T9+U9</f>
        <v>24716</v>
      </c>
      <c r="W9" s="722">
        <f t="shared" ref="W9:W13" si="1">IF(Q9=0,0,((V9/Q9)-1)*100)</f>
        <v>33.369307144398874</v>
      </c>
    </row>
    <row r="10" spans="1:23">
      <c r="A10" s="718" t="str">
        <f t="shared" ref="A10:A65" si="2">IF(ISERROR(F10/G10)," ",IF(F10/G10&gt;0.5,IF(F10/G10&lt;1.5," ","NOT OK"),"NOT OK"))</f>
        <v xml:space="preserve"> </v>
      </c>
      <c r="B10" s="691" t="s">
        <v>15</v>
      </c>
      <c r="C10" s="719">
        <v>64</v>
      </c>
      <c r="D10" s="720">
        <v>64</v>
      </c>
      <c r="E10" s="721">
        <f>C10+D10</f>
        <v>128</v>
      </c>
      <c r="F10" s="211">
        <v>110</v>
      </c>
      <c r="G10" s="215">
        <v>112</v>
      </c>
      <c r="H10" s="721">
        <f>F10+G10</f>
        <v>222</v>
      </c>
      <c r="I10" s="722">
        <f t="shared" si="0"/>
        <v>73.4375</v>
      </c>
      <c r="K10" s="729"/>
      <c r="L10" s="691" t="s">
        <v>15</v>
      </c>
      <c r="M10" s="719">
        <v>8715</v>
      </c>
      <c r="N10" s="724">
        <v>8408</v>
      </c>
      <c r="O10" s="728">
        <f>+M10+N10</f>
        <v>17123</v>
      </c>
      <c r="P10" s="726">
        <v>0</v>
      </c>
      <c r="Q10" s="727">
        <f>O10+P10</f>
        <v>17123</v>
      </c>
      <c r="R10" s="211">
        <v>13852</v>
      </c>
      <c r="S10" s="212">
        <v>13291</v>
      </c>
      <c r="T10" s="119">
        <f>+R10+S10</f>
        <v>27143</v>
      </c>
      <c r="U10" s="89">
        <v>150</v>
      </c>
      <c r="V10" s="727">
        <f>T10+U10</f>
        <v>27293</v>
      </c>
      <c r="W10" s="722">
        <f t="shared" si="1"/>
        <v>59.393797815803296</v>
      </c>
    </row>
    <row r="11" spans="1:23" ht="13.5" thickBot="1">
      <c r="A11" s="718" t="str">
        <f t="shared" si="2"/>
        <v xml:space="preserve"> </v>
      </c>
      <c r="B11" s="699" t="s">
        <v>16</v>
      </c>
      <c r="C11" s="719">
        <v>68</v>
      </c>
      <c r="D11" s="730">
        <v>64</v>
      </c>
      <c r="E11" s="721">
        <f>C11+D11</f>
        <v>132</v>
      </c>
      <c r="F11" s="211">
        <v>159</v>
      </c>
      <c r="G11" s="220">
        <v>158</v>
      </c>
      <c r="H11" s="721">
        <f>F11+G11</f>
        <v>317</v>
      </c>
      <c r="I11" s="722">
        <f t="shared" si="0"/>
        <v>140.15151515151513</v>
      </c>
      <c r="K11" s="729"/>
      <c r="L11" s="699" t="s">
        <v>16</v>
      </c>
      <c r="M11" s="719">
        <v>9245</v>
      </c>
      <c r="N11" s="724">
        <v>9307</v>
      </c>
      <c r="O11" s="728">
        <f>+M11+N11</f>
        <v>18552</v>
      </c>
      <c r="P11" s="731">
        <v>0</v>
      </c>
      <c r="Q11" s="727">
        <f>O11+P11</f>
        <v>18552</v>
      </c>
      <c r="R11" s="211">
        <v>18008</v>
      </c>
      <c r="S11" s="212">
        <v>17977</v>
      </c>
      <c r="T11" s="119">
        <f>+R11+S11</f>
        <v>35985</v>
      </c>
      <c r="U11" s="218">
        <v>0</v>
      </c>
      <c r="V11" s="727">
        <f>T11+U11</f>
        <v>35985</v>
      </c>
      <c r="W11" s="722">
        <f t="shared" si="1"/>
        <v>93.968305304010343</v>
      </c>
    </row>
    <row r="12" spans="1:23" ht="14.25" thickTop="1" thickBot="1">
      <c r="A12" s="718" t="str">
        <f>IF(ISERROR(F12/G12)," ",IF(F12/G12&gt;0.5,IF(F12/G12&lt;1.5," ","NOT OK"),"NOT OK"))</f>
        <v xml:space="preserve"> </v>
      </c>
      <c r="B12" s="732" t="s">
        <v>55</v>
      </c>
      <c r="C12" s="733">
        <f>C9+C10+C11</f>
        <v>195</v>
      </c>
      <c r="D12" s="734">
        <f>D9+D10+D11</f>
        <v>191</v>
      </c>
      <c r="E12" s="735">
        <f>E10+E9+E11</f>
        <v>386</v>
      </c>
      <c r="F12" s="733">
        <f>F9+F10+F11</f>
        <v>360</v>
      </c>
      <c r="G12" s="734">
        <f>G9+G10+G11</f>
        <v>361</v>
      </c>
      <c r="H12" s="735">
        <f>H10+H9+H11</f>
        <v>721</v>
      </c>
      <c r="I12" s="736">
        <f t="shared" si="0"/>
        <v>86.787564766839381</v>
      </c>
      <c r="J12" s="729"/>
      <c r="L12" s="737" t="s">
        <v>55</v>
      </c>
      <c r="M12" s="738">
        <f t="shared" ref="M12:Q12" si="3">+M9+M10+M11</f>
        <v>27246</v>
      </c>
      <c r="N12" s="739">
        <f t="shared" si="3"/>
        <v>26961</v>
      </c>
      <c r="O12" s="738">
        <f t="shared" si="3"/>
        <v>54207</v>
      </c>
      <c r="P12" s="738">
        <f t="shared" si="3"/>
        <v>0</v>
      </c>
      <c r="Q12" s="740">
        <f t="shared" si="3"/>
        <v>54207</v>
      </c>
      <c r="R12" s="738">
        <f t="shared" ref="R12:V12" si="4">+R9+R10+R11</f>
        <v>44308</v>
      </c>
      <c r="S12" s="739">
        <f t="shared" si="4"/>
        <v>43372</v>
      </c>
      <c r="T12" s="738">
        <f t="shared" si="4"/>
        <v>87680</v>
      </c>
      <c r="U12" s="738">
        <f t="shared" si="4"/>
        <v>314</v>
      </c>
      <c r="V12" s="740">
        <f t="shared" si="4"/>
        <v>87994</v>
      </c>
      <c r="W12" s="741">
        <f t="shared" si="1"/>
        <v>62.329588429538617</v>
      </c>
    </row>
    <row r="13" spans="1:23" ht="13.5" thickTop="1">
      <c r="A13" s="718" t="str">
        <f t="shared" si="2"/>
        <v xml:space="preserve"> </v>
      </c>
      <c r="B13" s="691" t="s">
        <v>18</v>
      </c>
      <c r="C13" s="742">
        <v>63</v>
      </c>
      <c r="D13" s="743">
        <v>60</v>
      </c>
      <c r="E13" s="721">
        <f>+C13+D13</f>
        <v>123</v>
      </c>
      <c r="F13" s="742">
        <v>158</v>
      </c>
      <c r="G13" s="743">
        <v>158</v>
      </c>
      <c r="H13" s="721">
        <f>+F13+G13</f>
        <v>316</v>
      </c>
      <c r="I13" s="722">
        <f t="shared" si="0"/>
        <v>156.91056910569108</v>
      </c>
      <c r="L13" s="691" t="s">
        <v>18</v>
      </c>
      <c r="M13" s="719">
        <v>8373</v>
      </c>
      <c r="N13" s="724">
        <v>7403</v>
      </c>
      <c r="O13" s="725">
        <f>+M13+N13</f>
        <v>15776</v>
      </c>
      <c r="P13" s="726">
        <v>0</v>
      </c>
      <c r="Q13" s="727">
        <f>+O13+P13</f>
        <v>15776</v>
      </c>
      <c r="R13" s="719">
        <v>14538</v>
      </c>
      <c r="S13" s="724">
        <v>14645</v>
      </c>
      <c r="T13" s="725">
        <f>+R13+S13</f>
        <v>29183</v>
      </c>
      <c r="U13" s="726">
        <v>0</v>
      </c>
      <c r="V13" s="727">
        <f>+T13+U13</f>
        <v>29183</v>
      </c>
      <c r="W13" s="722">
        <f t="shared" si="1"/>
        <v>84.983519269776878</v>
      </c>
    </row>
    <row r="14" spans="1:23">
      <c r="A14" s="718" t="str">
        <f t="shared" ref="A14:A25" si="5">IF(ISERROR(F14/G14)," ",IF(F14/G14&gt;0.5,IF(F14/G14&lt;1.5," ","NOT OK"),"NOT OK"))</f>
        <v xml:space="preserve"> </v>
      </c>
      <c r="B14" s="691" t="s">
        <v>19</v>
      </c>
      <c r="C14" s="719">
        <v>63</v>
      </c>
      <c r="D14" s="720">
        <v>63</v>
      </c>
      <c r="E14" s="744">
        <f>+D14+C14</f>
        <v>126</v>
      </c>
      <c r="F14" s="719">
        <v>165</v>
      </c>
      <c r="G14" s="720">
        <v>161</v>
      </c>
      <c r="H14" s="744">
        <f>+G14+F14</f>
        <v>326</v>
      </c>
      <c r="I14" s="722">
        <f t="shared" ref="I14:I17" si="6">IF(E14=0,0,((H14/E14)-1)*100)</f>
        <v>158.73015873015873</v>
      </c>
      <c r="L14" s="691" t="s">
        <v>19</v>
      </c>
      <c r="M14" s="719">
        <v>8080</v>
      </c>
      <c r="N14" s="724">
        <v>8451</v>
      </c>
      <c r="O14" s="725">
        <f>+N14+M14</f>
        <v>16531</v>
      </c>
      <c r="P14" s="726">
        <v>0</v>
      </c>
      <c r="Q14" s="727">
        <f>+P14+O14</f>
        <v>16531</v>
      </c>
      <c r="R14" s="719">
        <v>15775</v>
      </c>
      <c r="S14" s="724">
        <v>15620</v>
      </c>
      <c r="T14" s="725">
        <f>+S14+R14</f>
        <v>31395</v>
      </c>
      <c r="U14" s="726">
        <v>0</v>
      </c>
      <c r="V14" s="727">
        <f>+U14+T14</f>
        <v>31395</v>
      </c>
      <c r="W14" s="722">
        <f t="shared" ref="W14:W17" si="7">IF(Q14=0,0,((V14/Q14)-1)*100)</f>
        <v>89.91591555259815</v>
      </c>
    </row>
    <row r="15" spans="1:23" ht="13.5" thickBot="1">
      <c r="A15" s="745" t="str">
        <f t="shared" si="5"/>
        <v xml:space="preserve"> </v>
      </c>
      <c r="B15" s="691" t="s">
        <v>20</v>
      </c>
      <c r="C15" s="719">
        <v>63</v>
      </c>
      <c r="D15" s="720">
        <v>63</v>
      </c>
      <c r="E15" s="744">
        <f>+D15+C15</f>
        <v>126</v>
      </c>
      <c r="F15" s="719">
        <v>153</v>
      </c>
      <c r="G15" s="720">
        <v>152</v>
      </c>
      <c r="H15" s="744">
        <f>+G15+F15</f>
        <v>305</v>
      </c>
      <c r="I15" s="722">
        <f t="shared" si="6"/>
        <v>142.06349206349205</v>
      </c>
      <c r="J15" s="723"/>
      <c r="L15" s="691" t="s">
        <v>20</v>
      </c>
      <c r="M15" s="719">
        <v>9360</v>
      </c>
      <c r="N15" s="724">
        <v>9414</v>
      </c>
      <c r="O15" s="725">
        <f>+N15+M15</f>
        <v>18774</v>
      </c>
      <c r="P15" s="726">
        <v>0</v>
      </c>
      <c r="Q15" s="727">
        <f>+P15+O15</f>
        <v>18774</v>
      </c>
      <c r="R15" s="719">
        <v>15370</v>
      </c>
      <c r="S15" s="724">
        <v>15581</v>
      </c>
      <c r="T15" s="725">
        <f>+S15+R15</f>
        <v>30951</v>
      </c>
      <c r="U15" s="726">
        <v>0</v>
      </c>
      <c r="V15" s="727">
        <f>+U15+T15</f>
        <v>30951</v>
      </c>
      <c r="W15" s="722">
        <f t="shared" si="7"/>
        <v>64.860977948226278</v>
      </c>
    </row>
    <row r="16" spans="1:23" s="83" customFormat="1" ht="14.25" thickTop="1" thickBot="1">
      <c r="A16" s="233" t="str">
        <f t="shared" si="5"/>
        <v xml:space="preserve"> </v>
      </c>
      <c r="B16" s="732" t="s">
        <v>87</v>
      </c>
      <c r="C16" s="90">
        <f>+C13+C14+C15</f>
        <v>189</v>
      </c>
      <c r="D16" s="91">
        <f t="shared" ref="D16:H16" si="8">+D13+D14+D15</f>
        <v>186</v>
      </c>
      <c r="E16" s="92">
        <f t="shared" si="8"/>
        <v>375</v>
      </c>
      <c r="F16" s="90">
        <f t="shared" si="8"/>
        <v>476</v>
      </c>
      <c r="G16" s="91">
        <f t="shared" si="8"/>
        <v>471</v>
      </c>
      <c r="H16" s="92">
        <f t="shared" si="8"/>
        <v>947</v>
      </c>
      <c r="I16" s="93">
        <f t="shared" si="6"/>
        <v>152.53333333333333</v>
      </c>
      <c r="L16" s="167" t="s">
        <v>87</v>
      </c>
      <c r="M16" s="122">
        <f>+M13+M14+M15</f>
        <v>25813</v>
      </c>
      <c r="N16" s="123">
        <f t="shared" ref="N16:V16" si="9">+N13+N14+N15</f>
        <v>25268</v>
      </c>
      <c r="O16" s="122">
        <f t="shared" si="9"/>
        <v>51081</v>
      </c>
      <c r="P16" s="122">
        <f t="shared" si="9"/>
        <v>0</v>
      </c>
      <c r="Q16" s="124">
        <f t="shared" si="9"/>
        <v>51081</v>
      </c>
      <c r="R16" s="122">
        <f t="shared" si="9"/>
        <v>45683</v>
      </c>
      <c r="S16" s="123">
        <f t="shared" si="9"/>
        <v>45846</v>
      </c>
      <c r="T16" s="122">
        <f t="shared" si="9"/>
        <v>91529</v>
      </c>
      <c r="U16" s="122">
        <f t="shared" si="9"/>
        <v>0</v>
      </c>
      <c r="V16" s="124">
        <f t="shared" si="9"/>
        <v>91529</v>
      </c>
      <c r="W16" s="125">
        <f t="shared" si="7"/>
        <v>79.184041032869359</v>
      </c>
    </row>
    <row r="17" spans="1:23" ht="13.5" thickTop="1">
      <c r="A17" s="718" t="str">
        <f t="shared" si="5"/>
        <v xml:space="preserve"> </v>
      </c>
      <c r="B17" s="691" t="s">
        <v>21</v>
      </c>
      <c r="C17" s="746">
        <v>76</v>
      </c>
      <c r="D17" s="747">
        <v>76</v>
      </c>
      <c r="E17" s="744">
        <f>+D17+C17</f>
        <v>152</v>
      </c>
      <c r="F17" s="746">
        <v>138</v>
      </c>
      <c r="G17" s="747">
        <v>138</v>
      </c>
      <c r="H17" s="744">
        <f>+G17+F17</f>
        <v>276</v>
      </c>
      <c r="I17" s="722">
        <f t="shared" si="6"/>
        <v>81.578947368421069</v>
      </c>
      <c r="J17" s="729"/>
      <c r="L17" s="691" t="s">
        <v>21</v>
      </c>
      <c r="M17" s="719">
        <v>10696</v>
      </c>
      <c r="N17" s="724">
        <v>10263</v>
      </c>
      <c r="O17" s="725">
        <f>+M17+N17</f>
        <v>20959</v>
      </c>
      <c r="P17" s="726">
        <v>0</v>
      </c>
      <c r="Q17" s="727">
        <f>+O17+P17</f>
        <v>20959</v>
      </c>
      <c r="R17" s="719">
        <v>12974</v>
      </c>
      <c r="S17" s="724">
        <v>12648</v>
      </c>
      <c r="T17" s="725">
        <f>+R17+S17</f>
        <v>25622</v>
      </c>
      <c r="U17" s="726">
        <v>0</v>
      </c>
      <c r="V17" s="727">
        <f>+T17+U17</f>
        <v>25622</v>
      </c>
      <c r="W17" s="722">
        <f t="shared" si="7"/>
        <v>22.248198864449641</v>
      </c>
    </row>
    <row r="18" spans="1:23">
      <c r="A18" s="718" t="str">
        <f t="shared" ref="A18" si="10">IF(ISERROR(F18/G18)," ",IF(F18/G18&gt;0.5,IF(F18/G18&lt;1.5," ","NOT OK"),"NOT OK"))</f>
        <v xml:space="preserve"> </v>
      </c>
      <c r="B18" s="691" t="s">
        <v>88</v>
      </c>
      <c r="C18" s="746">
        <v>76</v>
      </c>
      <c r="D18" s="747">
        <v>76</v>
      </c>
      <c r="E18" s="744">
        <f>+D18+C18</f>
        <v>152</v>
      </c>
      <c r="F18" s="746">
        <v>125</v>
      </c>
      <c r="G18" s="747">
        <v>125</v>
      </c>
      <c r="H18" s="744">
        <f>+G18+F18</f>
        <v>250</v>
      </c>
      <c r="I18" s="722">
        <f t="shared" ref="I18" si="11">IF(E18=0,0,((H18/E18)-1)*100)</f>
        <v>64.473684210526301</v>
      </c>
      <c r="L18" s="691" t="s">
        <v>88</v>
      </c>
      <c r="M18" s="719">
        <v>10802</v>
      </c>
      <c r="N18" s="724">
        <v>10636</v>
      </c>
      <c r="O18" s="725">
        <f>+M18+N18</f>
        <v>21438</v>
      </c>
      <c r="P18" s="748">
        <v>0</v>
      </c>
      <c r="Q18" s="727">
        <f>+O18+P18</f>
        <v>21438</v>
      </c>
      <c r="R18" s="719">
        <v>12443</v>
      </c>
      <c r="S18" s="724">
        <v>11987</v>
      </c>
      <c r="T18" s="725">
        <f>+R18+S18</f>
        <v>24430</v>
      </c>
      <c r="U18" s="748">
        <v>0</v>
      </c>
      <c r="V18" s="727">
        <f>+T18+U18</f>
        <v>24430</v>
      </c>
      <c r="W18" s="722">
        <f t="shared" ref="W18" si="12">IF(Q18=0,0,((V18/Q18)-1)*100)</f>
        <v>13.956525795316722</v>
      </c>
    </row>
    <row r="19" spans="1:23" ht="13.5" thickBot="1">
      <c r="A19" s="749" t="str">
        <f>IF(ISERROR(F19/G19)," ",IF(F19/G19&gt;0.5,IF(F19/G19&lt;1.5," ","NOT OK"),"NOT OK"))</f>
        <v xml:space="preserve"> </v>
      </c>
      <c r="B19" s="691" t="s">
        <v>22</v>
      </c>
      <c r="C19" s="746">
        <v>83</v>
      </c>
      <c r="D19" s="747">
        <v>79</v>
      </c>
      <c r="E19" s="744">
        <f>+D19+C19</f>
        <v>162</v>
      </c>
      <c r="F19" s="746">
        <v>130</v>
      </c>
      <c r="G19" s="747">
        <v>127</v>
      </c>
      <c r="H19" s="744">
        <f>+G19+F19</f>
        <v>257</v>
      </c>
      <c r="I19" s="722">
        <f>IF(E19=0,0,((H19/E19)-1)*100)</f>
        <v>58.641975308641968</v>
      </c>
      <c r="J19" s="750"/>
      <c r="L19" s="691" t="s">
        <v>22</v>
      </c>
      <c r="M19" s="719">
        <v>10835</v>
      </c>
      <c r="N19" s="724">
        <v>10543</v>
      </c>
      <c r="O19" s="728">
        <f>+M19+N19</f>
        <v>21378</v>
      </c>
      <c r="P19" s="731">
        <v>159</v>
      </c>
      <c r="Q19" s="727">
        <f>+O19+P19</f>
        <v>21537</v>
      </c>
      <c r="R19" s="719">
        <v>13487</v>
      </c>
      <c r="S19" s="724">
        <v>13011</v>
      </c>
      <c r="T19" s="728">
        <f>+R19+S19</f>
        <v>26498</v>
      </c>
      <c r="U19" s="731">
        <v>347</v>
      </c>
      <c r="V19" s="727">
        <f>+T19+U19</f>
        <v>26845</v>
      </c>
      <c r="W19" s="722">
        <f>IF(Q19=0,0,((V19/Q19)-1)*100)</f>
        <v>24.645958118586609</v>
      </c>
    </row>
    <row r="20" spans="1:23" ht="15.75" customHeight="1" thickTop="1" thickBot="1">
      <c r="A20" s="751" t="str">
        <f>IF(ISERROR(F20/G20)," ",IF(F20/G20&gt;0.5,IF(F20/G20&lt;1.5," ","NOT OK"),"NOT OK"))</f>
        <v xml:space="preserve"> </v>
      </c>
      <c r="B20" s="752" t="s">
        <v>60</v>
      </c>
      <c r="C20" s="753">
        <f>+C17+C18+C19</f>
        <v>235</v>
      </c>
      <c r="D20" s="754">
        <f t="shared" ref="D20:H20" si="13">+D17+D18+D19</f>
        <v>231</v>
      </c>
      <c r="E20" s="754">
        <f t="shared" si="13"/>
        <v>466</v>
      </c>
      <c r="F20" s="753">
        <f t="shared" si="13"/>
        <v>393</v>
      </c>
      <c r="G20" s="754">
        <f t="shared" si="13"/>
        <v>390</v>
      </c>
      <c r="H20" s="754">
        <f t="shared" si="13"/>
        <v>783</v>
      </c>
      <c r="I20" s="736">
        <f>IF(E20=0,0,((H20/E20)-1)*100)</f>
        <v>68.025751072961384</v>
      </c>
      <c r="J20" s="751"/>
      <c r="K20" s="755"/>
      <c r="L20" s="756" t="s">
        <v>60</v>
      </c>
      <c r="M20" s="757">
        <f>+M17+M18+M19</f>
        <v>32333</v>
      </c>
      <c r="N20" s="757">
        <f t="shared" ref="N20:V20" si="14">+N17+N18+N19</f>
        <v>31442</v>
      </c>
      <c r="O20" s="758">
        <f t="shared" si="14"/>
        <v>63775</v>
      </c>
      <c r="P20" s="758">
        <f t="shared" si="14"/>
        <v>159</v>
      </c>
      <c r="Q20" s="758">
        <f t="shared" si="14"/>
        <v>63934</v>
      </c>
      <c r="R20" s="757">
        <f t="shared" si="14"/>
        <v>38904</v>
      </c>
      <c r="S20" s="757">
        <f t="shared" si="14"/>
        <v>37646</v>
      </c>
      <c r="T20" s="758">
        <f t="shared" si="14"/>
        <v>76550</v>
      </c>
      <c r="U20" s="758">
        <f t="shared" si="14"/>
        <v>347</v>
      </c>
      <c r="V20" s="758">
        <f t="shared" si="14"/>
        <v>76897</v>
      </c>
      <c r="W20" s="759">
        <f>IF(Q20=0,0,((V20/Q20)-1)*100)</f>
        <v>20.27559670910626</v>
      </c>
    </row>
    <row r="21" spans="1:23" ht="13.5" thickTop="1">
      <c r="A21" s="718" t="str">
        <f>IF(ISERROR(F21/G21)," ",IF(F21/G21&gt;0.5,IF(F21/G21&lt;1.5," ","NOT OK"),"NOT OK"))</f>
        <v xml:space="preserve"> </v>
      </c>
      <c r="B21" s="691" t="s">
        <v>23</v>
      </c>
      <c r="C21" s="719">
        <v>115</v>
      </c>
      <c r="D21" s="720">
        <v>109</v>
      </c>
      <c r="E21" s="760">
        <f>+D21+C21</f>
        <v>224</v>
      </c>
      <c r="F21" s="719">
        <v>144</v>
      </c>
      <c r="G21" s="720">
        <v>144</v>
      </c>
      <c r="H21" s="760">
        <f>+G21+F21</f>
        <v>288</v>
      </c>
      <c r="I21" s="722">
        <f>IF(E21=0,0,((H21/E21)-1)*100)</f>
        <v>28.57142857142858</v>
      </c>
      <c r="L21" s="691" t="s">
        <v>23</v>
      </c>
      <c r="M21" s="719">
        <v>12369</v>
      </c>
      <c r="N21" s="724">
        <v>15966</v>
      </c>
      <c r="O21" s="728">
        <f>+M21+N21</f>
        <v>28335</v>
      </c>
      <c r="P21" s="761">
        <v>0</v>
      </c>
      <c r="Q21" s="727">
        <f>+O21+P21</f>
        <v>28335</v>
      </c>
      <c r="R21" s="719">
        <v>14414</v>
      </c>
      <c r="S21" s="724">
        <v>17145</v>
      </c>
      <c r="T21" s="728">
        <f>+R21+S21</f>
        <v>31559</v>
      </c>
      <c r="U21" s="761">
        <v>0</v>
      </c>
      <c r="V21" s="727">
        <f>+T21+U21</f>
        <v>31559</v>
      </c>
      <c r="W21" s="722">
        <f>IF(Q21=0,0,((V21/Q21)-1)*100)</f>
        <v>11.378154226221993</v>
      </c>
    </row>
    <row r="22" spans="1:23">
      <c r="A22" s="718" t="str">
        <f t="shared" ref="A22" si="15">IF(ISERROR(F22/G22)," ",IF(F22/G22&gt;0.5,IF(F22/G22&lt;1.5," ","NOT OK"),"NOT OK"))</f>
        <v xml:space="preserve"> </v>
      </c>
      <c r="B22" s="691" t="s">
        <v>25</v>
      </c>
      <c r="C22" s="719">
        <v>99</v>
      </c>
      <c r="D22" s="720">
        <v>98</v>
      </c>
      <c r="E22" s="762">
        <f>+D22+C22</f>
        <v>197</v>
      </c>
      <c r="F22" s="719">
        <v>143</v>
      </c>
      <c r="G22" s="720">
        <v>142</v>
      </c>
      <c r="H22" s="762">
        <f>+G22+F22</f>
        <v>285</v>
      </c>
      <c r="I22" s="722">
        <f t="shared" ref="I22" si="16">IF(E22=0,0,((H22/E22)-1)*100)</f>
        <v>44.670050761421322</v>
      </c>
      <c r="L22" s="691" t="s">
        <v>25</v>
      </c>
      <c r="M22" s="719">
        <v>12933</v>
      </c>
      <c r="N22" s="724">
        <v>13166</v>
      </c>
      <c r="O22" s="728">
        <f>+M22+N22</f>
        <v>26099</v>
      </c>
      <c r="P22" s="726">
        <v>163</v>
      </c>
      <c r="Q22" s="727">
        <f>+O22+P22</f>
        <v>26262</v>
      </c>
      <c r="R22" s="719">
        <v>15404</v>
      </c>
      <c r="S22" s="724">
        <v>13461</v>
      </c>
      <c r="T22" s="728">
        <f>+R22+S22</f>
        <v>28865</v>
      </c>
      <c r="U22" s="726">
        <v>0</v>
      </c>
      <c r="V22" s="727">
        <f>+T22+U22</f>
        <v>28865</v>
      </c>
      <c r="W22" s="722">
        <f t="shared" ref="W22" si="17">IF(Q22=0,0,((V22/Q22)-1)*100)</f>
        <v>9.9116594318787499</v>
      </c>
    </row>
    <row r="23" spans="1:23" ht="13.5" thickBot="1">
      <c r="A23" s="718" t="str">
        <f>IF(ISERROR(F23/G23)," ",IF(F23/G23&gt;0.5,IF(F23/G23&lt;1.5," ","NOT OK"),"NOT OK"))</f>
        <v xml:space="preserve"> </v>
      </c>
      <c r="B23" s="691" t="s">
        <v>26</v>
      </c>
      <c r="C23" s="719">
        <v>106</v>
      </c>
      <c r="D23" s="730">
        <v>105</v>
      </c>
      <c r="E23" s="763">
        <f>+D23+C23</f>
        <v>211</v>
      </c>
      <c r="F23" s="719">
        <v>127</v>
      </c>
      <c r="G23" s="730">
        <v>127</v>
      </c>
      <c r="H23" s="763">
        <f>+G23+F23</f>
        <v>254</v>
      </c>
      <c r="I23" s="764">
        <f>IF(E23=0,0,((H23/E23)-1)*100)</f>
        <v>20.379146919431278</v>
      </c>
      <c r="L23" s="691" t="s">
        <v>26</v>
      </c>
      <c r="M23" s="719">
        <v>15428</v>
      </c>
      <c r="N23" s="724">
        <v>10865</v>
      </c>
      <c r="O23" s="728">
        <f>+M23+N23</f>
        <v>26293</v>
      </c>
      <c r="P23" s="731">
        <v>0</v>
      </c>
      <c r="Q23" s="727">
        <f>+O23+P23</f>
        <v>26293</v>
      </c>
      <c r="R23" s="719">
        <v>16508</v>
      </c>
      <c r="S23" s="724">
        <v>13345</v>
      </c>
      <c r="T23" s="728">
        <f>+R23+S23</f>
        <v>29853</v>
      </c>
      <c r="U23" s="731">
        <v>0</v>
      </c>
      <c r="V23" s="727">
        <f>+T23+U23</f>
        <v>29853</v>
      </c>
      <c r="W23" s="722">
        <f>IF(Q23=0,0,((V23/Q23)-1)*100)</f>
        <v>13.5397254021983</v>
      </c>
    </row>
    <row r="24" spans="1:23" ht="14.25" thickTop="1" thickBot="1">
      <c r="A24" s="718" t="str">
        <f>IF(ISERROR(F24/G24)," ",IF(F24/G24&gt;0.5,IF(F24/G24&lt;1.5," ","NOT OK"),"NOT OK"))</f>
        <v xml:space="preserve"> </v>
      </c>
      <c r="B24" s="732" t="s">
        <v>27</v>
      </c>
      <c r="C24" s="753">
        <f t="shared" ref="C24:H24" si="18">C21+C22+C23</f>
        <v>320</v>
      </c>
      <c r="D24" s="765">
        <f t="shared" si="18"/>
        <v>312</v>
      </c>
      <c r="E24" s="753">
        <f t="shared" si="18"/>
        <v>632</v>
      </c>
      <c r="F24" s="753">
        <f t="shared" si="18"/>
        <v>414</v>
      </c>
      <c r="G24" s="765">
        <f t="shared" si="18"/>
        <v>413</v>
      </c>
      <c r="H24" s="753">
        <f t="shared" si="18"/>
        <v>827</v>
      </c>
      <c r="I24" s="736">
        <f>IF(E24=0,0,((H24/E24)-1)*100)</f>
        <v>30.854430379746844</v>
      </c>
      <c r="L24" s="737" t="s">
        <v>27</v>
      </c>
      <c r="M24" s="738">
        <f>+M21+M22+M23</f>
        <v>40730</v>
      </c>
      <c r="N24" s="739">
        <f t="shared" ref="N24:U24" si="19">+N21+N22+N23</f>
        <v>39997</v>
      </c>
      <c r="O24" s="738">
        <f t="shared" si="19"/>
        <v>80727</v>
      </c>
      <c r="P24" s="738">
        <f t="shared" si="19"/>
        <v>163</v>
      </c>
      <c r="Q24" s="738">
        <f t="shared" si="19"/>
        <v>80890</v>
      </c>
      <c r="R24" s="738">
        <f t="shared" si="19"/>
        <v>46326</v>
      </c>
      <c r="S24" s="739">
        <f t="shared" si="19"/>
        <v>43951</v>
      </c>
      <c r="T24" s="738">
        <f t="shared" si="19"/>
        <v>90277</v>
      </c>
      <c r="U24" s="738">
        <f t="shared" si="19"/>
        <v>0</v>
      </c>
      <c r="V24" s="738">
        <f>+V21+V22+V23</f>
        <v>90277</v>
      </c>
      <c r="W24" s="741">
        <f>IF(Q24=0,0,((V24/Q24)-1)*100)</f>
        <v>11.604648287798236</v>
      </c>
    </row>
    <row r="25" spans="1:23" s="1171" customFormat="1" ht="14.25" thickTop="1" thickBot="1">
      <c r="A25" s="1252" t="str">
        <f t="shared" si="5"/>
        <v xml:space="preserve"> </v>
      </c>
      <c r="B25" s="1225" t="s">
        <v>92</v>
      </c>
      <c r="C25" s="1176">
        <f t="shared" ref="C25:H25" si="20">+C16+C20+C24</f>
        <v>744</v>
      </c>
      <c r="D25" s="1177">
        <f t="shared" si="20"/>
        <v>729</v>
      </c>
      <c r="E25" s="1178">
        <f t="shared" si="20"/>
        <v>1473</v>
      </c>
      <c r="F25" s="1176">
        <f t="shared" si="20"/>
        <v>1283</v>
      </c>
      <c r="G25" s="1177">
        <f t="shared" si="20"/>
        <v>1274</v>
      </c>
      <c r="H25" s="1178">
        <f t="shared" si="20"/>
        <v>2557</v>
      </c>
      <c r="I25" s="1179">
        <f>IF(E25=0,0,((H25/E25)-1)*100)</f>
        <v>73.591310251188062</v>
      </c>
      <c r="L25" s="1218" t="s">
        <v>92</v>
      </c>
      <c r="M25" s="1196">
        <f>+M16+M20+M24</f>
        <v>98876</v>
      </c>
      <c r="N25" s="1197">
        <f t="shared" ref="N25:U25" si="21">+N16+N20+N24</f>
        <v>96707</v>
      </c>
      <c r="O25" s="1196">
        <f t="shared" si="21"/>
        <v>195583</v>
      </c>
      <c r="P25" s="1196">
        <f t="shared" si="21"/>
        <v>322</v>
      </c>
      <c r="Q25" s="1196">
        <f t="shared" si="21"/>
        <v>195905</v>
      </c>
      <c r="R25" s="1196">
        <f t="shared" si="21"/>
        <v>130913</v>
      </c>
      <c r="S25" s="1197">
        <f t="shared" si="21"/>
        <v>127443</v>
      </c>
      <c r="T25" s="1196">
        <f t="shared" si="21"/>
        <v>258356</v>
      </c>
      <c r="U25" s="1196">
        <f t="shared" si="21"/>
        <v>347</v>
      </c>
      <c r="V25" s="1198">
        <f>+V16+V20+V24</f>
        <v>258703</v>
      </c>
      <c r="W25" s="1199">
        <f>IF(Q25=0,0,((V25/Q25)-1)*100)</f>
        <v>32.055332941987189</v>
      </c>
    </row>
    <row r="26" spans="1:23" ht="14.25" thickTop="1" thickBot="1">
      <c r="A26" s="718" t="str">
        <f>IF(ISERROR(F26/G26)," ",IF(F26/G26&gt;0.5,IF(F26/G26&lt;1.5," ","NOT OK"),"NOT OK"))</f>
        <v xml:space="preserve"> </v>
      </c>
      <c r="B26" s="732" t="s">
        <v>89</v>
      </c>
      <c r="C26" s="733">
        <f t="shared" ref="C26:H26" si="22">+C12+C16+C20+C24</f>
        <v>939</v>
      </c>
      <c r="D26" s="734">
        <f t="shared" si="22"/>
        <v>920</v>
      </c>
      <c r="E26" s="735">
        <f t="shared" si="22"/>
        <v>1859</v>
      </c>
      <c r="F26" s="733">
        <f t="shared" si="22"/>
        <v>1643</v>
      </c>
      <c r="G26" s="734">
        <f t="shared" si="22"/>
        <v>1635</v>
      </c>
      <c r="H26" s="735">
        <f t="shared" si="22"/>
        <v>3278</v>
      </c>
      <c r="I26" s="736">
        <f>IF(E26=0,0,((H26/E26)-1)*100)</f>
        <v>76.331360946745548</v>
      </c>
      <c r="J26" s="729"/>
      <c r="L26" s="737" t="s">
        <v>89</v>
      </c>
      <c r="M26" s="738">
        <f>+M12+M16+M20+M24</f>
        <v>126122</v>
      </c>
      <c r="N26" s="739">
        <f t="shared" ref="N26:U26" si="23">+N12+N16+N20+N24</f>
        <v>123668</v>
      </c>
      <c r="O26" s="738">
        <f t="shared" si="23"/>
        <v>249790</v>
      </c>
      <c r="P26" s="738">
        <f t="shared" si="23"/>
        <v>322</v>
      </c>
      <c r="Q26" s="740">
        <f t="shared" si="23"/>
        <v>250112</v>
      </c>
      <c r="R26" s="738">
        <f t="shared" si="23"/>
        <v>175221</v>
      </c>
      <c r="S26" s="739">
        <f t="shared" si="23"/>
        <v>170815</v>
      </c>
      <c r="T26" s="738">
        <f t="shared" si="23"/>
        <v>346036</v>
      </c>
      <c r="U26" s="738">
        <f t="shared" si="23"/>
        <v>661</v>
      </c>
      <c r="V26" s="740">
        <f>+V12+V16+V20+V24</f>
        <v>346697</v>
      </c>
      <c r="W26" s="741">
        <f>IF(Q26=0,0,((V26/Q26)-1)*100)</f>
        <v>38.616699718526107</v>
      </c>
    </row>
    <row r="27" spans="1:23" ht="14.25" thickTop="1" thickBot="1">
      <c r="B27" s="766" t="s">
        <v>59</v>
      </c>
      <c r="C27" s="684"/>
      <c r="D27" s="684"/>
      <c r="E27" s="684"/>
      <c r="F27" s="684"/>
      <c r="G27" s="684"/>
      <c r="H27" s="684"/>
      <c r="I27" s="688"/>
      <c r="L27" s="766" t="s">
        <v>59</v>
      </c>
      <c r="M27" s="684"/>
      <c r="N27" s="684"/>
      <c r="O27" s="684"/>
      <c r="P27" s="684"/>
      <c r="Q27" s="684"/>
      <c r="R27" s="684"/>
      <c r="S27" s="684"/>
      <c r="T27" s="684"/>
      <c r="U27" s="684"/>
      <c r="V27" s="684"/>
      <c r="W27" s="688"/>
    </row>
    <row r="28" spans="1:23" ht="13.5" thickTop="1">
      <c r="B28" s="1442" t="s">
        <v>28</v>
      </c>
      <c r="C28" s="1443"/>
      <c r="D28" s="1443"/>
      <c r="E28" s="1443"/>
      <c r="F28" s="1443"/>
      <c r="G28" s="1443"/>
      <c r="H28" s="1443"/>
      <c r="I28" s="1444"/>
      <c r="L28" s="1445" t="s">
        <v>29</v>
      </c>
      <c r="M28" s="1446"/>
      <c r="N28" s="1446"/>
      <c r="O28" s="1446"/>
      <c r="P28" s="1446"/>
      <c r="Q28" s="1446"/>
      <c r="R28" s="1446"/>
      <c r="S28" s="1446"/>
      <c r="T28" s="1446"/>
      <c r="U28" s="1446"/>
      <c r="V28" s="1446"/>
      <c r="W28" s="1447"/>
    </row>
    <row r="29" spans="1:23" ht="13.5" thickBot="1">
      <c r="B29" s="1448" t="s">
        <v>30</v>
      </c>
      <c r="C29" s="1449"/>
      <c r="D29" s="1449"/>
      <c r="E29" s="1449"/>
      <c r="F29" s="1449"/>
      <c r="G29" s="1449"/>
      <c r="H29" s="1449"/>
      <c r="I29" s="1450"/>
      <c r="L29" s="1451" t="s">
        <v>31</v>
      </c>
      <c r="M29" s="1452"/>
      <c r="N29" s="1452"/>
      <c r="O29" s="1452"/>
      <c r="P29" s="1452"/>
      <c r="Q29" s="1452"/>
      <c r="R29" s="1452"/>
      <c r="S29" s="1452"/>
      <c r="T29" s="1452"/>
      <c r="U29" s="1452"/>
      <c r="V29" s="1452"/>
      <c r="W29" s="1453"/>
    </row>
    <row r="30" spans="1:23" ht="14.25" thickTop="1" thickBot="1">
      <c r="B30" s="687"/>
      <c r="C30" s="684"/>
      <c r="D30" s="684"/>
      <c r="E30" s="684"/>
      <c r="F30" s="684"/>
      <c r="G30" s="684"/>
      <c r="H30" s="684"/>
      <c r="I30" s="688"/>
      <c r="L30" s="687"/>
      <c r="M30" s="684"/>
      <c r="N30" s="684"/>
      <c r="O30" s="684"/>
      <c r="P30" s="684"/>
      <c r="Q30" s="684"/>
      <c r="R30" s="684"/>
      <c r="S30" s="684"/>
      <c r="T30" s="684"/>
      <c r="U30" s="684"/>
      <c r="V30" s="684"/>
      <c r="W30" s="688"/>
    </row>
    <row r="31" spans="1:23" ht="14.25" thickTop="1" thickBot="1">
      <c r="B31" s="689"/>
      <c r="C31" s="1457" t="s">
        <v>90</v>
      </c>
      <c r="D31" s="1458"/>
      <c r="E31" s="1459"/>
      <c r="F31" s="1457" t="s">
        <v>91</v>
      </c>
      <c r="G31" s="1458"/>
      <c r="H31" s="1459"/>
      <c r="I31" s="690" t="s">
        <v>4</v>
      </c>
      <c r="L31" s="689"/>
      <c r="M31" s="1454" t="s">
        <v>90</v>
      </c>
      <c r="N31" s="1455"/>
      <c r="O31" s="1455"/>
      <c r="P31" s="1455"/>
      <c r="Q31" s="1456"/>
      <c r="R31" s="1454" t="s">
        <v>91</v>
      </c>
      <c r="S31" s="1455"/>
      <c r="T31" s="1455"/>
      <c r="U31" s="1455"/>
      <c r="V31" s="1456"/>
      <c r="W31" s="690" t="s">
        <v>4</v>
      </c>
    </row>
    <row r="32" spans="1:23" ht="13.5" thickTop="1">
      <c r="B32" s="691" t="s">
        <v>5</v>
      </c>
      <c r="C32" s="692"/>
      <c r="D32" s="693"/>
      <c r="E32" s="694"/>
      <c r="F32" s="692"/>
      <c r="G32" s="693"/>
      <c r="H32" s="694"/>
      <c r="I32" s="695" t="s">
        <v>6</v>
      </c>
      <c r="L32" s="691" t="s">
        <v>5</v>
      </c>
      <c r="M32" s="692"/>
      <c r="N32" s="696"/>
      <c r="O32" s="697"/>
      <c r="P32" s="698"/>
      <c r="Q32" s="697"/>
      <c r="R32" s="692"/>
      <c r="S32" s="696"/>
      <c r="T32" s="697"/>
      <c r="U32" s="698"/>
      <c r="V32" s="697"/>
      <c r="W32" s="695" t="s">
        <v>6</v>
      </c>
    </row>
    <row r="33" spans="1:23" ht="13.5" customHeight="1" thickBot="1">
      <c r="B33" s="699"/>
      <c r="C33" s="700" t="s">
        <v>7</v>
      </c>
      <c r="D33" s="701" t="s">
        <v>8</v>
      </c>
      <c r="E33" s="1159" t="s">
        <v>9</v>
      </c>
      <c r="F33" s="700" t="s">
        <v>7</v>
      </c>
      <c r="G33" s="701" t="s">
        <v>8</v>
      </c>
      <c r="H33" s="702" t="s">
        <v>9</v>
      </c>
      <c r="I33" s="703"/>
      <c r="L33" s="699"/>
      <c r="M33" s="704" t="s">
        <v>10</v>
      </c>
      <c r="N33" s="705" t="s">
        <v>11</v>
      </c>
      <c r="O33" s="706" t="s">
        <v>12</v>
      </c>
      <c r="P33" s="707" t="s">
        <v>13</v>
      </c>
      <c r="Q33" s="706" t="s">
        <v>9</v>
      </c>
      <c r="R33" s="704" t="s">
        <v>10</v>
      </c>
      <c r="S33" s="705" t="s">
        <v>11</v>
      </c>
      <c r="T33" s="706" t="s">
        <v>12</v>
      </c>
      <c r="U33" s="707" t="s">
        <v>13</v>
      </c>
      <c r="V33" s="706" t="s">
        <v>9</v>
      </c>
      <c r="W33" s="703"/>
    </row>
    <row r="34" spans="1:23" ht="3" customHeight="1" thickTop="1">
      <c r="B34" s="691"/>
      <c r="C34" s="708"/>
      <c r="D34" s="709"/>
      <c r="E34" s="710"/>
      <c r="F34" s="708"/>
      <c r="G34" s="709"/>
      <c r="H34" s="710"/>
      <c r="I34" s="711"/>
      <c r="L34" s="691"/>
      <c r="M34" s="712"/>
      <c r="N34" s="713"/>
      <c r="O34" s="714"/>
      <c r="P34" s="715"/>
      <c r="Q34" s="716"/>
      <c r="R34" s="712"/>
      <c r="S34" s="713"/>
      <c r="T34" s="714"/>
      <c r="U34" s="715"/>
      <c r="V34" s="716"/>
      <c r="W34" s="717"/>
    </row>
    <row r="35" spans="1:23" ht="13.5" customHeight="1">
      <c r="A35" s="684" t="str">
        <f t="shared" si="2"/>
        <v xml:space="preserve"> </v>
      </c>
      <c r="B35" s="691" t="s">
        <v>14</v>
      </c>
      <c r="C35" s="719">
        <v>1174</v>
      </c>
      <c r="D35" s="720">
        <v>1175</v>
      </c>
      <c r="E35" s="721">
        <f>+C35+D35</f>
        <v>2349</v>
      </c>
      <c r="F35" s="211">
        <v>1067</v>
      </c>
      <c r="G35" s="215">
        <v>1068</v>
      </c>
      <c r="H35" s="721">
        <f>+F35+G35</f>
        <v>2135</v>
      </c>
      <c r="I35" s="722">
        <f t="shared" ref="I35:I39" si="24">IF(E35=0,0,((H35/E35)-1)*100)</f>
        <v>-9.1102596849723323</v>
      </c>
      <c r="K35" s="729"/>
      <c r="L35" s="691" t="s">
        <v>14</v>
      </c>
      <c r="M35" s="719">
        <v>164025</v>
      </c>
      <c r="N35" s="724">
        <v>171153</v>
      </c>
      <c r="O35" s="728">
        <f>+N35+M35</f>
        <v>335178</v>
      </c>
      <c r="P35" s="726">
        <v>146</v>
      </c>
      <c r="Q35" s="727">
        <f>+O35+P35</f>
        <v>335324</v>
      </c>
      <c r="R35" s="211">
        <v>161722</v>
      </c>
      <c r="S35" s="212">
        <v>164769</v>
      </c>
      <c r="T35" s="119">
        <f>+S35+R35</f>
        <v>326491</v>
      </c>
      <c r="U35" s="89">
        <v>144</v>
      </c>
      <c r="V35" s="727">
        <f>+T35+U35</f>
        <v>326635</v>
      </c>
      <c r="W35" s="722">
        <f t="shared" ref="W35:W39" si="25">IF(Q35=0,0,((V35/Q35)-1)*100)</f>
        <v>-2.5912252030871663</v>
      </c>
    </row>
    <row r="36" spans="1:23">
      <c r="A36" s="684" t="str">
        <f t="shared" si="2"/>
        <v xml:space="preserve"> </v>
      </c>
      <c r="B36" s="691" t="s">
        <v>15</v>
      </c>
      <c r="C36" s="719">
        <v>1185</v>
      </c>
      <c r="D36" s="720">
        <v>1185</v>
      </c>
      <c r="E36" s="721">
        <f>+C36+D36</f>
        <v>2370</v>
      </c>
      <c r="F36" s="211">
        <v>1066</v>
      </c>
      <c r="G36" s="215">
        <v>1063</v>
      </c>
      <c r="H36" s="721">
        <f>+F36+G36</f>
        <v>2129</v>
      </c>
      <c r="I36" s="722">
        <f t="shared" si="24"/>
        <v>-10.16877637130802</v>
      </c>
      <c r="K36" s="729"/>
      <c r="L36" s="691" t="s">
        <v>15</v>
      </c>
      <c r="M36" s="719">
        <v>156719</v>
      </c>
      <c r="N36" s="724">
        <v>161582</v>
      </c>
      <c r="O36" s="728">
        <f>+N36+M36</f>
        <v>318301</v>
      </c>
      <c r="P36" s="726">
        <v>0</v>
      </c>
      <c r="Q36" s="727">
        <f>+O36+P36</f>
        <v>318301</v>
      </c>
      <c r="R36" s="211">
        <v>161450</v>
      </c>
      <c r="S36" s="212">
        <v>165142</v>
      </c>
      <c r="T36" s="119">
        <f>+S36+R36</f>
        <v>326592</v>
      </c>
      <c r="U36" s="89">
        <v>388</v>
      </c>
      <c r="V36" s="727">
        <f>+T36+U36</f>
        <v>326980</v>
      </c>
      <c r="W36" s="722">
        <f t="shared" si="25"/>
        <v>2.7266643837122739</v>
      </c>
    </row>
    <row r="37" spans="1:23" ht="13.5" thickBot="1">
      <c r="A37" s="684" t="str">
        <f t="shared" si="2"/>
        <v xml:space="preserve"> </v>
      </c>
      <c r="B37" s="699" t="s">
        <v>16</v>
      </c>
      <c r="C37" s="719">
        <v>1241</v>
      </c>
      <c r="D37" s="730">
        <v>1245</v>
      </c>
      <c r="E37" s="721">
        <f>+C37+D37</f>
        <v>2486</v>
      </c>
      <c r="F37" s="211">
        <v>1100</v>
      </c>
      <c r="G37" s="220">
        <v>1101</v>
      </c>
      <c r="H37" s="721">
        <f>+F37+G37</f>
        <v>2201</v>
      </c>
      <c r="I37" s="722">
        <f t="shared" si="24"/>
        <v>-11.464199517296858</v>
      </c>
      <c r="K37" s="729"/>
      <c r="L37" s="699" t="s">
        <v>16</v>
      </c>
      <c r="M37" s="719">
        <v>181710</v>
      </c>
      <c r="N37" s="724">
        <v>174406</v>
      </c>
      <c r="O37" s="728">
        <f>+M37+N37</f>
        <v>356116</v>
      </c>
      <c r="P37" s="731">
        <v>302</v>
      </c>
      <c r="Q37" s="727">
        <f>+O37+P37</f>
        <v>356418</v>
      </c>
      <c r="R37" s="211">
        <v>174095</v>
      </c>
      <c r="S37" s="212">
        <v>168615</v>
      </c>
      <c r="T37" s="119">
        <f>+R37+S37</f>
        <v>342710</v>
      </c>
      <c r="U37" s="218">
        <v>165</v>
      </c>
      <c r="V37" s="727">
        <f>+T37+U37</f>
        <v>342875</v>
      </c>
      <c r="W37" s="722">
        <f t="shared" si="25"/>
        <v>-3.7997519766117316</v>
      </c>
    </row>
    <row r="38" spans="1:23" ht="14.25" thickTop="1" thickBot="1">
      <c r="A38" s="684" t="str">
        <f>IF(ISERROR(F38/G38)," ",IF(F38/G38&gt;0.5,IF(F38/G38&lt;1.5," ","NOT OK"),"NOT OK"))</f>
        <v xml:space="preserve"> </v>
      </c>
      <c r="B38" s="732" t="s">
        <v>17</v>
      </c>
      <c r="C38" s="733">
        <f t="shared" ref="C38:E38" si="26">+C35+C36+C37</f>
        <v>3600</v>
      </c>
      <c r="D38" s="734">
        <f t="shared" si="26"/>
        <v>3605</v>
      </c>
      <c r="E38" s="735">
        <f t="shared" si="26"/>
        <v>7205</v>
      </c>
      <c r="F38" s="733">
        <f t="shared" ref="F38:H38" si="27">+F35+F36+F37</f>
        <v>3233</v>
      </c>
      <c r="G38" s="734">
        <f t="shared" si="27"/>
        <v>3232</v>
      </c>
      <c r="H38" s="735">
        <f t="shared" si="27"/>
        <v>6465</v>
      </c>
      <c r="I38" s="736">
        <f t="shared" si="24"/>
        <v>-10.270645385149201</v>
      </c>
      <c r="L38" s="737" t="s">
        <v>55</v>
      </c>
      <c r="M38" s="738">
        <f t="shared" ref="M38:Q38" si="28">+M35+M36+M37</f>
        <v>502454</v>
      </c>
      <c r="N38" s="739">
        <f t="shared" si="28"/>
        <v>507141</v>
      </c>
      <c r="O38" s="738">
        <f t="shared" si="28"/>
        <v>1009595</v>
      </c>
      <c r="P38" s="738">
        <f t="shared" si="28"/>
        <v>448</v>
      </c>
      <c r="Q38" s="740">
        <f t="shared" si="28"/>
        <v>1010043</v>
      </c>
      <c r="R38" s="738">
        <f t="shared" ref="R38:V38" si="29">+R35+R36+R37</f>
        <v>497267</v>
      </c>
      <c r="S38" s="739">
        <f t="shared" si="29"/>
        <v>498526</v>
      </c>
      <c r="T38" s="738">
        <f t="shared" si="29"/>
        <v>995793</v>
      </c>
      <c r="U38" s="738">
        <f t="shared" si="29"/>
        <v>697</v>
      </c>
      <c r="V38" s="740">
        <f t="shared" si="29"/>
        <v>996490</v>
      </c>
      <c r="W38" s="741">
        <f t="shared" si="25"/>
        <v>-1.3418240609558207</v>
      </c>
    </row>
    <row r="39" spans="1:23" ht="13.5" thickTop="1">
      <c r="A39" s="684" t="str">
        <f t="shared" si="2"/>
        <v xml:space="preserve"> </v>
      </c>
      <c r="B39" s="691" t="s">
        <v>18</v>
      </c>
      <c r="C39" s="742">
        <v>1221</v>
      </c>
      <c r="D39" s="743">
        <v>1224</v>
      </c>
      <c r="E39" s="721">
        <f>+C39+D39</f>
        <v>2445</v>
      </c>
      <c r="F39" s="742">
        <v>1048</v>
      </c>
      <c r="G39" s="743">
        <v>1048</v>
      </c>
      <c r="H39" s="721">
        <f>+F39+G39</f>
        <v>2096</v>
      </c>
      <c r="I39" s="722">
        <f t="shared" si="24"/>
        <v>-14.274028629856851</v>
      </c>
      <c r="L39" s="691" t="s">
        <v>18</v>
      </c>
      <c r="M39" s="719">
        <v>177899</v>
      </c>
      <c r="N39" s="724">
        <v>185065</v>
      </c>
      <c r="O39" s="725">
        <f>+M39+N39</f>
        <v>362964</v>
      </c>
      <c r="P39" s="726">
        <v>219</v>
      </c>
      <c r="Q39" s="727">
        <f>+O39+P39</f>
        <v>363183</v>
      </c>
      <c r="R39" s="719">
        <v>160075</v>
      </c>
      <c r="S39" s="724">
        <v>164060</v>
      </c>
      <c r="T39" s="725">
        <f>+R39+S39</f>
        <v>324135</v>
      </c>
      <c r="U39" s="726">
        <v>148</v>
      </c>
      <c r="V39" s="727">
        <f>+T39+U39</f>
        <v>324283</v>
      </c>
      <c r="W39" s="722">
        <f t="shared" si="25"/>
        <v>-10.710853756921445</v>
      </c>
    </row>
    <row r="40" spans="1:23">
      <c r="A40" s="684" t="str">
        <f t="shared" ref="A40:A43" si="30">IF(ISERROR(F40/G40)," ",IF(F40/G40&gt;0.5,IF(F40/G40&lt;1.5," ","NOT OK"),"NOT OK"))</f>
        <v xml:space="preserve"> </v>
      </c>
      <c r="B40" s="691" t="s">
        <v>19</v>
      </c>
      <c r="C40" s="719">
        <v>1120</v>
      </c>
      <c r="D40" s="720">
        <v>1120</v>
      </c>
      <c r="E40" s="744">
        <f>+C40+D40</f>
        <v>2240</v>
      </c>
      <c r="F40" s="719">
        <v>918</v>
      </c>
      <c r="G40" s="720">
        <v>923</v>
      </c>
      <c r="H40" s="744">
        <f>+F40+G40</f>
        <v>1841</v>
      </c>
      <c r="I40" s="722">
        <f t="shared" ref="I40:I43" si="31">IF(E40=0,0,((H40/E40)-1)*100)</f>
        <v>-17.812499999999996</v>
      </c>
      <c r="L40" s="691" t="s">
        <v>19</v>
      </c>
      <c r="M40" s="719">
        <v>160448</v>
      </c>
      <c r="N40" s="724">
        <v>158241</v>
      </c>
      <c r="O40" s="725">
        <f>+N40+M40</f>
        <v>318689</v>
      </c>
      <c r="P40" s="726">
        <v>0</v>
      </c>
      <c r="Q40" s="727">
        <f>+O40+P40</f>
        <v>318689</v>
      </c>
      <c r="R40" s="719">
        <v>148712</v>
      </c>
      <c r="S40" s="724">
        <v>148195</v>
      </c>
      <c r="T40" s="725">
        <f>+S40+R40</f>
        <v>296907</v>
      </c>
      <c r="U40" s="726">
        <v>0</v>
      </c>
      <c r="V40" s="727">
        <f>+T40+U40</f>
        <v>296907</v>
      </c>
      <c r="W40" s="722">
        <f t="shared" ref="W40:W43" si="32">IF(Q40=0,0,((V40/Q40)-1)*100)</f>
        <v>-6.8348766352148926</v>
      </c>
    </row>
    <row r="41" spans="1:23" ht="13.5" thickBot="1">
      <c r="A41" s="684" t="str">
        <f t="shared" si="30"/>
        <v xml:space="preserve"> </v>
      </c>
      <c r="B41" s="691" t="s">
        <v>20</v>
      </c>
      <c r="C41" s="719">
        <v>1274</v>
      </c>
      <c r="D41" s="720">
        <v>1273</v>
      </c>
      <c r="E41" s="744">
        <f>+C41+D41</f>
        <v>2547</v>
      </c>
      <c r="F41" s="719">
        <v>1082</v>
      </c>
      <c r="G41" s="720">
        <v>1083</v>
      </c>
      <c r="H41" s="744">
        <f>+F41+G41</f>
        <v>2165</v>
      </c>
      <c r="I41" s="722">
        <f t="shared" si="31"/>
        <v>-14.998036906164113</v>
      </c>
      <c r="L41" s="691" t="s">
        <v>20</v>
      </c>
      <c r="M41" s="719">
        <v>189584</v>
      </c>
      <c r="N41" s="724">
        <v>189493</v>
      </c>
      <c r="O41" s="725">
        <f>+N41+M41</f>
        <v>379077</v>
      </c>
      <c r="P41" s="726">
        <v>149</v>
      </c>
      <c r="Q41" s="727">
        <f>+O41+P41</f>
        <v>379226</v>
      </c>
      <c r="R41" s="719">
        <v>178729</v>
      </c>
      <c r="S41" s="724">
        <v>178861</v>
      </c>
      <c r="T41" s="725">
        <f>+S41+R41</f>
        <v>357590</v>
      </c>
      <c r="U41" s="726">
        <v>180</v>
      </c>
      <c r="V41" s="727">
        <f>+T41+U41</f>
        <v>357770</v>
      </c>
      <c r="W41" s="722">
        <f t="shared" si="32"/>
        <v>-5.6578399160395083</v>
      </c>
    </row>
    <row r="42" spans="1:23" s="1171" customFormat="1" ht="14.25" thickTop="1" thickBot="1">
      <c r="A42" s="1252" t="str">
        <f t="shared" si="30"/>
        <v xml:space="preserve"> </v>
      </c>
      <c r="B42" s="732" t="s">
        <v>87</v>
      </c>
      <c r="C42" s="1176">
        <f>+C39+C40+C41</f>
        <v>3615</v>
      </c>
      <c r="D42" s="1177">
        <f t="shared" ref="D42" si="33">+D39+D40+D41</f>
        <v>3617</v>
      </c>
      <c r="E42" s="1178">
        <f t="shared" ref="E42" si="34">+E39+E40+E41</f>
        <v>7232</v>
      </c>
      <c r="F42" s="1176">
        <f t="shared" ref="F42" si="35">+F39+F40+F41</f>
        <v>3048</v>
      </c>
      <c r="G42" s="1177">
        <f t="shared" ref="G42" si="36">+G39+G40+G41</f>
        <v>3054</v>
      </c>
      <c r="H42" s="1178">
        <f t="shared" ref="H42" si="37">+H39+H40+H41</f>
        <v>6102</v>
      </c>
      <c r="I42" s="1179">
        <f t="shared" si="31"/>
        <v>-15.625</v>
      </c>
      <c r="L42" s="1218" t="s">
        <v>87</v>
      </c>
      <c r="M42" s="1196">
        <f>+M39+M40+M41</f>
        <v>527931</v>
      </c>
      <c r="N42" s="1197">
        <f t="shared" ref="N42" si="38">+N39+N40+N41</f>
        <v>532799</v>
      </c>
      <c r="O42" s="1196">
        <f t="shared" ref="O42" si="39">+O39+O40+O41</f>
        <v>1060730</v>
      </c>
      <c r="P42" s="1196">
        <f t="shared" ref="P42" si="40">+P39+P40+P41</f>
        <v>368</v>
      </c>
      <c r="Q42" s="1198">
        <f t="shared" ref="Q42" si="41">+Q39+Q40+Q41</f>
        <v>1061098</v>
      </c>
      <c r="R42" s="1196">
        <f t="shared" ref="R42" si="42">+R39+R40+R41</f>
        <v>487516</v>
      </c>
      <c r="S42" s="1197">
        <f t="shared" ref="S42" si="43">+S39+S40+S41</f>
        <v>491116</v>
      </c>
      <c r="T42" s="1196">
        <f t="shared" ref="T42" si="44">+T39+T40+T41</f>
        <v>978632</v>
      </c>
      <c r="U42" s="1196">
        <f t="shared" ref="U42" si="45">+U39+U40+U41</f>
        <v>328</v>
      </c>
      <c r="V42" s="1198">
        <f t="shared" ref="V42" si="46">+V39+V40+V41</f>
        <v>978960</v>
      </c>
      <c r="W42" s="1199">
        <f t="shared" si="32"/>
        <v>-7.7408495728010003</v>
      </c>
    </row>
    <row r="43" spans="1:23" ht="13.5" thickTop="1">
      <c r="A43" s="684" t="str">
        <f t="shared" si="30"/>
        <v xml:space="preserve"> </v>
      </c>
      <c r="B43" s="691" t="s">
        <v>21</v>
      </c>
      <c r="C43" s="746">
        <v>1217</v>
      </c>
      <c r="D43" s="747">
        <v>1218</v>
      </c>
      <c r="E43" s="744">
        <f>+D43+C43</f>
        <v>2435</v>
      </c>
      <c r="F43" s="746">
        <v>1120</v>
      </c>
      <c r="G43" s="747">
        <v>1120</v>
      </c>
      <c r="H43" s="744">
        <f>+G43+F43</f>
        <v>2240</v>
      </c>
      <c r="I43" s="722">
        <f t="shared" si="31"/>
        <v>-8.0082135523613989</v>
      </c>
      <c r="L43" s="691" t="s">
        <v>21</v>
      </c>
      <c r="M43" s="719">
        <v>184853</v>
      </c>
      <c r="N43" s="724">
        <v>184915</v>
      </c>
      <c r="O43" s="725">
        <f>+N43+M43</f>
        <v>369768</v>
      </c>
      <c r="P43" s="726">
        <v>848</v>
      </c>
      <c r="Q43" s="727">
        <f>+O43+P43</f>
        <v>370616</v>
      </c>
      <c r="R43" s="719">
        <v>174480</v>
      </c>
      <c r="S43" s="724">
        <v>178160</v>
      </c>
      <c r="T43" s="725">
        <f>+S43+R43</f>
        <v>352640</v>
      </c>
      <c r="U43" s="726">
        <v>0</v>
      </c>
      <c r="V43" s="727">
        <f>+T43+U43</f>
        <v>352640</v>
      </c>
      <c r="W43" s="722">
        <f t="shared" si="32"/>
        <v>-4.8503032788654536</v>
      </c>
    </row>
    <row r="44" spans="1:23">
      <c r="A44" s="684" t="str">
        <f t="shared" ref="A44" si="47">IF(ISERROR(F44/G44)," ",IF(F44/G44&gt;0.5,IF(F44/G44&lt;1.5," ","NOT OK"),"NOT OK"))</f>
        <v xml:space="preserve"> </v>
      </c>
      <c r="B44" s="691" t="s">
        <v>88</v>
      </c>
      <c r="C44" s="746">
        <v>1232</v>
      </c>
      <c r="D44" s="747">
        <v>1233</v>
      </c>
      <c r="E44" s="744">
        <f>+D44+C44</f>
        <v>2465</v>
      </c>
      <c r="F44" s="746">
        <v>1120</v>
      </c>
      <c r="G44" s="747">
        <v>1120</v>
      </c>
      <c r="H44" s="744">
        <f>+G44+F44</f>
        <v>2240</v>
      </c>
      <c r="I44" s="722">
        <f t="shared" ref="I44" si="48">IF(E44=0,0,((H44/E44)-1)*100)</f>
        <v>-9.1277890466531453</v>
      </c>
      <c r="L44" s="691" t="s">
        <v>88</v>
      </c>
      <c r="M44" s="719">
        <v>175112</v>
      </c>
      <c r="N44" s="724">
        <v>176908</v>
      </c>
      <c r="O44" s="725">
        <f>+N44+M44</f>
        <v>352020</v>
      </c>
      <c r="P44" s="726">
        <v>485</v>
      </c>
      <c r="Q44" s="727">
        <f>+O44+P44</f>
        <v>352505</v>
      </c>
      <c r="R44" s="719">
        <v>166966</v>
      </c>
      <c r="S44" s="724">
        <v>166310</v>
      </c>
      <c r="T44" s="725">
        <f>+S44+R44</f>
        <v>333276</v>
      </c>
      <c r="U44" s="726">
        <v>422</v>
      </c>
      <c r="V44" s="727">
        <f>+T44+U44</f>
        <v>333698</v>
      </c>
      <c r="W44" s="722">
        <f t="shared" ref="W44" si="49">IF(Q44=0,0,((V44/Q44)-1)*100)</f>
        <v>-5.3352434717238051</v>
      </c>
    </row>
    <row r="45" spans="1:23" ht="13.5" thickBot="1">
      <c r="A45" s="684" t="str">
        <f>IF(ISERROR(F45/G45)," ",IF(F45/G45&gt;0.5,IF(F45/G45&lt;1.5," ","NOT OK"),"NOT OK"))</f>
        <v xml:space="preserve"> </v>
      </c>
      <c r="B45" s="691" t="s">
        <v>22</v>
      </c>
      <c r="C45" s="746">
        <v>1176</v>
      </c>
      <c r="D45" s="747">
        <v>1180</v>
      </c>
      <c r="E45" s="744">
        <f>+D45+C45</f>
        <v>2356</v>
      </c>
      <c r="F45" s="746">
        <v>1061</v>
      </c>
      <c r="G45" s="747">
        <v>1064</v>
      </c>
      <c r="H45" s="744">
        <f>+G45+F45</f>
        <v>2125</v>
      </c>
      <c r="I45" s="722">
        <f>IF(E45=0,0,((H45/E45)-1)*100)</f>
        <v>-9.8047538200339517</v>
      </c>
      <c r="L45" s="691" t="s">
        <v>22</v>
      </c>
      <c r="M45" s="719">
        <v>162521</v>
      </c>
      <c r="N45" s="724">
        <v>159904</v>
      </c>
      <c r="O45" s="728">
        <f>+N45+M45</f>
        <v>322425</v>
      </c>
      <c r="P45" s="731">
        <v>301</v>
      </c>
      <c r="Q45" s="727">
        <f>+O45+P45</f>
        <v>322726</v>
      </c>
      <c r="R45" s="719">
        <v>153233</v>
      </c>
      <c r="S45" s="724">
        <v>150490</v>
      </c>
      <c r="T45" s="728">
        <f>+S45+R45</f>
        <v>303723</v>
      </c>
      <c r="U45" s="731">
        <v>143</v>
      </c>
      <c r="V45" s="727">
        <f>+T45+U45</f>
        <v>303866</v>
      </c>
      <c r="W45" s="722">
        <f>IF(Q45=0,0,((V45/Q45)-1)*100)</f>
        <v>-5.8439667086011005</v>
      </c>
    </row>
    <row r="46" spans="1:23" ht="15.75" customHeight="1" thickTop="1" thickBot="1">
      <c r="A46" s="751" t="str">
        <f>IF(ISERROR(F46/G46)," ",IF(F46/G46&gt;0.5,IF(F46/G46&lt;1.5," ","NOT OK"),"NOT OK"))</f>
        <v xml:space="preserve"> </v>
      </c>
      <c r="B46" s="752" t="s">
        <v>60</v>
      </c>
      <c r="C46" s="753">
        <f>+C43+C44+C45</f>
        <v>3625</v>
      </c>
      <c r="D46" s="754">
        <f t="shared" ref="D46" si="50">+D43+D44+D45</f>
        <v>3631</v>
      </c>
      <c r="E46" s="754">
        <f t="shared" ref="E46" si="51">+E43+E44+E45</f>
        <v>7256</v>
      </c>
      <c r="F46" s="753">
        <f t="shared" ref="F46" si="52">+F43+F44+F45</f>
        <v>3301</v>
      </c>
      <c r="G46" s="754">
        <f t="shared" ref="G46" si="53">+G43+G44+G45</f>
        <v>3304</v>
      </c>
      <c r="H46" s="754">
        <f t="shared" ref="H46" si="54">+H43+H44+H45</f>
        <v>6605</v>
      </c>
      <c r="I46" s="736">
        <f>IF(E46=0,0,((H46/E46)-1)*100)</f>
        <v>-8.9718853362734325</v>
      </c>
      <c r="J46" s="751"/>
      <c r="K46" s="755"/>
      <c r="L46" s="756" t="s">
        <v>60</v>
      </c>
      <c r="M46" s="757">
        <f>+M43+M44+M45</f>
        <v>522486</v>
      </c>
      <c r="N46" s="757">
        <f t="shared" ref="N46" si="55">+N43+N44+N45</f>
        <v>521727</v>
      </c>
      <c r="O46" s="758">
        <f t="shared" ref="O46" si="56">+O43+O44+O45</f>
        <v>1044213</v>
      </c>
      <c r="P46" s="758">
        <f t="shared" ref="P46" si="57">+P43+P44+P45</f>
        <v>1634</v>
      </c>
      <c r="Q46" s="758">
        <f t="shared" ref="Q46" si="58">+Q43+Q44+Q45</f>
        <v>1045847</v>
      </c>
      <c r="R46" s="757">
        <f t="shared" ref="R46" si="59">+R43+R44+R45</f>
        <v>494679</v>
      </c>
      <c r="S46" s="757">
        <f t="shared" ref="S46" si="60">+S43+S44+S45</f>
        <v>494960</v>
      </c>
      <c r="T46" s="758">
        <f t="shared" ref="T46" si="61">+T43+T44+T45</f>
        <v>989639</v>
      </c>
      <c r="U46" s="758">
        <f t="shared" ref="U46" si="62">+U43+U44+U45</f>
        <v>565</v>
      </c>
      <c r="V46" s="758">
        <f t="shared" ref="V46" si="63">+V43+V44+V45</f>
        <v>990204</v>
      </c>
      <c r="W46" s="759">
        <f>IF(Q46=0,0,((V46/Q46)-1)*100)</f>
        <v>-5.3203766898982323</v>
      </c>
    </row>
    <row r="47" spans="1:23" ht="13.5" thickTop="1">
      <c r="A47" s="684" t="str">
        <f>IF(ISERROR(F47/G47)," ",IF(F47/G47&gt;0.5,IF(F47/G47&lt;1.5," ","NOT OK"),"NOT OK"))</f>
        <v xml:space="preserve"> </v>
      </c>
      <c r="B47" s="691" t="s">
        <v>23</v>
      </c>
      <c r="C47" s="719">
        <v>1184</v>
      </c>
      <c r="D47" s="720">
        <v>1189</v>
      </c>
      <c r="E47" s="760">
        <f>+D47+C47</f>
        <v>2373</v>
      </c>
      <c r="F47" s="719">
        <v>1142</v>
      </c>
      <c r="G47" s="720">
        <v>1142</v>
      </c>
      <c r="H47" s="760">
        <f>+G47+F47</f>
        <v>2284</v>
      </c>
      <c r="I47" s="722">
        <f>IF(E47=0,0,((H47/E47)-1)*100)</f>
        <v>-3.7505267593763159</v>
      </c>
      <c r="L47" s="691" t="s">
        <v>23</v>
      </c>
      <c r="M47" s="719">
        <v>162642</v>
      </c>
      <c r="N47" s="724">
        <v>163584</v>
      </c>
      <c r="O47" s="728">
        <f>+N47+M47</f>
        <v>326226</v>
      </c>
      <c r="P47" s="761">
        <v>0</v>
      </c>
      <c r="Q47" s="727">
        <f>+O47+P47</f>
        <v>326226</v>
      </c>
      <c r="R47" s="719">
        <v>158728</v>
      </c>
      <c r="S47" s="724">
        <v>158455</v>
      </c>
      <c r="T47" s="728">
        <f>+S47+R47</f>
        <v>317183</v>
      </c>
      <c r="U47" s="761">
        <v>383</v>
      </c>
      <c r="V47" s="727">
        <f>+T47+U47</f>
        <v>317566</v>
      </c>
      <c r="W47" s="722">
        <f>IF(Q47=0,0,((V47/Q47)-1)*100)</f>
        <v>-2.6546014112915572</v>
      </c>
    </row>
    <row r="48" spans="1:23">
      <c r="A48" s="684" t="str">
        <f t="shared" ref="A48:A51" si="64">IF(ISERROR(F48/G48)," ",IF(F48/G48&gt;0.5,IF(F48/G48&lt;1.5," ","NOT OK"),"NOT OK"))</f>
        <v xml:space="preserve"> </v>
      </c>
      <c r="B48" s="691" t="s">
        <v>25</v>
      </c>
      <c r="C48" s="719">
        <v>1179</v>
      </c>
      <c r="D48" s="720">
        <v>1181</v>
      </c>
      <c r="E48" s="762">
        <f>+D48+C48</f>
        <v>2360</v>
      </c>
      <c r="F48" s="719">
        <v>1141</v>
      </c>
      <c r="G48" s="720">
        <v>1141</v>
      </c>
      <c r="H48" s="762">
        <f>+G48+F48</f>
        <v>2282</v>
      </c>
      <c r="I48" s="722">
        <f t="shared" ref="I48" si="65">IF(E48=0,0,((H48/E48)-1)*100)</f>
        <v>-3.3050847457627097</v>
      </c>
      <c r="L48" s="691" t="s">
        <v>25</v>
      </c>
      <c r="M48" s="719">
        <v>165556</v>
      </c>
      <c r="N48" s="724">
        <v>165577</v>
      </c>
      <c r="O48" s="728">
        <f>+N48+M48</f>
        <v>331133</v>
      </c>
      <c r="P48" s="726">
        <v>300</v>
      </c>
      <c r="Q48" s="727">
        <f>+O48+P48</f>
        <v>331433</v>
      </c>
      <c r="R48" s="719">
        <v>164625</v>
      </c>
      <c r="S48" s="724">
        <v>166667</v>
      </c>
      <c r="T48" s="728">
        <f>+S48+R48</f>
        <v>331292</v>
      </c>
      <c r="U48" s="726">
        <v>171</v>
      </c>
      <c r="V48" s="727">
        <f>+T48+U48</f>
        <v>331463</v>
      </c>
      <c r="W48" s="722">
        <f t="shared" ref="W48" si="66">IF(Q48=0,0,((V48/Q48)-1)*100)</f>
        <v>9.0516031897802662E-3</v>
      </c>
    </row>
    <row r="49" spans="1:23" ht="13.5" thickBot="1">
      <c r="A49" s="684" t="str">
        <f>IF(ISERROR(F49/G49)," ",IF(F49/G49&gt;0.5,IF(F49/G49&lt;1.5," ","NOT OK"),"NOT OK"))</f>
        <v xml:space="preserve"> </v>
      </c>
      <c r="B49" s="691" t="s">
        <v>26</v>
      </c>
      <c r="C49" s="719">
        <v>1093</v>
      </c>
      <c r="D49" s="730">
        <v>1094</v>
      </c>
      <c r="E49" s="763">
        <f>+D49+C49</f>
        <v>2187</v>
      </c>
      <c r="F49" s="719">
        <v>1084</v>
      </c>
      <c r="G49" s="730">
        <v>1084</v>
      </c>
      <c r="H49" s="763">
        <f>+G49+F49</f>
        <v>2168</v>
      </c>
      <c r="I49" s="764">
        <f>IF(E49=0,0,((H49/E49)-1)*100)</f>
        <v>-0.86877000457247222</v>
      </c>
      <c r="L49" s="691" t="s">
        <v>26</v>
      </c>
      <c r="M49" s="719">
        <v>161508</v>
      </c>
      <c r="N49" s="724">
        <v>160416</v>
      </c>
      <c r="O49" s="728">
        <f>+N49+M49</f>
        <v>321924</v>
      </c>
      <c r="P49" s="731">
        <v>447</v>
      </c>
      <c r="Q49" s="727">
        <f>+O49+P49</f>
        <v>322371</v>
      </c>
      <c r="R49" s="719">
        <v>153301</v>
      </c>
      <c r="S49" s="724">
        <v>150574</v>
      </c>
      <c r="T49" s="728">
        <f>+S49+R49</f>
        <v>303875</v>
      </c>
      <c r="U49" s="731">
        <v>463</v>
      </c>
      <c r="V49" s="727">
        <f>+T49+U49</f>
        <v>304338</v>
      </c>
      <c r="W49" s="722">
        <f>IF(Q49=0,0,((V49/Q49)-1)*100)</f>
        <v>-5.593865453158009</v>
      </c>
    </row>
    <row r="50" spans="1:23" ht="14.25" thickTop="1" thickBot="1">
      <c r="A50" s="718" t="str">
        <f>IF(ISERROR(F50/G50)," ",IF(F50/G50&gt;0.5,IF(F50/G50&lt;1.5," ","NOT OK"),"NOT OK"))</f>
        <v xml:space="preserve"> </v>
      </c>
      <c r="B50" s="732" t="s">
        <v>27</v>
      </c>
      <c r="C50" s="753">
        <f t="shared" ref="C50:H50" si="67">C47+C48+C49</f>
        <v>3456</v>
      </c>
      <c r="D50" s="765">
        <f t="shared" si="67"/>
        <v>3464</v>
      </c>
      <c r="E50" s="753">
        <f t="shared" si="67"/>
        <v>6920</v>
      </c>
      <c r="F50" s="753">
        <f t="shared" si="67"/>
        <v>3367</v>
      </c>
      <c r="G50" s="765">
        <f t="shared" si="67"/>
        <v>3367</v>
      </c>
      <c r="H50" s="753">
        <f t="shared" si="67"/>
        <v>6734</v>
      </c>
      <c r="I50" s="736">
        <f>IF(E50=0,0,((H50/E50)-1)*100)</f>
        <v>-2.6878612716762951</v>
      </c>
      <c r="L50" s="737" t="s">
        <v>27</v>
      </c>
      <c r="M50" s="738">
        <f>+M47+M48+M49</f>
        <v>489706</v>
      </c>
      <c r="N50" s="739">
        <f t="shared" ref="N50" si="68">+N47+N48+N49</f>
        <v>489577</v>
      </c>
      <c r="O50" s="738">
        <f t="shared" ref="O50" si="69">+O47+O48+O49</f>
        <v>979283</v>
      </c>
      <c r="P50" s="738">
        <f t="shared" ref="P50" si="70">+P47+P48+P49</f>
        <v>747</v>
      </c>
      <c r="Q50" s="738">
        <f t="shared" ref="Q50" si="71">+Q47+Q48+Q49</f>
        <v>980030</v>
      </c>
      <c r="R50" s="738">
        <f t="shared" ref="R50" si="72">+R47+R48+R49</f>
        <v>476654</v>
      </c>
      <c r="S50" s="739">
        <f t="shared" ref="S50" si="73">+S47+S48+S49</f>
        <v>475696</v>
      </c>
      <c r="T50" s="738">
        <f t="shared" ref="T50" si="74">+T47+T48+T49</f>
        <v>952350</v>
      </c>
      <c r="U50" s="738">
        <f t="shared" ref="U50" si="75">+U47+U48+U49</f>
        <v>1017</v>
      </c>
      <c r="V50" s="738">
        <f>+V47+V48+V49</f>
        <v>953367</v>
      </c>
      <c r="W50" s="741">
        <f>IF(Q50=0,0,((V50/Q50)-1)*100)</f>
        <v>-2.7206310010918</v>
      </c>
    </row>
    <row r="51" spans="1:23" s="1171" customFormat="1" ht="14.25" thickTop="1" thickBot="1">
      <c r="A51" s="1252" t="str">
        <f t="shared" si="64"/>
        <v xml:space="preserve"> </v>
      </c>
      <c r="B51" s="1225" t="s">
        <v>92</v>
      </c>
      <c r="C51" s="1176">
        <f t="shared" ref="C51:H51" si="76">+C42+C46+C50</f>
        <v>10696</v>
      </c>
      <c r="D51" s="1177">
        <f t="shared" si="76"/>
        <v>10712</v>
      </c>
      <c r="E51" s="1178">
        <f t="shared" si="76"/>
        <v>21408</v>
      </c>
      <c r="F51" s="1176">
        <f t="shared" si="76"/>
        <v>9716</v>
      </c>
      <c r="G51" s="1177">
        <f t="shared" si="76"/>
        <v>9725</v>
      </c>
      <c r="H51" s="1178">
        <f t="shared" si="76"/>
        <v>19441</v>
      </c>
      <c r="I51" s="1179">
        <f>IF(E51=0,0,((H51/E51)-1)*100)</f>
        <v>-9.1881539611360257</v>
      </c>
      <c r="L51" s="1218" t="s">
        <v>92</v>
      </c>
      <c r="M51" s="1196">
        <f>+M42+M46+M50</f>
        <v>1540123</v>
      </c>
      <c r="N51" s="1197">
        <f t="shared" ref="N51" si="77">+N42+N46+N50</f>
        <v>1544103</v>
      </c>
      <c r="O51" s="1196">
        <f t="shared" ref="O51" si="78">+O42+O46+O50</f>
        <v>3084226</v>
      </c>
      <c r="P51" s="1196">
        <f t="shared" ref="P51" si="79">+P42+P46+P50</f>
        <v>2749</v>
      </c>
      <c r="Q51" s="1196">
        <f t="shared" ref="Q51" si="80">+Q42+Q46+Q50</f>
        <v>3086975</v>
      </c>
      <c r="R51" s="1196">
        <f t="shared" ref="R51" si="81">+R42+R46+R50</f>
        <v>1458849</v>
      </c>
      <c r="S51" s="1197">
        <f t="shared" ref="S51" si="82">+S42+S46+S50</f>
        <v>1461772</v>
      </c>
      <c r="T51" s="1196">
        <f t="shared" ref="T51" si="83">+T42+T46+T50</f>
        <v>2920621</v>
      </c>
      <c r="U51" s="1196">
        <f t="shared" ref="U51" si="84">+U42+U46+U50</f>
        <v>1910</v>
      </c>
      <c r="V51" s="1198">
        <f>+V42+V46+V50</f>
        <v>2922531</v>
      </c>
      <c r="W51" s="1199">
        <f>IF(Q51=0,0,((V51/Q51)-1)*100)</f>
        <v>-5.3270272677945263</v>
      </c>
    </row>
    <row r="52" spans="1:23" ht="14.25" thickTop="1" thickBot="1">
      <c r="A52" s="718" t="str">
        <f>IF(ISERROR(F52/G52)," ",IF(F52/G52&gt;0.5,IF(F52/G52&lt;1.5," ","NOT OK"),"NOT OK"))</f>
        <v xml:space="preserve"> </v>
      </c>
      <c r="B52" s="732" t="s">
        <v>89</v>
      </c>
      <c r="C52" s="733">
        <f t="shared" ref="C52:H52" si="85">+C38+C42+C46+C50</f>
        <v>14296</v>
      </c>
      <c r="D52" s="734">
        <f t="shared" si="85"/>
        <v>14317</v>
      </c>
      <c r="E52" s="735">
        <f t="shared" si="85"/>
        <v>28613</v>
      </c>
      <c r="F52" s="733">
        <f t="shared" si="85"/>
        <v>12949</v>
      </c>
      <c r="G52" s="734">
        <f t="shared" si="85"/>
        <v>12957</v>
      </c>
      <c r="H52" s="735">
        <f t="shared" si="85"/>
        <v>25906</v>
      </c>
      <c r="I52" s="736">
        <f>IF(E52=0,0,((H52/E52)-1)*100)</f>
        <v>-9.460734631111734</v>
      </c>
      <c r="J52" s="729"/>
      <c r="L52" s="737" t="s">
        <v>89</v>
      </c>
      <c r="M52" s="738">
        <f>+M38+M42+M46+M50</f>
        <v>2042577</v>
      </c>
      <c r="N52" s="739">
        <f t="shared" ref="N52:U52" si="86">+N38+N42+N46+N50</f>
        <v>2051244</v>
      </c>
      <c r="O52" s="738">
        <f t="shared" si="86"/>
        <v>4093821</v>
      </c>
      <c r="P52" s="738">
        <f t="shared" si="86"/>
        <v>3197</v>
      </c>
      <c r="Q52" s="740">
        <f t="shared" si="86"/>
        <v>4097018</v>
      </c>
      <c r="R52" s="738">
        <f t="shared" si="86"/>
        <v>1956116</v>
      </c>
      <c r="S52" s="739">
        <f t="shared" si="86"/>
        <v>1960298</v>
      </c>
      <c r="T52" s="738">
        <f t="shared" si="86"/>
        <v>3916414</v>
      </c>
      <c r="U52" s="738">
        <f t="shared" si="86"/>
        <v>2607</v>
      </c>
      <c r="V52" s="740">
        <f>+V38+V42+V46+V50</f>
        <v>3919021</v>
      </c>
      <c r="W52" s="741">
        <f>IF(Q52=0,0,((V52/Q52)-1)*100)</f>
        <v>-4.3445501093722356</v>
      </c>
    </row>
    <row r="53" spans="1:23" ht="14.25" thickTop="1" thickBot="1">
      <c r="B53" s="766" t="s">
        <v>59</v>
      </c>
      <c r="C53" s="684"/>
      <c r="D53" s="684"/>
      <c r="E53" s="684"/>
      <c r="F53" s="684"/>
      <c r="G53" s="684"/>
      <c r="H53" s="684"/>
      <c r="I53" s="688"/>
      <c r="L53" s="766" t="s">
        <v>59</v>
      </c>
      <c r="M53" s="684"/>
      <c r="N53" s="684"/>
      <c r="O53" s="684"/>
      <c r="P53" s="684"/>
      <c r="Q53" s="684"/>
      <c r="R53" s="684"/>
      <c r="S53" s="684"/>
      <c r="T53" s="684"/>
      <c r="U53" s="684"/>
      <c r="V53" s="684"/>
      <c r="W53" s="688"/>
    </row>
    <row r="54" spans="1:23" ht="13.5" thickTop="1">
      <c r="B54" s="1442" t="s">
        <v>33</v>
      </c>
      <c r="C54" s="1443"/>
      <c r="D54" s="1443"/>
      <c r="E54" s="1443"/>
      <c r="F54" s="1443"/>
      <c r="G54" s="1443"/>
      <c r="H54" s="1443"/>
      <c r="I54" s="1444"/>
      <c r="L54" s="1445" t="s">
        <v>34</v>
      </c>
      <c r="M54" s="1446"/>
      <c r="N54" s="1446"/>
      <c r="O54" s="1446"/>
      <c r="P54" s="1446"/>
      <c r="Q54" s="1446"/>
      <c r="R54" s="1446"/>
      <c r="S54" s="1446"/>
      <c r="T54" s="1446"/>
      <c r="U54" s="1446"/>
      <c r="V54" s="1446"/>
      <c r="W54" s="1447"/>
    </row>
    <row r="55" spans="1:23" ht="13.5" thickBot="1">
      <c r="B55" s="1448" t="s">
        <v>35</v>
      </c>
      <c r="C55" s="1449"/>
      <c r="D55" s="1449"/>
      <c r="E55" s="1449"/>
      <c r="F55" s="1449"/>
      <c r="G55" s="1449"/>
      <c r="H55" s="1449"/>
      <c r="I55" s="1450"/>
      <c r="L55" s="1451" t="s">
        <v>36</v>
      </c>
      <c r="M55" s="1452"/>
      <c r="N55" s="1452"/>
      <c r="O55" s="1452"/>
      <c r="P55" s="1452"/>
      <c r="Q55" s="1452"/>
      <c r="R55" s="1452"/>
      <c r="S55" s="1452"/>
      <c r="T55" s="1452"/>
      <c r="U55" s="1452"/>
      <c r="V55" s="1452"/>
      <c r="W55" s="1453"/>
    </row>
    <row r="56" spans="1:23" ht="14.25" thickTop="1" thickBot="1">
      <c r="B56" s="687"/>
      <c r="C56" s="684"/>
      <c r="D56" s="684"/>
      <c r="E56" s="684"/>
      <c r="F56" s="684"/>
      <c r="G56" s="684"/>
      <c r="H56" s="684"/>
      <c r="I56" s="688"/>
      <c r="L56" s="687"/>
      <c r="M56" s="684"/>
      <c r="N56" s="684"/>
      <c r="O56" s="684"/>
      <c r="P56" s="684"/>
      <c r="Q56" s="684"/>
      <c r="R56" s="684"/>
      <c r="S56" s="684"/>
      <c r="T56" s="684"/>
      <c r="U56" s="684"/>
      <c r="V56" s="684"/>
      <c r="W56" s="688"/>
    </row>
    <row r="57" spans="1:23" ht="14.25" thickTop="1" thickBot="1">
      <c r="B57" s="689"/>
      <c r="C57" s="1457" t="s">
        <v>90</v>
      </c>
      <c r="D57" s="1458"/>
      <c r="E57" s="1459"/>
      <c r="F57" s="1457" t="s">
        <v>91</v>
      </c>
      <c r="G57" s="1458"/>
      <c r="H57" s="1459"/>
      <c r="I57" s="690" t="s">
        <v>4</v>
      </c>
      <c r="L57" s="689"/>
      <c r="M57" s="1454" t="s">
        <v>90</v>
      </c>
      <c r="N57" s="1455"/>
      <c r="O57" s="1455"/>
      <c r="P57" s="1455"/>
      <c r="Q57" s="1456"/>
      <c r="R57" s="1454" t="s">
        <v>91</v>
      </c>
      <c r="S57" s="1455"/>
      <c r="T57" s="1455"/>
      <c r="U57" s="1455"/>
      <c r="V57" s="1456"/>
      <c r="W57" s="690" t="s">
        <v>4</v>
      </c>
    </row>
    <row r="58" spans="1:23" ht="13.5" thickTop="1">
      <c r="B58" s="691" t="s">
        <v>5</v>
      </c>
      <c r="C58" s="692"/>
      <c r="D58" s="693"/>
      <c r="E58" s="694"/>
      <c r="F58" s="692"/>
      <c r="G58" s="693"/>
      <c r="H58" s="694"/>
      <c r="I58" s="695" t="s">
        <v>6</v>
      </c>
      <c r="L58" s="691" t="s">
        <v>5</v>
      </c>
      <c r="M58" s="692"/>
      <c r="N58" s="696"/>
      <c r="O58" s="697"/>
      <c r="P58" s="698"/>
      <c r="Q58" s="697"/>
      <c r="R58" s="692"/>
      <c r="S58" s="696"/>
      <c r="T58" s="697"/>
      <c r="U58" s="698"/>
      <c r="V58" s="697"/>
      <c r="W58" s="695" t="s">
        <v>6</v>
      </c>
    </row>
    <row r="59" spans="1:23" ht="13.5" thickBot="1">
      <c r="B59" s="699" t="s">
        <v>37</v>
      </c>
      <c r="C59" s="700" t="s">
        <v>7</v>
      </c>
      <c r="D59" s="701" t="s">
        <v>8</v>
      </c>
      <c r="E59" s="1159" t="s">
        <v>9</v>
      </c>
      <c r="F59" s="700" t="s">
        <v>7</v>
      </c>
      <c r="G59" s="701" t="s">
        <v>8</v>
      </c>
      <c r="H59" s="702" t="s">
        <v>9</v>
      </c>
      <c r="I59" s="703"/>
      <c r="L59" s="699"/>
      <c r="M59" s="704" t="s">
        <v>10</v>
      </c>
      <c r="N59" s="705" t="s">
        <v>11</v>
      </c>
      <c r="O59" s="706" t="s">
        <v>12</v>
      </c>
      <c r="P59" s="707" t="s">
        <v>13</v>
      </c>
      <c r="Q59" s="706" t="s">
        <v>9</v>
      </c>
      <c r="R59" s="704" t="s">
        <v>10</v>
      </c>
      <c r="S59" s="705" t="s">
        <v>11</v>
      </c>
      <c r="T59" s="706" t="s">
        <v>12</v>
      </c>
      <c r="U59" s="707" t="s">
        <v>13</v>
      </c>
      <c r="V59" s="706" t="s">
        <v>9</v>
      </c>
      <c r="W59" s="703"/>
    </row>
    <row r="60" spans="1:23" ht="5.25" customHeight="1" thickTop="1">
      <c r="B60" s="691"/>
      <c r="C60" s="708"/>
      <c r="D60" s="709"/>
      <c r="E60" s="710"/>
      <c r="F60" s="708"/>
      <c r="G60" s="709"/>
      <c r="H60" s="710"/>
      <c r="I60" s="711"/>
      <c r="L60" s="691"/>
      <c r="M60" s="712"/>
      <c r="N60" s="713"/>
      <c r="O60" s="714"/>
      <c r="P60" s="715"/>
      <c r="Q60" s="716"/>
      <c r="R60" s="712"/>
      <c r="S60" s="713"/>
      <c r="T60" s="714"/>
      <c r="U60" s="715"/>
      <c r="V60" s="716"/>
      <c r="W60" s="717"/>
    </row>
    <row r="61" spans="1:23">
      <c r="A61" s="684" t="str">
        <f t="shared" si="2"/>
        <v xml:space="preserve"> </v>
      </c>
      <c r="B61" s="691" t="s">
        <v>14</v>
      </c>
      <c r="C61" s="742">
        <f t="shared" ref="C61:D63" si="87">+C9+C35</f>
        <v>1237</v>
      </c>
      <c r="D61" s="743">
        <f t="shared" si="87"/>
        <v>1238</v>
      </c>
      <c r="E61" s="721">
        <f>+C61+D61</f>
        <v>2475</v>
      </c>
      <c r="F61" s="742">
        <f t="shared" ref="F61:G63" si="88">+F9+F35</f>
        <v>1158</v>
      </c>
      <c r="G61" s="743">
        <f t="shared" si="88"/>
        <v>1159</v>
      </c>
      <c r="H61" s="721">
        <f>+F61+G61</f>
        <v>2317</v>
      </c>
      <c r="I61" s="722">
        <f t="shared" ref="I61:I65" si="89">IF(E61=0,0,((H61/E61)-1)*100)</f>
        <v>-6.3838383838383805</v>
      </c>
      <c r="K61" s="729"/>
      <c r="L61" s="691" t="s">
        <v>14</v>
      </c>
      <c r="M61" s="719">
        <f t="shared" ref="M61:N63" si="90">+M9+M35</f>
        <v>173311</v>
      </c>
      <c r="N61" s="724">
        <f t="shared" si="90"/>
        <v>180399</v>
      </c>
      <c r="O61" s="725">
        <f>+M61+N61</f>
        <v>353710</v>
      </c>
      <c r="P61" s="726">
        <f>+P9+P35</f>
        <v>146</v>
      </c>
      <c r="Q61" s="727">
        <f>+O61+P61</f>
        <v>353856</v>
      </c>
      <c r="R61" s="719">
        <f t="shared" ref="R61:S63" si="91">+R9+R35</f>
        <v>174170</v>
      </c>
      <c r="S61" s="724">
        <f t="shared" si="91"/>
        <v>176873</v>
      </c>
      <c r="T61" s="725">
        <f>+R61+S61</f>
        <v>351043</v>
      </c>
      <c r="U61" s="726">
        <f>+U9+U35</f>
        <v>308</v>
      </c>
      <c r="V61" s="727">
        <f>+T61+U61</f>
        <v>351351</v>
      </c>
      <c r="W61" s="722">
        <f t="shared" ref="W61:W65" si="92">IF(Q61=0,0,((V61/Q61)-1)*100)</f>
        <v>-0.70791508410200654</v>
      </c>
    </row>
    <row r="62" spans="1:23">
      <c r="A62" s="684" t="str">
        <f t="shared" si="2"/>
        <v xml:space="preserve"> </v>
      </c>
      <c r="B62" s="691" t="s">
        <v>15</v>
      </c>
      <c r="C62" s="742">
        <f t="shared" si="87"/>
        <v>1249</v>
      </c>
      <c r="D62" s="743">
        <f t="shared" si="87"/>
        <v>1249</v>
      </c>
      <c r="E62" s="721">
        <f>+C62+D62</f>
        <v>2498</v>
      </c>
      <c r="F62" s="742">
        <f t="shared" si="88"/>
        <v>1176</v>
      </c>
      <c r="G62" s="743">
        <f t="shared" si="88"/>
        <v>1175</v>
      </c>
      <c r="H62" s="721">
        <f>+F62+G62</f>
        <v>2351</v>
      </c>
      <c r="I62" s="722">
        <f t="shared" si="89"/>
        <v>-5.884707766212971</v>
      </c>
      <c r="K62" s="729"/>
      <c r="L62" s="691" t="s">
        <v>15</v>
      </c>
      <c r="M62" s="719">
        <f t="shared" si="90"/>
        <v>165434</v>
      </c>
      <c r="N62" s="724">
        <f t="shared" si="90"/>
        <v>169990</v>
      </c>
      <c r="O62" s="725">
        <f t="shared" ref="O62:O63" si="93">+M62+N62</f>
        <v>335424</v>
      </c>
      <c r="P62" s="726">
        <f>+P10+P36</f>
        <v>0</v>
      </c>
      <c r="Q62" s="727">
        <f t="shared" ref="Q62:Q63" si="94">+O62+P62</f>
        <v>335424</v>
      </c>
      <c r="R62" s="719">
        <f t="shared" si="91"/>
        <v>175302</v>
      </c>
      <c r="S62" s="724">
        <f t="shared" si="91"/>
        <v>178433</v>
      </c>
      <c r="T62" s="725">
        <f t="shared" ref="T62:T63" si="95">+R62+S62</f>
        <v>353735</v>
      </c>
      <c r="U62" s="726">
        <f>+U10+U36</f>
        <v>538</v>
      </c>
      <c r="V62" s="727">
        <f t="shared" ref="V62:V63" si="96">+T62+U62</f>
        <v>354273</v>
      </c>
      <c r="W62" s="722">
        <f t="shared" si="92"/>
        <v>5.6194547796222016</v>
      </c>
    </row>
    <row r="63" spans="1:23" ht="13.5" thickBot="1">
      <c r="A63" s="684" t="str">
        <f t="shared" si="2"/>
        <v xml:space="preserve"> </v>
      </c>
      <c r="B63" s="699" t="s">
        <v>16</v>
      </c>
      <c r="C63" s="767">
        <f t="shared" si="87"/>
        <v>1309</v>
      </c>
      <c r="D63" s="768">
        <f t="shared" si="87"/>
        <v>1309</v>
      </c>
      <c r="E63" s="721">
        <f>+C63+D63</f>
        <v>2618</v>
      </c>
      <c r="F63" s="767">
        <f t="shared" si="88"/>
        <v>1259</v>
      </c>
      <c r="G63" s="768">
        <f t="shared" si="88"/>
        <v>1259</v>
      </c>
      <c r="H63" s="721">
        <f>+F63+G63</f>
        <v>2518</v>
      </c>
      <c r="I63" s="722">
        <f t="shared" si="89"/>
        <v>-3.8197097020626458</v>
      </c>
      <c r="K63" s="729"/>
      <c r="L63" s="699" t="s">
        <v>16</v>
      </c>
      <c r="M63" s="719">
        <f t="shared" si="90"/>
        <v>190955</v>
      </c>
      <c r="N63" s="724">
        <f t="shared" si="90"/>
        <v>183713</v>
      </c>
      <c r="O63" s="725">
        <f t="shared" si="93"/>
        <v>374668</v>
      </c>
      <c r="P63" s="726">
        <f>+P11+P37</f>
        <v>302</v>
      </c>
      <c r="Q63" s="727">
        <f t="shared" si="94"/>
        <v>374970</v>
      </c>
      <c r="R63" s="719">
        <f t="shared" si="91"/>
        <v>192103</v>
      </c>
      <c r="S63" s="724">
        <f t="shared" si="91"/>
        <v>186592</v>
      </c>
      <c r="T63" s="725">
        <f t="shared" si="95"/>
        <v>378695</v>
      </c>
      <c r="U63" s="726">
        <f>+U11+U37</f>
        <v>165</v>
      </c>
      <c r="V63" s="727">
        <f t="shared" si="96"/>
        <v>378860</v>
      </c>
      <c r="W63" s="722">
        <f t="shared" si="92"/>
        <v>1.0374163266394731</v>
      </c>
    </row>
    <row r="64" spans="1:23" ht="14.25" thickTop="1" thickBot="1">
      <c r="A64" s="684" t="str">
        <f t="shared" si="2"/>
        <v xml:space="preserve"> </v>
      </c>
      <c r="B64" s="732" t="s">
        <v>17</v>
      </c>
      <c r="C64" s="733">
        <f>C63+C61+C62</f>
        <v>3795</v>
      </c>
      <c r="D64" s="734">
        <f>D63+D61+D62</f>
        <v>3796</v>
      </c>
      <c r="E64" s="735">
        <f>E62+E61+E63</f>
        <v>7591</v>
      </c>
      <c r="F64" s="733">
        <f>F63+F61+F62</f>
        <v>3593</v>
      </c>
      <c r="G64" s="734">
        <f>G63+G61+G62</f>
        <v>3593</v>
      </c>
      <c r="H64" s="735">
        <f>H62+H61+H63</f>
        <v>7186</v>
      </c>
      <c r="I64" s="736">
        <f>IF(E64=0,0,((H64/E64)-1)*100)</f>
        <v>-5.3352654459227988</v>
      </c>
      <c r="L64" s="737" t="s">
        <v>17</v>
      </c>
      <c r="M64" s="738">
        <f t="shared" ref="M64:Q64" si="97">+M61+M62+M63</f>
        <v>529700</v>
      </c>
      <c r="N64" s="739">
        <f t="shared" si="97"/>
        <v>534102</v>
      </c>
      <c r="O64" s="738">
        <f t="shared" si="97"/>
        <v>1063802</v>
      </c>
      <c r="P64" s="738">
        <f t="shared" si="97"/>
        <v>448</v>
      </c>
      <c r="Q64" s="740">
        <f t="shared" si="97"/>
        <v>1064250</v>
      </c>
      <c r="R64" s="738">
        <f t="shared" ref="R64:U64" si="98">+R61+R62+R63</f>
        <v>541575</v>
      </c>
      <c r="S64" s="739">
        <f t="shared" si="98"/>
        <v>541898</v>
      </c>
      <c r="T64" s="738">
        <f t="shared" ref="T64" si="99">+T61+T62+T63</f>
        <v>1083473</v>
      </c>
      <c r="U64" s="738">
        <f t="shared" si="98"/>
        <v>1011</v>
      </c>
      <c r="V64" s="740">
        <f t="shared" ref="V64" si="100">+V61+V62+V63</f>
        <v>1084484</v>
      </c>
      <c r="W64" s="741">
        <f>IF(Q64=0,0,((V64/Q64)-1)*100)</f>
        <v>1.9012450082217525</v>
      </c>
    </row>
    <row r="65" spans="1:23" ht="13.5" thickTop="1">
      <c r="A65" s="684" t="str">
        <f t="shared" si="2"/>
        <v xml:space="preserve"> </v>
      </c>
      <c r="B65" s="691" t="s">
        <v>18</v>
      </c>
      <c r="C65" s="742">
        <f t="shared" ref="C65:D69" si="101">+C13+C39</f>
        <v>1284</v>
      </c>
      <c r="D65" s="743">
        <f t="shared" si="101"/>
        <v>1284</v>
      </c>
      <c r="E65" s="721">
        <f>+C65+D65</f>
        <v>2568</v>
      </c>
      <c r="F65" s="742">
        <f t="shared" ref="F65:G69" si="102">+F13+F39</f>
        <v>1206</v>
      </c>
      <c r="G65" s="743">
        <f t="shared" si="102"/>
        <v>1206</v>
      </c>
      <c r="H65" s="721">
        <f>+F65+G65</f>
        <v>2412</v>
      </c>
      <c r="I65" s="722">
        <f t="shared" si="89"/>
        <v>-6.0747663551401825</v>
      </c>
      <c r="L65" s="691" t="s">
        <v>18</v>
      </c>
      <c r="M65" s="719">
        <f>+M13+M39</f>
        <v>186272</v>
      </c>
      <c r="N65" s="724">
        <f>+N13+N39</f>
        <v>192468</v>
      </c>
      <c r="O65" s="725">
        <f t="shared" ref="O65" si="103">+M65+N65</f>
        <v>378740</v>
      </c>
      <c r="P65" s="726">
        <f>+P13+P39</f>
        <v>219</v>
      </c>
      <c r="Q65" s="727">
        <f t="shared" ref="Q65" si="104">+O65+P65</f>
        <v>378959</v>
      </c>
      <c r="R65" s="719">
        <f>+R13+R39</f>
        <v>174613</v>
      </c>
      <c r="S65" s="724">
        <f>+S13+S39</f>
        <v>178705</v>
      </c>
      <c r="T65" s="725">
        <f t="shared" ref="T65" si="105">+R65+S65</f>
        <v>353318</v>
      </c>
      <c r="U65" s="726">
        <f>+U13+U39</f>
        <v>148</v>
      </c>
      <c r="V65" s="727">
        <f t="shared" ref="V65" si="106">+T65+U65</f>
        <v>353466</v>
      </c>
      <c r="W65" s="722">
        <f t="shared" si="92"/>
        <v>-6.7271129594494443</v>
      </c>
    </row>
    <row r="66" spans="1:23">
      <c r="A66" s="684" t="str">
        <f t="shared" ref="A66:A69" si="107">IF(ISERROR(F66/G66)," ",IF(F66/G66&gt;0.5,IF(F66/G66&lt;1.5," ","NOT OK"),"NOT OK"))</f>
        <v xml:space="preserve"> </v>
      </c>
      <c r="B66" s="691" t="s">
        <v>19</v>
      </c>
      <c r="C66" s="719">
        <f t="shared" si="101"/>
        <v>1183</v>
      </c>
      <c r="D66" s="720">
        <f t="shared" si="101"/>
        <v>1183</v>
      </c>
      <c r="E66" s="744">
        <f>+C66+D66</f>
        <v>2366</v>
      </c>
      <c r="F66" s="719">
        <f t="shared" si="102"/>
        <v>1083</v>
      </c>
      <c r="G66" s="720">
        <f t="shared" si="102"/>
        <v>1084</v>
      </c>
      <c r="H66" s="744">
        <f>+F66+G66</f>
        <v>2167</v>
      </c>
      <c r="I66" s="722">
        <f t="shared" ref="I66:I69" si="108">IF(E66=0,0,((H66/E66)-1)*100)</f>
        <v>-8.410819949281489</v>
      </c>
      <c r="L66" s="691" t="s">
        <v>19</v>
      </c>
      <c r="M66" s="719">
        <f t="shared" ref="M66:N68" si="109">+M40+M14</f>
        <v>168528</v>
      </c>
      <c r="N66" s="724">
        <f t="shared" si="109"/>
        <v>166692</v>
      </c>
      <c r="O66" s="725">
        <f>+M66+N66</f>
        <v>335220</v>
      </c>
      <c r="P66" s="726">
        <f>+P14+P40</f>
        <v>0</v>
      </c>
      <c r="Q66" s="727">
        <f>+O66+P66</f>
        <v>335220</v>
      </c>
      <c r="R66" s="719">
        <f t="shared" ref="R66:S68" si="110">+R40+R14</f>
        <v>164487</v>
      </c>
      <c r="S66" s="724">
        <f t="shared" si="110"/>
        <v>163815</v>
      </c>
      <c r="T66" s="725">
        <f>+R66+S66</f>
        <v>328302</v>
      </c>
      <c r="U66" s="726">
        <f>+U14+U40</f>
        <v>0</v>
      </c>
      <c r="V66" s="727">
        <f>+T66+U66</f>
        <v>328302</v>
      </c>
      <c r="W66" s="722">
        <f t="shared" ref="W66:W69" si="111">IF(Q66=0,0,((V66/Q66)-1)*100)</f>
        <v>-2.0637193484875582</v>
      </c>
    </row>
    <row r="67" spans="1:23" ht="13.5" thickBot="1">
      <c r="A67" s="684" t="str">
        <f t="shared" si="107"/>
        <v xml:space="preserve"> </v>
      </c>
      <c r="B67" s="691" t="s">
        <v>20</v>
      </c>
      <c r="C67" s="719">
        <f t="shared" si="101"/>
        <v>1337</v>
      </c>
      <c r="D67" s="720">
        <f t="shared" si="101"/>
        <v>1336</v>
      </c>
      <c r="E67" s="744">
        <f t="shared" ref="E67:E68" si="112">+C67+D67</f>
        <v>2673</v>
      </c>
      <c r="F67" s="719">
        <f t="shared" si="102"/>
        <v>1235</v>
      </c>
      <c r="G67" s="720">
        <f t="shared" si="102"/>
        <v>1235</v>
      </c>
      <c r="H67" s="744">
        <f t="shared" ref="H67:H68" si="113">+F67+G67</f>
        <v>2470</v>
      </c>
      <c r="I67" s="722">
        <f t="shared" si="108"/>
        <v>-7.5944631500187043</v>
      </c>
      <c r="L67" s="691" t="s">
        <v>20</v>
      </c>
      <c r="M67" s="719">
        <f t="shared" si="109"/>
        <v>198944</v>
      </c>
      <c r="N67" s="724">
        <f t="shared" si="109"/>
        <v>198907</v>
      </c>
      <c r="O67" s="725">
        <f t="shared" ref="O67:O68" si="114">+M67+N67</f>
        <v>397851</v>
      </c>
      <c r="P67" s="726">
        <f>+P15+P41</f>
        <v>149</v>
      </c>
      <c r="Q67" s="727">
        <f t="shared" ref="Q67:Q68" si="115">+O67+P67</f>
        <v>398000</v>
      </c>
      <c r="R67" s="719">
        <f t="shared" si="110"/>
        <v>194099</v>
      </c>
      <c r="S67" s="724">
        <f t="shared" si="110"/>
        <v>194442</v>
      </c>
      <c r="T67" s="725">
        <f t="shared" ref="T67:T68" si="116">+R67+S67</f>
        <v>388541</v>
      </c>
      <c r="U67" s="726">
        <f>+U15+U41</f>
        <v>180</v>
      </c>
      <c r="V67" s="727">
        <f t="shared" ref="V67:V68" si="117">+T67+U67</f>
        <v>388721</v>
      </c>
      <c r="W67" s="722">
        <f t="shared" si="111"/>
        <v>-2.3314070351758809</v>
      </c>
    </row>
    <row r="68" spans="1:23" s="1171" customFormat="1" ht="14.25" thickTop="1" thickBot="1">
      <c r="A68" s="1252" t="str">
        <f t="shared" si="107"/>
        <v xml:space="preserve"> </v>
      </c>
      <c r="B68" s="732" t="s">
        <v>87</v>
      </c>
      <c r="C68" s="1176">
        <f t="shared" si="101"/>
        <v>3804</v>
      </c>
      <c r="D68" s="1177">
        <f t="shared" si="101"/>
        <v>3803</v>
      </c>
      <c r="E68" s="1178">
        <f t="shared" si="112"/>
        <v>7607</v>
      </c>
      <c r="F68" s="1176">
        <f t="shared" si="102"/>
        <v>3524</v>
      </c>
      <c r="G68" s="1177">
        <f t="shared" si="102"/>
        <v>3525</v>
      </c>
      <c r="H68" s="1178">
        <f t="shared" si="113"/>
        <v>7049</v>
      </c>
      <c r="I68" s="1179">
        <f t="shared" si="108"/>
        <v>-7.3353490206388816</v>
      </c>
      <c r="L68" s="1218" t="s">
        <v>87</v>
      </c>
      <c r="M68" s="1196">
        <f t="shared" si="109"/>
        <v>553744</v>
      </c>
      <c r="N68" s="1197">
        <f t="shared" si="109"/>
        <v>558067</v>
      </c>
      <c r="O68" s="1196">
        <f t="shared" si="114"/>
        <v>1111811</v>
      </c>
      <c r="P68" s="1196">
        <f>+P16+P42</f>
        <v>368</v>
      </c>
      <c r="Q68" s="1198">
        <f t="shared" si="115"/>
        <v>1112179</v>
      </c>
      <c r="R68" s="1196">
        <f t="shared" si="110"/>
        <v>533199</v>
      </c>
      <c r="S68" s="1197">
        <f t="shared" si="110"/>
        <v>536962</v>
      </c>
      <c r="T68" s="1196">
        <f t="shared" si="116"/>
        <v>1070161</v>
      </c>
      <c r="U68" s="1196">
        <f>+U16+U42</f>
        <v>328</v>
      </c>
      <c r="V68" s="1198">
        <f t="shared" si="117"/>
        <v>1070489</v>
      </c>
      <c r="W68" s="1199">
        <f t="shared" si="111"/>
        <v>-3.7484973192264959</v>
      </c>
    </row>
    <row r="69" spans="1:23" ht="13.5" thickTop="1">
      <c r="A69" s="684" t="str">
        <f t="shared" si="107"/>
        <v xml:space="preserve"> </v>
      </c>
      <c r="B69" s="691" t="s">
        <v>21</v>
      </c>
      <c r="C69" s="746">
        <f t="shared" si="101"/>
        <v>1293</v>
      </c>
      <c r="D69" s="747">
        <f t="shared" si="101"/>
        <v>1294</v>
      </c>
      <c r="E69" s="744">
        <f>+C69+D69</f>
        <v>2587</v>
      </c>
      <c r="F69" s="746">
        <f t="shared" si="102"/>
        <v>1258</v>
      </c>
      <c r="G69" s="747">
        <f t="shared" si="102"/>
        <v>1258</v>
      </c>
      <c r="H69" s="744">
        <f>+F69+G69</f>
        <v>2516</v>
      </c>
      <c r="I69" s="722">
        <f t="shared" si="108"/>
        <v>-2.7444916892153115</v>
      </c>
      <c r="L69" s="691" t="s">
        <v>21</v>
      </c>
      <c r="M69" s="719">
        <f>+M17+M43</f>
        <v>195549</v>
      </c>
      <c r="N69" s="724">
        <f>+N17+N43</f>
        <v>195178</v>
      </c>
      <c r="O69" s="725">
        <f t="shared" ref="O69" si="118">+M69+N69</f>
        <v>390727</v>
      </c>
      <c r="P69" s="726">
        <f>+P17+P43</f>
        <v>848</v>
      </c>
      <c r="Q69" s="727">
        <f t="shared" ref="Q69" si="119">+O69+P69</f>
        <v>391575</v>
      </c>
      <c r="R69" s="719">
        <f>+R17+R43</f>
        <v>187454</v>
      </c>
      <c r="S69" s="724">
        <f>+S17+S43</f>
        <v>190808</v>
      </c>
      <c r="T69" s="725">
        <f t="shared" ref="T69" si="120">+R69+S69</f>
        <v>378262</v>
      </c>
      <c r="U69" s="726">
        <f>+U17+U43</f>
        <v>0</v>
      </c>
      <c r="V69" s="727">
        <f t="shared" ref="V69" si="121">+T69+U69</f>
        <v>378262</v>
      </c>
      <c r="W69" s="722">
        <f t="shared" si="111"/>
        <v>-3.3998595415948407</v>
      </c>
    </row>
    <row r="70" spans="1:23">
      <c r="A70" s="684" t="str">
        <f t="shared" ref="A70" si="122">IF(ISERROR(F70/G70)," ",IF(F70/G70&gt;0.5,IF(F70/G70&lt;1.5," ","NOT OK"),"NOT OK"))</f>
        <v xml:space="preserve"> </v>
      </c>
      <c r="B70" s="691" t="s">
        <v>88</v>
      </c>
      <c r="C70" s="746">
        <f>+C44+C18</f>
        <v>1308</v>
      </c>
      <c r="D70" s="747">
        <f>+D44+D18</f>
        <v>1309</v>
      </c>
      <c r="E70" s="744">
        <f>+C70+D70</f>
        <v>2617</v>
      </c>
      <c r="F70" s="746">
        <f>+F44+F18</f>
        <v>1245</v>
      </c>
      <c r="G70" s="747">
        <f>+G44+G18</f>
        <v>1245</v>
      </c>
      <c r="H70" s="744">
        <f>+F70+G70</f>
        <v>2490</v>
      </c>
      <c r="I70" s="722">
        <f t="shared" ref="I70" si="123">IF(E70=0,0,((H70/E70)-1)*100)</f>
        <v>-4.8528849828047393</v>
      </c>
      <c r="L70" s="691" t="s">
        <v>88</v>
      </c>
      <c r="M70" s="719">
        <f>+M44+M18</f>
        <v>185914</v>
      </c>
      <c r="N70" s="724">
        <f>+N44+N18</f>
        <v>187544</v>
      </c>
      <c r="O70" s="725">
        <f>+M70+N70</f>
        <v>373458</v>
      </c>
      <c r="P70" s="726">
        <f>+P44+P18</f>
        <v>485</v>
      </c>
      <c r="Q70" s="727">
        <f>+O70+P70</f>
        <v>373943</v>
      </c>
      <c r="R70" s="719">
        <f>+R44+R18</f>
        <v>179409</v>
      </c>
      <c r="S70" s="724">
        <f>+S44+S18</f>
        <v>178297</v>
      </c>
      <c r="T70" s="725">
        <f>+R70+S70</f>
        <v>357706</v>
      </c>
      <c r="U70" s="726">
        <f>+U44+U18</f>
        <v>422</v>
      </c>
      <c r="V70" s="727">
        <f>+T70+U70</f>
        <v>358128</v>
      </c>
      <c r="W70" s="722">
        <f t="shared" ref="W70" si="124">IF(Q70=0,0,((V70/Q70)-1)*100)</f>
        <v>-4.2292541911467811</v>
      </c>
    </row>
    <row r="71" spans="1:23" ht="13.5" thickBot="1">
      <c r="A71" s="684" t="str">
        <f>IF(ISERROR(F71/G71)," ",IF(F71/G71&gt;0.5,IF(F71/G71&lt;1.5," ","NOT OK"),"NOT OK"))</f>
        <v xml:space="preserve"> </v>
      </c>
      <c r="B71" s="691" t="s">
        <v>22</v>
      </c>
      <c r="C71" s="746">
        <f>+C45+C19</f>
        <v>1259</v>
      </c>
      <c r="D71" s="747">
        <f>+D45+D19</f>
        <v>1259</v>
      </c>
      <c r="E71" s="744">
        <f>+C71+D71</f>
        <v>2518</v>
      </c>
      <c r="F71" s="746">
        <f>+F45+F19</f>
        <v>1191</v>
      </c>
      <c r="G71" s="747">
        <f>+G45+G19</f>
        <v>1191</v>
      </c>
      <c r="H71" s="744">
        <f>+F71+G71</f>
        <v>2382</v>
      </c>
      <c r="I71" s="722">
        <f>IF(E71=0,0,((H71/E71)-1)*100)</f>
        <v>-5.4011119936457463</v>
      </c>
      <c r="L71" s="691" t="s">
        <v>22</v>
      </c>
      <c r="M71" s="719">
        <f>+M45+M19</f>
        <v>173356</v>
      </c>
      <c r="N71" s="724">
        <f>+N45+N19</f>
        <v>170447</v>
      </c>
      <c r="O71" s="728">
        <f>+M71+N71</f>
        <v>343803</v>
      </c>
      <c r="P71" s="731">
        <f>+P19+P45</f>
        <v>460</v>
      </c>
      <c r="Q71" s="727">
        <f>+O71+P71</f>
        <v>344263</v>
      </c>
      <c r="R71" s="719">
        <f>+R45+R19</f>
        <v>166720</v>
      </c>
      <c r="S71" s="724">
        <f>+S45+S19</f>
        <v>163501</v>
      </c>
      <c r="T71" s="728">
        <f>+R71+S71</f>
        <v>330221</v>
      </c>
      <c r="U71" s="731">
        <f>+U19+U45</f>
        <v>490</v>
      </c>
      <c r="V71" s="727">
        <f>+T71+U71</f>
        <v>330711</v>
      </c>
      <c r="W71" s="722">
        <f>IF(Q71=0,0,((V71/Q71)-1)*100)</f>
        <v>-3.9365252728292055</v>
      </c>
    </row>
    <row r="72" spans="1:23" ht="15.75" customHeight="1" thickTop="1" thickBot="1">
      <c r="A72" s="751" t="str">
        <f>IF(ISERROR(F72/G72)," ",IF(F72/G72&gt;0.5,IF(F72/G72&lt;1.5," ","NOT OK"),"NOT OK"))</f>
        <v xml:space="preserve"> </v>
      </c>
      <c r="B72" s="752" t="s">
        <v>60</v>
      </c>
      <c r="C72" s="753">
        <f>+C69+C70+C71</f>
        <v>3860</v>
      </c>
      <c r="D72" s="754">
        <f t="shared" ref="D72" si="125">+D69+D70+D71</f>
        <v>3862</v>
      </c>
      <c r="E72" s="754">
        <f t="shared" ref="E72" si="126">+E69+E70+E71</f>
        <v>7722</v>
      </c>
      <c r="F72" s="753">
        <f t="shared" ref="F72" si="127">+F69+F70+F71</f>
        <v>3694</v>
      </c>
      <c r="G72" s="754">
        <f t="shared" ref="G72" si="128">+G69+G70+G71</f>
        <v>3694</v>
      </c>
      <c r="H72" s="754">
        <f t="shared" ref="H72" si="129">+H69+H70+H71</f>
        <v>7388</v>
      </c>
      <c r="I72" s="736">
        <f>IF(E72=0,0,((H72/E72)-1)*100)</f>
        <v>-4.3253043253043248</v>
      </c>
      <c r="J72" s="751"/>
      <c r="K72" s="755"/>
      <c r="L72" s="756" t="s">
        <v>60</v>
      </c>
      <c r="M72" s="757">
        <f>+M69+M70+M71</f>
        <v>554819</v>
      </c>
      <c r="N72" s="757">
        <f t="shared" ref="N72" si="130">+N69+N70+N71</f>
        <v>553169</v>
      </c>
      <c r="O72" s="758">
        <f t="shared" ref="O72" si="131">+O69+O70+O71</f>
        <v>1107988</v>
      </c>
      <c r="P72" s="758">
        <f t="shared" ref="P72" si="132">+P69+P70+P71</f>
        <v>1793</v>
      </c>
      <c r="Q72" s="758">
        <f t="shared" ref="Q72" si="133">+Q69+Q70+Q71</f>
        <v>1109781</v>
      </c>
      <c r="R72" s="757">
        <f t="shared" ref="R72" si="134">+R69+R70+R71</f>
        <v>533583</v>
      </c>
      <c r="S72" s="757">
        <f t="shared" ref="S72" si="135">+S69+S70+S71</f>
        <v>532606</v>
      </c>
      <c r="T72" s="758">
        <f t="shared" ref="T72" si="136">+T69+T70+T71</f>
        <v>1066189</v>
      </c>
      <c r="U72" s="758">
        <f t="shared" ref="U72" si="137">+U69+U70+U71</f>
        <v>912</v>
      </c>
      <c r="V72" s="758">
        <f t="shared" ref="V72" si="138">+V69+V70+V71</f>
        <v>1067101</v>
      </c>
      <c r="W72" s="759">
        <f>IF(Q72=0,0,((V72/Q72)-1)*100)</f>
        <v>-3.8458038117430426</v>
      </c>
    </row>
    <row r="73" spans="1:23" ht="13.5" thickTop="1">
      <c r="A73" s="684" t="str">
        <f>IF(ISERROR(F73/G73)," ",IF(F73/G73&gt;0.5,IF(F73/G73&lt;1.5," ","NOT OK"),"NOT OK"))</f>
        <v xml:space="preserve"> </v>
      </c>
      <c r="B73" s="691" t="s">
        <v>23</v>
      </c>
      <c r="C73" s="719">
        <f>+C21+C47</f>
        <v>1299</v>
      </c>
      <c r="D73" s="720">
        <f>+D21+D47</f>
        <v>1298</v>
      </c>
      <c r="E73" s="760">
        <f>+C73+D73</f>
        <v>2597</v>
      </c>
      <c r="F73" s="719">
        <f>+F21+F47</f>
        <v>1286</v>
      </c>
      <c r="G73" s="720">
        <f>+G21+G47</f>
        <v>1286</v>
      </c>
      <c r="H73" s="760">
        <f>+F73+G73</f>
        <v>2572</v>
      </c>
      <c r="I73" s="722">
        <f>IF(E73=0,0,((H73/E73)-1)*100)</f>
        <v>-0.96264921062764186</v>
      </c>
      <c r="L73" s="691" t="s">
        <v>23</v>
      </c>
      <c r="M73" s="719">
        <f>+M21+M47</f>
        <v>175011</v>
      </c>
      <c r="N73" s="724">
        <f>+N21+N47</f>
        <v>179550</v>
      </c>
      <c r="O73" s="728">
        <f>+M73+N73</f>
        <v>354561</v>
      </c>
      <c r="P73" s="761">
        <f>+P21+P47</f>
        <v>0</v>
      </c>
      <c r="Q73" s="727">
        <f>+O73+P73</f>
        <v>354561</v>
      </c>
      <c r="R73" s="719">
        <f>+R21+R47</f>
        <v>173142</v>
      </c>
      <c r="S73" s="724">
        <f>+S21+S47</f>
        <v>175600</v>
      </c>
      <c r="T73" s="728">
        <f>+R73+S73</f>
        <v>348742</v>
      </c>
      <c r="U73" s="761">
        <f>+U21+U47</f>
        <v>383</v>
      </c>
      <c r="V73" s="727">
        <f>+T73+U73</f>
        <v>349125</v>
      </c>
      <c r="W73" s="722">
        <f>IF(Q73=0,0,((V73/Q73)-1)*100)</f>
        <v>-1.5331635459060688</v>
      </c>
    </row>
    <row r="74" spans="1:23">
      <c r="A74" s="684" t="str">
        <f t="shared" ref="A74:A77" si="139">IF(ISERROR(F74/G74)," ",IF(F74/G74&gt;0.5,IF(F74/G74&lt;1.5," ","NOT OK"),"NOT OK"))</f>
        <v xml:space="preserve"> </v>
      </c>
      <c r="B74" s="691" t="s">
        <v>25</v>
      </c>
      <c r="C74" s="719">
        <f>+C48+C22</f>
        <v>1278</v>
      </c>
      <c r="D74" s="720">
        <f>+D48+D22</f>
        <v>1279</v>
      </c>
      <c r="E74" s="762">
        <f>+C74+D74</f>
        <v>2557</v>
      </c>
      <c r="F74" s="719">
        <f>+F48+F22</f>
        <v>1284</v>
      </c>
      <c r="G74" s="720">
        <f>+G48+G22</f>
        <v>1283</v>
      </c>
      <c r="H74" s="762">
        <f>+F74+G74</f>
        <v>2567</v>
      </c>
      <c r="I74" s="722">
        <f t="shared" ref="I74" si="140">IF(E74=0,0,((H74/E74)-1)*100)</f>
        <v>0.39108330074306696</v>
      </c>
      <c r="L74" s="691" t="s">
        <v>25</v>
      </c>
      <c r="M74" s="719">
        <f>+M48+M22</f>
        <v>178489</v>
      </c>
      <c r="N74" s="724">
        <f>+N48+N22</f>
        <v>178743</v>
      </c>
      <c r="O74" s="728">
        <f>+M74+N74</f>
        <v>357232</v>
      </c>
      <c r="P74" s="726">
        <f>+P22+P48</f>
        <v>463</v>
      </c>
      <c r="Q74" s="727">
        <f>+O74+P74</f>
        <v>357695</v>
      </c>
      <c r="R74" s="719">
        <f>+R48+R22</f>
        <v>180029</v>
      </c>
      <c r="S74" s="724">
        <f>+S48+S22</f>
        <v>180128</v>
      </c>
      <c r="T74" s="728">
        <f>+R74+S74</f>
        <v>360157</v>
      </c>
      <c r="U74" s="726">
        <f>+U22+U48</f>
        <v>171</v>
      </c>
      <c r="V74" s="727">
        <f>+T74+U74</f>
        <v>360328</v>
      </c>
      <c r="W74" s="722">
        <f t="shared" ref="W74" si="141">IF(Q74=0,0,((V74/Q74)-1)*100)</f>
        <v>0.7361019863291407</v>
      </c>
    </row>
    <row r="75" spans="1:23" ht="13.5" thickBot="1">
      <c r="A75" s="684" t="str">
        <f t="shared" ref="A75" si="142">IF(ISERROR(F75/G75)," ",IF(F75/G75&gt;0.5,IF(F75/G75&lt;1.5," ","NOT OK"),"NOT OK"))</f>
        <v xml:space="preserve"> </v>
      </c>
      <c r="B75" s="691" t="s">
        <v>26</v>
      </c>
      <c r="C75" s="719">
        <f>+C23+C49</f>
        <v>1199</v>
      </c>
      <c r="D75" s="730">
        <f>+D23+D49</f>
        <v>1199</v>
      </c>
      <c r="E75" s="763">
        <f>+C75+D75</f>
        <v>2398</v>
      </c>
      <c r="F75" s="719">
        <f>+F23+F49</f>
        <v>1211</v>
      </c>
      <c r="G75" s="730">
        <f>+G23+G49</f>
        <v>1211</v>
      </c>
      <c r="H75" s="763">
        <f>+F75+G75</f>
        <v>2422</v>
      </c>
      <c r="I75" s="764">
        <f>IF(E75=0,0,((H75/E75)-1)*100)</f>
        <v>1.0008340283569561</v>
      </c>
      <c r="L75" s="691" t="s">
        <v>26</v>
      </c>
      <c r="M75" s="719">
        <f>+M23+M49</f>
        <v>176936</v>
      </c>
      <c r="N75" s="724">
        <f>+N23+N49</f>
        <v>171281</v>
      </c>
      <c r="O75" s="728">
        <f t="shared" ref="O75" si="143">+M75+N75</f>
        <v>348217</v>
      </c>
      <c r="P75" s="731">
        <f>+P23+P49</f>
        <v>447</v>
      </c>
      <c r="Q75" s="727">
        <f t="shared" ref="Q75" si="144">+O75+P75</f>
        <v>348664</v>
      </c>
      <c r="R75" s="719">
        <f>+R23+R49</f>
        <v>169809</v>
      </c>
      <c r="S75" s="724">
        <f>+S23+S49</f>
        <v>163919</v>
      </c>
      <c r="T75" s="728">
        <f t="shared" ref="T75" si="145">+R75+S75</f>
        <v>333728</v>
      </c>
      <c r="U75" s="731">
        <f>+U23+U49</f>
        <v>463</v>
      </c>
      <c r="V75" s="727">
        <f t="shared" ref="V75" si="146">+T75+U75</f>
        <v>334191</v>
      </c>
      <c r="W75" s="722">
        <f>IF(Q75=0,0,((V75/Q75)-1)*100)</f>
        <v>-4.1509877704609561</v>
      </c>
    </row>
    <row r="76" spans="1:23" ht="14.25" thickTop="1" thickBot="1">
      <c r="A76" s="718" t="str">
        <f>IF(ISERROR(F76/G76)," ",IF(F76/G76&gt;0.5,IF(F76/G76&lt;1.5," ","NOT OK"),"NOT OK"))</f>
        <v xml:space="preserve"> </v>
      </c>
      <c r="B76" s="732" t="s">
        <v>27</v>
      </c>
      <c r="C76" s="753">
        <f t="shared" ref="C76:H76" si="147">C73+C74+C75</f>
        <v>3776</v>
      </c>
      <c r="D76" s="765">
        <f t="shared" si="147"/>
        <v>3776</v>
      </c>
      <c r="E76" s="753">
        <f t="shared" si="147"/>
        <v>7552</v>
      </c>
      <c r="F76" s="753">
        <f t="shared" si="147"/>
        <v>3781</v>
      </c>
      <c r="G76" s="765">
        <f t="shared" si="147"/>
        <v>3780</v>
      </c>
      <c r="H76" s="753">
        <f t="shared" si="147"/>
        <v>7561</v>
      </c>
      <c r="I76" s="736">
        <f>IF(E76=0,0,((H76/E76)-1)*100)</f>
        <v>0.1191737288135597</v>
      </c>
      <c r="L76" s="737" t="s">
        <v>27</v>
      </c>
      <c r="M76" s="738">
        <f>+M73+M74+M75</f>
        <v>530436</v>
      </c>
      <c r="N76" s="739">
        <f t="shared" ref="N76" si="148">+N73+N74+N75</f>
        <v>529574</v>
      </c>
      <c r="O76" s="738">
        <f t="shared" ref="O76" si="149">+O73+O74+O75</f>
        <v>1060010</v>
      </c>
      <c r="P76" s="738">
        <f t="shared" ref="P76" si="150">+P73+P74+P75</f>
        <v>910</v>
      </c>
      <c r="Q76" s="738">
        <f t="shared" ref="Q76" si="151">+Q73+Q74+Q75</f>
        <v>1060920</v>
      </c>
      <c r="R76" s="738">
        <f t="shared" ref="R76" si="152">+R73+R74+R75</f>
        <v>522980</v>
      </c>
      <c r="S76" s="739">
        <f t="shared" ref="S76" si="153">+S73+S74+S75</f>
        <v>519647</v>
      </c>
      <c r="T76" s="738">
        <f t="shared" ref="T76" si="154">+T73+T74+T75</f>
        <v>1042627</v>
      </c>
      <c r="U76" s="738">
        <f t="shared" ref="U76" si="155">+U73+U74+U75</f>
        <v>1017</v>
      </c>
      <c r="V76" s="738">
        <f>+V73+V74+V75</f>
        <v>1043644</v>
      </c>
      <c r="W76" s="741">
        <f>IF(Q76=0,0,((V76/Q76)-1)*100)</f>
        <v>-1.6283979941937199</v>
      </c>
    </row>
    <row r="77" spans="1:23" s="1171" customFormat="1" ht="14.25" thickTop="1" thickBot="1">
      <c r="A77" s="1252" t="str">
        <f t="shared" si="139"/>
        <v xml:space="preserve"> </v>
      </c>
      <c r="B77" s="1225" t="s">
        <v>92</v>
      </c>
      <c r="C77" s="1176">
        <f t="shared" ref="C77:H77" si="156">+C68+C72+C76</f>
        <v>11440</v>
      </c>
      <c r="D77" s="1177">
        <f t="shared" si="156"/>
        <v>11441</v>
      </c>
      <c r="E77" s="1178">
        <f t="shared" si="156"/>
        <v>22881</v>
      </c>
      <c r="F77" s="1176">
        <f t="shared" si="156"/>
        <v>10999</v>
      </c>
      <c r="G77" s="1177">
        <f t="shared" si="156"/>
        <v>10999</v>
      </c>
      <c r="H77" s="1178">
        <f t="shared" si="156"/>
        <v>21998</v>
      </c>
      <c r="I77" s="1179">
        <f>IF(E77=0,0,((H77/E77)-1)*100)</f>
        <v>-3.8590970674358682</v>
      </c>
      <c r="L77" s="1218" t="s">
        <v>92</v>
      </c>
      <c r="M77" s="1196">
        <f>+M68+M72+M76</f>
        <v>1638999</v>
      </c>
      <c r="N77" s="1197">
        <f t="shared" ref="N77" si="157">+N68+N72+N76</f>
        <v>1640810</v>
      </c>
      <c r="O77" s="1196">
        <f t="shared" ref="O77" si="158">+O68+O72+O76</f>
        <v>3279809</v>
      </c>
      <c r="P77" s="1196">
        <f t="shared" ref="P77" si="159">+P68+P72+P76</f>
        <v>3071</v>
      </c>
      <c r="Q77" s="1196">
        <f t="shared" ref="Q77" si="160">+Q68+Q72+Q76</f>
        <v>3282880</v>
      </c>
      <c r="R77" s="1196">
        <f t="shared" ref="R77" si="161">+R68+R72+R76</f>
        <v>1589762</v>
      </c>
      <c r="S77" s="1197">
        <f t="shared" ref="S77" si="162">+S68+S72+S76</f>
        <v>1589215</v>
      </c>
      <c r="T77" s="1196">
        <f t="shared" ref="T77" si="163">+T68+T72+T76</f>
        <v>3178977</v>
      </c>
      <c r="U77" s="1196">
        <f t="shared" ref="U77" si="164">+U68+U72+U76</f>
        <v>2257</v>
      </c>
      <c r="V77" s="1198">
        <f>+V68+V72+V76</f>
        <v>3181234</v>
      </c>
      <c r="W77" s="1199">
        <f>IF(Q77=0,0,((V77/Q77)-1)*100)</f>
        <v>-3.0962447606979193</v>
      </c>
    </row>
    <row r="78" spans="1:23" ht="14.25" thickTop="1" thickBot="1">
      <c r="A78" s="718" t="str">
        <f>IF(ISERROR(F78/G78)," ",IF(F78/G78&gt;0.5,IF(F78/G78&lt;1.5," ","NOT OK"),"NOT OK"))</f>
        <v xml:space="preserve"> </v>
      </c>
      <c r="B78" s="732" t="s">
        <v>89</v>
      </c>
      <c r="C78" s="733">
        <f t="shared" ref="C78:H78" si="165">+C64+C68+C72+C76</f>
        <v>15235</v>
      </c>
      <c r="D78" s="734">
        <f t="shared" si="165"/>
        <v>15237</v>
      </c>
      <c r="E78" s="735">
        <f t="shared" si="165"/>
        <v>30472</v>
      </c>
      <c r="F78" s="733">
        <f t="shared" si="165"/>
        <v>14592</v>
      </c>
      <c r="G78" s="734">
        <f t="shared" si="165"/>
        <v>14592</v>
      </c>
      <c r="H78" s="735">
        <f t="shared" si="165"/>
        <v>29184</v>
      </c>
      <c r="I78" s="736">
        <f>IF(E78=0,0,((H78/E78)-1)*100)</f>
        <v>-4.2268311892885269</v>
      </c>
      <c r="J78" s="729"/>
      <c r="L78" s="737" t="s">
        <v>89</v>
      </c>
      <c r="M78" s="738">
        <f>+M64+M68+M72+M76</f>
        <v>2168699</v>
      </c>
      <c r="N78" s="739">
        <f t="shared" ref="N78:U78" si="166">+N64+N68+N72+N76</f>
        <v>2174912</v>
      </c>
      <c r="O78" s="738">
        <f t="shared" si="166"/>
        <v>4343611</v>
      </c>
      <c r="P78" s="738">
        <f t="shared" si="166"/>
        <v>3519</v>
      </c>
      <c r="Q78" s="740">
        <f t="shared" si="166"/>
        <v>4347130</v>
      </c>
      <c r="R78" s="738">
        <f t="shared" si="166"/>
        <v>2131337</v>
      </c>
      <c r="S78" s="739">
        <f t="shared" si="166"/>
        <v>2131113</v>
      </c>
      <c r="T78" s="738">
        <f t="shared" si="166"/>
        <v>4262450</v>
      </c>
      <c r="U78" s="738">
        <f t="shared" si="166"/>
        <v>3268</v>
      </c>
      <c r="V78" s="740">
        <f>+V64+V68+V72+V76</f>
        <v>4265718</v>
      </c>
      <c r="W78" s="741">
        <f>IF(Q78=0,0,((V78/Q78)-1)*100)</f>
        <v>-1.8727758314106113</v>
      </c>
    </row>
    <row r="79" spans="1:23" ht="14.25" thickTop="1" thickBot="1">
      <c r="B79" s="766" t="s">
        <v>59</v>
      </c>
      <c r="C79" s="684"/>
      <c r="D79" s="684"/>
      <c r="E79" s="684"/>
      <c r="F79" s="684"/>
      <c r="G79" s="684"/>
      <c r="H79" s="684"/>
      <c r="I79" s="688"/>
      <c r="L79" s="766" t="s">
        <v>59</v>
      </c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8"/>
    </row>
    <row r="80" spans="1:23" ht="13.5" thickTop="1">
      <c r="B80" s="687"/>
      <c r="C80" s="684"/>
      <c r="D80" s="684"/>
      <c r="E80" s="684"/>
      <c r="F80" s="684"/>
      <c r="G80" s="684"/>
      <c r="H80" s="684"/>
      <c r="I80" s="688"/>
      <c r="L80" s="1460" t="s">
        <v>38</v>
      </c>
      <c r="M80" s="1461"/>
      <c r="N80" s="1461"/>
      <c r="O80" s="1461"/>
      <c r="P80" s="1461"/>
      <c r="Q80" s="1461"/>
      <c r="R80" s="1461"/>
      <c r="S80" s="1461"/>
      <c r="T80" s="1461"/>
      <c r="U80" s="1461"/>
      <c r="V80" s="1461"/>
      <c r="W80" s="1462"/>
    </row>
    <row r="81" spans="1:23" ht="13.5" thickBot="1">
      <c r="B81" s="687"/>
      <c r="C81" s="684"/>
      <c r="D81" s="684"/>
      <c r="E81" s="684"/>
      <c r="F81" s="684"/>
      <c r="G81" s="684"/>
      <c r="H81" s="684"/>
      <c r="I81" s="688"/>
      <c r="L81" s="1463" t="s">
        <v>39</v>
      </c>
      <c r="M81" s="1464"/>
      <c r="N81" s="1464"/>
      <c r="O81" s="1464"/>
      <c r="P81" s="1464"/>
      <c r="Q81" s="1464"/>
      <c r="R81" s="1464"/>
      <c r="S81" s="1464"/>
      <c r="T81" s="1464"/>
      <c r="U81" s="1464"/>
      <c r="V81" s="1464"/>
      <c r="W81" s="1465"/>
    </row>
    <row r="82" spans="1:23" ht="14.25" thickTop="1" thickBot="1">
      <c r="B82" s="687"/>
      <c r="C82" s="684"/>
      <c r="D82" s="684"/>
      <c r="E82" s="684"/>
      <c r="F82" s="684"/>
      <c r="G82" s="684"/>
      <c r="H82" s="684"/>
      <c r="I82" s="688"/>
      <c r="L82" s="687"/>
      <c r="M82" s="684"/>
      <c r="N82" s="684"/>
      <c r="O82" s="684"/>
      <c r="P82" s="684"/>
      <c r="Q82" s="684"/>
      <c r="R82" s="684"/>
      <c r="S82" s="684"/>
      <c r="T82" s="684"/>
      <c r="U82" s="684"/>
      <c r="V82" s="684"/>
      <c r="W82" s="769" t="s">
        <v>40</v>
      </c>
    </row>
    <row r="83" spans="1:23" ht="14.25" thickTop="1" thickBot="1">
      <c r="B83" s="687"/>
      <c r="C83" s="684"/>
      <c r="D83" s="684"/>
      <c r="E83" s="684"/>
      <c r="F83" s="684"/>
      <c r="G83" s="684"/>
      <c r="H83" s="684"/>
      <c r="I83" s="688"/>
      <c r="L83" s="689"/>
      <c r="M83" s="1472" t="s">
        <v>90</v>
      </c>
      <c r="N83" s="1473"/>
      <c r="O83" s="1473"/>
      <c r="P83" s="1473"/>
      <c r="Q83" s="1474"/>
      <c r="R83" s="1472" t="s">
        <v>91</v>
      </c>
      <c r="S83" s="1473"/>
      <c r="T83" s="1473"/>
      <c r="U83" s="1473"/>
      <c r="V83" s="1474"/>
      <c r="W83" s="690" t="s">
        <v>4</v>
      </c>
    </row>
    <row r="84" spans="1:23" ht="13.5" thickTop="1">
      <c r="B84" s="687"/>
      <c r="C84" s="684"/>
      <c r="D84" s="684"/>
      <c r="E84" s="684"/>
      <c r="F84" s="684"/>
      <c r="G84" s="684"/>
      <c r="H84" s="684"/>
      <c r="I84" s="688"/>
      <c r="L84" s="691" t="s">
        <v>5</v>
      </c>
      <c r="M84" s="692"/>
      <c r="N84" s="696"/>
      <c r="O84" s="770"/>
      <c r="P84" s="698"/>
      <c r="Q84" s="771"/>
      <c r="R84" s="692"/>
      <c r="S84" s="696"/>
      <c r="T84" s="770"/>
      <c r="U84" s="698"/>
      <c r="V84" s="771"/>
      <c r="W84" s="695" t="s">
        <v>6</v>
      </c>
    </row>
    <row r="85" spans="1:23" ht="12" customHeight="1" thickBot="1">
      <c r="B85" s="687"/>
      <c r="C85" s="684"/>
      <c r="D85" s="684"/>
      <c r="E85" s="684"/>
      <c r="F85" s="684"/>
      <c r="G85" s="684"/>
      <c r="H85" s="684"/>
      <c r="I85" s="688"/>
      <c r="L85" s="699"/>
      <c r="M85" s="704" t="s">
        <v>41</v>
      </c>
      <c r="N85" s="705" t="s">
        <v>42</v>
      </c>
      <c r="O85" s="772" t="s">
        <v>43</v>
      </c>
      <c r="P85" s="707" t="s">
        <v>13</v>
      </c>
      <c r="Q85" s="1160" t="s">
        <v>9</v>
      </c>
      <c r="R85" s="704" t="s">
        <v>41</v>
      </c>
      <c r="S85" s="705" t="s">
        <v>42</v>
      </c>
      <c r="T85" s="772" t="s">
        <v>43</v>
      </c>
      <c r="U85" s="707" t="s">
        <v>13</v>
      </c>
      <c r="V85" s="773" t="s">
        <v>9</v>
      </c>
      <c r="W85" s="703"/>
    </row>
    <row r="86" spans="1:23" ht="6.75" customHeight="1" thickTop="1">
      <c r="B86" s="687"/>
      <c r="C86" s="684"/>
      <c r="D86" s="684"/>
      <c r="E86" s="684"/>
      <c r="F86" s="684"/>
      <c r="G86" s="684"/>
      <c r="H86" s="684"/>
      <c r="I86" s="688"/>
      <c r="L86" s="691"/>
      <c r="M86" s="712"/>
      <c r="N86" s="713"/>
      <c r="O86" s="774"/>
      <c r="P86" s="715"/>
      <c r="Q86" s="775"/>
      <c r="R86" s="712"/>
      <c r="S86" s="713"/>
      <c r="T86" s="774"/>
      <c r="U86" s="715"/>
      <c r="V86" s="775"/>
      <c r="W86" s="717"/>
    </row>
    <row r="87" spans="1:23">
      <c r="A87" s="776"/>
      <c r="B87" s="777"/>
      <c r="C87" s="776"/>
      <c r="D87" s="776"/>
      <c r="E87" s="776"/>
      <c r="F87" s="776"/>
      <c r="G87" s="776"/>
      <c r="H87" s="776"/>
      <c r="I87" s="778"/>
      <c r="J87" s="776"/>
      <c r="L87" s="691" t="s">
        <v>14</v>
      </c>
      <c r="M87" s="719">
        <v>0</v>
      </c>
      <c r="N87" s="724">
        <v>0</v>
      </c>
      <c r="O87" s="781">
        <v>0</v>
      </c>
      <c r="P87" s="726">
        <v>0</v>
      </c>
      <c r="Q87" s="780">
        <f>+O87+P87</f>
        <v>0</v>
      </c>
      <c r="R87" s="211">
        <v>0</v>
      </c>
      <c r="S87" s="212">
        <v>0</v>
      </c>
      <c r="T87" s="134">
        <v>0</v>
      </c>
      <c r="U87" s="89">
        <v>0</v>
      </c>
      <c r="V87" s="780">
        <f>+T87+U87</f>
        <v>0</v>
      </c>
      <c r="W87" s="1301">
        <v>0</v>
      </c>
    </row>
    <row r="88" spans="1:23">
      <c r="A88" s="776"/>
      <c r="B88" s="777"/>
      <c r="C88" s="776"/>
      <c r="D88" s="776"/>
      <c r="E88" s="776"/>
      <c r="F88" s="776"/>
      <c r="G88" s="776"/>
      <c r="H88" s="776"/>
      <c r="I88" s="778"/>
      <c r="J88" s="776"/>
      <c r="L88" s="691" t="s">
        <v>15</v>
      </c>
      <c r="M88" s="719">
        <v>0</v>
      </c>
      <c r="N88" s="724">
        <v>0</v>
      </c>
      <c r="O88" s="781">
        <v>0</v>
      </c>
      <c r="P88" s="726">
        <v>0</v>
      </c>
      <c r="Q88" s="780">
        <f>+O88+P88</f>
        <v>0</v>
      </c>
      <c r="R88" s="211">
        <v>0</v>
      </c>
      <c r="S88" s="212">
        <v>0</v>
      </c>
      <c r="T88" s="134">
        <v>0</v>
      </c>
      <c r="U88" s="89">
        <v>0</v>
      </c>
      <c r="V88" s="780">
        <f>+T88+U88</f>
        <v>0</v>
      </c>
      <c r="W88" s="1301">
        <f t="shared" ref="W88:W91" si="167">IF(Q88=0,0,((V88/Q88)-1)*100)</f>
        <v>0</v>
      </c>
    </row>
    <row r="89" spans="1:23" ht="13.5" thickBot="1">
      <c r="A89" s="776"/>
      <c r="B89" s="777"/>
      <c r="C89" s="776"/>
      <c r="D89" s="776"/>
      <c r="E89" s="776"/>
      <c r="F89" s="776"/>
      <c r="G89" s="776"/>
      <c r="H89" s="776"/>
      <c r="I89" s="778"/>
      <c r="J89" s="776"/>
      <c r="L89" s="699" t="s">
        <v>16</v>
      </c>
      <c r="M89" s="719">
        <v>0</v>
      </c>
      <c r="N89" s="724">
        <v>0</v>
      </c>
      <c r="O89" s="781">
        <v>0</v>
      </c>
      <c r="P89" s="726">
        <v>0</v>
      </c>
      <c r="Q89" s="780">
        <f>+O89+P89</f>
        <v>0</v>
      </c>
      <c r="R89" s="211">
        <v>0</v>
      </c>
      <c r="S89" s="212">
        <v>0</v>
      </c>
      <c r="T89" s="134">
        <v>0</v>
      </c>
      <c r="U89" s="89">
        <v>0</v>
      </c>
      <c r="V89" s="780">
        <f>+T89+U89</f>
        <v>0</v>
      </c>
      <c r="W89" s="1301">
        <f t="shared" si="167"/>
        <v>0</v>
      </c>
    </row>
    <row r="90" spans="1:23" ht="14.25" thickTop="1" thickBot="1">
      <c r="A90" s="776"/>
      <c r="B90" s="777"/>
      <c r="C90" s="776"/>
      <c r="D90" s="776"/>
      <c r="E90" s="776"/>
      <c r="F90" s="776"/>
      <c r="G90" s="776"/>
      <c r="H90" s="776"/>
      <c r="I90" s="778"/>
      <c r="J90" s="776"/>
      <c r="L90" s="782" t="s">
        <v>55</v>
      </c>
      <c r="M90" s="783">
        <f>+M87+M88+M89</f>
        <v>0</v>
      </c>
      <c r="N90" s="784">
        <f>+N87+N88+N89</f>
        <v>0</v>
      </c>
      <c r="O90" s="783">
        <f>+M90+N90</f>
        <v>0</v>
      </c>
      <c r="P90" s="783">
        <f>+P87+P88+P89</f>
        <v>0</v>
      </c>
      <c r="Q90" s="785">
        <f>+O90+P90</f>
        <v>0</v>
      </c>
      <c r="R90" s="783">
        <f>+R87+R88+R89</f>
        <v>0</v>
      </c>
      <c r="S90" s="784">
        <f>+S87+S88+S89</f>
        <v>0</v>
      </c>
      <c r="T90" s="783">
        <f>+R90+S90</f>
        <v>0</v>
      </c>
      <c r="U90" s="783">
        <f>+U87+U88+U89</f>
        <v>0</v>
      </c>
      <c r="V90" s="785">
        <f>+T90+U90</f>
        <v>0</v>
      </c>
      <c r="W90" s="1302">
        <f t="shared" si="167"/>
        <v>0</v>
      </c>
    </row>
    <row r="91" spans="1:23" ht="13.5" thickTop="1">
      <c r="A91" s="776"/>
      <c r="B91" s="777"/>
      <c r="C91" s="776"/>
      <c r="D91" s="776"/>
      <c r="E91" s="776"/>
      <c r="F91" s="776"/>
      <c r="G91" s="776"/>
      <c r="H91" s="776"/>
      <c r="I91" s="778"/>
      <c r="J91" s="776"/>
      <c r="L91" s="691" t="s">
        <v>18</v>
      </c>
      <c r="M91" s="719">
        <v>0</v>
      </c>
      <c r="N91" s="724">
        <v>0</v>
      </c>
      <c r="O91" s="779">
        <f>M91+N91</f>
        <v>0</v>
      </c>
      <c r="P91" s="726">
        <v>0</v>
      </c>
      <c r="Q91" s="780">
        <f t="shared" ref="Q91" si="168">+O91+P91</f>
        <v>0</v>
      </c>
      <c r="R91" s="719">
        <v>0</v>
      </c>
      <c r="S91" s="724">
        <v>0</v>
      </c>
      <c r="T91" s="779">
        <f>R91+S91</f>
        <v>0</v>
      </c>
      <c r="U91" s="726">
        <v>0</v>
      </c>
      <c r="V91" s="780">
        <f t="shared" ref="V91" si="169">+T91+U91</f>
        <v>0</v>
      </c>
      <c r="W91" s="1301">
        <f t="shared" si="167"/>
        <v>0</v>
      </c>
    </row>
    <row r="92" spans="1:23">
      <c r="A92" s="776"/>
      <c r="B92" s="777"/>
      <c r="C92" s="776"/>
      <c r="D92" s="776"/>
      <c r="E92" s="776"/>
      <c r="F92" s="776"/>
      <c r="G92" s="776"/>
      <c r="H92" s="776"/>
      <c r="I92" s="778"/>
      <c r="J92" s="776"/>
      <c r="L92" s="691" t="s">
        <v>19</v>
      </c>
      <c r="M92" s="719">
        <v>0</v>
      </c>
      <c r="N92" s="724">
        <v>0</v>
      </c>
      <c r="O92" s="779">
        <f>M92+N92</f>
        <v>0</v>
      </c>
      <c r="P92" s="726">
        <v>0</v>
      </c>
      <c r="Q92" s="780">
        <f>+O92+P92</f>
        <v>0</v>
      </c>
      <c r="R92" s="719">
        <v>5</v>
      </c>
      <c r="S92" s="724">
        <v>0</v>
      </c>
      <c r="T92" s="779">
        <f>R92+S92</f>
        <v>5</v>
      </c>
      <c r="U92" s="726">
        <v>0</v>
      </c>
      <c r="V92" s="780">
        <f>+T92+U92</f>
        <v>5</v>
      </c>
      <c r="W92" s="1301">
        <f>IF(Q92=0,0,((V92/Q92)-1)*100)</f>
        <v>0</v>
      </c>
    </row>
    <row r="93" spans="1:23" ht="13.5" thickBot="1">
      <c r="A93" s="776"/>
      <c r="B93" s="777"/>
      <c r="C93" s="776"/>
      <c r="D93" s="776"/>
      <c r="E93" s="776"/>
      <c r="F93" s="776"/>
      <c r="G93" s="776"/>
      <c r="H93" s="776"/>
      <c r="I93" s="778"/>
      <c r="J93" s="776"/>
      <c r="L93" s="691" t="s">
        <v>20</v>
      </c>
      <c r="M93" s="719">
        <v>0</v>
      </c>
      <c r="N93" s="724">
        <v>0</v>
      </c>
      <c r="O93" s="779">
        <f>M93+N93</f>
        <v>0</v>
      </c>
      <c r="P93" s="726">
        <v>0</v>
      </c>
      <c r="Q93" s="780">
        <f>+O93+P93</f>
        <v>0</v>
      </c>
      <c r="R93" s="719">
        <v>0</v>
      </c>
      <c r="S93" s="724">
        <v>0</v>
      </c>
      <c r="T93" s="779">
        <f>R93+S93</f>
        <v>0</v>
      </c>
      <c r="U93" s="726">
        <v>0</v>
      </c>
      <c r="V93" s="780">
        <f>+T93+U93</f>
        <v>0</v>
      </c>
      <c r="W93" s="1301">
        <f>IF(Q93=0,0,((V93/Q93)-1)*100)</f>
        <v>0</v>
      </c>
    </row>
    <row r="94" spans="1:23" ht="14.25" thickTop="1" thickBot="1">
      <c r="A94" s="776"/>
      <c r="B94" s="777"/>
      <c r="C94" s="776"/>
      <c r="D94" s="776"/>
      <c r="E94" s="776"/>
      <c r="F94" s="776"/>
      <c r="G94" s="776"/>
      <c r="H94" s="776"/>
      <c r="I94" s="778"/>
      <c r="J94" s="776"/>
      <c r="L94" s="782" t="s">
        <v>87</v>
      </c>
      <c r="M94" s="783">
        <f>+M91+M92+M93</f>
        <v>0</v>
      </c>
      <c r="N94" s="784">
        <f t="shared" ref="N94:V94" si="170">+N91+N92+N93</f>
        <v>0</v>
      </c>
      <c r="O94" s="783">
        <f t="shared" si="170"/>
        <v>0</v>
      </c>
      <c r="P94" s="783">
        <f t="shared" si="170"/>
        <v>0</v>
      </c>
      <c r="Q94" s="785">
        <f t="shared" si="170"/>
        <v>0</v>
      </c>
      <c r="R94" s="783">
        <f t="shared" si="170"/>
        <v>5</v>
      </c>
      <c r="S94" s="784">
        <f t="shared" si="170"/>
        <v>0</v>
      </c>
      <c r="T94" s="783">
        <f t="shared" si="170"/>
        <v>5</v>
      </c>
      <c r="U94" s="783">
        <f t="shared" si="170"/>
        <v>0</v>
      </c>
      <c r="V94" s="785">
        <f t="shared" si="170"/>
        <v>5</v>
      </c>
      <c r="W94" s="1302">
        <f t="shared" ref="W94" si="171">IF(Q94=0,0,((V94/Q94)-1)*100)</f>
        <v>0</v>
      </c>
    </row>
    <row r="95" spans="1:23" ht="13.5" thickTop="1">
      <c r="A95" s="776"/>
      <c r="B95" s="777"/>
      <c r="C95" s="776"/>
      <c r="D95" s="776"/>
      <c r="E95" s="776"/>
      <c r="F95" s="776"/>
      <c r="G95" s="776"/>
      <c r="H95" s="776"/>
      <c r="I95" s="778"/>
      <c r="J95" s="776"/>
      <c r="L95" s="691" t="s">
        <v>21</v>
      </c>
      <c r="M95" s="719">
        <v>0</v>
      </c>
      <c r="N95" s="724">
        <v>0</v>
      </c>
      <c r="O95" s="779">
        <f>+M95+N95</f>
        <v>0</v>
      </c>
      <c r="P95" s="726">
        <v>0</v>
      </c>
      <c r="Q95" s="780">
        <f>+O95+P95</f>
        <v>0</v>
      </c>
      <c r="R95" s="719">
        <v>0</v>
      </c>
      <c r="S95" s="724">
        <v>0</v>
      </c>
      <c r="T95" s="779">
        <f>+R95+S95</f>
        <v>0</v>
      </c>
      <c r="U95" s="726">
        <v>0</v>
      </c>
      <c r="V95" s="780">
        <f>+T95+U95</f>
        <v>0</v>
      </c>
      <c r="W95" s="1301">
        <v>0</v>
      </c>
    </row>
    <row r="96" spans="1:23">
      <c r="A96" s="776"/>
      <c r="B96" s="777"/>
      <c r="C96" s="776"/>
      <c r="D96" s="776"/>
      <c r="E96" s="776"/>
      <c r="F96" s="776"/>
      <c r="G96" s="776"/>
      <c r="H96" s="776"/>
      <c r="I96" s="778"/>
      <c r="J96" s="776"/>
      <c r="L96" s="691" t="s">
        <v>88</v>
      </c>
      <c r="M96" s="719">
        <v>0</v>
      </c>
      <c r="N96" s="724">
        <v>0</v>
      </c>
      <c r="O96" s="779">
        <f>+M96+N96</f>
        <v>0</v>
      </c>
      <c r="P96" s="726">
        <v>0</v>
      </c>
      <c r="Q96" s="780">
        <f t="shared" ref="Q96" si="172">+O96+P96</f>
        <v>0</v>
      </c>
      <c r="R96" s="719">
        <v>2</v>
      </c>
      <c r="S96" s="724">
        <v>0</v>
      </c>
      <c r="T96" s="779">
        <f>+R96+S96</f>
        <v>2</v>
      </c>
      <c r="U96" s="726">
        <v>0</v>
      </c>
      <c r="V96" s="780">
        <f>+T96+U96</f>
        <v>2</v>
      </c>
      <c r="W96" s="1301">
        <v>0</v>
      </c>
    </row>
    <row r="97" spans="1:23" ht="13.5" thickBot="1">
      <c r="A97" s="776"/>
      <c r="B97" s="777"/>
      <c r="C97" s="776"/>
      <c r="D97" s="776"/>
      <c r="E97" s="776"/>
      <c r="F97" s="776"/>
      <c r="G97" s="776"/>
      <c r="H97" s="776"/>
      <c r="I97" s="778"/>
      <c r="J97" s="776"/>
      <c r="L97" s="691" t="s">
        <v>22</v>
      </c>
      <c r="M97" s="719">
        <v>0</v>
      </c>
      <c r="N97" s="724">
        <v>0</v>
      </c>
      <c r="O97" s="781">
        <f>+N97+M97</f>
        <v>0</v>
      </c>
      <c r="P97" s="731">
        <v>0</v>
      </c>
      <c r="Q97" s="780">
        <f>+O97+P97</f>
        <v>0</v>
      </c>
      <c r="R97" s="719">
        <v>2</v>
      </c>
      <c r="S97" s="724">
        <v>0</v>
      </c>
      <c r="T97" s="781">
        <f>+S97+R97</f>
        <v>2</v>
      </c>
      <c r="U97" s="731">
        <v>2</v>
      </c>
      <c r="V97" s="780">
        <f>+T97+U97</f>
        <v>4</v>
      </c>
      <c r="W97" s="1301">
        <v>0</v>
      </c>
    </row>
    <row r="98" spans="1:23" ht="14.25" thickTop="1" thickBot="1">
      <c r="A98" s="776"/>
      <c r="B98" s="777"/>
      <c r="C98" s="776"/>
      <c r="D98" s="776"/>
      <c r="E98" s="776"/>
      <c r="F98" s="776"/>
      <c r="G98" s="776"/>
      <c r="H98" s="776"/>
      <c r="I98" s="778"/>
      <c r="J98" s="776"/>
      <c r="L98" s="787" t="s">
        <v>60</v>
      </c>
      <c r="M98" s="788">
        <f>+M95+M96+M97</f>
        <v>0</v>
      </c>
      <c r="N98" s="788">
        <f t="shared" ref="N98:V98" si="173">+N95+N96+N97</f>
        <v>0</v>
      </c>
      <c r="O98" s="789">
        <f t="shared" si="173"/>
        <v>0</v>
      </c>
      <c r="P98" s="789">
        <f t="shared" si="173"/>
        <v>0</v>
      </c>
      <c r="Q98" s="789">
        <f t="shared" si="173"/>
        <v>0</v>
      </c>
      <c r="R98" s="788">
        <f t="shared" si="173"/>
        <v>4</v>
      </c>
      <c r="S98" s="788">
        <f t="shared" si="173"/>
        <v>0</v>
      </c>
      <c r="T98" s="789">
        <f t="shared" si="173"/>
        <v>4</v>
      </c>
      <c r="U98" s="789">
        <f t="shared" si="173"/>
        <v>2</v>
      </c>
      <c r="V98" s="789">
        <f t="shared" si="173"/>
        <v>6</v>
      </c>
      <c r="W98" s="1304">
        <f>IF(Q98=0,0,((V98/Q98)-1)*100)</f>
        <v>0</v>
      </c>
    </row>
    <row r="99" spans="1:23" ht="13.5" thickTop="1">
      <c r="A99" s="776"/>
      <c r="B99" s="777"/>
      <c r="C99" s="776"/>
      <c r="D99" s="776"/>
      <c r="E99" s="776"/>
      <c r="F99" s="776"/>
      <c r="G99" s="776"/>
      <c r="H99" s="776"/>
      <c r="I99" s="778"/>
      <c r="J99" s="776"/>
      <c r="L99" s="691" t="s">
        <v>23</v>
      </c>
      <c r="M99" s="719">
        <v>0</v>
      </c>
      <c r="N99" s="724">
        <v>0</v>
      </c>
      <c r="O99" s="781">
        <v>0</v>
      </c>
      <c r="P99" s="761">
        <v>0</v>
      </c>
      <c r="Q99" s="780">
        <f>+O99+P99</f>
        <v>0</v>
      </c>
      <c r="R99" s="719">
        <v>1</v>
      </c>
      <c r="S99" s="724">
        <v>0</v>
      </c>
      <c r="T99" s="781">
        <f>+S99+R99</f>
        <v>1</v>
      </c>
      <c r="U99" s="761">
        <v>0</v>
      </c>
      <c r="V99" s="780">
        <f>+T99+U99</f>
        <v>1</v>
      </c>
      <c r="W99" s="1301">
        <v>0</v>
      </c>
    </row>
    <row r="100" spans="1:23">
      <c r="A100" s="776"/>
      <c r="B100" s="777"/>
      <c r="C100" s="776"/>
      <c r="D100" s="776"/>
      <c r="E100" s="776"/>
      <c r="F100" s="776"/>
      <c r="G100" s="776"/>
      <c r="H100" s="776"/>
      <c r="I100" s="778"/>
      <c r="J100" s="776"/>
      <c r="L100" s="691" t="s">
        <v>25</v>
      </c>
      <c r="M100" s="719">
        <v>0</v>
      </c>
      <c r="N100" s="724">
        <v>0</v>
      </c>
      <c r="O100" s="781">
        <v>0</v>
      </c>
      <c r="P100" s="726">
        <v>0</v>
      </c>
      <c r="Q100" s="780">
        <f t="shared" ref="Q100" si="174">+O100+P100</f>
        <v>0</v>
      </c>
      <c r="R100" s="719">
        <v>1</v>
      </c>
      <c r="S100" s="724">
        <v>0</v>
      </c>
      <c r="T100" s="781">
        <f>+S100+R100</f>
        <v>1</v>
      </c>
      <c r="U100" s="726">
        <v>0</v>
      </c>
      <c r="V100" s="780">
        <f>+T100+U100</f>
        <v>1</v>
      </c>
      <c r="W100" s="1301">
        <v>0</v>
      </c>
    </row>
    <row r="101" spans="1:23" ht="13.5" thickBot="1">
      <c r="A101" s="790"/>
      <c r="B101" s="777"/>
      <c r="C101" s="776"/>
      <c r="D101" s="776"/>
      <c r="E101" s="776"/>
      <c r="F101" s="776"/>
      <c r="G101" s="776"/>
      <c r="H101" s="776"/>
      <c r="I101" s="778"/>
      <c r="J101" s="790"/>
      <c r="L101" s="691" t="s">
        <v>26</v>
      </c>
      <c r="M101" s="719">
        <v>0</v>
      </c>
      <c r="N101" s="724">
        <v>0</v>
      </c>
      <c r="O101" s="781">
        <v>0</v>
      </c>
      <c r="P101" s="726">
        <v>0</v>
      </c>
      <c r="Q101" s="780">
        <f>+O101+P101</f>
        <v>0</v>
      </c>
      <c r="R101" s="719">
        <v>0</v>
      </c>
      <c r="S101" s="724">
        <v>0</v>
      </c>
      <c r="T101" s="781">
        <v>0</v>
      </c>
      <c r="U101" s="726">
        <v>0</v>
      </c>
      <c r="V101" s="780">
        <f>+T101+U101</f>
        <v>0</v>
      </c>
      <c r="W101" s="1301">
        <v>0</v>
      </c>
    </row>
    <row r="102" spans="1:23" ht="14.25" thickTop="1" thickBot="1">
      <c r="A102" s="776"/>
      <c r="B102" s="777"/>
      <c r="C102" s="776"/>
      <c r="D102" s="776"/>
      <c r="E102" s="776"/>
      <c r="F102" s="776"/>
      <c r="G102" s="776"/>
      <c r="H102" s="776"/>
      <c r="I102" s="778"/>
      <c r="J102" s="776"/>
      <c r="L102" s="782" t="s">
        <v>27</v>
      </c>
      <c r="M102" s="783">
        <f>+M99+M100+M101</f>
        <v>0</v>
      </c>
      <c r="N102" s="784">
        <f t="shared" ref="N102" si="175">+N99+N100+N101</f>
        <v>0</v>
      </c>
      <c r="O102" s="783">
        <f t="shared" ref="O102" si="176">+O99+O100+O101</f>
        <v>0</v>
      </c>
      <c r="P102" s="783">
        <f t="shared" ref="P102" si="177">+P99+P100+P101</f>
        <v>0</v>
      </c>
      <c r="Q102" s="783">
        <f t="shared" ref="Q102" si="178">+Q99+Q100+Q101</f>
        <v>0</v>
      </c>
      <c r="R102" s="783">
        <f t="shared" ref="R102" si="179">+R99+R100+R101</f>
        <v>2</v>
      </c>
      <c r="S102" s="784">
        <f t="shared" ref="S102" si="180">+S99+S100+S101</f>
        <v>0</v>
      </c>
      <c r="T102" s="783">
        <f t="shared" ref="T102" si="181">+T99+T100+T101</f>
        <v>2</v>
      </c>
      <c r="U102" s="783">
        <f t="shared" ref="U102" si="182">+U99+U100+U101</f>
        <v>0</v>
      </c>
      <c r="V102" s="783">
        <f>+V99+V100+V101</f>
        <v>2</v>
      </c>
      <c r="W102" s="1302">
        <f>IF(Q102=0,0,((V102/Q102)-1)*100)</f>
        <v>0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0</v>
      </c>
      <c r="N103" s="1204">
        <f t="shared" ref="N103" si="183">+N94+N98+N102</f>
        <v>0</v>
      </c>
      <c r="O103" s="1203">
        <f t="shared" ref="O103" si="184">+O94+O98+O102</f>
        <v>0</v>
      </c>
      <c r="P103" s="1203">
        <f t="shared" ref="P103" si="185">+P94+P98+P102</f>
        <v>0</v>
      </c>
      <c r="Q103" s="1203">
        <f t="shared" ref="Q103" si="186">+Q94+Q98+Q102</f>
        <v>0</v>
      </c>
      <c r="R103" s="1203">
        <f t="shared" ref="R103" si="187">+R94+R98+R102</f>
        <v>11</v>
      </c>
      <c r="S103" s="1204">
        <f t="shared" ref="S103" si="188">+S94+S98+S102</f>
        <v>0</v>
      </c>
      <c r="T103" s="1203">
        <f t="shared" ref="T103" si="189">+T94+T98+T102</f>
        <v>11</v>
      </c>
      <c r="U103" s="1203">
        <f t="shared" ref="U103" si="190">+U94+U98+U102</f>
        <v>2</v>
      </c>
      <c r="V103" s="1205">
        <f>+V94+V98+V102</f>
        <v>13</v>
      </c>
      <c r="W103" s="1303">
        <f>IF(Q103=0,0,((V103/Q103)-1)*100)</f>
        <v>0</v>
      </c>
    </row>
    <row r="104" spans="1:23" ht="14.25" thickTop="1" thickBot="1">
      <c r="A104" s="776"/>
      <c r="B104" s="777"/>
      <c r="C104" s="776"/>
      <c r="D104" s="776"/>
      <c r="E104" s="776"/>
      <c r="F104" s="776"/>
      <c r="G104" s="776"/>
      <c r="H104" s="776"/>
      <c r="I104" s="778"/>
      <c r="J104" s="776"/>
      <c r="L104" s="782" t="s">
        <v>89</v>
      </c>
      <c r="M104" s="783">
        <f>+M90+M94+M98+M102</f>
        <v>0</v>
      </c>
      <c r="N104" s="784">
        <f t="shared" ref="N104:U104" si="191">+N90+N94+N98+N102</f>
        <v>0</v>
      </c>
      <c r="O104" s="783">
        <f t="shared" si="191"/>
        <v>0</v>
      </c>
      <c r="P104" s="783">
        <f t="shared" si="191"/>
        <v>0</v>
      </c>
      <c r="Q104" s="785">
        <f t="shared" si="191"/>
        <v>0</v>
      </c>
      <c r="R104" s="783">
        <f t="shared" si="191"/>
        <v>11</v>
      </c>
      <c r="S104" s="784">
        <f t="shared" si="191"/>
        <v>0</v>
      </c>
      <c r="T104" s="783">
        <f t="shared" si="191"/>
        <v>11</v>
      </c>
      <c r="U104" s="783">
        <f t="shared" si="191"/>
        <v>2</v>
      </c>
      <c r="V104" s="785">
        <f>+V90+V94+V98+V102</f>
        <v>13</v>
      </c>
      <c r="W104" s="1302">
        <f>IF(Q104=0,0,((V104/Q104)-1)*100)</f>
        <v>0</v>
      </c>
    </row>
    <row r="105" spans="1:23" ht="14.25" thickTop="1" thickBot="1">
      <c r="A105" s="776"/>
      <c r="B105" s="777"/>
      <c r="C105" s="776"/>
      <c r="D105" s="776"/>
      <c r="E105" s="776"/>
      <c r="F105" s="776"/>
      <c r="G105" s="776"/>
      <c r="H105" s="776"/>
      <c r="I105" s="778"/>
      <c r="J105" s="776"/>
      <c r="L105" s="766" t="s">
        <v>59</v>
      </c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8"/>
    </row>
    <row r="106" spans="1:23" ht="13.5" thickTop="1">
      <c r="B106" s="777"/>
      <c r="C106" s="776"/>
      <c r="D106" s="776"/>
      <c r="E106" s="776"/>
      <c r="F106" s="776"/>
      <c r="G106" s="776"/>
      <c r="H106" s="776"/>
      <c r="I106" s="778"/>
      <c r="L106" s="1460" t="s">
        <v>44</v>
      </c>
      <c r="M106" s="1461"/>
      <c r="N106" s="1461"/>
      <c r="O106" s="1461"/>
      <c r="P106" s="1461"/>
      <c r="Q106" s="1461"/>
      <c r="R106" s="1461"/>
      <c r="S106" s="1461"/>
      <c r="T106" s="1461"/>
      <c r="U106" s="1461"/>
      <c r="V106" s="1461"/>
      <c r="W106" s="1462"/>
    </row>
    <row r="107" spans="1:23" ht="13.5" thickBot="1">
      <c r="B107" s="777"/>
      <c r="C107" s="776"/>
      <c r="D107" s="776"/>
      <c r="E107" s="776"/>
      <c r="F107" s="776"/>
      <c r="G107" s="776"/>
      <c r="H107" s="776"/>
      <c r="I107" s="778"/>
      <c r="L107" s="1463" t="s">
        <v>45</v>
      </c>
      <c r="M107" s="1464"/>
      <c r="N107" s="1464"/>
      <c r="O107" s="1464"/>
      <c r="P107" s="1464"/>
      <c r="Q107" s="1464"/>
      <c r="R107" s="1464"/>
      <c r="S107" s="1464"/>
      <c r="T107" s="1464"/>
      <c r="U107" s="1464"/>
      <c r="V107" s="1464"/>
      <c r="W107" s="1465"/>
    </row>
    <row r="108" spans="1:23" ht="14.25" thickTop="1" thickBot="1">
      <c r="B108" s="777"/>
      <c r="C108" s="776"/>
      <c r="D108" s="776"/>
      <c r="E108" s="776"/>
      <c r="F108" s="776"/>
      <c r="G108" s="776"/>
      <c r="H108" s="776"/>
      <c r="I108" s="778"/>
      <c r="L108" s="687"/>
      <c r="M108" s="684"/>
      <c r="N108" s="684"/>
      <c r="O108" s="684"/>
      <c r="P108" s="684"/>
      <c r="Q108" s="684"/>
      <c r="R108" s="684"/>
      <c r="S108" s="684"/>
      <c r="T108" s="684"/>
      <c r="U108" s="684"/>
      <c r="V108" s="684"/>
      <c r="W108" s="769" t="s">
        <v>40</v>
      </c>
    </row>
    <row r="109" spans="1:23" ht="14.25" thickTop="1" thickBot="1">
      <c r="B109" s="687"/>
      <c r="C109" s="684"/>
      <c r="D109" s="684"/>
      <c r="E109" s="684"/>
      <c r="F109" s="684"/>
      <c r="G109" s="684"/>
      <c r="H109" s="684"/>
      <c r="I109" s="688"/>
      <c r="L109" s="689"/>
      <c r="M109" s="1472" t="s">
        <v>90</v>
      </c>
      <c r="N109" s="1473"/>
      <c r="O109" s="1473"/>
      <c r="P109" s="1473"/>
      <c r="Q109" s="1474"/>
      <c r="R109" s="1472" t="s">
        <v>91</v>
      </c>
      <c r="S109" s="1473"/>
      <c r="T109" s="1473"/>
      <c r="U109" s="1473"/>
      <c r="V109" s="1474"/>
      <c r="W109" s="690" t="s">
        <v>4</v>
      </c>
    </row>
    <row r="110" spans="1:23" ht="12.75" customHeight="1" thickTop="1">
      <c r="B110" s="777"/>
      <c r="C110" s="776"/>
      <c r="D110" s="776"/>
      <c r="E110" s="776"/>
      <c r="F110" s="776"/>
      <c r="G110" s="776"/>
      <c r="H110" s="776"/>
      <c r="I110" s="778"/>
      <c r="L110" s="691" t="s">
        <v>5</v>
      </c>
      <c r="M110" s="692"/>
      <c r="N110" s="696"/>
      <c r="O110" s="770"/>
      <c r="P110" s="698"/>
      <c r="Q110" s="771"/>
      <c r="R110" s="692"/>
      <c r="S110" s="696"/>
      <c r="T110" s="770"/>
      <c r="U110" s="698"/>
      <c r="V110" s="771"/>
      <c r="W110" s="695" t="s">
        <v>6</v>
      </c>
    </row>
    <row r="111" spans="1:23" ht="13.5" thickBot="1">
      <c r="B111" s="777"/>
      <c r="C111" s="776"/>
      <c r="D111" s="776"/>
      <c r="E111" s="776"/>
      <c r="F111" s="776"/>
      <c r="G111" s="776"/>
      <c r="H111" s="776"/>
      <c r="I111" s="778"/>
      <c r="L111" s="699"/>
      <c r="M111" s="704" t="s">
        <v>41</v>
      </c>
      <c r="N111" s="705" t="s">
        <v>42</v>
      </c>
      <c r="O111" s="772" t="s">
        <v>43</v>
      </c>
      <c r="P111" s="707" t="s">
        <v>13</v>
      </c>
      <c r="Q111" s="1160" t="s">
        <v>9</v>
      </c>
      <c r="R111" s="704" t="s">
        <v>41</v>
      </c>
      <c r="S111" s="705" t="s">
        <v>42</v>
      </c>
      <c r="T111" s="772" t="s">
        <v>43</v>
      </c>
      <c r="U111" s="707" t="s">
        <v>13</v>
      </c>
      <c r="V111" s="773" t="s">
        <v>9</v>
      </c>
      <c r="W111" s="703"/>
    </row>
    <row r="112" spans="1:23" ht="4.5" customHeight="1" thickTop="1">
      <c r="B112" s="777"/>
      <c r="C112" s="776"/>
      <c r="D112" s="776"/>
      <c r="E112" s="776"/>
      <c r="F112" s="776"/>
      <c r="G112" s="776"/>
      <c r="H112" s="776"/>
      <c r="I112" s="778"/>
      <c r="L112" s="691"/>
      <c r="M112" s="712"/>
      <c r="N112" s="713"/>
      <c r="O112" s="774"/>
      <c r="P112" s="715"/>
      <c r="Q112" s="775"/>
      <c r="R112" s="712"/>
      <c r="S112" s="713"/>
      <c r="T112" s="774"/>
      <c r="U112" s="715"/>
      <c r="V112" s="775"/>
      <c r="W112" s="717"/>
    </row>
    <row r="113" spans="1:23">
      <c r="B113" s="777"/>
      <c r="C113" s="776"/>
      <c r="D113" s="776"/>
      <c r="E113" s="776"/>
      <c r="F113" s="776"/>
      <c r="G113" s="776"/>
      <c r="H113" s="776"/>
      <c r="I113" s="778"/>
      <c r="L113" s="691" t="s">
        <v>14</v>
      </c>
      <c r="M113" s="719">
        <v>412</v>
      </c>
      <c r="N113" s="724">
        <v>217</v>
      </c>
      <c r="O113" s="781">
        <f>+M113+N113</f>
        <v>629</v>
      </c>
      <c r="P113" s="726">
        <v>0</v>
      </c>
      <c r="Q113" s="780">
        <f>+O113+P113</f>
        <v>629</v>
      </c>
      <c r="R113" s="211">
        <v>410</v>
      </c>
      <c r="S113" s="212">
        <v>367</v>
      </c>
      <c r="T113" s="134">
        <f>+R113+S113</f>
        <v>777</v>
      </c>
      <c r="U113" s="89">
        <v>0</v>
      </c>
      <c r="V113" s="780">
        <f>+T113+U113</f>
        <v>777</v>
      </c>
      <c r="W113" s="722">
        <f t="shared" ref="W113:W117" si="192">IF(Q113=0,0,((V113/Q113)-1)*100)</f>
        <v>23.529411764705888</v>
      </c>
    </row>
    <row r="114" spans="1:23">
      <c r="B114" s="777"/>
      <c r="C114" s="776"/>
      <c r="D114" s="776"/>
      <c r="E114" s="776"/>
      <c r="F114" s="776"/>
      <c r="G114" s="776"/>
      <c r="H114" s="776"/>
      <c r="I114" s="778"/>
      <c r="L114" s="691" t="s">
        <v>15</v>
      </c>
      <c r="M114" s="719">
        <v>396</v>
      </c>
      <c r="N114" s="724">
        <v>218</v>
      </c>
      <c r="O114" s="781">
        <f>+N114+M114</f>
        <v>614</v>
      </c>
      <c r="P114" s="726">
        <v>0</v>
      </c>
      <c r="Q114" s="780">
        <f>+O114+P114</f>
        <v>614</v>
      </c>
      <c r="R114" s="211">
        <v>386</v>
      </c>
      <c r="S114" s="212">
        <v>422</v>
      </c>
      <c r="T114" s="134">
        <f>+S114+R114</f>
        <v>808</v>
      </c>
      <c r="U114" s="89">
        <v>0</v>
      </c>
      <c r="V114" s="780">
        <f>+T114+U114</f>
        <v>808</v>
      </c>
      <c r="W114" s="722">
        <f t="shared" si="192"/>
        <v>31.596091205211717</v>
      </c>
    </row>
    <row r="115" spans="1:23" ht="13.5" thickBot="1">
      <c r="B115" s="777"/>
      <c r="C115" s="776"/>
      <c r="D115" s="776"/>
      <c r="E115" s="776"/>
      <c r="F115" s="776"/>
      <c r="G115" s="776"/>
      <c r="H115" s="776"/>
      <c r="I115" s="778"/>
      <c r="L115" s="699" t="s">
        <v>16</v>
      </c>
      <c r="M115" s="719">
        <v>484</v>
      </c>
      <c r="N115" s="724">
        <v>256</v>
      </c>
      <c r="O115" s="781">
        <f>+M115+N115</f>
        <v>740</v>
      </c>
      <c r="P115" s="726">
        <v>0</v>
      </c>
      <c r="Q115" s="780">
        <f>+O115+P115</f>
        <v>740</v>
      </c>
      <c r="R115" s="211">
        <v>457</v>
      </c>
      <c r="S115" s="212">
        <v>417</v>
      </c>
      <c r="T115" s="134">
        <f>+R115+S115</f>
        <v>874</v>
      </c>
      <c r="U115" s="89">
        <v>0</v>
      </c>
      <c r="V115" s="780">
        <f>+T115+U115</f>
        <v>874</v>
      </c>
      <c r="W115" s="722">
        <f t="shared" si="192"/>
        <v>18.108108108108102</v>
      </c>
    </row>
    <row r="116" spans="1:23" ht="13.5" customHeight="1" thickTop="1" thickBot="1">
      <c r="B116" s="777"/>
      <c r="C116" s="776"/>
      <c r="D116" s="776"/>
      <c r="E116" s="776"/>
      <c r="F116" s="776"/>
      <c r="G116" s="776"/>
      <c r="H116" s="776"/>
      <c r="I116" s="778"/>
      <c r="L116" s="782" t="s">
        <v>55</v>
      </c>
      <c r="M116" s="783">
        <f>+M113+M114+M115</f>
        <v>1292</v>
      </c>
      <c r="N116" s="784">
        <f>+N113+N114+N115</f>
        <v>691</v>
      </c>
      <c r="O116" s="783">
        <f t="shared" ref="O116:Q116" si="193">+O113+O114+O115</f>
        <v>1983</v>
      </c>
      <c r="P116" s="783">
        <f t="shared" si="193"/>
        <v>0</v>
      </c>
      <c r="Q116" s="785">
        <f t="shared" si="193"/>
        <v>1983</v>
      </c>
      <c r="R116" s="783">
        <f>+R113+R114+R115</f>
        <v>1253</v>
      </c>
      <c r="S116" s="784">
        <f>+S113+S114+S115</f>
        <v>1206</v>
      </c>
      <c r="T116" s="783">
        <f t="shared" ref="T116:V116" si="194">+T113+T114+T115</f>
        <v>2459</v>
      </c>
      <c r="U116" s="783">
        <f t="shared" si="194"/>
        <v>0</v>
      </c>
      <c r="V116" s="785">
        <f t="shared" si="194"/>
        <v>2459</v>
      </c>
      <c r="W116" s="786">
        <f t="shared" si="192"/>
        <v>24.004034291477549</v>
      </c>
    </row>
    <row r="117" spans="1:23" ht="13.5" thickTop="1">
      <c r="B117" s="777"/>
      <c r="C117" s="776"/>
      <c r="D117" s="776"/>
      <c r="E117" s="776"/>
      <c r="F117" s="776"/>
      <c r="G117" s="776"/>
      <c r="H117" s="776"/>
      <c r="I117" s="778"/>
      <c r="L117" s="691" t="s">
        <v>18</v>
      </c>
      <c r="M117" s="719">
        <v>650</v>
      </c>
      <c r="N117" s="724">
        <v>284</v>
      </c>
      <c r="O117" s="779">
        <f>+M117+N117</f>
        <v>934</v>
      </c>
      <c r="P117" s="726">
        <v>0</v>
      </c>
      <c r="Q117" s="780">
        <f>+O117+P117</f>
        <v>934</v>
      </c>
      <c r="R117" s="719">
        <v>466</v>
      </c>
      <c r="S117" s="724">
        <v>391</v>
      </c>
      <c r="T117" s="779">
        <f>+R117+S117</f>
        <v>857</v>
      </c>
      <c r="U117" s="726">
        <v>0</v>
      </c>
      <c r="V117" s="780">
        <f>+T117+U117</f>
        <v>857</v>
      </c>
      <c r="W117" s="722">
        <f t="shared" si="192"/>
        <v>-8.2441113490363982</v>
      </c>
    </row>
    <row r="118" spans="1:23">
      <c r="B118" s="777"/>
      <c r="C118" s="776"/>
      <c r="D118" s="776"/>
      <c r="E118" s="776"/>
      <c r="F118" s="776"/>
      <c r="G118" s="776"/>
      <c r="H118" s="776"/>
      <c r="I118" s="778"/>
      <c r="L118" s="691" t="s">
        <v>19</v>
      </c>
      <c r="M118" s="719">
        <v>517</v>
      </c>
      <c r="N118" s="724">
        <v>252</v>
      </c>
      <c r="O118" s="779">
        <f>+N118+M118</f>
        <v>769</v>
      </c>
      <c r="P118" s="726">
        <v>0</v>
      </c>
      <c r="Q118" s="780">
        <f>+P118+O118</f>
        <v>769</v>
      </c>
      <c r="R118" s="719">
        <v>466</v>
      </c>
      <c r="S118" s="724">
        <v>371</v>
      </c>
      <c r="T118" s="779">
        <f>+S118+R118</f>
        <v>837</v>
      </c>
      <c r="U118" s="726">
        <v>0</v>
      </c>
      <c r="V118" s="780">
        <f>+U118+T118</f>
        <v>837</v>
      </c>
      <c r="W118" s="722">
        <f>IF(Q118=0,0,((V118/Q118)-1)*100)</f>
        <v>8.842652795838756</v>
      </c>
    </row>
    <row r="119" spans="1:23" ht="13.5" thickBot="1">
      <c r="B119" s="777"/>
      <c r="C119" s="776"/>
      <c r="D119" s="776"/>
      <c r="E119" s="776"/>
      <c r="F119" s="776"/>
      <c r="G119" s="776"/>
      <c r="H119" s="776"/>
      <c r="I119" s="778"/>
      <c r="L119" s="691" t="s">
        <v>20</v>
      </c>
      <c r="M119" s="719">
        <v>539</v>
      </c>
      <c r="N119" s="724">
        <v>309</v>
      </c>
      <c r="O119" s="779">
        <f>+N119+M119</f>
        <v>848</v>
      </c>
      <c r="P119" s="726">
        <v>0</v>
      </c>
      <c r="Q119" s="780">
        <f>+P119+O119</f>
        <v>848</v>
      </c>
      <c r="R119" s="719">
        <v>458</v>
      </c>
      <c r="S119" s="724">
        <v>359</v>
      </c>
      <c r="T119" s="779">
        <f>+S119+R119</f>
        <v>817</v>
      </c>
      <c r="U119" s="726">
        <v>0</v>
      </c>
      <c r="V119" s="780">
        <f>+U119+T119</f>
        <v>817</v>
      </c>
      <c r="W119" s="722">
        <f>IF(Q119=0,0,((V119/Q119)-1)*100)</f>
        <v>-3.6556603773584939</v>
      </c>
    </row>
    <row r="120" spans="1:23" ht="14.25" thickTop="1" thickBot="1">
      <c r="A120" s="776"/>
      <c r="B120" s="777"/>
      <c r="C120" s="776"/>
      <c r="D120" s="776"/>
      <c r="E120" s="776"/>
      <c r="F120" s="776"/>
      <c r="G120" s="776"/>
      <c r="H120" s="776"/>
      <c r="I120" s="778"/>
      <c r="J120" s="776"/>
      <c r="L120" s="782" t="s">
        <v>87</v>
      </c>
      <c r="M120" s="783">
        <f t="shared" ref="M120:V120" si="195">+M117+M118+M119</f>
        <v>1706</v>
      </c>
      <c r="N120" s="784">
        <f t="shared" si="195"/>
        <v>845</v>
      </c>
      <c r="O120" s="783">
        <f t="shared" si="195"/>
        <v>2551</v>
      </c>
      <c r="P120" s="783">
        <f t="shared" si="195"/>
        <v>0</v>
      </c>
      <c r="Q120" s="785">
        <f t="shared" si="195"/>
        <v>2551</v>
      </c>
      <c r="R120" s="783">
        <f t="shared" si="195"/>
        <v>1390</v>
      </c>
      <c r="S120" s="784">
        <f t="shared" si="195"/>
        <v>1121</v>
      </c>
      <c r="T120" s="783">
        <f t="shared" si="195"/>
        <v>2511</v>
      </c>
      <c r="U120" s="783">
        <f t="shared" si="195"/>
        <v>0</v>
      </c>
      <c r="V120" s="785">
        <f t="shared" si="195"/>
        <v>2511</v>
      </c>
      <c r="W120" s="1206">
        <f t="shared" ref="W120" si="196">IF(Q120=0,0,((V120/Q120)-1)*100)</f>
        <v>-1.5680125441003501</v>
      </c>
    </row>
    <row r="121" spans="1:23" ht="13.5" thickTop="1">
      <c r="B121" s="777"/>
      <c r="C121" s="776"/>
      <c r="D121" s="776"/>
      <c r="E121" s="776"/>
      <c r="F121" s="776"/>
      <c r="G121" s="776"/>
      <c r="H121" s="776"/>
      <c r="I121" s="778"/>
      <c r="L121" s="691" t="s">
        <v>21</v>
      </c>
      <c r="M121" s="719">
        <v>428</v>
      </c>
      <c r="N121" s="724">
        <v>315</v>
      </c>
      <c r="O121" s="779">
        <f>+M121+N121</f>
        <v>743</v>
      </c>
      <c r="P121" s="726">
        <v>0</v>
      </c>
      <c r="Q121" s="780">
        <f>+O121+P121</f>
        <v>743</v>
      </c>
      <c r="R121" s="719">
        <v>371</v>
      </c>
      <c r="S121" s="724">
        <v>280</v>
      </c>
      <c r="T121" s="779">
        <f>+R121+S121</f>
        <v>651</v>
      </c>
      <c r="U121" s="726">
        <v>0</v>
      </c>
      <c r="V121" s="780">
        <f>+T121+U121</f>
        <v>651</v>
      </c>
      <c r="W121" s="722">
        <f>IF(Q121=0,0,((V121/Q121)-1)*100)</f>
        <v>-12.382234185733509</v>
      </c>
    </row>
    <row r="122" spans="1:23">
      <c r="B122" s="777"/>
      <c r="C122" s="776"/>
      <c r="D122" s="776"/>
      <c r="E122" s="776"/>
      <c r="F122" s="776"/>
      <c r="G122" s="776"/>
      <c r="H122" s="776"/>
      <c r="I122" s="778"/>
      <c r="L122" s="691" t="s">
        <v>88</v>
      </c>
      <c r="M122" s="719">
        <v>423</v>
      </c>
      <c r="N122" s="724">
        <v>366</v>
      </c>
      <c r="O122" s="779">
        <f>+N122+M122</f>
        <v>789</v>
      </c>
      <c r="P122" s="726">
        <v>0</v>
      </c>
      <c r="Q122" s="780">
        <f>+P122+O122</f>
        <v>789</v>
      </c>
      <c r="R122" s="719">
        <v>322</v>
      </c>
      <c r="S122" s="724">
        <v>254</v>
      </c>
      <c r="T122" s="779">
        <f>+S122+R122</f>
        <v>576</v>
      </c>
      <c r="U122" s="726">
        <v>1</v>
      </c>
      <c r="V122" s="780">
        <f>+U122+T122</f>
        <v>577</v>
      </c>
      <c r="W122" s="722">
        <f>IF(Q122=0,0,((V122/Q122)-1)*100)</f>
        <v>-26.869455006337141</v>
      </c>
    </row>
    <row r="123" spans="1:23" ht="13.5" thickBot="1">
      <c r="B123" s="777"/>
      <c r="C123" s="776"/>
      <c r="D123" s="776"/>
      <c r="E123" s="776"/>
      <c r="F123" s="776"/>
      <c r="G123" s="776"/>
      <c r="H123" s="776"/>
      <c r="I123" s="778"/>
      <c r="L123" s="691" t="s">
        <v>22</v>
      </c>
      <c r="M123" s="719">
        <v>458</v>
      </c>
      <c r="N123" s="724">
        <v>291</v>
      </c>
      <c r="O123" s="781">
        <f>+N123+M123</f>
        <v>749</v>
      </c>
      <c r="P123" s="731">
        <v>0</v>
      </c>
      <c r="Q123" s="780">
        <f>+P123+O123</f>
        <v>749</v>
      </c>
      <c r="R123" s="719">
        <v>315</v>
      </c>
      <c r="S123" s="724">
        <v>218</v>
      </c>
      <c r="T123" s="781">
        <f>+S123+R123</f>
        <v>533</v>
      </c>
      <c r="U123" s="731">
        <v>0</v>
      </c>
      <c r="V123" s="780">
        <f>+U123+T123</f>
        <v>533</v>
      </c>
      <c r="W123" s="722">
        <f>IF(Q123=0,0,((V123/Q123)-1)*100)</f>
        <v>-28.838451268357812</v>
      </c>
    </row>
    <row r="124" spans="1:23" ht="14.25" thickTop="1" thickBot="1">
      <c r="A124" s="776"/>
      <c r="B124" s="777"/>
      <c r="C124" s="776"/>
      <c r="D124" s="776"/>
      <c r="E124" s="776"/>
      <c r="F124" s="776"/>
      <c r="G124" s="776"/>
      <c r="H124" s="776"/>
      <c r="I124" s="778"/>
      <c r="J124" s="776"/>
      <c r="L124" s="787" t="s">
        <v>60</v>
      </c>
      <c r="M124" s="788">
        <f>+M121+M122+M123</f>
        <v>1309</v>
      </c>
      <c r="N124" s="788">
        <f t="shared" ref="N124" si="197">+N121+N122+N123</f>
        <v>972</v>
      </c>
      <c r="O124" s="789">
        <f t="shared" ref="O124" si="198">+O121+O122+O123</f>
        <v>2281</v>
      </c>
      <c r="P124" s="789">
        <f t="shared" ref="P124" si="199">+P121+P122+P123</f>
        <v>0</v>
      </c>
      <c r="Q124" s="789">
        <f t="shared" ref="Q124" si="200">+Q121+Q122+Q123</f>
        <v>2281</v>
      </c>
      <c r="R124" s="788">
        <f t="shared" ref="R124" si="201">+R121+R122+R123</f>
        <v>1008</v>
      </c>
      <c r="S124" s="788">
        <f t="shared" ref="S124" si="202">+S121+S122+S123</f>
        <v>752</v>
      </c>
      <c r="T124" s="789">
        <f t="shared" ref="T124" si="203">+T121+T122+T123</f>
        <v>1760</v>
      </c>
      <c r="U124" s="789">
        <f t="shared" ref="U124" si="204">+U121+U122+U123</f>
        <v>1</v>
      </c>
      <c r="V124" s="789">
        <f t="shared" ref="V124" si="205">+V121+V122+V123</f>
        <v>1761</v>
      </c>
      <c r="W124" s="1206">
        <f>IF(Q124=0,0,((V124/Q124)-1)*100)</f>
        <v>-22.797018851380969</v>
      </c>
    </row>
    <row r="125" spans="1:23" ht="13.5" thickTop="1">
      <c r="A125" s="791"/>
      <c r="B125" s="792"/>
      <c r="C125" s="793"/>
      <c r="D125" s="793"/>
      <c r="E125" s="793"/>
      <c r="F125" s="793"/>
      <c r="G125" s="793"/>
      <c r="H125" s="793"/>
      <c r="I125" s="778"/>
      <c r="J125" s="791"/>
      <c r="K125" s="791"/>
      <c r="L125" s="691" t="s">
        <v>23</v>
      </c>
      <c r="M125" s="719">
        <v>446</v>
      </c>
      <c r="N125" s="724">
        <v>294</v>
      </c>
      <c r="O125" s="781">
        <f>+M125+N125</f>
        <v>740</v>
      </c>
      <c r="P125" s="761">
        <v>0</v>
      </c>
      <c r="Q125" s="780">
        <f>+O125+P125</f>
        <v>740</v>
      </c>
      <c r="R125" s="719">
        <v>371</v>
      </c>
      <c r="S125" s="724">
        <v>307</v>
      </c>
      <c r="T125" s="781">
        <f>+R125+S125</f>
        <v>678</v>
      </c>
      <c r="U125" s="761">
        <v>3</v>
      </c>
      <c r="V125" s="780">
        <f>+T125+U125</f>
        <v>681</v>
      </c>
      <c r="W125" s="722">
        <f t="shared" ref="W125" si="206">IF(Q125=0,0,((V125/Q125)-1)*100)</f>
        <v>-7.9729729729729693</v>
      </c>
    </row>
    <row r="126" spans="1:23" ht="13.5" customHeight="1">
      <c r="A126" s="791"/>
      <c r="B126" s="794"/>
      <c r="C126" s="795"/>
      <c r="D126" s="795"/>
      <c r="E126" s="795"/>
      <c r="F126" s="795"/>
      <c r="G126" s="795"/>
      <c r="H126" s="795"/>
      <c r="I126" s="778"/>
      <c r="J126" s="791"/>
      <c r="K126" s="791"/>
      <c r="L126" s="691" t="s">
        <v>25</v>
      </c>
      <c r="M126" s="719">
        <v>471</v>
      </c>
      <c r="N126" s="724">
        <v>338</v>
      </c>
      <c r="O126" s="781">
        <f>+N126+M126</f>
        <v>809</v>
      </c>
      <c r="P126" s="726">
        <v>1</v>
      </c>
      <c r="Q126" s="780">
        <f>+P126+O126</f>
        <v>810</v>
      </c>
      <c r="R126" s="719">
        <v>406</v>
      </c>
      <c r="S126" s="724">
        <v>286</v>
      </c>
      <c r="T126" s="781">
        <f>+S126+R126</f>
        <v>692</v>
      </c>
      <c r="U126" s="726">
        <v>0</v>
      </c>
      <c r="V126" s="780">
        <f>+U126+T126</f>
        <v>692</v>
      </c>
      <c r="W126" s="722">
        <f>IF(Q126=0,0,((V126/Q126)-1)*100)</f>
        <v>-14.567901234567904</v>
      </c>
    </row>
    <row r="127" spans="1:23" ht="13.5" customHeight="1" thickBot="1">
      <c r="A127" s="791"/>
      <c r="B127" s="794"/>
      <c r="C127" s="795"/>
      <c r="D127" s="795"/>
      <c r="E127" s="795"/>
      <c r="F127" s="795"/>
      <c r="G127" s="795"/>
      <c r="H127" s="795"/>
      <c r="I127" s="778"/>
      <c r="J127" s="791"/>
      <c r="K127" s="791"/>
      <c r="L127" s="691" t="s">
        <v>26</v>
      </c>
      <c r="M127" s="719">
        <v>393</v>
      </c>
      <c r="N127" s="724">
        <v>332</v>
      </c>
      <c r="O127" s="781">
        <f>+N127+M127</f>
        <v>725</v>
      </c>
      <c r="P127" s="726">
        <v>1</v>
      </c>
      <c r="Q127" s="780">
        <f>O127+P127</f>
        <v>726</v>
      </c>
      <c r="R127" s="719">
        <v>362</v>
      </c>
      <c r="S127" s="724">
        <v>279</v>
      </c>
      <c r="T127" s="781">
        <f>+S127+R127</f>
        <v>641</v>
      </c>
      <c r="U127" s="726">
        <v>0</v>
      </c>
      <c r="V127" s="780">
        <f>T127+U127</f>
        <v>641</v>
      </c>
      <c r="W127" s="722">
        <f>IF(Q127=0,0,((V127/Q127)-1)*100)</f>
        <v>-11.707988980716255</v>
      </c>
    </row>
    <row r="128" spans="1:23" ht="14.25" thickTop="1" thickBot="1">
      <c r="A128" s="776"/>
      <c r="B128" s="777"/>
      <c r="C128" s="776"/>
      <c r="D128" s="776"/>
      <c r="E128" s="776"/>
      <c r="F128" s="776"/>
      <c r="G128" s="776"/>
      <c r="H128" s="776"/>
      <c r="I128" s="778"/>
      <c r="J128" s="776"/>
      <c r="L128" s="782" t="s">
        <v>27</v>
      </c>
      <c r="M128" s="783">
        <f>+M125+M126+M127</f>
        <v>1310</v>
      </c>
      <c r="N128" s="784">
        <f t="shared" ref="N128" si="207">+N125+N126+N127</f>
        <v>964</v>
      </c>
      <c r="O128" s="783">
        <f t="shared" ref="O128" si="208">+O125+O126+O127</f>
        <v>2274</v>
      </c>
      <c r="P128" s="783">
        <f t="shared" ref="P128" si="209">+P125+P126+P127</f>
        <v>2</v>
      </c>
      <c r="Q128" s="783">
        <f t="shared" ref="Q128" si="210">+Q125+Q126+Q127</f>
        <v>2276</v>
      </c>
      <c r="R128" s="783">
        <f t="shared" ref="R128" si="211">+R125+R126+R127</f>
        <v>1139</v>
      </c>
      <c r="S128" s="784">
        <f t="shared" ref="S128" si="212">+S125+S126+S127</f>
        <v>872</v>
      </c>
      <c r="T128" s="783">
        <f t="shared" ref="T128" si="213">+T125+T126+T127</f>
        <v>2011</v>
      </c>
      <c r="U128" s="783">
        <f t="shared" ref="U128" si="214">+U125+U126+U127</f>
        <v>3</v>
      </c>
      <c r="V128" s="783">
        <f>+V125+V126+V127</f>
        <v>2014</v>
      </c>
      <c r="W128" s="786">
        <f>IF(Q128=0,0,((V128/Q128)-1)*100)</f>
        <v>-11.511423550087873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4325</v>
      </c>
      <c r="N129" s="1204">
        <f t="shared" ref="N129" si="215">+N120+N124+N128</f>
        <v>2781</v>
      </c>
      <c r="O129" s="1203">
        <f t="shared" ref="O129" si="216">+O120+O124+O128</f>
        <v>7106</v>
      </c>
      <c r="P129" s="1203">
        <f t="shared" ref="P129" si="217">+P120+P124+P128</f>
        <v>2</v>
      </c>
      <c r="Q129" s="1203">
        <f t="shared" ref="Q129" si="218">+Q120+Q124+Q128</f>
        <v>7108</v>
      </c>
      <c r="R129" s="1203">
        <f t="shared" ref="R129" si="219">+R120+R124+R128</f>
        <v>3537</v>
      </c>
      <c r="S129" s="1204">
        <f t="shared" ref="S129" si="220">+S120+S124+S128</f>
        <v>2745</v>
      </c>
      <c r="T129" s="1203">
        <f t="shared" ref="T129" si="221">+T120+T124+T128</f>
        <v>6282</v>
      </c>
      <c r="U129" s="1203">
        <f t="shared" ref="U129" si="222">+U120+U124+U128</f>
        <v>4</v>
      </c>
      <c r="V129" s="1205">
        <f>+V120+V124+V128</f>
        <v>6286</v>
      </c>
      <c r="W129" s="786">
        <f>IF(Q129=0,0,((V129/Q129)-1)*100)</f>
        <v>-11.564434440067528</v>
      </c>
    </row>
    <row r="130" spans="1:23" ht="14.25" thickTop="1" thickBot="1">
      <c r="A130" s="776"/>
      <c r="B130" s="777"/>
      <c r="C130" s="776"/>
      <c r="D130" s="776"/>
      <c r="E130" s="776"/>
      <c r="F130" s="776"/>
      <c r="G130" s="776"/>
      <c r="H130" s="776"/>
      <c r="I130" s="778"/>
      <c r="J130" s="776"/>
      <c r="L130" s="782" t="s">
        <v>89</v>
      </c>
      <c r="M130" s="783">
        <f>+M116+M120+M124+M128</f>
        <v>5617</v>
      </c>
      <c r="N130" s="784">
        <f t="shared" ref="N130:U130" si="223">+N116+N120+N124+N128</f>
        <v>3472</v>
      </c>
      <c r="O130" s="783">
        <f t="shared" si="223"/>
        <v>9089</v>
      </c>
      <c r="P130" s="783">
        <f t="shared" si="223"/>
        <v>2</v>
      </c>
      <c r="Q130" s="785">
        <f t="shared" si="223"/>
        <v>9091</v>
      </c>
      <c r="R130" s="783">
        <f t="shared" si="223"/>
        <v>4790</v>
      </c>
      <c r="S130" s="784">
        <f t="shared" si="223"/>
        <v>3951</v>
      </c>
      <c r="T130" s="783">
        <f t="shared" si="223"/>
        <v>8741</v>
      </c>
      <c r="U130" s="783">
        <f t="shared" si="223"/>
        <v>4</v>
      </c>
      <c r="V130" s="785">
        <f>+V116+V120+V124+V128</f>
        <v>8745</v>
      </c>
      <c r="W130" s="786">
        <f>IF(Q130=0,0,((V130/Q130)-1)*100)</f>
        <v>-3.8059619403805978</v>
      </c>
    </row>
    <row r="131" spans="1:23" ht="14.25" thickTop="1" thickBot="1">
      <c r="B131" s="777"/>
      <c r="C131" s="776"/>
      <c r="D131" s="776"/>
      <c r="E131" s="776"/>
      <c r="F131" s="776"/>
      <c r="G131" s="776"/>
      <c r="H131" s="776"/>
      <c r="I131" s="778"/>
      <c r="L131" s="766" t="s">
        <v>59</v>
      </c>
      <c r="M131" s="684"/>
      <c r="N131" s="684"/>
      <c r="O131" s="684"/>
      <c r="P131" s="684"/>
      <c r="Q131" s="684"/>
      <c r="R131" s="684"/>
      <c r="S131" s="684"/>
      <c r="T131" s="684"/>
      <c r="U131" s="684"/>
      <c r="V131" s="684"/>
      <c r="W131" s="796"/>
    </row>
    <row r="132" spans="1:23" ht="13.5" thickTop="1">
      <c r="B132" s="777"/>
      <c r="C132" s="776"/>
      <c r="D132" s="776"/>
      <c r="E132" s="776"/>
      <c r="F132" s="776"/>
      <c r="G132" s="776"/>
      <c r="H132" s="776"/>
      <c r="I132" s="778"/>
      <c r="L132" s="1460" t="s">
        <v>46</v>
      </c>
      <c r="M132" s="1461"/>
      <c r="N132" s="1461"/>
      <c r="O132" s="1461"/>
      <c r="P132" s="1461"/>
      <c r="Q132" s="1461"/>
      <c r="R132" s="1461"/>
      <c r="S132" s="1461"/>
      <c r="T132" s="1461"/>
      <c r="U132" s="1461"/>
      <c r="V132" s="1461"/>
      <c r="W132" s="1462"/>
    </row>
    <row r="133" spans="1:23" ht="13.5" thickBot="1">
      <c r="B133" s="777"/>
      <c r="C133" s="776"/>
      <c r="D133" s="776"/>
      <c r="E133" s="776"/>
      <c r="F133" s="776"/>
      <c r="G133" s="776"/>
      <c r="H133" s="776"/>
      <c r="I133" s="778"/>
      <c r="L133" s="1463" t="s">
        <v>56</v>
      </c>
      <c r="M133" s="1464"/>
      <c r="N133" s="1464"/>
      <c r="O133" s="1464"/>
      <c r="P133" s="1464"/>
      <c r="Q133" s="1464"/>
      <c r="R133" s="1464"/>
      <c r="S133" s="1464"/>
      <c r="T133" s="1464"/>
      <c r="U133" s="1464"/>
      <c r="V133" s="1464"/>
      <c r="W133" s="1465"/>
    </row>
    <row r="134" spans="1:23" ht="17.25" customHeight="1" thickTop="1" thickBot="1">
      <c r="B134" s="777"/>
      <c r="C134" s="776"/>
      <c r="D134" s="776"/>
      <c r="E134" s="776"/>
      <c r="F134" s="776"/>
      <c r="G134" s="776"/>
      <c r="H134" s="776"/>
      <c r="I134" s="778"/>
      <c r="L134" s="687"/>
      <c r="M134" s="684"/>
      <c r="N134" s="684"/>
      <c r="O134" s="684"/>
      <c r="P134" s="684"/>
      <c r="Q134" s="684"/>
      <c r="R134" s="684"/>
      <c r="S134" s="684"/>
      <c r="T134" s="684"/>
      <c r="U134" s="684"/>
      <c r="V134" s="684"/>
      <c r="W134" s="769" t="s">
        <v>40</v>
      </c>
    </row>
    <row r="135" spans="1:23" ht="14.25" thickTop="1" thickBot="1">
      <c r="B135" s="687"/>
      <c r="C135" s="684"/>
      <c r="D135" s="684"/>
      <c r="E135" s="684"/>
      <c r="F135" s="684"/>
      <c r="G135" s="684"/>
      <c r="H135" s="684"/>
      <c r="I135" s="688"/>
      <c r="L135" s="689"/>
      <c r="M135" s="1472" t="s">
        <v>90</v>
      </c>
      <c r="N135" s="1473"/>
      <c r="O135" s="1473"/>
      <c r="P135" s="1473"/>
      <c r="Q135" s="1474"/>
      <c r="R135" s="1472" t="s">
        <v>91</v>
      </c>
      <c r="S135" s="1473"/>
      <c r="T135" s="1473"/>
      <c r="U135" s="1473"/>
      <c r="V135" s="1474"/>
      <c r="W135" s="690" t="s">
        <v>4</v>
      </c>
    </row>
    <row r="136" spans="1:23" ht="13.5" thickTop="1">
      <c r="B136" s="777"/>
      <c r="C136" s="776"/>
      <c r="D136" s="776"/>
      <c r="E136" s="776"/>
      <c r="F136" s="776"/>
      <c r="G136" s="776"/>
      <c r="H136" s="776"/>
      <c r="I136" s="778"/>
      <c r="L136" s="691" t="s">
        <v>5</v>
      </c>
      <c r="M136" s="692"/>
      <c r="N136" s="696"/>
      <c r="O136" s="770"/>
      <c r="P136" s="698"/>
      <c r="Q136" s="771"/>
      <c r="R136" s="692"/>
      <c r="S136" s="696"/>
      <c r="T136" s="770"/>
      <c r="U136" s="698"/>
      <c r="V136" s="771"/>
      <c r="W136" s="695" t="s">
        <v>6</v>
      </c>
    </row>
    <row r="137" spans="1:23" ht="13.5" thickBot="1">
      <c r="B137" s="777"/>
      <c r="C137" s="776"/>
      <c r="D137" s="776"/>
      <c r="E137" s="776"/>
      <c r="F137" s="776"/>
      <c r="G137" s="776"/>
      <c r="H137" s="776"/>
      <c r="I137" s="778"/>
      <c r="L137" s="699"/>
      <c r="M137" s="704" t="s">
        <v>41</v>
      </c>
      <c r="N137" s="705" t="s">
        <v>42</v>
      </c>
      <c r="O137" s="772" t="s">
        <v>43</v>
      </c>
      <c r="P137" s="707" t="s">
        <v>13</v>
      </c>
      <c r="Q137" s="1160" t="s">
        <v>9</v>
      </c>
      <c r="R137" s="704" t="s">
        <v>41</v>
      </c>
      <c r="S137" s="705" t="s">
        <v>42</v>
      </c>
      <c r="T137" s="772" t="s">
        <v>43</v>
      </c>
      <c r="U137" s="707" t="s">
        <v>13</v>
      </c>
      <c r="V137" s="773" t="s">
        <v>9</v>
      </c>
      <c r="W137" s="703"/>
    </row>
    <row r="138" spans="1:23" ht="4.5" customHeight="1" thickTop="1">
      <c r="B138" s="777"/>
      <c r="C138" s="776"/>
      <c r="D138" s="776"/>
      <c r="E138" s="776"/>
      <c r="F138" s="776"/>
      <c r="G138" s="776"/>
      <c r="H138" s="776"/>
      <c r="I138" s="778"/>
      <c r="L138" s="691"/>
      <c r="M138" s="712"/>
      <c r="N138" s="713"/>
      <c r="O138" s="774"/>
      <c r="P138" s="715"/>
      <c r="Q138" s="775"/>
      <c r="R138" s="712"/>
      <c r="S138" s="713"/>
      <c r="T138" s="774"/>
      <c r="U138" s="715"/>
      <c r="V138" s="775"/>
      <c r="W138" s="717"/>
    </row>
    <row r="139" spans="1:23">
      <c r="B139" s="777"/>
      <c r="C139" s="776"/>
      <c r="D139" s="776"/>
      <c r="E139" s="776"/>
      <c r="F139" s="776"/>
      <c r="G139" s="776"/>
      <c r="H139" s="776"/>
      <c r="I139" s="778"/>
      <c r="L139" s="691" t="s">
        <v>14</v>
      </c>
      <c r="M139" s="719">
        <f t="shared" ref="M139:N141" si="224">+M87+M113</f>
        <v>412</v>
      </c>
      <c r="N139" s="724">
        <f t="shared" si="224"/>
        <v>217</v>
      </c>
      <c r="O139" s="779">
        <f>+M139+N139</f>
        <v>629</v>
      </c>
      <c r="P139" s="726">
        <f>+P87+P113</f>
        <v>0</v>
      </c>
      <c r="Q139" s="780">
        <f>+O139+P139</f>
        <v>629</v>
      </c>
      <c r="R139" s="719">
        <f t="shared" ref="R139:S141" si="225">+R87+R113</f>
        <v>410</v>
      </c>
      <c r="S139" s="724">
        <f t="shared" si="225"/>
        <v>367</v>
      </c>
      <c r="T139" s="779">
        <f>+R139+S139</f>
        <v>777</v>
      </c>
      <c r="U139" s="726">
        <f>+U87+U113</f>
        <v>0</v>
      </c>
      <c r="V139" s="780">
        <f>+T139+U139</f>
        <v>777</v>
      </c>
      <c r="W139" s="722">
        <f>IF(Q139=0,0,((V139/Q139)-1)*100)</f>
        <v>23.529411764705888</v>
      </c>
    </row>
    <row r="140" spans="1:23">
      <c r="B140" s="777"/>
      <c r="C140" s="776"/>
      <c r="D140" s="776"/>
      <c r="E140" s="776"/>
      <c r="F140" s="776"/>
      <c r="G140" s="776"/>
      <c r="H140" s="776"/>
      <c r="I140" s="778"/>
      <c r="L140" s="691" t="s">
        <v>15</v>
      </c>
      <c r="M140" s="719">
        <f t="shared" si="224"/>
        <v>396</v>
      </c>
      <c r="N140" s="724">
        <f t="shared" si="224"/>
        <v>218</v>
      </c>
      <c r="O140" s="779">
        <f t="shared" ref="O140:O141" si="226">+M140+N140</f>
        <v>614</v>
      </c>
      <c r="P140" s="726">
        <f>+P88+P114</f>
        <v>0</v>
      </c>
      <c r="Q140" s="780">
        <f t="shared" ref="Q140:Q141" si="227">+O140+P140</f>
        <v>614</v>
      </c>
      <c r="R140" s="719">
        <f t="shared" si="225"/>
        <v>386</v>
      </c>
      <c r="S140" s="724">
        <f t="shared" si="225"/>
        <v>422</v>
      </c>
      <c r="T140" s="779">
        <f t="shared" ref="T140:T141" si="228">+R140+S140</f>
        <v>808</v>
      </c>
      <c r="U140" s="726">
        <f>+U88+U114</f>
        <v>0</v>
      </c>
      <c r="V140" s="780">
        <f t="shared" ref="V140:V141" si="229">+T140+U140</f>
        <v>808</v>
      </c>
      <c r="W140" s="722">
        <f t="shared" ref="W140:W143" si="230">IF(Q140=0,0,((V140/Q140)-1)*100)</f>
        <v>31.596091205211717</v>
      </c>
    </row>
    <row r="141" spans="1:23" ht="13.5" thickBot="1">
      <c r="B141" s="777"/>
      <c r="C141" s="776"/>
      <c r="D141" s="776"/>
      <c r="E141" s="776"/>
      <c r="F141" s="776"/>
      <c r="G141" s="776"/>
      <c r="H141" s="776"/>
      <c r="I141" s="778"/>
      <c r="L141" s="699" t="s">
        <v>16</v>
      </c>
      <c r="M141" s="719">
        <f t="shared" si="224"/>
        <v>484</v>
      </c>
      <c r="N141" s="724">
        <f t="shared" si="224"/>
        <v>256</v>
      </c>
      <c r="O141" s="779">
        <f t="shared" si="226"/>
        <v>740</v>
      </c>
      <c r="P141" s="726">
        <f>+P89+P115</f>
        <v>0</v>
      </c>
      <c r="Q141" s="780">
        <f t="shared" si="227"/>
        <v>740</v>
      </c>
      <c r="R141" s="719">
        <f t="shared" si="225"/>
        <v>457</v>
      </c>
      <c r="S141" s="724">
        <f t="shared" si="225"/>
        <v>417</v>
      </c>
      <c r="T141" s="779">
        <f t="shared" si="228"/>
        <v>874</v>
      </c>
      <c r="U141" s="726">
        <f>+U89+U115</f>
        <v>0</v>
      </c>
      <c r="V141" s="780">
        <f t="shared" si="229"/>
        <v>874</v>
      </c>
      <c r="W141" s="722">
        <f t="shared" si="230"/>
        <v>18.108108108108102</v>
      </c>
    </row>
    <row r="142" spans="1:23" ht="14.25" thickTop="1" thickBot="1">
      <c r="B142" s="777"/>
      <c r="C142" s="776"/>
      <c r="D142" s="776"/>
      <c r="E142" s="776"/>
      <c r="F142" s="776"/>
      <c r="G142" s="776"/>
      <c r="H142" s="776"/>
      <c r="I142" s="778"/>
      <c r="L142" s="782" t="s">
        <v>55</v>
      </c>
      <c r="M142" s="783">
        <f t="shared" ref="M142:Q142" si="231">+M139+M140+M141</f>
        <v>1292</v>
      </c>
      <c r="N142" s="784">
        <f t="shared" si="231"/>
        <v>691</v>
      </c>
      <c r="O142" s="783">
        <f t="shared" si="231"/>
        <v>1983</v>
      </c>
      <c r="P142" s="783">
        <f t="shared" si="231"/>
        <v>0</v>
      </c>
      <c r="Q142" s="785">
        <f t="shared" si="231"/>
        <v>1983</v>
      </c>
      <c r="R142" s="783">
        <f t="shared" ref="R142:V142" si="232">+R139+R140+R141</f>
        <v>1253</v>
      </c>
      <c r="S142" s="784">
        <f t="shared" si="232"/>
        <v>1206</v>
      </c>
      <c r="T142" s="783">
        <f t="shared" si="232"/>
        <v>2459</v>
      </c>
      <c r="U142" s="783">
        <f t="shared" si="232"/>
        <v>0</v>
      </c>
      <c r="V142" s="785">
        <f t="shared" si="232"/>
        <v>2459</v>
      </c>
      <c r="W142" s="786">
        <f t="shared" si="230"/>
        <v>24.004034291477549</v>
      </c>
    </row>
    <row r="143" spans="1:23" ht="13.5" thickTop="1">
      <c r="B143" s="777"/>
      <c r="C143" s="776"/>
      <c r="D143" s="776"/>
      <c r="E143" s="776"/>
      <c r="F143" s="776"/>
      <c r="G143" s="776"/>
      <c r="H143" s="776"/>
      <c r="I143" s="778"/>
      <c r="L143" s="691" t="s">
        <v>18</v>
      </c>
      <c r="M143" s="719">
        <f>+M91+M117</f>
        <v>650</v>
      </c>
      <c r="N143" s="724">
        <f>+N91+N117</f>
        <v>284</v>
      </c>
      <c r="O143" s="779">
        <f t="shared" ref="O143" si="233">+M143+N143</f>
        <v>934</v>
      </c>
      <c r="P143" s="726">
        <f>+P91+P117</f>
        <v>0</v>
      </c>
      <c r="Q143" s="780">
        <f t="shared" ref="Q143" si="234">+O143+P143</f>
        <v>934</v>
      </c>
      <c r="R143" s="719">
        <f>+R91+R117</f>
        <v>466</v>
      </c>
      <c r="S143" s="724">
        <f>+S91+S117</f>
        <v>391</v>
      </c>
      <c r="T143" s="779">
        <f t="shared" ref="T143" si="235">+R143+S143</f>
        <v>857</v>
      </c>
      <c r="U143" s="726">
        <f>+U91+U117</f>
        <v>0</v>
      </c>
      <c r="V143" s="780">
        <f t="shared" ref="V143" si="236">+T143+U143</f>
        <v>857</v>
      </c>
      <c r="W143" s="722">
        <f t="shared" si="230"/>
        <v>-8.2441113490363982</v>
      </c>
    </row>
    <row r="144" spans="1:23">
      <c r="B144" s="777"/>
      <c r="C144" s="776"/>
      <c r="D144" s="776"/>
      <c r="E144" s="776"/>
      <c r="F144" s="776"/>
      <c r="G144" s="776"/>
      <c r="H144" s="776"/>
      <c r="I144" s="778"/>
      <c r="L144" s="691" t="s">
        <v>19</v>
      </c>
      <c r="M144" s="719">
        <f>+M118+M92</f>
        <v>517</v>
      </c>
      <c r="N144" s="724">
        <f>+N118+N92</f>
        <v>252</v>
      </c>
      <c r="O144" s="779">
        <f>+M144+N144</f>
        <v>769</v>
      </c>
      <c r="P144" s="726">
        <f>+P92+P118</f>
        <v>0</v>
      </c>
      <c r="Q144" s="780">
        <f>+O144+P144</f>
        <v>769</v>
      </c>
      <c r="R144" s="719">
        <f>+R118+R92</f>
        <v>471</v>
      </c>
      <c r="S144" s="724">
        <f>+S118+S92</f>
        <v>371</v>
      </c>
      <c r="T144" s="779">
        <f>+R144+S144</f>
        <v>842</v>
      </c>
      <c r="U144" s="726">
        <f>+U92+U118</f>
        <v>0</v>
      </c>
      <c r="V144" s="780">
        <f>+T144+U144</f>
        <v>842</v>
      </c>
      <c r="W144" s="722">
        <f>IF(Q144=0,0,((V144/Q144)-1)*100)</f>
        <v>9.4928478543563131</v>
      </c>
    </row>
    <row r="145" spans="1:23" ht="13.5" thickBot="1">
      <c r="B145" s="777"/>
      <c r="C145" s="776"/>
      <c r="D145" s="776"/>
      <c r="E145" s="776"/>
      <c r="F145" s="776"/>
      <c r="G145" s="776"/>
      <c r="H145" s="776"/>
      <c r="I145" s="778"/>
      <c r="L145" s="691" t="s">
        <v>20</v>
      </c>
      <c r="M145" s="719">
        <f>+M119+M93</f>
        <v>539</v>
      </c>
      <c r="N145" s="724">
        <f>+N119+N93</f>
        <v>309</v>
      </c>
      <c r="O145" s="779">
        <f>+M145+N145</f>
        <v>848</v>
      </c>
      <c r="P145" s="726">
        <f>+P93+P119</f>
        <v>0</v>
      </c>
      <c r="Q145" s="780">
        <f>+O145+P145</f>
        <v>848</v>
      </c>
      <c r="R145" s="719">
        <f>+R119+R93</f>
        <v>458</v>
      </c>
      <c r="S145" s="724">
        <f>+S119+S93</f>
        <v>359</v>
      </c>
      <c r="T145" s="779">
        <f>+R145+S145</f>
        <v>817</v>
      </c>
      <c r="U145" s="726">
        <f>+U93+U119</f>
        <v>0</v>
      </c>
      <c r="V145" s="780">
        <f>+T145+U145</f>
        <v>817</v>
      </c>
      <c r="W145" s="722">
        <f>IF(Q145=0,0,((V145/Q145)-1)*100)</f>
        <v>-3.6556603773584939</v>
      </c>
    </row>
    <row r="146" spans="1:23" ht="14.25" thickTop="1" thickBot="1">
      <c r="A146" s="776"/>
      <c r="B146" s="777"/>
      <c r="C146" s="776"/>
      <c r="D146" s="776"/>
      <c r="E146" s="776"/>
      <c r="F146" s="776"/>
      <c r="G146" s="776"/>
      <c r="H146" s="776"/>
      <c r="I146" s="778"/>
      <c r="J146" s="776"/>
      <c r="L146" s="782" t="s">
        <v>87</v>
      </c>
      <c r="M146" s="783">
        <f>+M143+M144+M145</f>
        <v>1706</v>
      </c>
      <c r="N146" s="784">
        <f t="shared" ref="N146" si="237">+N143+N144+N145</f>
        <v>845</v>
      </c>
      <c r="O146" s="783">
        <f t="shared" ref="O146" si="238">+O143+O144+O145</f>
        <v>2551</v>
      </c>
      <c r="P146" s="783">
        <f t="shared" ref="P146" si="239">+P143+P144+P145</f>
        <v>0</v>
      </c>
      <c r="Q146" s="785">
        <f t="shared" ref="Q146" si="240">+Q143+Q144+Q145</f>
        <v>2551</v>
      </c>
      <c r="R146" s="783">
        <f t="shared" ref="R146" si="241">+R143+R144+R145</f>
        <v>1395</v>
      </c>
      <c r="S146" s="784">
        <f t="shared" ref="S146" si="242">+S143+S144+S145</f>
        <v>1121</v>
      </c>
      <c r="T146" s="783">
        <f t="shared" ref="T146" si="243">+T143+T144+T145</f>
        <v>2516</v>
      </c>
      <c r="U146" s="783">
        <f t="shared" ref="U146" si="244">+U143+U144+U145</f>
        <v>0</v>
      </c>
      <c r="V146" s="785">
        <f t="shared" ref="V146" si="245">+V143+V144+V145</f>
        <v>2516</v>
      </c>
      <c r="W146" s="1206">
        <f t="shared" ref="W146" si="246">IF(Q146=0,0,((V146/Q146)-1)*100)</f>
        <v>-1.3720109760878119</v>
      </c>
    </row>
    <row r="147" spans="1:23" ht="13.5" thickTop="1">
      <c r="B147" s="777"/>
      <c r="C147" s="776"/>
      <c r="D147" s="776"/>
      <c r="E147" s="776"/>
      <c r="F147" s="776"/>
      <c r="G147" s="776"/>
      <c r="H147" s="776"/>
      <c r="I147" s="778"/>
      <c r="L147" s="691" t="s">
        <v>21</v>
      </c>
      <c r="M147" s="719">
        <f>+M95+M121</f>
        <v>428</v>
      </c>
      <c r="N147" s="724">
        <f>+N95+N121</f>
        <v>315</v>
      </c>
      <c r="O147" s="779">
        <f t="shared" ref="O147" si="247">+M147+N147</f>
        <v>743</v>
      </c>
      <c r="P147" s="726">
        <f>+P95+P121</f>
        <v>0</v>
      </c>
      <c r="Q147" s="780">
        <f t="shared" ref="Q147" si="248">+O147+P147</f>
        <v>743</v>
      </c>
      <c r="R147" s="719">
        <f>+R95+R121</f>
        <v>371</v>
      </c>
      <c r="S147" s="724">
        <f>+S95+S121</f>
        <v>280</v>
      </c>
      <c r="T147" s="779">
        <f t="shared" ref="T147" si="249">+R147+S147</f>
        <v>651</v>
      </c>
      <c r="U147" s="726">
        <f>+U95+U121</f>
        <v>0</v>
      </c>
      <c r="V147" s="780">
        <f t="shared" ref="V147" si="250">+T147+U147</f>
        <v>651</v>
      </c>
      <c r="W147" s="722">
        <f>IF(Q147=0,0,((V147/Q147)-1)*100)</f>
        <v>-12.382234185733509</v>
      </c>
    </row>
    <row r="148" spans="1:23">
      <c r="B148" s="777"/>
      <c r="C148" s="776"/>
      <c r="D148" s="776"/>
      <c r="E148" s="776"/>
      <c r="F148" s="776"/>
      <c r="G148" s="776"/>
      <c r="H148" s="776"/>
      <c r="I148" s="778"/>
      <c r="L148" s="691" t="s">
        <v>88</v>
      </c>
      <c r="M148" s="719">
        <f>+M122+M96</f>
        <v>423</v>
      </c>
      <c r="N148" s="724">
        <f>+N122+N96</f>
        <v>366</v>
      </c>
      <c r="O148" s="779">
        <f>+M148+N148</f>
        <v>789</v>
      </c>
      <c r="P148" s="726">
        <f>+P122+P96</f>
        <v>0</v>
      </c>
      <c r="Q148" s="780">
        <f>+O148+P148</f>
        <v>789</v>
      </c>
      <c r="R148" s="719">
        <f>+R122+R96</f>
        <v>324</v>
      </c>
      <c r="S148" s="724">
        <f>+S122+S96</f>
        <v>254</v>
      </c>
      <c r="T148" s="779">
        <f>+R148+S148</f>
        <v>578</v>
      </c>
      <c r="U148" s="726">
        <f>+U122+U96</f>
        <v>1</v>
      </c>
      <c r="V148" s="780">
        <f>+T148+U148</f>
        <v>579</v>
      </c>
      <c r="W148" s="722">
        <f t="shared" ref="W148" si="251">IF(Q148=0,0,((V148/Q148)-1)*100)</f>
        <v>-26.615969581749056</v>
      </c>
    </row>
    <row r="149" spans="1:23" ht="13.5" thickBot="1">
      <c r="B149" s="777"/>
      <c r="C149" s="776"/>
      <c r="D149" s="776"/>
      <c r="E149" s="776"/>
      <c r="F149" s="776"/>
      <c r="G149" s="776"/>
      <c r="H149" s="776"/>
      <c r="I149" s="778"/>
      <c r="L149" s="691" t="s">
        <v>22</v>
      </c>
      <c r="M149" s="719">
        <f>+M123+M97</f>
        <v>458</v>
      </c>
      <c r="N149" s="724">
        <f>+N123+N97</f>
        <v>291</v>
      </c>
      <c r="O149" s="781">
        <f>+M149+N149</f>
        <v>749</v>
      </c>
      <c r="P149" s="731">
        <f>+P97+P123</f>
        <v>0</v>
      </c>
      <c r="Q149" s="780">
        <f>+O149+P149</f>
        <v>749</v>
      </c>
      <c r="R149" s="719">
        <f>+R123+R97</f>
        <v>317</v>
      </c>
      <c r="S149" s="724">
        <f>+S123+S97</f>
        <v>218</v>
      </c>
      <c r="T149" s="781">
        <f>+R149+S149</f>
        <v>535</v>
      </c>
      <c r="U149" s="731">
        <f>+U97+U123</f>
        <v>2</v>
      </c>
      <c r="V149" s="780">
        <f>+T149+U149</f>
        <v>537</v>
      </c>
      <c r="W149" s="722">
        <f>IF(Q149=0,0,((V149/Q149)-1)*100)</f>
        <v>-28.304405874499327</v>
      </c>
    </row>
    <row r="150" spans="1:23" ht="14.25" thickTop="1" thickBot="1">
      <c r="A150" s="776"/>
      <c r="B150" s="777"/>
      <c r="C150" s="776"/>
      <c r="D150" s="776"/>
      <c r="E150" s="776"/>
      <c r="F150" s="776"/>
      <c r="G150" s="776"/>
      <c r="H150" s="776"/>
      <c r="I150" s="778"/>
      <c r="J150" s="776"/>
      <c r="L150" s="787" t="s">
        <v>60</v>
      </c>
      <c r="M150" s="788">
        <f>+M147+M148+M149</f>
        <v>1309</v>
      </c>
      <c r="N150" s="788">
        <f t="shared" ref="N150" si="252">+N147+N148+N149</f>
        <v>972</v>
      </c>
      <c r="O150" s="789">
        <f t="shared" ref="O150" si="253">+O147+O148+O149</f>
        <v>2281</v>
      </c>
      <c r="P150" s="789">
        <f t="shared" ref="P150" si="254">+P147+P148+P149</f>
        <v>0</v>
      </c>
      <c r="Q150" s="789">
        <f t="shared" ref="Q150" si="255">+Q147+Q148+Q149</f>
        <v>2281</v>
      </c>
      <c r="R150" s="788">
        <f t="shared" ref="R150" si="256">+R147+R148+R149</f>
        <v>1012</v>
      </c>
      <c r="S150" s="788">
        <f t="shared" ref="S150" si="257">+S147+S148+S149</f>
        <v>752</v>
      </c>
      <c r="T150" s="789">
        <f t="shared" ref="T150" si="258">+T147+T148+T149</f>
        <v>1764</v>
      </c>
      <c r="U150" s="789">
        <f t="shared" ref="U150" si="259">+U147+U148+U149</f>
        <v>3</v>
      </c>
      <c r="V150" s="789">
        <f t="shared" ref="V150" si="260">+V147+V148+V149</f>
        <v>1767</v>
      </c>
      <c r="W150" s="1206">
        <f>IF(Q150=0,0,((V150/Q150)-1)*100)</f>
        <v>-22.533976326172734</v>
      </c>
    </row>
    <row r="151" spans="1:23" ht="13.5" thickTop="1">
      <c r="A151" s="776"/>
      <c r="B151" s="777"/>
      <c r="C151" s="776"/>
      <c r="D151" s="776"/>
      <c r="E151" s="776"/>
      <c r="F151" s="776"/>
      <c r="G151" s="776"/>
      <c r="H151" s="776"/>
      <c r="I151" s="778"/>
      <c r="J151" s="776"/>
      <c r="L151" s="691" t="s">
        <v>23</v>
      </c>
      <c r="M151" s="719">
        <f>+M99+M125</f>
        <v>446</v>
      </c>
      <c r="N151" s="724">
        <f>+N99+N125</f>
        <v>294</v>
      </c>
      <c r="O151" s="781">
        <f>+M151+N151</f>
        <v>740</v>
      </c>
      <c r="P151" s="761">
        <f>+P99+P125</f>
        <v>0</v>
      </c>
      <c r="Q151" s="780">
        <f>+O151+P151</f>
        <v>740</v>
      </c>
      <c r="R151" s="719">
        <f>+R99+R125</f>
        <v>372</v>
      </c>
      <c r="S151" s="724">
        <f>+S99+S125</f>
        <v>307</v>
      </c>
      <c r="T151" s="781">
        <f>+R151+S151</f>
        <v>679</v>
      </c>
      <c r="U151" s="761">
        <f>+U99+U125</f>
        <v>3</v>
      </c>
      <c r="V151" s="780">
        <f>+T151+U151</f>
        <v>682</v>
      </c>
      <c r="W151" s="722">
        <f>IF(Q151=0,0,((V151/Q151)-1)*100)</f>
        <v>-7.8378378378378351</v>
      </c>
    </row>
    <row r="152" spans="1:23">
      <c r="A152" s="776"/>
      <c r="B152" s="797"/>
      <c r="C152" s="798"/>
      <c r="D152" s="798"/>
      <c r="E152" s="799"/>
      <c r="F152" s="798"/>
      <c r="G152" s="798"/>
      <c r="H152" s="799"/>
      <c r="I152" s="800"/>
      <c r="J152" s="776"/>
      <c r="L152" s="691" t="s">
        <v>25</v>
      </c>
      <c r="M152" s="719">
        <f>+M126+M100</f>
        <v>471</v>
      </c>
      <c r="N152" s="724">
        <f>+N126+N100</f>
        <v>338</v>
      </c>
      <c r="O152" s="781">
        <f>+M152+N152</f>
        <v>809</v>
      </c>
      <c r="P152" s="726">
        <f>+P100+P126</f>
        <v>1</v>
      </c>
      <c r="Q152" s="780">
        <f>+O152+P152</f>
        <v>810</v>
      </c>
      <c r="R152" s="719">
        <f>+R126+R100</f>
        <v>407</v>
      </c>
      <c r="S152" s="724">
        <f>+S126+S100</f>
        <v>286</v>
      </c>
      <c r="T152" s="781">
        <f>+R152+S152</f>
        <v>693</v>
      </c>
      <c r="U152" s="726">
        <f>+U100+U126</f>
        <v>0</v>
      </c>
      <c r="V152" s="780">
        <f>+T152+U152</f>
        <v>693</v>
      </c>
      <c r="W152" s="722">
        <f>IF(Q152=0,0,((V152/Q152)-1)*100)</f>
        <v>-14.444444444444448</v>
      </c>
    </row>
    <row r="153" spans="1:23" ht="13.5" customHeight="1" thickBot="1">
      <c r="A153" s="791"/>
      <c r="B153" s="794"/>
      <c r="C153" s="795"/>
      <c r="D153" s="795"/>
      <c r="E153" s="795"/>
      <c r="F153" s="795"/>
      <c r="G153" s="795"/>
      <c r="H153" s="795"/>
      <c r="I153" s="801"/>
      <c r="J153" s="791"/>
      <c r="K153" s="791"/>
      <c r="L153" s="691" t="s">
        <v>26</v>
      </c>
      <c r="M153" s="719">
        <f>+M101+M127</f>
        <v>393</v>
      </c>
      <c r="N153" s="724">
        <f>+N101+N127</f>
        <v>332</v>
      </c>
      <c r="O153" s="781">
        <f t="shared" ref="O153" si="261">+M153+N153</f>
        <v>725</v>
      </c>
      <c r="P153" s="726">
        <f>+P101+P127</f>
        <v>1</v>
      </c>
      <c r="Q153" s="780">
        <f t="shared" ref="Q153" si="262">+O153+P153</f>
        <v>726</v>
      </c>
      <c r="R153" s="719">
        <f>+R101+R127</f>
        <v>362</v>
      </c>
      <c r="S153" s="724">
        <f>+S101+S127</f>
        <v>279</v>
      </c>
      <c r="T153" s="781">
        <f t="shared" ref="T153" si="263">+R153+S153</f>
        <v>641</v>
      </c>
      <c r="U153" s="726">
        <f>+U101+U127</f>
        <v>0</v>
      </c>
      <c r="V153" s="780">
        <f t="shared" ref="V153" si="264">+T153+U153</f>
        <v>641</v>
      </c>
      <c r="W153" s="722">
        <f t="shared" ref="W153" si="265">IF(Q153=0,0,((V153/Q153)-1)*100)</f>
        <v>-11.707988980716255</v>
      </c>
    </row>
    <row r="154" spans="1:23" ht="14.25" thickTop="1" thickBot="1">
      <c r="A154" s="776"/>
      <c r="B154" s="777"/>
      <c r="C154" s="776"/>
      <c r="D154" s="776"/>
      <c r="E154" s="776"/>
      <c r="F154" s="776"/>
      <c r="G154" s="776"/>
      <c r="H154" s="776"/>
      <c r="I154" s="778"/>
      <c r="J154" s="776"/>
      <c r="L154" s="782" t="s">
        <v>27</v>
      </c>
      <c r="M154" s="783">
        <f>+M151+M152+M153</f>
        <v>1310</v>
      </c>
      <c r="N154" s="784">
        <f t="shared" ref="N154" si="266">+N151+N152+N153</f>
        <v>964</v>
      </c>
      <c r="O154" s="783">
        <f t="shared" ref="O154" si="267">+O151+O152+O153</f>
        <v>2274</v>
      </c>
      <c r="P154" s="783">
        <f t="shared" ref="P154" si="268">+P151+P152+P153</f>
        <v>2</v>
      </c>
      <c r="Q154" s="783">
        <f t="shared" ref="Q154" si="269">+Q151+Q152+Q153</f>
        <v>2276</v>
      </c>
      <c r="R154" s="783">
        <f t="shared" ref="R154" si="270">+R151+R152+R153</f>
        <v>1141</v>
      </c>
      <c r="S154" s="784">
        <f t="shared" ref="S154" si="271">+S151+S152+S153</f>
        <v>872</v>
      </c>
      <c r="T154" s="783">
        <f t="shared" ref="T154" si="272">+T151+T152+T153</f>
        <v>2013</v>
      </c>
      <c r="U154" s="783">
        <f t="shared" ref="U154" si="273">+U151+U152+U153</f>
        <v>3</v>
      </c>
      <c r="V154" s="783">
        <f>+V151+V152+V153</f>
        <v>2016</v>
      </c>
      <c r="W154" s="786">
        <f>IF(Q154=0,0,((V154/Q154)-1)*100)</f>
        <v>-11.423550087873458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4325</v>
      </c>
      <c r="N155" s="1204">
        <f t="shared" ref="N155" si="274">+N146+N150+N154</f>
        <v>2781</v>
      </c>
      <c r="O155" s="1203">
        <f t="shared" ref="O155" si="275">+O146+O150+O154</f>
        <v>7106</v>
      </c>
      <c r="P155" s="1203">
        <f t="shared" ref="P155" si="276">+P146+P150+P154</f>
        <v>2</v>
      </c>
      <c r="Q155" s="1203">
        <f t="shared" ref="Q155" si="277">+Q146+Q150+Q154</f>
        <v>7108</v>
      </c>
      <c r="R155" s="1203">
        <f t="shared" ref="R155" si="278">+R146+R150+R154</f>
        <v>3548</v>
      </c>
      <c r="S155" s="1204">
        <f t="shared" ref="S155" si="279">+S146+S150+S154</f>
        <v>2745</v>
      </c>
      <c r="T155" s="1203">
        <f t="shared" ref="T155" si="280">+T146+T150+T154</f>
        <v>6293</v>
      </c>
      <c r="U155" s="1203">
        <f t="shared" ref="U155" si="281">+U146+U150+U154</f>
        <v>6</v>
      </c>
      <c r="V155" s="1205">
        <f>+V146+V150+V154</f>
        <v>6299</v>
      </c>
      <c r="W155" s="786">
        <f>IF(Q155=0,0,((V155/Q155)-1)*100)</f>
        <v>-11.381541924592009</v>
      </c>
    </row>
    <row r="156" spans="1:23" ht="14.25" thickTop="1" thickBot="1">
      <c r="A156" s="776"/>
      <c r="B156" s="777"/>
      <c r="C156" s="776"/>
      <c r="D156" s="776"/>
      <c r="E156" s="776"/>
      <c r="F156" s="776"/>
      <c r="G156" s="776"/>
      <c r="H156" s="776"/>
      <c r="I156" s="778"/>
      <c r="J156" s="776"/>
      <c r="L156" s="782" t="s">
        <v>89</v>
      </c>
      <c r="M156" s="783">
        <f>+M142+M146+M150+M154</f>
        <v>5617</v>
      </c>
      <c r="N156" s="784">
        <f t="shared" ref="N156:U156" si="282">+N142+N146+N150+N154</f>
        <v>3472</v>
      </c>
      <c r="O156" s="783">
        <f t="shared" si="282"/>
        <v>9089</v>
      </c>
      <c r="P156" s="783">
        <f t="shared" si="282"/>
        <v>2</v>
      </c>
      <c r="Q156" s="785">
        <f t="shared" si="282"/>
        <v>9091</v>
      </c>
      <c r="R156" s="783">
        <f t="shared" si="282"/>
        <v>4801</v>
      </c>
      <c r="S156" s="784">
        <f t="shared" si="282"/>
        <v>3951</v>
      </c>
      <c r="T156" s="783">
        <f t="shared" si="282"/>
        <v>8752</v>
      </c>
      <c r="U156" s="783">
        <f t="shared" si="282"/>
        <v>6</v>
      </c>
      <c r="V156" s="785">
        <f>+V142+V146+V150+V154</f>
        <v>8758</v>
      </c>
      <c r="W156" s="786">
        <f>IF(Q156=0,0,((V156/Q156)-1)*100)</f>
        <v>-3.6629633703663012</v>
      </c>
    </row>
    <row r="157" spans="1:23" ht="14.25" thickTop="1" thickBot="1">
      <c r="B157" s="777"/>
      <c r="C157" s="776"/>
      <c r="D157" s="776"/>
      <c r="E157" s="776"/>
      <c r="F157" s="776"/>
      <c r="G157" s="776"/>
      <c r="H157" s="776"/>
      <c r="I157" s="778"/>
      <c r="L157" s="766" t="s">
        <v>59</v>
      </c>
      <c r="M157" s="684"/>
      <c r="N157" s="684"/>
      <c r="O157" s="684"/>
      <c r="P157" s="684"/>
      <c r="Q157" s="684"/>
      <c r="R157" s="684"/>
      <c r="S157" s="684"/>
      <c r="T157" s="684"/>
      <c r="U157" s="684"/>
      <c r="V157" s="684"/>
      <c r="W157" s="688"/>
    </row>
    <row r="158" spans="1:23" ht="13.5" thickTop="1">
      <c r="B158" s="777"/>
      <c r="C158" s="776"/>
      <c r="D158" s="776"/>
      <c r="E158" s="776"/>
      <c r="F158" s="776"/>
      <c r="G158" s="776"/>
      <c r="H158" s="776"/>
      <c r="I158" s="778"/>
      <c r="L158" s="1466" t="s">
        <v>48</v>
      </c>
      <c r="M158" s="1467"/>
      <c r="N158" s="1467"/>
      <c r="O158" s="1467"/>
      <c r="P158" s="1467"/>
      <c r="Q158" s="1467"/>
      <c r="R158" s="1467"/>
      <c r="S158" s="1467"/>
      <c r="T158" s="1467"/>
      <c r="U158" s="1467"/>
      <c r="V158" s="1467"/>
      <c r="W158" s="1468"/>
    </row>
    <row r="159" spans="1:23" ht="13.5" thickBot="1">
      <c r="B159" s="777"/>
      <c r="C159" s="776"/>
      <c r="D159" s="776"/>
      <c r="E159" s="776"/>
      <c r="F159" s="776"/>
      <c r="G159" s="776"/>
      <c r="H159" s="776"/>
      <c r="I159" s="778"/>
      <c r="L159" s="1469" t="s">
        <v>49</v>
      </c>
      <c r="M159" s="1470"/>
      <c r="N159" s="1470"/>
      <c r="O159" s="1470"/>
      <c r="P159" s="1470"/>
      <c r="Q159" s="1470"/>
      <c r="R159" s="1470"/>
      <c r="S159" s="1470"/>
      <c r="T159" s="1470"/>
      <c r="U159" s="1470"/>
      <c r="V159" s="1470"/>
      <c r="W159" s="1471"/>
    </row>
    <row r="160" spans="1:23" ht="14.25" thickTop="1" thickBot="1">
      <c r="B160" s="777"/>
      <c r="C160" s="776"/>
      <c r="D160" s="776"/>
      <c r="E160" s="776"/>
      <c r="F160" s="776"/>
      <c r="G160" s="776"/>
      <c r="H160" s="776"/>
      <c r="I160" s="778"/>
      <c r="L160" s="687"/>
      <c r="M160" s="684"/>
      <c r="N160" s="684"/>
      <c r="O160" s="684"/>
      <c r="P160" s="684"/>
      <c r="Q160" s="684"/>
      <c r="R160" s="684"/>
      <c r="S160" s="684"/>
      <c r="T160" s="684"/>
      <c r="U160" s="684"/>
      <c r="V160" s="684"/>
      <c r="W160" s="769" t="s">
        <v>40</v>
      </c>
    </row>
    <row r="161" spans="2:23" ht="14.25" thickTop="1" thickBot="1">
      <c r="B161" s="777"/>
      <c r="C161" s="776"/>
      <c r="D161" s="776"/>
      <c r="E161" s="776"/>
      <c r="F161" s="776"/>
      <c r="G161" s="776"/>
      <c r="H161" s="776"/>
      <c r="I161" s="778"/>
      <c r="L161" s="689"/>
      <c r="M161" s="1475" t="s">
        <v>90</v>
      </c>
      <c r="N161" s="1476"/>
      <c r="O161" s="1476"/>
      <c r="P161" s="1476"/>
      <c r="Q161" s="1477"/>
      <c r="R161" s="1475" t="s">
        <v>91</v>
      </c>
      <c r="S161" s="1476"/>
      <c r="T161" s="1476"/>
      <c r="U161" s="1476"/>
      <c r="V161" s="1477"/>
      <c r="W161" s="690" t="s">
        <v>4</v>
      </c>
    </row>
    <row r="162" spans="2:23" ht="13.5" thickTop="1">
      <c r="B162" s="777"/>
      <c r="C162" s="776"/>
      <c r="D162" s="776"/>
      <c r="E162" s="776"/>
      <c r="F162" s="776"/>
      <c r="G162" s="776"/>
      <c r="H162" s="776"/>
      <c r="I162" s="778"/>
      <c r="L162" s="691" t="s">
        <v>5</v>
      </c>
      <c r="M162" s="692"/>
      <c r="N162" s="696"/>
      <c r="O162" s="802"/>
      <c r="P162" s="698"/>
      <c r="Q162" s="803"/>
      <c r="R162" s="692"/>
      <c r="S162" s="696"/>
      <c r="T162" s="802"/>
      <c r="U162" s="698"/>
      <c r="V162" s="803"/>
      <c r="W162" s="695" t="s">
        <v>6</v>
      </c>
    </row>
    <row r="163" spans="2:23" ht="13.5" thickBot="1">
      <c r="B163" s="777"/>
      <c r="C163" s="776"/>
      <c r="D163" s="776"/>
      <c r="E163" s="776"/>
      <c r="F163" s="776"/>
      <c r="G163" s="776"/>
      <c r="H163" s="776"/>
      <c r="I163" s="778"/>
      <c r="L163" s="699"/>
      <c r="M163" s="704" t="s">
        <v>41</v>
      </c>
      <c r="N163" s="705" t="s">
        <v>42</v>
      </c>
      <c r="O163" s="804" t="s">
        <v>43</v>
      </c>
      <c r="P163" s="707" t="s">
        <v>13</v>
      </c>
      <c r="Q163" s="1161" t="s">
        <v>9</v>
      </c>
      <c r="R163" s="704" t="s">
        <v>41</v>
      </c>
      <c r="S163" s="705" t="s">
        <v>42</v>
      </c>
      <c r="T163" s="804" t="s">
        <v>43</v>
      </c>
      <c r="U163" s="707" t="s">
        <v>13</v>
      </c>
      <c r="V163" s="805" t="s">
        <v>9</v>
      </c>
      <c r="W163" s="703"/>
    </row>
    <row r="164" spans="2:23" ht="4.5" customHeight="1" thickTop="1">
      <c r="B164" s="777"/>
      <c r="C164" s="776"/>
      <c r="D164" s="776"/>
      <c r="E164" s="776"/>
      <c r="F164" s="776"/>
      <c r="G164" s="776"/>
      <c r="H164" s="776"/>
      <c r="I164" s="778"/>
      <c r="L164" s="691"/>
      <c r="M164" s="712"/>
      <c r="N164" s="713"/>
      <c r="O164" s="806"/>
      <c r="P164" s="715"/>
      <c r="Q164" s="807"/>
      <c r="R164" s="712"/>
      <c r="S164" s="713"/>
      <c r="T164" s="806"/>
      <c r="U164" s="715"/>
      <c r="V164" s="807"/>
      <c r="W164" s="717"/>
    </row>
    <row r="165" spans="2:23">
      <c r="B165" s="777"/>
      <c r="C165" s="776"/>
      <c r="D165" s="776"/>
      <c r="E165" s="776"/>
      <c r="F165" s="776"/>
      <c r="G165" s="776"/>
      <c r="H165" s="776"/>
      <c r="I165" s="778"/>
      <c r="L165" s="691" t="s">
        <v>14</v>
      </c>
      <c r="M165" s="808">
        <v>0</v>
      </c>
      <c r="N165" s="809">
        <v>0</v>
      </c>
      <c r="O165" s="813">
        <v>0</v>
      </c>
      <c r="P165" s="811">
        <v>0</v>
      </c>
      <c r="Q165" s="812">
        <f>+O165+P165</f>
        <v>0</v>
      </c>
      <c r="R165" s="224">
        <v>0</v>
      </c>
      <c r="S165" s="225">
        <v>0</v>
      </c>
      <c r="T165" s="151">
        <v>0</v>
      </c>
      <c r="U165" s="228">
        <v>0</v>
      </c>
      <c r="V165" s="812">
        <f>+T165+U165</f>
        <v>0</v>
      </c>
      <c r="W165" s="1301">
        <f t="shared" ref="W165:W167" si="283">IF(Q165=0,0,((V165/Q165)-1)*100)</f>
        <v>0</v>
      </c>
    </row>
    <row r="166" spans="2:23">
      <c r="B166" s="777"/>
      <c r="C166" s="776"/>
      <c r="D166" s="776"/>
      <c r="E166" s="776"/>
      <c r="F166" s="776"/>
      <c r="G166" s="776"/>
      <c r="H166" s="776"/>
      <c r="I166" s="778"/>
      <c r="L166" s="691" t="s">
        <v>15</v>
      </c>
      <c r="M166" s="808">
        <v>0</v>
      </c>
      <c r="N166" s="809">
        <v>0</v>
      </c>
      <c r="O166" s="813">
        <v>0</v>
      </c>
      <c r="P166" s="811">
        <v>0</v>
      </c>
      <c r="Q166" s="812">
        <f>+O166+P166</f>
        <v>0</v>
      </c>
      <c r="R166" s="224">
        <v>0</v>
      </c>
      <c r="S166" s="225">
        <v>0</v>
      </c>
      <c r="T166" s="151">
        <v>0</v>
      </c>
      <c r="U166" s="228">
        <v>0</v>
      </c>
      <c r="V166" s="812">
        <f>+T166+U166</f>
        <v>0</v>
      </c>
      <c r="W166" s="1301">
        <f t="shared" si="283"/>
        <v>0</v>
      </c>
    </row>
    <row r="167" spans="2:23" ht="13.5" thickBot="1">
      <c r="B167" s="777"/>
      <c r="C167" s="776"/>
      <c r="D167" s="776"/>
      <c r="E167" s="776"/>
      <c r="F167" s="776"/>
      <c r="G167" s="776"/>
      <c r="H167" s="776"/>
      <c r="I167" s="778"/>
      <c r="L167" s="699" t="s">
        <v>16</v>
      </c>
      <c r="M167" s="808">
        <v>0</v>
      </c>
      <c r="N167" s="809">
        <v>0</v>
      </c>
      <c r="O167" s="813">
        <v>0</v>
      </c>
      <c r="P167" s="814">
        <v>0</v>
      </c>
      <c r="Q167" s="812">
        <f>+O167+P167</f>
        <v>0</v>
      </c>
      <c r="R167" s="224">
        <v>0</v>
      </c>
      <c r="S167" s="225">
        <v>0</v>
      </c>
      <c r="T167" s="151">
        <v>0</v>
      </c>
      <c r="U167" s="229">
        <v>0</v>
      </c>
      <c r="V167" s="812">
        <f>+T167+U167</f>
        <v>0</v>
      </c>
      <c r="W167" s="1301">
        <f t="shared" si="283"/>
        <v>0</v>
      </c>
    </row>
    <row r="168" spans="2:23" ht="14.25" thickTop="1" thickBot="1">
      <c r="B168" s="777"/>
      <c r="C168" s="776"/>
      <c r="D168" s="776"/>
      <c r="E168" s="776"/>
      <c r="F168" s="776"/>
      <c r="G168" s="776"/>
      <c r="H168" s="776"/>
      <c r="I168" s="778"/>
      <c r="L168" s="815" t="s">
        <v>55</v>
      </c>
      <c r="M168" s="816">
        <f>+M167+M166+M165</f>
        <v>0</v>
      </c>
      <c r="N168" s="817">
        <f>+N167+N166+N165</f>
        <v>0</v>
      </c>
      <c r="O168" s="816">
        <f>+O167+O166+O165</f>
        <v>0</v>
      </c>
      <c r="P168" s="816">
        <f>+P167+P166+P165</f>
        <v>0</v>
      </c>
      <c r="Q168" s="818">
        <f>+Q165+Q166+Q167</f>
        <v>0</v>
      </c>
      <c r="R168" s="816">
        <f>+R167+R166+R165</f>
        <v>0</v>
      </c>
      <c r="S168" s="817">
        <f>+S167+S166+S165</f>
        <v>0</v>
      </c>
      <c r="T168" s="816">
        <f>+T167+T166+T165</f>
        <v>0</v>
      </c>
      <c r="U168" s="816">
        <f>+U167+U166+U165</f>
        <v>0</v>
      </c>
      <c r="V168" s="818">
        <f>+V165+V166+V167</f>
        <v>0</v>
      </c>
      <c r="W168" s="1305">
        <f t="shared" ref="W168:W169" si="284">IF(Q168=0,0,((V168/Q168)-1)*100)</f>
        <v>0</v>
      </c>
    </row>
    <row r="169" spans="2:23" ht="13.5" thickTop="1">
      <c r="B169" s="777"/>
      <c r="C169" s="776"/>
      <c r="D169" s="776"/>
      <c r="E169" s="776"/>
      <c r="F169" s="776"/>
      <c r="G169" s="776"/>
      <c r="H169" s="776"/>
      <c r="I169" s="778"/>
      <c r="L169" s="691" t="s">
        <v>18</v>
      </c>
      <c r="M169" s="820">
        <v>0</v>
      </c>
      <c r="N169" s="821">
        <v>0</v>
      </c>
      <c r="O169" s="822">
        <f>M169+N169</f>
        <v>0</v>
      </c>
      <c r="P169" s="726">
        <v>0</v>
      </c>
      <c r="Q169" s="812">
        <f>O169+P169</f>
        <v>0</v>
      </c>
      <c r="R169" s="820">
        <v>0</v>
      </c>
      <c r="S169" s="821">
        <v>0</v>
      </c>
      <c r="T169" s="822">
        <f>R169+S169</f>
        <v>0</v>
      </c>
      <c r="U169" s="726">
        <v>0</v>
      </c>
      <c r="V169" s="812">
        <f>T169+U169</f>
        <v>0</v>
      </c>
      <c r="W169" s="1301">
        <f t="shared" si="284"/>
        <v>0</v>
      </c>
    </row>
    <row r="170" spans="2:23">
      <c r="B170" s="777"/>
      <c r="C170" s="776"/>
      <c r="D170" s="776"/>
      <c r="E170" s="776"/>
      <c r="F170" s="776"/>
      <c r="G170" s="776"/>
      <c r="H170" s="776"/>
      <c r="I170" s="778"/>
      <c r="L170" s="691" t="s">
        <v>19</v>
      </c>
      <c r="M170" s="719">
        <v>0</v>
      </c>
      <c r="N170" s="724">
        <v>0</v>
      </c>
      <c r="O170" s="810">
        <v>0</v>
      </c>
      <c r="P170" s="726">
        <v>0</v>
      </c>
      <c r="Q170" s="812">
        <f>+O170+P170</f>
        <v>0</v>
      </c>
      <c r="R170" s="719">
        <v>0</v>
      </c>
      <c r="S170" s="724">
        <v>0</v>
      </c>
      <c r="T170" s="810">
        <v>0</v>
      </c>
      <c r="U170" s="726">
        <v>0</v>
      </c>
      <c r="V170" s="812">
        <f>+T170+U170</f>
        <v>0</v>
      </c>
      <c r="W170" s="1301">
        <f t="shared" ref="W170:W173" si="285">IF(Q170=0,0,((V170/Q170)-1)*100)</f>
        <v>0</v>
      </c>
    </row>
    <row r="171" spans="2:23" ht="13.5" thickBot="1">
      <c r="B171" s="777"/>
      <c r="C171" s="776"/>
      <c r="D171" s="776"/>
      <c r="E171" s="776"/>
      <c r="F171" s="776"/>
      <c r="G171" s="776"/>
      <c r="H171" s="776"/>
      <c r="I171" s="778"/>
      <c r="L171" s="691" t="s">
        <v>20</v>
      </c>
      <c r="M171" s="719">
        <v>0</v>
      </c>
      <c r="N171" s="724">
        <v>0</v>
      </c>
      <c r="O171" s="810">
        <f>+N171+M171</f>
        <v>0</v>
      </c>
      <c r="P171" s="726">
        <v>0</v>
      </c>
      <c r="Q171" s="812">
        <f>+P171+O171</f>
        <v>0</v>
      </c>
      <c r="R171" s="719">
        <v>0</v>
      </c>
      <c r="S171" s="724">
        <v>0</v>
      </c>
      <c r="T171" s="810">
        <f>+S171+R171</f>
        <v>0</v>
      </c>
      <c r="U171" s="726">
        <v>0</v>
      </c>
      <c r="V171" s="812">
        <f>+U171+T171</f>
        <v>0</v>
      </c>
      <c r="W171" s="1301">
        <f t="shared" si="285"/>
        <v>0</v>
      </c>
    </row>
    <row r="172" spans="2:23" ht="14.25" thickTop="1" thickBot="1">
      <c r="B172" s="777"/>
      <c r="C172" s="776"/>
      <c r="D172" s="776"/>
      <c r="E172" s="776"/>
      <c r="F172" s="776"/>
      <c r="G172" s="776"/>
      <c r="H172" s="776"/>
      <c r="I172" s="778"/>
      <c r="L172" s="815" t="s">
        <v>87</v>
      </c>
      <c r="M172" s="816">
        <f>+M169+M170+M171</f>
        <v>0</v>
      </c>
      <c r="N172" s="816">
        <f t="shared" ref="N172:V172" si="286">+N169+N170+N171</f>
        <v>0</v>
      </c>
      <c r="O172" s="816">
        <f t="shared" si="286"/>
        <v>0</v>
      </c>
      <c r="P172" s="816">
        <f t="shared" si="286"/>
        <v>0</v>
      </c>
      <c r="Q172" s="816">
        <f t="shared" si="286"/>
        <v>0</v>
      </c>
      <c r="R172" s="816">
        <f t="shared" si="286"/>
        <v>0</v>
      </c>
      <c r="S172" s="817">
        <f t="shared" si="286"/>
        <v>0</v>
      </c>
      <c r="T172" s="816">
        <f t="shared" si="286"/>
        <v>0</v>
      </c>
      <c r="U172" s="816">
        <f t="shared" si="286"/>
        <v>0</v>
      </c>
      <c r="V172" s="816">
        <f t="shared" si="286"/>
        <v>0</v>
      </c>
      <c r="W172" s="1305">
        <f t="shared" si="285"/>
        <v>0</v>
      </c>
    </row>
    <row r="173" spans="2:23" ht="13.5" thickTop="1">
      <c r="B173" s="777"/>
      <c r="C173" s="776"/>
      <c r="D173" s="776"/>
      <c r="E173" s="776"/>
      <c r="F173" s="776"/>
      <c r="G173" s="776"/>
      <c r="H173" s="776"/>
      <c r="I173" s="778"/>
      <c r="L173" s="691" t="s">
        <v>21</v>
      </c>
      <c r="M173" s="719">
        <v>0</v>
      </c>
      <c r="N173" s="724">
        <v>0</v>
      </c>
      <c r="O173" s="810">
        <v>0</v>
      </c>
      <c r="P173" s="726">
        <v>0</v>
      </c>
      <c r="Q173" s="812">
        <v>0</v>
      </c>
      <c r="R173" s="719">
        <v>0</v>
      </c>
      <c r="S173" s="724">
        <v>0</v>
      </c>
      <c r="T173" s="810">
        <v>0</v>
      </c>
      <c r="U173" s="726">
        <v>0</v>
      </c>
      <c r="V173" s="812">
        <v>0</v>
      </c>
      <c r="W173" s="1301">
        <f t="shared" si="285"/>
        <v>0</v>
      </c>
    </row>
    <row r="174" spans="2:23">
      <c r="B174" s="777"/>
      <c r="C174" s="776"/>
      <c r="D174" s="776"/>
      <c r="E174" s="776"/>
      <c r="F174" s="776"/>
      <c r="G174" s="776"/>
      <c r="H174" s="776"/>
      <c r="I174" s="778"/>
      <c r="L174" s="691" t="s">
        <v>88</v>
      </c>
      <c r="M174" s="719">
        <v>0</v>
      </c>
      <c r="N174" s="724">
        <v>0</v>
      </c>
      <c r="O174" s="810">
        <v>0</v>
      </c>
      <c r="P174" s="726">
        <v>0</v>
      </c>
      <c r="Q174" s="812">
        <v>0</v>
      </c>
      <c r="R174" s="719">
        <v>0</v>
      </c>
      <c r="S174" s="724">
        <v>0</v>
      </c>
      <c r="T174" s="810">
        <v>0</v>
      </c>
      <c r="U174" s="726">
        <v>0</v>
      </c>
      <c r="V174" s="812">
        <v>0</v>
      </c>
      <c r="W174" s="1301">
        <f t="shared" ref="W174" si="287">IF(Q174=0,0,((V174/Q174)-1)*100)</f>
        <v>0</v>
      </c>
    </row>
    <row r="175" spans="2:23" ht="13.5" thickBot="1">
      <c r="B175" s="777"/>
      <c r="C175" s="776"/>
      <c r="D175" s="776"/>
      <c r="E175" s="776"/>
      <c r="F175" s="776"/>
      <c r="G175" s="776"/>
      <c r="H175" s="776"/>
      <c r="I175" s="778"/>
      <c r="L175" s="691" t="s">
        <v>22</v>
      </c>
      <c r="M175" s="719">
        <v>0</v>
      </c>
      <c r="N175" s="724">
        <v>0</v>
      </c>
      <c r="O175" s="823">
        <v>0</v>
      </c>
      <c r="P175" s="731">
        <v>0</v>
      </c>
      <c r="Q175" s="812">
        <v>0</v>
      </c>
      <c r="R175" s="719">
        <v>0</v>
      </c>
      <c r="S175" s="724">
        <v>0</v>
      </c>
      <c r="T175" s="823">
        <v>0</v>
      </c>
      <c r="U175" s="731">
        <v>0</v>
      </c>
      <c r="V175" s="812">
        <v>0</v>
      </c>
      <c r="W175" s="1301">
        <f>IF(Q175=0,0,((V175/Q175)-1)*100)</f>
        <v>0</v>
      </c>
    </row>
    <row r="176" spans="2:23" ht="14.25" thickTop="1" thickBot="1">
      <c r="B176" s="777"/>
      <c r="C176" s="776"/>
      <c r="D176" s="776"/>
      <c r="E176" s="776"/>
      <c r="F176" s="776"/>
      <c r="G176" s="776"/>
      <c r="H176" s="776"/>
      <c r="I176" s="778"/>
      <c r="L176" s="824" t="s">
        <v>60</v>
      </c>
      <c r="M176" s="825">
        <f>+M173+M174+M175</f>
        <v>0</v>
      </c>
      <c r="N176" s="825">
        <f t="shared" ref="N176:V176" si="288">+N173+N174+N175</f>
        <v>0</v>
      </c>
      <c r="O176" s="826">
        <f t="shared" si="288"/>
        <v>0</v>
      </c>
      <c r="P176" s="826">
        <f t="shared" si="288"/>
        <v>0</v>
      </c>
      <c r="Q176" s="826">
        <f t="shared" si="288"/>
        <v>0</v>
      </c>
      <c r="R176" s="1322">
        <f t="shared" si="288"/>
        <v>0</v>
      </c>
      <c r="S176" s="825">
        <f t="shared" si="288"/>
        <v>0</v>
      </c>
      <c r="T176" s="826">
        <f t="shared" si="288"/>
        <v>0</v>
      </c>
      <c r="U176" s="826">
        <f t="shared" si="288"/>
        <v>0</v>
      </c>
      <c r="V176" s="826">
        <f t="shared" si="288"/>
        <v>0</v>
      </c>
      <c r="W176" s="1306">
        <f>IF(Q176=0,0,((V176/Q176)-1)*100)</f>
        <v>0</v>
      </c>
    </row>
    <row r="177" spans="1:23" ht="13.5" thickTop="1">
      <c r="A177" s="791"/>
      <c r="B177" s="792"/>
      <c r="C177" s="793"/>
      <c r="D177" s="793"/>
      <c r="E177" s="793"/>
      <c r="F177" s="793"/>
      <c r="G177" s="793"/>
      <c r="H177" s="793"/>
      <c r="I177" s="827"/>
      <c r="J177" s="791"/>
      <c r="L177" s="828" t="s">
        <v>24</v>
      </c>
      <c r="M177" s="808">
        <v>0</v>
      </c>
      <c r="N177" s="809">
        <v>0</v>
      </c>
      <c r="O177" s="813">
        <v>0</v>
      </c>
      <c r="P177" s="829">
        <v>0</v>
      </c>
      <c r="Q177" s="830">
        <v>0</v>
      </c>
      <c r="R177" s="808">
        <v>0</v>
      </c>
      <c r="S177" s="809">
        <v>0</v>
      </c>
      <c r="T177" s="813">
        <v>0</v>
      </c>
      <c r="U177" s="829">
        <v>0</v>
      </c>
      <c r="V177" s="830">
        <v>0</v>
      </c>
      <c r="W177" s="1307">
        <f>IF(Q177=0,0,((V177/Q177)-1)*100)</f>
        <v>0</v>
      </c>
    </row>
    <row r="178" spans="1:23" ht="13.5" customHeight="1">
      <c r="A178" s="791"/>
      <c r="B178" s="794"/>
      <c r="C178" s="795"/>
      <c r="D178" s="795"/>
      <c r="E178" s="795"/>
      <c r="F178" s="795"/>
      <c r="G178" s="795"/>
      <c r="H178" s="795"/>
      <c r="I178" s="801"/>
      <c r="J178" s="791"/>
      <c r="L178" s="828" t="s">
        <v>25</v>
      </c>
      <c r="M178" s="808">
        <v>0</v>
      </c>
      <c r="N178" s="809">
        <v>0</v>
      </c>
      <c r="O178" s="813">
        <v>0</v>
      </c>
      <c r="P178" s="811">
        <v>0</v>
      </c>
      <c r="Q178" s="813">
        <v>0</v>
      </c>
      <c r="R178" s="808">
        <v>0</v>
      </c>
      <c r="S178" s="809">
        <v>0</v>
      </c>
      <c r="T178" s="813">
        <v>0</v>
      </c>
      <c r="U178" s="811">
        <v>0</v>
      </c>
      <c r="V178" s="813">
        <v>0</v>
      </c>
      <c r="W178" s="1307">
        <f t="shared" ref="W178" si="289">IF(Q178=0,0,((V178/Q178)-1)*100)</f>
        <v>0</v>
      </c>
    </row>
    <row r="179" spans="1:23" ht="13.5" customHeight="1" thickBot="1">
      <c r="A179" s="791"/>
      <c r="B179" s="794"/>
      <c r="C179" s="795"/>
      <c r="D179" s="795"/>
      <c r="E179" s="795"/>
      <c r="F179" s="795"/>
      <c r="G179" s="795"/>
      <c r="H179" s="795"/>
      <c r="I179" s="801"/>
      <c r="J179" s="791"/>
      <c r="L179" s="828" t="s">
        <v>26</v>
      </c>
      <c r="M179" s="808">
        <v>0</v>
      </c>
      <c r="N179" s="809">
        <v>0</v>
      </c>
      <c r="O179" s="813">
        <v>0</v>
      </c>
      <c r="P179" s="814">
        <v>0</v>
      </c>
      <c r="Q179" s="830">
        <f>+O179+P179</f>
        <v>0</v>
      </c>
      <c r="R179" s="808">
        <v>0</v>
      </c>
      <c r="S179" s="809">
        <v>0</v>
      </c>
      <c r="T179" s="813">
        <v>0</v>
      </c>
      <c r="U179" s="814">
        <v>0</v>
      </c>
      <c r="V179" s="830">
        <f>+T179+U179</f>
        <v>0</v>
      </c>
      <c r="W179" s="1307">
        <f t="shared" ref="W179" si="290">IF(Q179=0,0,((V179/Q179)-1)*100)</f>
        <v>0</v>
      </c>
    </row>
    <row r="180" spans="1:23" ht="14.25" thickTop="1" thickBot="1">
      <c r="B180" s="777"/>
      <c r="C180" s="776"/>
      <c r="D180" s="776"/>
      <c r="E180" s="776"/>
      <c r="F180" s="776"/>
      <c r="G180" s="776"/>
      <c r="H180" s="776"/>
      <c r="I180" s="778"/>
      <c r="L180" s="815" t="s">
        <v>27</v>
      </c>
      <c r="M180" s="816">
        <f>+M177+M178+M179</f>
        <v>0</v>
      </c>
      <c r="N180" s="817">
        <f t="shared" ref="N180" si="291">+N177+N178+N179</f>
        <v>0</v>
      </c>
      <c r="O180" s="816">
        <f t="shared" ref="O180" si="292">+O177+O178+O179</f>
        <v>0</v>
      </c>
      <c r="P180" s="816">
        <f t="shared" ref="P180" si="293">+P177+P178+P179</f>
        <v>0</v>
      </c>
      <c r="Q180" s="832">
        <f t="shared" ref="Q180" si="294">+Q177+Q178+Q179</f>
        <v>0</v>
      </c>
      <c r="R180" s="816">
        <f t="shared" ref="R180" si="295">+R177+R178+R179</f>
        <v>0</v>
      </c>
      <c r="S180" s="817">
        <f t="shared" ref="S180" si="296">+S177+S178+S179</f>
        <v>0</v>
      </c>
      <c r="T180" s="816">
        <f t="shared" ref="T180" si="297">+T177+T178+T179</f>
        <v>0</v>
      </c>
      <c r="U180" s="816">
        <f t="shared" ref="U180" si="298">+U177+U178+U179</f>
        <v>0</v>
      </c>
      <c r="V180" s="832">
        <f>+V177+V178+V179</f>
        <v>0</v>
      </c>
      <c r="W180" s="1305">
        <f>IF(Q180=0,0,((V180/Q180)-1)*100)</f>
        <v>0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0</v>
      </c>
      <c r="N181" s="1211">
        <f t="shared" ref="N181" si="299">+N172+N176+N180</f>
        <v>0</v>
      </c>
      <c r="O181" s="1210">
        <f t="shared" ref="O181" si="300">+O172+O176+O180</f>
        <v>0</v>
      </c>
      <c r="P181" s="1210">
        <f t="shared" ref="P181" si="301">+P172+P176+P180</f>
        <v>0</v>
      </c>
      <c r="Q181" s="1210">
        <f t="shared" ref="Q181" si="302">+Q172+Q176+Q180</f>
        <v>0</v>
      </c>
      <c r="R181" s="1210">
        <f t="shared" ref="R181" si="303">+R172+R176+R180</f>
        <v>0</v>
      </c>
      <c r="S181" s="1211">
        <f t="shared" ref="S181" si="304">+S172+S176+S180</f>
        <v>0</v>
      </c>
      <c r="T181" s="1210">
        <f t="shared" ref="T181" si="305">+T172+T176+T180</f>
        <v>0</v>
      </c>
      <c r="U181" s="1210">
        <f t="shared" ref="U181" si="306">+U172+U176+U180</f>
        <v>0</v>
      </c>
      <c r="V181" s="1212">
        <f>+V172+V176+V180</f>
        <v>0</v>
      </c>
      <c r="W181" s="1298">
        <f>IF(Q181=0,0,((V181/Q181)-1)*100)</f>
        <v>0</v>
      </c>
    </row>
    <row r="182" spans="1:23" ht="14.25" thickTop="1" thickBot="1">
      <c r="B182" s="777"/>
      <c r="C182" s="776"/>
      <c r="D182" s="776"/>
      <c r="E182" s="776"/>
      <c r="F182" s="776"/>
      <c r="G182" s="776"/>
      <c r="H182" s="776"/>
      <c r="I182" s="778"/>
      <c r="L182" s="815" t="s">
        <v>89</v>
      </c>
      <c r="M182" s="816">
        <f>+M168+M172+M176+M180</f>
        <v>0</v>
      </c>
      <c r="N182" s="817">
        <f t="shared" ref="N182:U182" si="307">+N168+N172+N176+N180</f>
        <v>0</v>
      </c>
      <c r="O182" s="816">
        <f t="shared" si="307"/>
        <v>0</v>
      </c>
      <c r="P182" s="816">
        <f t="shared" si="307"/>
        <v>0</v>
      </c>
      <c r="Q182" s="818">
        <f t="shared" si="307"/>
        <v>0</v>
      </c>
      <c r="R182" s="816">
        <f t="shared" si="307"/>
        <v>0</v>
      </c>
      <c r="S182" s="817">
        <f t="shared" si="307"/>
        <v>0</v>
      </c>
      <c r="T182" s="816">
        <f t="shared" si="307"/>
        <v>0</v>
      </c>
      <c r="U182" s="816">
        <f t="shared" si="307"/>
        <v>0</v>
      </c>
      <c r="V182" s="818">
        <f>+V168+V172+V176+V180</f>
        <v>0</v>
      </c>
      <c r="W182" s="1305">
        <f>IF(Q182=0,0,((V182/Q182)-1)*100)</f>
        <v>0</v>
      </c>
    </row>
    <row r="183" spans="1:23" ht="14.25" thickTop="1" thickBot="1">
      <c r="B183" s="777"/>
      <c r="C183" s="776"/>
      <c r="D183" s="776"/>
      <c r="E183" s="776"/>
      <c r="F183" s="776"/>
      <c r="G183" s="776"/>
      <c r="H183" s="776"/>
      <c r="I183" s="778"/>
      <c r="L183" s="766" t="s">
        <v>59</v>
      </c>
      <c r="M183" s="684"/>
      <c r="N183" s="684"/>
      <c r="O183" s="684"/>
      <c r="P183" s="684"/>
      <c r="Q183" s="684"/>
      <c r="R183" s="684"/>
      <c r="S183" s="684"/>
      <c r="T183" s="684"/>
      <c r="U183" s="684"/>
      <c r="V183" s="684"/>
      <c r="W183" s="688"/>
    </row>
    <row r="184" spans="1:23" ht="13.5" thickTop="1">
      <c r="B184" s="777"/>
      <c r="C184" s="776"/>
      <c r="D184" s="776"/>
      <c r="E184" s="776"/>
      <c r="F184" s="776"/>
      <c r="G184" s="776"/>
      <c r="H184" s="776"/>
      <c r="I184" s="778"/>
      <c r="L184" s="1466" t="s">
        <v>50</v>
      </c>
      <c r="M184" s="1467"/>
      <c r="N184" s="1467"/>
      <c r="O184" s="1467"/>
      <c r="P184" s="1467"/>
      <c r="Q184" s="1467"/>
      <c r="R184" s="1467"/>
      <c r="S184" s="1467"/>
      <c r="T184" s="1467"/>
      <c r="U184" s="1467"/>
      <c r="V184" s="1467"/>
      <c r="W184" s="1468"/>
    </row>
    <row r="185" spans="1:23" ht="15" customHeight="1" thickBot="1">
      <c r="B185" s="777"/>
      <c r="C185" s="776"/>
      <c r="D185" s="776"/>
      <c r="E185" s="776"/>
      <c r="F185" s="776"/>
      <c r="G185" s="776"/>
      <c r="H185" s="776"/>
      <c r="I185" s="778"/>
      <c r="L185" s="1469" t="s">
        <v>51</v>
      </c>
      <c r="M185" s="1470"/>
      <c r="N185" s="1470"/>
      <c r="O185" s="1470"/>
      <c r="P185" s="1470"/>
      <c r="Q185" s="1470"/>
      <c r="R185" s="1470"/>
      <c r="S185" s="1470"/>
      <c r="T185" s="1470"/>
      <c r="U185" s="1470"/>
      <c r="V185" s="1470"/>
      <c r="W185" s="1471"/>
    </row>
    <row r="186" spans="1:23" ht="14.25" thickTop="1" thickBot="1">
      <c r="B186" s="777"/>
      <c r="C186" s="776"/>
      <c r="D186" s="776"/>
      <c r="E186" s="776"/>
      <c r="F186" s="776"/>
      <c r="G186" s="776"/>
      <c r="H186" s="776"/>
      <c r="I186" s="778"/>
      <c r="L186" s="687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769" t="s">
        <v>40</v>
      </c>
    </row>
    <row r="187" spans="1:23" ht="14.25" thickTop="1" thickBot="1">
      <c r="B187" s="777"/>
      <c r="C187" s="776"/>
      <c r="D187" s="776"/>
      <c r="E187" s="776"/>
      <c r="F187" s="776"/>
      <c r="G187" s="776"/>
      <c r="H187" s="776"/>
      <c r="I187" s="778"/>
      <c r="L187" s="689"/>
      <c r="M187" s="1475" t="s">
        <v>90</v>
      </c>
      <c r="N187" s="1476"/>
      <c r="O187" s="1476"/>
      <c r="P187" s="1476"/>
      <c r="Q187" s="1477"/>
      <c r="R187" s="1475" t="s">
        <v>91</v>
      </c>
      <c r="S187" s="1476"/>
      <c r="T187" s="1476"/>
      <c r="U187" s="1476"/>
      <c r="V187" s="1477"/>
      <c r="W187" s="690" t="s">
        <v>4</v>
      </c>
    </row>
    <row r="188" spans="1:23" ht="13.5" thickTop="1">
      <c r="B188" s="777"/>
      <c r="C188" s="776"/>
      <c r="D188" s="776"/>
      <c r="E188" s="776"/>
      <c r="F188" s="776"/>
      <c r="G188" s="776"/>
      <c r="H188" s="776"/>
      <c r="I188" s="778"/>
      <c r="L188" s="691" t="s">
        <v>5</v>
      </c>
      <c r="M188" s="692"/>
      <c r="N188" s="696"/>
      <c r="O188" s="802"/>
      <c r="P188" s="698"/>
      <c r="Q188" s="803"/>
      <c r="R188" s="692"/>
      <c r="S188" s="696"/>
      <c r="T188" s="802"/>
      <c r="U188" s="698"/>
      <c r="V188" s="803"/>
      <c r="W188" s="695" t="s">
        <v>6</v>
      </c>
    </row>
    <row r="189" spans="1:23" ht="13.5" thickBot="1">
      <c r="B189" s="777"/>
      <c r="C189" s="776"/>
      <c r="D189" s="776"/>
      <c r="E189" s="776"/>
      <c r="F189" s="776"/>
      <c r="G189" s="776"/>
      <c r="H189" s="776"/>
      <c r="I189" s="778"/>
      <c r="L189" s="699"/>
      <c r="M189" s="704" t="s">
        <v>41</v>
      </c>
      <c r="N189" s="705" t="s">
        <v>42</v>
      </c>
      <c r="O189" s="804" t="s">
        <v>43</v>
      </c>
      <c r="P189" s="707" t="s">
        <v>13</v>
      </c>
      <c r="Q189" s="1161" t="s">
        <v>9</v>
      </c>
      <c r="R189" s="704" t="s">
        <v>41</v>
      </c>
      <c r="S189" s="705" t="s">
        <v>42</v>
      </c>
      <c r="T189" s="804" t="s">
        <v>43</v>
      </c>
      <c r="U189" s="707" t="s">
        <v>13</v>
      </c>
      <c r="V189" s="805" t="s">
        <v>9</v>
      </c>
      <c r="W189" s="703"/>
    </row>
    <row r="190" spans="1:23" ht="4.5" customHeight="1" thickTop="1">
      <c r="B190" s="777"/>
      <c r="C190" s="776"/>
      <c r="D190" s="776"/>
      <c r="E190" s="776"/>
      <c r="F190" s="776"/>
      <c r="G190" s="776"/>
      <c r="H190" s="776"/>
      <c r="I190" s="778"/>
      <c r="L190" s="691"/>
      <c r="M190" s="712"/>
      <c r="N190" s="713"/>
      <c r="O190" s="806"/>
      <c r="P190" s="715"/>
      <c r="Q190" s="807"/>
      <c r="R190" s="712"/>
      <c r="S190" s="713"/>
      <c r="T190" s="806"/>
      <c r="U190" s="715"/>
      <c r="V190" s="807"/>
      <c r="W190" s="717"/>
    </row>
    <row r="191" spans="1:23">
      <c r="B191" s="777"/>
      <c r="C191" s="776"/>
      <c r="D191" s="776"/>
      <c r="E191" s="776"/>
      <c r="F191" s="776"/>
      <c r="G191" s="776"/>
      <c r="H191" s="776"/>
      <c r="I191" s="778"/>
      <c r="L191" s="691" t="s">
        <v>14</v>
      </c>
      <c r="M191" s="808">
        <v>131</v>
      </c>
      <c r="N191" s="809">
        <v>111</v>
      </c>
      <c r="O191" s="813">
        <f>+M191+N191</f>
        <v>242</v>
      </c>
      <c r="P191" s="811">
        <v>0</v>
      </c>
      <c r="Q191" s="812">
        <f>+O191+P191</f>
        <v>242</v>
      </c>
      <c r="R191" s="224">
        <v>0</v>
      </c>
      <c r="S191" s="225">
        <v>0</v>
      </c>
      <c r="T191" s="151">
        <f>+R191+S191</f>
        <v>0</v>
      </c>
      <c r="U191" s="228">
        <v>0</v>
      </c>
      <c r="V191" s="812">
        <f>+T191+U191</f>
        <v>0</v>
      </c>
      <c r="W191" s="722">
        <f t="shared" ref="W191:W195" si="308">IF(Q191=0,0,((V191/Q191)-1)*100)</f>
        <v>-100</v>
      </c>
    </row>
    <row r="192" spans="1:23">
      <c r="B192" s="777"/>
      <c r="C192" s="776"/>
      <c r="D192" s="776"/>
      <c r="E192" s="776"/>
      <c r="F192" s="776"/>
      <c r="G192" s="776"/>
      <c r="H192" s="776"/>
      <c r="I192" s="778"/>
      <c r="L192" s="691" t="s">
        <v>15</v>
      </c>
      <c r="M192" s="808">
        <v>163</v>
      </c>
      <c r="N192" s="809">
        <v>101</v>
      </c>
      <c r="O192" s="813">
        <f>+N192+M192</f>
        <v>264</v>
      </c>
      <c r="P192" s="811">
        <v>0</v>
      </c>
      <c r="Q192" s="812">
        <f>+O192+P192</f>
        <v>264</v>
      </c>
      <c r="R192" s="224">
        <v>1</v>
      </c>
      <c r="S192" s="225">
        <v>0</v>
      </c>
      <c r="T192" s="151">
        <f>+S192+R192</f>
        <v>1</v>
      </c>
      <c r="U192" s="228">
        <v>0</v>
      </c>
      <c r="V192" s="812">
        <f>+T192+U192</f>
        <v>1</v>
      </c>
      <c r="W192" s="722">
        <f t="shared" si="308"/>
        <v>-99.621212121212125</v>
      </c>
    </row>
    <row r="193" spans="1:23" ht="13.5" thickBot="1">
      <c r="B193" s="777"/>
      <c r="C193" s="776"/>
      <c r="D193" s="776"/>
      <c r="E193" s="776"/>
      <c r="F193" s="776"/>
      <c r="G193" s="776"/>
      <c r="H193" s="776"/>
      <c r="I193" s="778"/>
      <c r="L193" s="699" t="s">
        <v>16</v>
      </c>
      <c r="M193" s="808">
        <v>159</v>
      </c>
      <c r="N193" s="809">
        <v>93</v>
      </c>
      <c r="O193" s="813">
        <f>+N193+M193</f>
        <v>252</v>
      </c>
      <c r="P193" s="814">
        <v>0</v>
      </c>
      <c r="Q193" s="812">
        <f>+O193+P193</f>
        <v>252</v>
      </c>
      <c r="R193" s="224">
        <v>1</v>
      </c>
      <c r="S193" s="225">
        <v>0</v>
      </c>
      <c r="T193" s="151">
        <f>+S193+R193</f>
        <v>1</v>
      </c>
      <c r="U193" s="229">
        <v>0</v>
      </c>
      <c r="V193" s="812">
        <f>+T193+U193</f>
        <v>1</v>
      </c>
      <c r="W193" s="722">
        <f t="shared" si="308"/>
        <v>-99.603174603174608</v>
      </c>
    </row>
    <row r="194" spans="1:23" ht="14.25" thickTop="1" thickBot="1">
      <c r="B194" s="777"/>
      <c r="C194" s="776"/>
      <c r="D194" s="776"/>
      <c r="E194" s="776"/>
      <c r="F194" s="776"/>
      <c r="G194" s="776"/>
      <c r="H194" s="776"/>
      <c r="I194" s="778"/>
      <c r="L194" s="815" t="s">
        <v>17</v>
      </c>
      <c r="M194" s="816">
        <f t="shared" ref="M194:Q194" si="309">+M191+M192+M193</f>
        <v>453</v>
      </c>
      <c r="N194" s="817">
        <f t="shared" si="309"/>
        <v>305</v>
      </c>
      <c r="O194" s="816">
        <f t="shared" si="309"/>
        <v>758</v>
      </c>
      <c r="P194" s="816">
        <f t="shared" si="309"/>
        <v>0</v>
      </c>
      <c r="Q194" s="818">
        <f t="shared" si="309"/>
        <v>758</v>
      </c>
      <c r="R194" s="816">
        <f t="shared" ref="R194:V194" si="310">+R191+R192+R193</f>
        <v>2</v>
      </c>
      <c r="S194" s="817">
        <f t="shared" si="310"/>
        <v>0</v>
      </c>
      <c r="T194" s="816">
        <f t="shared" si="310"/>
        <v>2</v>
      </c>
      <c r="U194" s="816">
        <f t="shared" si="310"/>
        <v>0</v>
      </c>
      <c r="V194" s="818">
        <f t="shared" si="310"/>
        <v>2</v>
      </c>
      <c r="W194" s="819">
        <f t="shared" si="308"/>
        <v>-99.736147757255935</v>
      </c>
    </row>
    <row r="195" spans="1:23" ht="13.5" thickTop="1">
      <c r="B195" s="777"/>
      <c r="C195" s="776"/>
      <c r="D195" s="776"/>
      <c r="E195" s="776"/>
      <c r="F195" s="776"/>
      <c r="G195" s="776"/>
      <c r="H195" s="776"/>
      <c r="I195" s="778"/>
      <c r="L195" s="691" t="s">
        <v>18</v>
      </c>
      <c r="M195" s="820">
        <v>150</v>
      </c>
      <c r="N195" s="821">
        <v>89</v>
      </c>
      <c r="O195" s="822">
        <f>+N195+M195</f>
        <v>239</v>
      </c>
      <c r="P195" s="726">
        <v>0</v>
      </c>
      <c r="Q195" s="812">
        <f>+P195+O195</f>
        <v>239</v>
      </c>
      <c r="R195" s="820">
        <v>0</v>
      </c>
      <c r="S195" s="821">
        <v>0</v>
      </c>
      <c r="T195" s="822">
        <f>+S195+R195</f>
        <v>0</v>
      </c>
      <c r="U195" s="726">
        <v>0</v>
      </c>
      <c r="V195" s="812">
        <f>+U195+T195</f>
        <v>0</v>
      </c>
      <c r="W195" s="722">
        <f t="shared" si="308"/>
        <v>-100</v>
      </c>
    </row>
    <row r="196" spans="1:23">
      <c r="B196" s="777"/>
      <c r="C196" s="776"/>
      <c r="D196" s="776"/>
      <c r="E196" s="776"/>
      <c r="F196" s="776"/>
      <c r="G196" s="776"/>
      <c r="H196" s="776"/>
      <c r="I196" s="778"/>
      <c r="L196" s="691" t="s">
        <v>19</v>
      </c>
      <c r="M196" s="719">
        <v>150</v>
      </c>
      <c r="N196" s="724">
        <v>90</v>
      </c>
      <c r="O196" s="810">
        <f>+M196+N196</f>
        <v>240</v>
      </c>
      <c r="P196" s="726">
        <v>0</v>
      </c>
      <c r="Q196" s="812">
        <f>+P196+O196</f>
        <v>240</v>
      </c>
      <c r="R196" s="719">
        <v>0</v>
      </c>
      <c r="S196" s="724">
        <v>0</v>
      </c>
      <c r="T196" s="810">
        <f>+R196+S196</f>
        <v>0</v>
      </c>
      <c r="U196" s="726">
        <v>0</v>
      </c>
      <c r="V196" s="812">
        <f>+U196+T196</f>
        <v>0</v>
      </c>
      <c r="W196" s="722">
        <f t="shared" ref="W196:W199" si="311">IF(Q196=0,0,((V196/Q196)-1)*100)</f>
        <v>-100</v>
      </c>
    </row>
    <row r="197" spans="1:23" ht="13.5" thickBot="1">
      <c r="B197" s="777"/>
      <c r="C197" s="776"/>
      <c r="D197" s="776"/>
      <c r="E197" s="776"/>
      <c r="F197" s="776"/>
      <c r="G197" s="776"/>
      <c r="H197" s="776"/>
      <c r="I197" s="778"/>
      <c r="L197" s="691" t="s">
        <v>20</v>
      </c>
      <c r="M197" s="719">
        <v>167</v>
      </c>
      <c r="N197" s="724">
        <v>99</v>
      </c>
      <c r="O197" s="810">
        <f>+N197+M197</f>
        <v>266</v>
      </c>
      <c r="P197" s="726">
        <v>0</v>
      </c>
      <c r="Q197" s="812">
        <f>+P197+O197</f>
        <v>266</v>
      </c>
      <c r="R197" s="719">
        <v>0</v>
      </c>
      <c r="S197" s="724">
        <v>0</v>
      </c>
      <c r="T197" s="810">
        <f>+S197+R197</f>
        <v>0</v>
      </c>
      <c r="U197" s="726">
        <v>0</v>
      </c>
      <c r="V197" s="812">
        <f>+U197+T197</f>
        <v>0</v>
      </c>
      <c r="W197" s="722">
        <f t="shared" si="311"/>
        <v>-100</v>
      </c>
    </row>
    <row r="198" spans="1:23" ht="14.25" thickTop="1" thickBot="1">
      <c r="B198" s="777"/>
      <c r="C198" s="776"/>
      <c r="D198" s="776"/>
      <c r="E198" s="776"/>
      <c r="F198" s="776"/>
      <c r="G198" s="776"/>
      <c r="H198" s="776"/>
      <c r="I198" s="778"/>
      <c r="L198" s="815" t="s">
        <v>87</v>
      </c>
      <c r="M198" s="816">
        <f>+M195+M196+M197</f>
        <v>467</v>
      </c>
      <c r="N198" s="816">
        <f t="shared" ref="N198" si="312">+N195+N196+N197</f>
        <v>278</v>
      </c>
      <c r="O198" s="816">
        <f t="shared" ref="O198" si="313">+O195+O196+O197</f>
        <v>745</v>
      </c>
      <c r="P198" s="816">
        <f t="shared" ref="P198" si="314">+P195+P196+P197</f>
        <v>0</v>
      </c>
      <c r="Q198" s="816">
        <f t="shared" ref="Q198" si="315">+Q195+Q196+Q197</f>
        <v>745</v>
      </c>
      <c r="R198" s="816">
        <f t="shared" ref="R198" si="316">+R195+R196+R197</f>
        <v>0</v>
      </c>
      <c r="S198" s="817">
        <f t="shared" ref="S198" si="317">+S195+S196+S197</f>
        <v>0</v>
      </c>
      <c r="T198" s="816">
        <f t="shared" ref="T198" si="318">+T195+T196+T197</f>
        <v>0</v>
      </c>
      <c r="U198" s="816">
        <f t="shared" ref="U198" si="319">+U195+U196+U197</f>
        <v>0</v>
      </c>
      <c r="V198" s="816">
        <f t="shared" ref="V198" si="320">+V195+V196+V197</f>
        <v>0</v>
      </c>
      <c r="W198" s="819">
        <f t="shared" si="311"/>
        <v>-100</v>
      </c>
    </row>
    <row r="199" spans="1:23" ht="13.5" thickTop="1">
      <c r="B199" s="777"/>
      <c r="C199" s="776"/>
      <c r="D199" s="776"/>
      <c r="E199" s="776"/>
      <c r="F199" s="776"/>
      <c r="G199" s="776"/>
      <c r="H199" s="776"/>
      <c r="I199" s="778"/>
      <c r="L199" s="691" t="s">
        <v>21</v>
      </c>
      <c r="M199" s="719">
        <v>132</v>
      </c>
      <c r="N199" s="724">
        <v>90</v>
      </c>
      <c r="O199" s="810">
        <f>+N199+M199</f>
        <v>222</v>
      </c>
      <c r="P199" s="726">
        <v>0</v>
      </c>
      <c r="Q199" s="812">
        <f>+P199+O199</f>
        <v>222</v>
      </c>
      <c r="R199" s="719">
        <v>0</v>
      </c>
      <c r="S199" s="724">
        <v>0</v>
      </c>
      <c r="T199" s="810">
        <f>+S199+R199</f>
        <v>0</v>
      </c>
      <c r="U199" s="726">
        <v>0</v>
      </c>
      <c r="V199" s="812">
        <f>+U199+T199</f>
        <v>0</v>
      </c>
      <c r="W199" s="722">
        <f t="shared" si="311"/>
        <v>-100</v>
      </c>
    </row>
    <row r="200" spans="1:23">
      <c r="B200" s="777"/>
      <c r="C200" s="776"/>
      <c r="D200" s="776"/>
      <c r="E200" s="776"/>
      <c r="F200" s="776"/>
      <c r="G200" s="776"/>
      <c r="H200" s="776"/>
      <c r="I200" s="778"/>
      <c r="L200" s="691" t="s">
        <v>88</v>
      </c>
      <c r="M200" s="719">
        <v>136</v>
      </c>
      <c r="N200" s="724">
        <v>104</v>
      </c>
      <c r="O200" s="810">
        <f>+N200+M200</f>
        <v>240</v>
      </c>
      <c r="P200" s="726">
        <v>0</v>
      </c>
      <c r="Q200" s="812">
        <f>+P200+O200</f>
        <v>240</v>
      </c>
      <c r="R200" s="719">
        <v>0</v>
      </c>
      <c r="S200" s="724">
        <v>0</v>
      </c>
      <c r="T200" s="810">
        <f>+S200+R200</f>
        <v>0</v>
      </c>
      <c r="U200" s="726">
        <v>0</v>
      </c>
      <c r="V200" s="812">
        <f>+U200+T200</f>
        <v>0</v>
      </c>
      <c r="W200" s="722">
        <f>IF(Q200=0,0,((V200/Q200)-1)*100)</f>
        <v>-100</v>
      </c>
    </row>
    <row r="201" spans="1:23" ht="13.5" thickBot="1">
      <c r="B201" s="777"/>
      <c r="C201" s="776"/>
      <c r="D201" s="776"/>
      <c r="E201" s="776"/>
      <c r="F201" s="776"/>
      <c r="G201" s="776"/>
      <c r="H201" s="776"/>
      <c r="I201" s="778"/>
      <c r="L201" s="691" t="s">
        <v>22</v>
      </c>
      <c r="M201" s="719">
        <v>142</v>
      </c>
      <c r="N201" s="724">
        <v>94</v>
      </c>
      <c r="O201" s="823">
        <f>+N201+M201</f>
        <v>236</v>
      </c>
      <c r="P201" s="731">
        <v>0</v>
      </c>
      <c r="Q201" s="812">
        <f>+P201+O201</f>
        <v>236</v>
      </c>
      <c r="R201" s="719">
        <v>0</v>
      </c>
      <c r="S201" s="724">
        <v>0</v>
      </c>
      <c r="T201" s="823">
        <f>+S201+R201</f>
        <v>0</v>
      </c>
      <c r="U201" s="731">
        <v>0</v>
      </c>
      <c r="V201" s="812">
        <f>+U201+T201</f>
        <v>0</v>
      </c>
      <c r="W201" s="722">
        <f>IF(Q201=0,0,((V201/Q201)-1)*100)</f>
        <v>-100</v>
      </c>
    </row>
    <row r="202" spans="1:23" ht="14.25" thickTop="1" thickBot="1">
      <c r="B202" s="777"/>
      <c r="C202" s="776"/>
      <c r="D202" s="776"/>
      <c r="E202" s="776"/>
      <c r="F202" s="776"/>
      <c r="G202" s="776"/>
      <c r="H202" s="776"/>
      <c r="I202" s="778"/>
      <c r="L202" s="824" t="s">
        <v>60</v>
      </c>
      <c r="M202" s="825">
        <f>+M199+M200+M201</f>
        <v>410</v>
      </c>
      <c r="N202" s="825">
        <f t="shared" ref="N202" si="321">+N199+N200+N201</f>
        <v>288</v>
      </c>
      <c r="O202" s="826">
        <f t="shared" ref="O202" si="322">+O199+O200+O201</f>
        <v>698</v>
      </c>
      <c r="P202" s="826">
        <f t="shared" ref="P202" si="323">+P199+P200+P201</f>
        <v>0</v>
      </c>
      <c r="Q202" s="826">
        <f t="shared" ref="Q202" si="324">+Q199+Q200+Q201</f>
        <v>698</v>
      </c>
      <c r="R202" s="1323">
        <f t="shared" ref="R202" si="325">+R199+R200+R201</f>
        <v>0</v>
      </c>
      <c r="S202" s="825">
        <f t="shared" ref="S202" si="326">+S199+S200+S201</f>
        <v>0</v>
      </c>
      <c r="T202" s="826">
        <f t="shared" ref="T202" si="327">+T199+T200+T201</f>
        <v>0</v>
      </c>
      <c r="U202" s="826">
        <f t="shared" ref="U202" si="328">+U199+U200+U201</f>
        <v>0</v>
      </c>
      <c r="V202" s="826">
        <f t="shared" ref="V202" si="329">+V199+V200+V201</f>
        <v>0</v>
      </c>
      <c r="W202" s="819">
        <f>IF(Q202=0,0,((V202/Q202)-1)*100)</f>
        <v>-100</v>
      </c>
    </row>
    <row r="203" spans="1:23" ht="13.5" thickTop="1">
      <c r="A203" s="791"/>
      <c r="B203" s="792"/>
      <c r="C203" s="793"/>
      <c r="D203" s="793"/>
      <c r="E203" s="793"/>
      <c r="F203" s="793"/>
      <c r="G203" s="793"/>
      <c r="H203" s="793"/>
      <c r="I203" s="827"/>
      <c r="J203" s="791"/>
      <c r="K203" s="791"/>
      <c r="L203" s="828" t="s">
        <v>23</v>
      </c>
      <c r="M203" s="808">
        <v>137</v>
      </c>
      <c r="N203" s="809">
        <v>95</v>
      </c>
      <c r="O203" s="813">
        <f>+N203+M203</f>
        <v>232</v>
      </c>
      <c r="P203" s="829">
        <v>0</v>
      </c>
      <c r="Q203" s="830">
        <f>+P203+O203</f>
        <v>232</v>
      </c>
      <c r="R203" s="808">
        <v>0</v>
      </c>
      <c r="S203" s="809">
        <v>0</v>
      </c>
      <c r="T203" s="813">
        <f>+S203+R203</f>
        <v>0</v>
      </c>
      <c r="U203" s="829">
        <v>0</v>
      </c>
      <c r="V203" s="830">
        <f>+U203+T203</f>
        <v>0</v>
      </c>
      <c r="W203" s="831">
        <f>IF(Q203=0,0,((V203/Q203)-1)*100)</f>
        <v>-100</v>
      </c>
    </row>
    <row r="204" spans="1:23" ht="15.75" customHeight="1">
      <c r="A204" s="791"/>
      <c r="B204" s="794"/>
      <c r="C204" s="795"/>
      <c r="D204" s="795"/>
      <c r="E204" s="795"/>
      <c r="F204" s="795"/>
      <c r="G204" s="795"/>
      <c r="H204" s="795"/>
      <c r="I204" s="801"/>
      <c r="J204" s="791"/>
      <c r="K204" s="791"/>
      <c r="L204" s="828" t="s">
        <v>25</v>
      </c>
      <c r="M204" s="808">
        <v>163</v>
      </c>
      <c r="N204" s="809">
        <v>97</v>
      </c>
      <c r="O204" s="813">
        <f>+N204+M204</f>
        <v>260</v>
      </c>
      <c r="P204" s="811">
        <v>0</v>
      </c>
      <c r="Q204" s="813">
        <f>+P204+O204</f>
        <v>260</v>
      </c>
      <c r="R204" s="808">
        <v>0</v>
      </c>
      <c r="S204" s="809">
        <v>0</v>
      </c>
      <c r="T204" s="813">
        <f>+S204+R204</f>
        <v>0</v>
      </c>
      <c r="U204" s="811">
        <v>0</v>
      </c>
      <c r="V204" s="813">
        <f>+U204+T204</f>
        <v>0</v>
      </c>
      <c r="W204" s="831">
        <f t="shared" ref="W204" si="330">IF(Q204=0,0,((V204/Q204)-1)*100)</f>
        <v>-100</v>
      </c>
    </row>
    <row r="205" spans="1:23" ht="15.75" customHeight="1" thickBot="1">
      <c r="A205" s="791"/>
      <c r="B205" s="794"/>
      <c r="C205" s="795"/>
      <c r="D205" s="795"/>
      <c r="E205" s="795"/>
      <c r="F205" s="795"/>
      <c r="G205" s="795"/>
      <c r="H205" s="795"/>
      <c r="I205" s="801"/>
      <c r="J205" s="791"/>
      <c r="K205" s="791"/>
      <c r="L205" s="828" t="s">
        <v>26</v>
      </c>
      <c r="M205" s="808">
        <v>40</v>
      </c>
      <c r="N205" s="809">
        <v>26</v>
      </c>
      <c r="O205" s="813">
        <f>+N205+M205</f>
        <v>66</v>
      </c>
      <c r="P205" s="814">
        <v>0</v>
      </c>
      <c r="Q205" s="830">
        <f>O205+P205</f>
        <v>66</v>
      </c>
      <c r="R205" s="808">
        <v>0</v>
      </c>
      <c r="S205" s="809">
        <v>0</v>
      </c>
      <c r="T205" s="813">
        <f>+S205+R205</f>
        <v>0</v>
      </c>
      <c r="U205" s="814">
        <v>0</v>
      </c>
      <c r="V205" s="830">
        <f>T205+U205</f>
        <v>0</v>
      </c>
      <c r="W205" s="831">
        <f>IF(Q205=0,0,((V205/Q205)-1)*100)</f>
        <v>-100</v>
      </c>
    </row>
    <row r="206" spans="1:23" ht="14.25" thickTop="1" thickBot="1">
      <c r="B206" s="777"/>
      <c r="C206" s="776"/>
      <c r="D206" s="776"/>
      <c r="E206" s="776"/>
      <c r="F206" s="776"/>
      <c r="G206" s="776"/>
      <c r="H206" s="776"/>
      <c r="I206" s="778"/>
      <c r="L206" s="815" t="s">
        <v>27</v>
      </c>
      <c r="M206" s="816">
        <f>+M203+M204+M205</f>
        <v>340</v>
      </c>
      <c r="N206" s="817">
        <f t="shared" ref="N206" si="331">+N203+N204+N205</f>
        <v>218</v>
      </c>
      <c r="O206" s="816">
        <f t="shared" ref="O206" si="332">+O203+O204+O205</f>
        <v>558</v>
      </c>
      <c r="P206" s="816">
        <f t="shared" ref="P206" si="333">+P203+P204+P205</f>
        <v>0</v>
      </c>
      <c r="Q206" s="832">
        <f t="shared" ref="Q206" si="334">+Q203+Q204+Q205</f>
        <v>558</v>
      </c>
      <c r="R206" s="816">
        <f t="shared" ref="R206" si="335">+R203+R204+R205</f>
        <v>0</v>
      </c>
      <c r="S206" s="817">
        <f t="shared" ref="S206" si="336">+S203+S204+S205</f>
        <v>0</v>
      </c>
      <c r="T206" s="816">
        <f t="shared" ref="T206" si="337">+T203+T204+T205</f>
        <v>0</v>
      </c>
      <c r="U206" s="816">
        <f t="shared" ref="U206" si="338">+U203+U204+U205</f>
        <v>0</v>
      </c>
      <c r="V206" s="832">
        <f>+V203+V204+V205</f>
        <v>0</v>
      </c>
      <c r="W206" s="819">
        <f>IF(Q206=0,0,((V206/Q206)-1)*100)</f>
        <v>-100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1217</v>
      </c>
      <c r="N207" s="1211">
        <f t="shared" ref="N207" si="339">+N198+N202+N206</f>
        <v>784</v>
      </c>
      <c r="O207" s="1210">
        <f t="shared" ref="O207" si="340">+O198+O202+O206</f>
        <v>2001</v>
      </c>
      <c r="P207" s="1210">
        <f t="shared" ref="P207" si="341">+P198+P202+P206</f>
        <v>0</v>
      </c>
      <c r="Q207" s="1210">
        <f t="shared" ref="Q207" si="342">+Q198+Q202+Q206</f>
        <v>2001</v>
      </c>
      <c r="R207" s="1210">
        <f t="shared" ref="R207" si="343">+R198+R202+R206</f>
        <v>0</v>
      </c>
      <c r="S207" s="1211">
        <f t="shared" ref="S207" si="344">+S198+S202+S206</f>
        <v>0</v>
      </c>
      <c r="T207" s="1210">
        <f t="shared" ref="T207" si="345">+T198+T202+T206</f>
        <v>0</v>
      </c>
      <c r="U207" s="1210">
        <f t="shared" ref="U207" si="346">+U198+U202+U206</f>
        <v>0</v>
      </c>
      <c r="V207" s="1212">
        <f>+V198+V202+V206</f>
        <v>0</v>
      </c>
      <c r="W207" s="1298">
        <f>IF(Q207=0,0,((V207/Q207)-1)*100)</f>
        <v>-100</v>
      </c>
    </row>
    <row r="208" spans="1:23" ht="14.25" thickTop="1" thickBot="1">
      <c r="B208" s="777"/>
      <c r="C208" s="776"/>
      <c r="D208" s="776"/>
      <c r="E208" s="776"/>
      <c r="F208" s="776"/>
      <c r="G208" s="776"/>
      <c r="H208" s="776"/>
      <c r="I208" s="778"/>
      <c r="L208" s="815" t="s">
        <v>89</v>
      </c>
      <c r="M208" s="816">
        <f>+M194+M198+M202+M206</f>
        <v>1670</v>
      </c>
      <c r="N208" s="817">
        <f t="shared" ref="N208:U208" si="347">+N194+N198+N202+N206</f>
        <v>1089</v>
      </c>
      <c r="O208" s="816">
        <f t="shared" si="347"/>
        <v>2759</v>
      </c>
      <c r="P208" s="816">
        <f t="shared" si="347"/>
        <v>0</v>
      </c>
      <c r="Q208" s="818">
        <f t="shared" si="347"/>
        <v>2759</v>
      </c>
      <c r="R208" s="816">
        <f t="shared" si="347"/>
        <v>2</v>
      </c>
      <c r="S208" s="817">
        <f t="shared" si="347"/>
        <v>0</v>
      </c>
      <c r="T208" s="816">
        <f t="shared" si="347"/>
        <v>2</v>
      </c>
      <c r="U208" s="816">
        <f t="shared" si="347"/>
        <v>0</v>
      </c>
      <c r="V208" s="818">
        <f>+V194+V198+V202+V206</f>
        <v>2</v>
      </c>
      <c r="W208" s="819">
        <f>IF(Q208=0,0,((V208/Q208)-1)*100)</f>
        <v>-99.927509967379493</v>
      </c>
    </row>
    <row r="209" spans="2:23" ht="14.25" thickTop="1" thickBot="1">
      <c r="B209" s="777"/>
      <c r="C209" s="776"/>
      <c r="D209" s="776"/>
      <c r="E209" s="776"/>
      <c r="F209" s="776"/>
      <c r="G209" s="776"/>
      <c r="H209" s="776"/>
      <c r="I209" s="778"/>
      <c r="L209" s="766" t="s">
        <v>59</v>
      </c>
      <c r="M209" s="684"/>
      <c r="N209" s="684"/>
      <c r="O209" s="684"/>
      <c r="P209" s="684"/>
      <c r="Q209" s="684"/>
      <c r="R209" s="684"/>
      <c r="S209" s="684"/>
      <c r="T209" s="684"/>
      <c r="U209" s="684"/>
      <c r="V209" s="684"/>
      <c r="W209" s="688"/>
    </row>
    <row r="210" spans="2:23" ht="12.75" customHeight="1" thickTop="1">
      <c r="B210" s="777"/>
      <c r="C210" s="776"/>
      <c r="D210" s="776"/>
      <c r="E210" s="776"/>
      <c r="F210" s="776"/>
      <c r="G210" s="776"/>
      <c r="H210" s="776"/>
      <c r="I210" s="778"/>
      <c r="L210" s="1466" t="s">
        <v>52</v>
      </c>
      <c r="M210" s="1467"/>
      <c r="N210" s="1467"/>
      <c r="O210" s="1467"/>
      <c r="P210" s="1467"/>
      <c r="Q210" s="1467"/>
      <c r="R210" s="1467"/>
      <c r="S210" s="1467"/>
      <c r="T210" s="1467"/>
      <c r="U210" s="1467"/>
      <c r="V210" s="1467"/>
      <c r="W210" s="1468"/>
    </row>
    <row r="211" spans="2:23" ht="13.5" thickBot="1">
      <c r="B211" s="777"/>
      <c r="C211" s="776"/>
      <c r="D211" s="776"/>
      <c r="E211" s="776"/>
      <c r="F211" s="776"/>
      <c r="G211" s="776"/>
      <c r="H211" s="776"/>
      <c r="I211" s="778"/>
      <c r="L211" s="1469" t="s">
        <v>57</v>
      </c>
      <c r="M211" s="1470"/>
      <c r="N211" s="1470"/>
      <c r="O211" s="1470"/>
      <c r="P211" s="1470"/>
      <c r="Q211" s="1470"/>
      <c r="R211" s="1470"/>
      <c r="S211" s="1470"/>
      <c r="T211" s="1470"/>
      <c r="U211" s="1470"/>
      <c r="V211" s="1470"/>
      <c r="W211" s="1471"/>
    </row>
    <row r="212" spans="2:23" ht="14.25" thickTop="1" thickBot="1">
      <c r="B212" s="777"/>
      <c r="C212" s="776"/>
      <c r="D212" s="776"/>
      <c r="E212" s="776"/>
      <c r="F212" s="776"/>
      <c r="G212" s="776"/>
      <c r="H212" s="776"/>
      <c r="I212" s="778"/>
      <c r="L212" s="687"/>
      <c r="M212" s="684"/>
      <c r="N212" s="684"/>
      <c r="O212" s="684"/>
      <c r="P212" s="684"/>
      <c r="Q212" s="684"/>
      <c r="R212" s="684"/>
      <c r="S212" s="684"/>
      <c r="T212" s="684"/>
      <c r="U212" s="684"/>
      <c r="V212" s="684"/>
      <c r="W212" s="769" t="s">
        <v>40</v>
      </c>
    </row>
    <row r="213" spans="2:23" ht="14.25" thickTop="1" thickBot="1">
      <c r="B213" s="777"/>
      <c r="C213" s="776"/>
      <c r="D213" s="776"/>
      <c r="E213" s="776"/>
      <c r="F213" s="776"/>
      <c r="G213" s="776"/>
      <c r="H213" s="776"/>
      <c r="I213" s="778"/>
      <c r="L213" s="689"/>
      <c r="M213" s="1475" t="s">
        <v>90</v>
      </c>
      <c r="N213" s="1476"/>
      <c r="O213" s="1476"/>
      <c r="P213" s="1476"/>
      <c r="Q213" s="1477"/>
      <c r="R213" s="1475" t="s">
        <v>91</v>
      </c>
      <c r="S213" s="1476"/>
      <c r="T213" s="1476"/>
      <c r="U213" s="1476"/>
      <c r="V213" s="1477"/>
      <c r="W213" s="690" t="s">
        <v>4</v>
      </c>
    </row>
    <row r="214" spans="2:23" ht="13.5" thickTop="1">
      <c r="B214" s="777"/>
      <c r="C214" s="776"/>
      <c r="D214" s="776"/>
      <c r="E214" s="776"/>
      <c r="F214" s="776"/>
      <c r="G214" s="776"/>
      <c r="H214" s="776"/>
      <c r="I214" s="778"/>
      <c r="L214" s="691" t="s">
        <v>5</v>
      </c>
      <c r="M214" s="692"/>
      <c r="N214" s="696"/>
      <c r="O214" s="802"/>
      <c r="P214" s="698"/>
      <c r="Q214" s="803"/>
      <c r="R214" s="692"/>
      <c r="S214" s="696"/>
      <c r="T214" s="802"/>
      <c r="U214" s="698"/>
      <c r="V214" s="803"/>
      <c r="W214" s="695" t="s">
        <v>6</v>
      </c>
    </row>
    <row r="215" spans="2:23" ht="13.5" thickBot="1">
      <c r="B215" s="777"/>
      <c r="C215" s="776"/>
      <c r="D215" s="776"/>
      <c r="E215" s="776"/>
      <c r="F215" s="776"/>
      <c r="G215" s="776"/>
      <c r="H215" s="776"/>
      <c r="I215" s="778"/>
      <c r="L215" s="699"/>
      <c r="M215" s="704" t="s">
        <v>41</v>
      </c>
      <c r="N215" s="705" t="s">
        <v>42</v>
      </c>
      <c r="O215" s="804" t="s">
        <v>54</v>
      </c>
      <c r="P215" s="707" t="s">
        <v>13</v>
      </c>
      <c r="Q215" s="1161" t="s">
        <v>9</v>
      </c>
      <c r="R215" s="704" t="s">
        <v>41</v>
      </c>
      <c r="S215" s="705" t="s">
        <v>42</v>
      </c>
      <c r="T215" s="804" t="s">
        <v>54</v>
      </c>
      <c r="U215" s="707" t="s">
        <v>13</v>
      </c>
      <c r="V215" s="805" t="s">
        <v>9</v>
      </c>
      <c r="W215" s="703"/>
    </row>
    <row r="216" spans="2:23" ht="4.5" customHeight="1" thickTop="1">
      <c r="B216" s="777"/>
      <c r="C216" s="776"/>
      <c r="D216" s="776"/>
      <c r="E216" s="776"/>
      <c r="F216" s="776"/>
      <c r="G216" s="776"/>
      <c r="H216" s="776"/>
      <c r="I216" s="778"/>
      <c r="L216" s="691"/>
      <c r="M216" s="712"/>
      <c r="N216" s="713"/>
      <c r="O216" s="806"/>
      <c r="P216" s="715"/>
      <c r="Q216" s="807"/>
      <c r="R216" s="712"/>
      <c r="S216" s="713"/>
      <c r="T216" s="806"/>
      <c r="U216" s="715"/>
      <c r="V216" s="807"/>
      <c r="W216" s="717"/>
    </row>
    <row r="217" spans="2:23">
      <c r="B217" s="777"/>
      <c r="C217" s="776"/>
      <c r="D217" s="776"/>
      <c r="E217" s="776"/>
      <c r="F217" s="776"/>
      <c r="G217" s="776"/>
      <c r="H217" s="776"/>
      <c r="I217" s="778"/>
      <c r="L217" s="691" t="s">
        <v>14</v>
      </c>
      <c r="M217" s="719">
        <f t="shared" ref="M217:N219" si="348">+M165+M191</f>
        <v>131</v>
      </c>
      <c r="N217" s="724">
        <f t="shared" si="348"/>
        <v>111</v>
      </c>
      <c r="O217" s="810">
        <f>+M217+N217</f>
        <v>242</v>
      </c>
      <c r="P217" s="726">
        <f>+P165+P191</f>
        <v>0</v>
      </c>
      <c r="Q217" s="812">
        <f>+O217+P217</f>
        <v>242</v>
      </c>
      <c r="R217" s="719">
        <f t="shared" ref="R217:S219" si="349">+R165+R191</f>
        <v>0</v>
      </c>
      <c r="S217" s="724">
        <f t="shared" si="349"/>
        <v>0</v>
      </c>
      <c r="T217" s="810">
        <f>+R217+S217</f>
        <v>0</v>
      </c>
      <c r="U217" s="726">
        <f>+U165+U191</f>
        <v>0</v>
      </c>
      <c r="V217" s="812">
        <f>+T217+U217</f>
        <v>0</v>
      </c>
      <c r="W217" s="722">
        <f t="shared" ref="W217:W221" si="350">IF(Q217=0,0,((V217/Q217)-1)*100)</f>
        <v>-100</v>
      </c>
    </row>
    <row r="218" spans="2:23">
      <c r="B218" s="777"/>
      <c r="C218" s="776"/>
      <c r="D218" s="776"/>
      <c r="E218" s="776"/>
      <c r="F218" s="776"/>
      <c r="G218" s="776"/>
      <c r="H218" s="776"/>
      <c r="I218" s="778"/>
      <c r="L218" s="691" t="s">
        <v>15</v>
      </c>
      <c r="M218" s="719">
        <f t="shared" si="348"/>
        <v>163</v>
      </c>
      <c r="N218" s="724">
        <f t="shared" si="348"/>
        <v>101</v>
      </c>
      <c r="O218" s="810">
        <f t="shared" ref="O218:O219" si="351">+M218+N218</f>
        <v>264</v>
      </c>
      <c r="P218" s="726">
        <f>+P166+P192</f>
        <v>0</v>
      </c>
      <c r="Q218" s="812">
        <f t="shared" ref="Q218:Q219" si="352">+O218+P218</f>
        <v>264</v>
      </c>
      <c r="R218" s="719">
        <f t="shared" si="349"/>
        <v>1</v>
      </c>
      <c r="S218" s="724">
        <f t="shared" si="349"/>
        <v>0</v>
      </c>
      <c r="T218" s="810">
        <f t="shared" ref="T218:T219" si="353">+R218+S218</f>
        <v>1</v>
      </c>
      <c r="U218" s="726">
        <f>+U166+U192</f>
        <v>0</v>
      </c>
      <c r="V218" s="812">
        <f t="shared" ref="V218:V219" si="354">+T218+U218</f>
        <v>1</v>
      </c>
      <c r="W218" s="722">
        <f t="shared" si="350"/>
        <v>-99.621212121212125</v>
      </c>
    </row>
    <row r="219" spans="2:23" ht="13.5" thickBot="1">
      <c r="B219" s="777"/>
      <c r="C219" s="776"/>
      <c r="D219" s="776"/>
      <c r="E219" s="776"/>
      <c r="F219" s="776"/>
      <c r="G219" s="776"/>
      <c r="H219" s="776"/>
      <c r="I219" s="778"/>
      <c r="L219" s="699" t="s">
        <v>16</v>
      </c>
      <c r="M219" s="719">
        <f t="shared" si="348"/>
        <v>159</v>
      </c>
      <c r="N219" s="724">
        <f t="shared" si="348"/>
        <v>93</v>
      </c>
      <c r="O219" s="810">
        <f t="shared" si="351"/>
        <v>252</v>
      </c>
      <c r="P219" s="726">
        <f>+P167+P193</f>
        <v>0</v>
      </c>
      <c r="Q219" s="812">
        <f t="shared" si="352"/>
        <v>252</v>
      </c>
      <c r="R219" s="719">
        <f t="shared" si="349"/>
        <v>1</v>
      </c>
      <c r="S219" s="724">
        <f t="shared" si="349"/>
        <v>0</v>
      </c>
      <c r="T219" s="810">
        <f t="shared" si="353"/>
        <v>1</v>
      </c>
      <c r="U219" s="726">
        <f>+U167+U193</f>
        <v>0</v>
      </c>
      <c r="V219" s="812">
        <f t="shared" si="354"/>
        <v>1</v>
      </c>
      <c r="W219" s="722">
        <f t="shared" si="350"/>
        <v>-99.603174603174608</v>
      </c>
    </row>
    <row r="220" spans="2:23" ht="14.25" thickTop="1" thickBot="1">
      <c r="B220" s="777"/>
      <c r="C220" s="776"/>
      <c r="D220" s="776"/>
      <c r="E220" s="776"/>
      <c r="F220" s="776"/>
      <c r="G220" s="776"/>
      <c r="H220" s="776"/>
      <c r="I220" s="778"/>
      <c r="L220" s="815" t="s">
        <v>55</v>
      </c>
      <c r="M220" s="816">
        <f t="shared" ref="M220:Q220" si="355">+M217+M218+M219</f>
        <v>453</v>
      </c>
      <c r="N220" s="817">
        <f t="shared" si="355"/>
        <v>305</v>
      </c>
      <c r="O220" s="816">
        <f t="shared" si="355"/>
        <v>758</v>
      </c>
      <c r="P220" s="816">
        <f t="shared" si="355"/>
        <v>0</v>
      </c>
      <c r="Q220" s="818">
        <f t="shared" si="355"/>
        <v>758</v>
      </c>
      <c r="R220" s="816">
        <f t="shared" ref="R220:V220" si="356">+R217+R218+R219</f>
        <v>2</v>
      </c>
      <c r="S220" s="817">
        <f t="shared" si="356"/>
        <v>0</v>
      </c>
      <c r="T220" s="816">
        <f t="shared" si="356"/>
        <v>2</v>
      </c>
      <c r="U220" s="816">
        <f t="shared" si="356"/>
        <v>0</v>
      </c>
      <c r="V220" s="818">
        <f t="shared" si="356"/>
        <v>2</v>
      </c>
      <c r="W220" s="819">
        <f t="shared" si="350"/>
        <v>-99.736147757255935</v>
      </c>
    </row>
    <row r="221" spans="2:23" ht="13.5" thickTop="1">
      <c r="B221" s="777"/>
      <c r="C221" s="776"/>
      <c r="D221" s="776"/>
      <c r="E221" s="776"/>
      <c r="F221" s="776"/>
      <c r="G221" s="776"/>
      <c r="H221" s="776"/>
      <c r="I221" s="778"/>
      <c r="L221" s="691" t="s">
        <v>18</v>
      </c>
      <c r="M221" s="820">
        <f>+M169+M195</f>
        <v>150</v>
      </c>
      <c r="N221" s="821">
        <f>+N169+N195</f>
        <v>89</v>
      </c>
      <c r="O221" s="822">
        <f t="shared" ref="O221" si="357">+M221+N221</f>
        <v>239</v>
      </c>
      <c r="P221" s="726">
        <f>+P169+P195</f>
        <v>0</v>
      </c>
      <c r="Q221" s="812">
        <f t="shared" ref="Q221" si="358">+O221+P221</f>
        <v>239</v>
      </c>
      <c r="R221" s="820">
        <f>+R169+R195</f>
        <v>0</v>
      </c>
      <c r="S221" s="821">
        <f>+S169+S195</f>
        <v>0</v>
      </c>
      <c r="T221" s="822">
        <f t="shared" ref="T221" si="359">+R221+S221</f>
        <v>0</v>
      </c>
      <c r="U221" s="726">
        <f>+U169+U195</f>
        <v>0</v>
      </c>
      <c r="V221" s="812">
        <f t="shared" ref="V221" si="360">+T221+U221</f>
        <v>0</v>
      </c>
      <c r="W221" s="722">
        <f t="shared" si="350"/>
        <v>-100</v>
      </c>
    </row>
    <row r="222" spans="2:23">
      <c r="B222" s="777"/>
      <c r="C222" s="776"/>
      <c r="D222" s="776"/>
      <c r="E222" s="776"/>
      <c r="F222" s="776"/>
      <c r="G222" s="776"/>
      <c r="H222" s="776"/>
      <c r="I222" s="778"/>
      <c r="L222" s="691" t="s">
        <v>19</v>
      </c>
      <c r="M222" s="719">
        <f>+M196+M170</f>
        <v>150</v>
      </c>
      <c r="N222" s="724">
        <f>+N196+N170</f>
        <v>90</v>
      </c>
      <c r="O222" s="810">
        <f>+M222+N222</f>
        <v>240</v>
      </c>
      <c r="P222" s="726">
        <f>+P170+P196</f>
        <v>0</v>
      </c>
      <c r="Q222" s="812">
        <f>+O222+P222</f>
        <v>240</v>
      </c>
      <c r="R222" s="719">
        <f>+R196+R170</f>
        <v>0</v>
      </c>
      <c r="S222" s="724">
        <f>+S196+S170</f>
        <v>0</v>
      </c>
      <c r="T222" s="810">
        <f>+R222+S222</f>
        <v>0</v>
      </c>
      <c r="U222" s="726">
        <f>+U170+U196</f>
        <v>0</v>
      </c>
      <c r="V222" s="812">
        <f>+T222+U222</f>
        <v>0</v>
      </c>
      <c r="W222" s="722">
        <f>IF(Q222=0,0,((V222/Q222)-1)*100)</f>
        <v>-100</v>
      </c>
    </row>
    <row r="223" spans="2:23" ht="13.5" thickBot="1">
      <c r="B223" s="777"/>
      <c r="C223" s="776"/>
      <c r="D223" s="776"/>
      <c r="E223" s="776"/>
      <c r="F223" s="776"/>
      <c r="G223" s="776"/>
      <c r="H223" s="776"/>
      <c r="I223" s="778"/>
      <c r="L223" s="691" t="s">
        <v>20</v>
      </c>
      <c r="M223" s="719">
        <f>+M197+M171</f>
        <v>167</v>
      </c>
      <c r="N223" s="724">
        <f>+N197+N171</f>
        <v>99</v>
      </c>
      <c r="O223" s="810">
        <f>+M223+N223</f>
        <v>266</v>
      </c>
      <c r="P223" s="726">
        <f>+P171+P197</f>
        <v>0</v>
      </c>
      <c r="Q223" s="812">
        <f>+O223+P223</f>
        <v>266</v>
      </c>
      <c r="R223" s="719">
        <f>+R197+R171</f>
        <v>0</v>
      </c>
      <c r="S223" s="724">
        <f>+S197+S171</f>
        <v>0</v>
      </c>
      <c r="T223" s="810">
        <f>+R223+S223</f>
        <v>0</v>
      </c>
      <c r="U223" s="726">
        <f>+U171+U197</f>
        <v>0</v>
      </c>
      <c r="V223" s="812">
        <f>+T223+U223</f>
        <v>0</v>
      </c>
      <c r="W223" s="722">
        <f>IF(Q223=0,0,((V223/Q223)-1)*100)</f>
        <v>-100</v>
      </c>
    </row>
    <row r="224" spans="2:23" ht="14.25" thickTop="1" thickBot="1">
      <c r="B224" s="777"/>
      <c r="C224" s="776"/>
      <c r="D224" s="776"/>
      <c r="E224" s="776"/>
      <c r="F224" s="776"/>
      <c r="G224" s="776"/>
      <c r="H224" s="776"/>
      <c r="I224" s="778"/>
      <c r="L224" s="815" t="s">
        <v>87</v>
      </c>
      <c r="M224" s="816">
        <f>+M221+M222+M223</f>
        <v>467</v>
      </c>
      <c r="N224" s="816">
        <f t="shared" ref="N224" si="361">+N221+N222+N223</f>
        <v>278</v>
      </c>
      <c r="O224" s="816">
        <f t="shared" ref="O224" si="362">+O221+O222+O223</f>
        <v>745</v>
      </c>
      <c r="P224" s="816">
        <f t="shared" ref="P224" si="363">+P221+P222+P223</f>
        <v>0</v>
      </c>
      <c r="Q224" s="816">
        <f t="shared" ref="Q224" si="364">+Q221+Q222+Q223</f>
        <v>745</v>
      </c>
      <c r="R224" s="816">
        <f t="shared" ref="R224" si="365">+R221+R222+R223</f>
        <v>0</v>
      </c>
      <c r="S224" s="817">
        <f t="shared" ref="S224" si="366">+S221+S222+S223</f>
        <v>0</v>
      </c>
      <c r="T224" s="816">
        <f t="shared" ref="T224" si="367">+T221+T222+T223</f>
        <v>0</v>
      </c>
      <c r="U224" s="816">
        <f t="shared" ref="U224" si="368">+U221+U222+U223</f>
        <v>0</v>
      </c>
      <c r="V224" s="816">
        <f t="shared" ref="V224" si="369">+V221+V222+V223</f>
        <v>0</v>
      </c>
      <c r="W224" s="819">
        <f>IF(Q224=0,0,((V224/Q224)-1)*100)</f>
        <v>-100</v>
      </c>
    </row>
    <row r="225" spans="1:23" ht="13.5" thickTop="1">
      <c r="B225" s="777"/>
      <c r="C225" s="776"/>
      <c r="D225" s="776"/>
      <c r="E225" s="776"/>
      <c r="F225" s="776"/>
      <c r="G225" s="776"/>
      <c r="H225" s="776"/>
      <c r="I225" s="778"/>
      <c r="L225" s="691" t="s">
        <v>21</v>
      </c>
      <c r="M225" s="719">
        <f>+M173+M199</f>
        <v>132</v>
      </c>
      <c r="N225" s="724">
        <f>+N173+N199</f>
        <v>90</v>
      </c>
      <c r="O225" s="810">
        <f t="shared" ref="O225" si="370">+M225+N225</f>
        <v>222</v>
      </c>
      <c r="P225" s="726">
        <f>+P173+P199</f>
        <v>0</v>
      </c>
      <c r="Q225" s="812">
        <f t="shared" ref="Q225" si="371">+O225+P225</f>
        <v>222</v>
      </c>
      <c r="R225" s="719">
        <f>+R173+R199</f>
        <v>0</v>
      </c>
      <c r="S225" s="724">
        <f>+S173+S199</f>
        <v>0</v>
      </c>
      <c r="T225" s="810">
        <f t="shared" ref="T225" si="372">+R225+S225</f>
        <v>0</v>
      </c>
      <c r="U225" s="726">
        <f>+U173+U199</f>
        <v>0</v>
      </c>
      <c r="V225" s="812">
        <f t="shared" ref="V225" si="373">+T225+U225</f>
        <v>0</v>
      </c>
      <c r="W225" s="722">
        <f t="shared" ref="W225" si="374">IF(Q225=0,0,((V225/Q225)-1)*100)</f>
        <v>-100</v>
      </c>
    </row>
    <row r="226" spans="1:23">
      <c r="B226" s="777"/>
      <c r="C226" s="776"/>
      <c r="D226" s="776"/>
      <c r="E226" s="776"/>
      <c r="F226" s="776"/>
      <c r="G226" s="776"/>
      <c r="H226" s="776"/>
      <c r="I226" s="778"/>
      <c r="L226" s="691" t="s">
        <v>88</v>
      </c>
      <c r="M226" s="719">
        <f>+M200+M174</f>
        <v>136</v>
      </c>
      <c r="N226" s="724">
        <f>+N200+N174</f>
        <v>104</v>
      </c>
      <c r="O226" s="810">
        <f>+M226+N226</f>
        <v>240</v>
      </c>
      <c r="P226" s="726">
        <f>+P200+P174</f>
        <v>0</v>
      </c>
      <c r="Q226" s="812">
        <f>+O226+P226</f>
        <v>240</v>
      </c>
      <c r="R226" s="719">
        <f>+R200+R174</f>
        <v>0</v>
      </c>
      <c r="S226" s="724">
        <f>+S200+S174</f>
        <v>0</v>
      </c>
      <c r="T226" s="810">
        <f>+R226+S226</f>
        <v>0</v>
      </c>
      <c r="U226" s="726">
        <f>+U200+U174</f>
        <v>0</v>
      </c>
      <c r="V226" s="812">
        <f>+T226+U226</f>
        <v>0</v>
      </c>
      <c r="W226" s="722">
        <f>IF(Q226=0,0,((V226/Q226)-1)*100)</f>
        <v>-100</v>
      </c>
    </row>
    <row r="227" spans="1:23" ht="13.5" thickBot="1">
      <c r="B227" s="777"/>
      <c r="C227" s="776"/>
      <c r="D227" s="776"/>
      <c r="E227" s="776"/>
      <c r="F227" s="776"/>
      <c r="G227" s="776"/>
      <c r="H227" s="776"/>
      <c r="I227" s="778"/>
      <c r="L227" s="691" t="s">
        <v>22</v>
      </c>
      <c r="M227" s="719">
        <f>+M201+M175</f>
        <v>142</v>
      </c>
      <c r="N227" s="724">
        <f>+N201+N175</f>
        <v>94</v>
      </c>
      <c r="O227" s="823">
        <f>+M227+N227</f>
        <v>236</v>
      </c>
      <c r="P227" s="731">
        <f>+P175+P201</f>
        <v>0</v>
      </c>
      <c r="Q227" s="812">
        <f>+O227+P227</f>
        <v>236</v>
      </c>
      <c r="R227" s="719">
        <f>+R201+R175</f>
        <v>0</v>
      </c>
      <c r="S227" s="724">
        <f>+S201+S175</f>
        <v>0</v>
      </c>
      <c r="T227" s="823">
        <f>+R227+S227</f>
        <v>0</v>
      </c>
      <c r="U227" s="731">
        <f>+U175+U201</f>
        <v>0</v>
      </c>
      <c r="V227" s="812">
        <f>+T227+U227</f>
        <v>0</v>
      </c>
      <c r="W227" s="722">
        <f>IF(Q227=0,0,((V227/Q227)-1)*100)</f>
        <v>-100</v>
      </c>
    </row>
    <row r="228" spans="1:23" ht="14.25" thickTop="1" thickBot="1">
      <c r="B228" s="777"/>
      <c r="C228" s="776"/>
      <c r="D228" s="776"/>
      <c r="E228" s="776"/>
      <c r="F228" s="776"/>
      <c r="G228" s="776"/>
      <c r="H228" s="776"/>
      <c r="I228" s="778"/>
      <c r="L228" s="824" t="s">
        <v>60</v>
      </c>
      <c r="M228" s="825">
        <f>+M225+M226+M227</f>
        <v>410</v>
      </c>
      <c r="N228" s="825">
        <f t="shared" ref="N228" si="375">+N225+N226+N227</f>
        <v>288</v>
      </c>
      <c r="O228" s="826">
        <f t="shared" ref="O228" si="376">+O225+O226+O227</f>
        <v>698</v>
      </c>
      <c r="P228" s="826">
        <f t="shared" ref="P228" si="377">+P225+P226+P227</f>
        <v>0</v>
      </c>
      <c r="Q228" s="826">
        <f t="shared" ref="Q228" si="378">+Q225+Q226+Q227</f>
        <v>698</v>
      </c>
      <c r="R228" s="1322">
        <f t="shared" ref="R228" si="379">+R225+R226+R227</f>
        <v>0</v>
      </c>
      <c r="S228" s="825">
        <f t="shared" ref="S228" si="380">+S225+S226+S227</f>
        <v>0</v>
      </c>
      <c r="T228" s="826">
        <f t="shared" ref="T228" si="381">+T225+T226+T227</f>
        <v>0</v>
      </c>
      <c r="U228" s="826">
        <f t="shared" ref="U228" si="382">+U225+U226+U227</f>
        <v>0</v>
      </c>
      <c r="V228" s="826">
        <f t="shared" ref="V228" si="383">+V225+V226+V227</f>
        <v>0</v>
      </c>
      <c r="W228" s="819">
        <f>IF(Q228=0,0,((V228/Q228)-1)*100)</f>
        <v>-100</v>
      </c>
    </row>
    <row r="229" spans="1:23" ht="13.5" thickTop="1">
      <c r="A229" s="791"/>
      <c r="B229" s="792"/>
      <c r="C229" s="793"/>
      <c r="D229" s="793"/>
      <c r="E229" s="793"/>
      <c r="F229" s="793"/>
      <c r="G229" s="793"/>
      <c r="H229" s="793"/>
      <c r="I229" s="827"/>
      <c r="J229" s="791"/>
      <c r="K229" s="791"/>
      <c r="L229" s="828" t="s">
        <v>23</v>
      </c>
      <c r="M229" s="808">
        <f>+M177+M203</f>
        <v>137</v>
      </c>
      <c r="N229" s="809">
        <f>+N177+N203</f>
        <v>95</v>
      </c>
      <c r="O229" s="813">
        <f>+M229+N229</f>
        <v>232</v>
      </c>
      <c r="P229" s="829">
        <f>+P177+P203</f>
        <v>0</v>
      </c>
      <c r="Q229" s="830">
        <f>+O229+P229</f>
        <v>232</v>
      </c>
      <c r="R229" s="808">
        <f>+R177+R203</f>
        <v>0</v>
      </c>
      <c r="S229" s="809">
        <f>+S177+S203</f>
        <v>0</v>
      </c>
      <c r="T229" s="813">
        <f>+R229+S229</f>
        <v>0</v>
      </c>
      <c r="U229" s="829">
        <f>+U177+U203</f>
        <v>0</v>
      </c>
      <c r="V229" s="830">
        <f>+T229+U229</f>
        <v>0</v>
      </c>
      <c r="W229" s="831">
        <f>IF(Q229=0,0,((V229/Q229)-1)*100)</f>
        <v>-100</v>
      </c>
    </row>
    <row r="230" spans="1:23" ht="12.75" customHeight="1">
      <c r="A230" s="791"/>
      <c r="B230" s="794"/>
      <c r="C230" s="795"/>
      <c r="D230" s="795"/>
      <c r="E230" s="795"/>
      <c r="F230" s="795"/>
      <c r="G230" s="795"/>
      <c r="H230" s="795"/>
      <c r="I230" s="801"/>
      <c r="J230" s="791"/>
      <c r="K230" s="791"/>
      <c r="L230" s="828" t="s">
        <v>25</v>
      </c>
      <c r="M230" s="808">
        <f>+M204+M178</f>
        <v>163</v>
      </c>
      <c r="N230" s="809">
        <f>+N204+N178</f>
        <v>97</v>
      </c>
      <c r="O230" s="813">
        <f>+M230+N230</f>
        <v>260</v>
      </c>
      <c r="P230" s="811">
        <f>+P178+P204</f>
        <v>0</v>
      </c>
      <c r="Q230" s="813">
        <f>+O230+P230</f>
        <v>260</v>
      </c>
      <c r="R230" s="808">
        <f>+R204+R178</f>
        <v>0</v>
      </c>
      <c r="S230" s="809">
        <f>+S204+S178</f>
        <v>0</v>
      </c>
      <c r="T230" s="813">
        <f>+R230+S230</f>
        <v>0</v>
      </c>
      <c r="U230" s="811">
        <f>+U178+U204</f>
        <v>0</v>
      </c>
      <c r="V230" s="813">
        <f>+T230+U230</f>
        <v>0</v>
      </c>
      <c r="W230" s="831">
        <f t="shared" ref="W230" si="384">IF(Q230=0,0,((V230/Q230)-1)*100)</f>
        <v>-100</v>
      </c>
    </row>
    <row r="231" spans="1:23" ht="12.75" customHeight="1" thickBot="1">
      <c r="A231" s="791"/>
      <c r="B231" s="794"/>
      <c r="C231" s="795"/>
      <c r="D231" s="795"/>
      <c r="E231" s="795"/>
      <c r="F231" s="795"/>
      <c r="G231" s="795"/>
      <c r="H231" s="795"/>
      <c r="I231" s="801"/>
      <c r="J231" s="791"/>
      <c r="K231" s="791"/>
      <c r="L231" s="828" t="s">
        <v>26</v>
      </c>
      <c r="M231" s="808">
        <f>+M179+M205</f>
        <v>40</v>
      </c>
      <c r="N231" s="809">
        <f>+N179+N205</f>
        <v>26</v>
      </c>
      <c r="O231" s="813">
        <f t="shared" ref="O231" si="385">+M231+N231</f>
        <v>66</v>
      </c>
      <c r="P231" s="814">
        <f>+P179+P205</f>
        <v>0</v>
      </c>
      <c r="Q231" s="830">
        <f t="shared" ref="Q231" si="386">+O231+P231</f>
        <v>66</v>
      </c>
      <c r="R231" s="1324">
        <f>+R179+R205</f>
        <v>0</v>
      </c>
      <c r="S231" s="809">
        <f>+S179+S205</f>
        <v>0</v>
      </c>
      <c r="T231" s="813">
        <f t="shared" ref="T231" si="387">+R231+S231</f>
        <v>0</v>
      </c>
      <c r="U231" s="814">
        <f>+U179+U205</f>
        <v>0</v>
      </c>
      <c r="V231" s="830">
        <f t="shared" ref="V231" si="388">+T231+U231</f>
        <v>0</v>
      </c>
      <c r="W231" s="831">
        <f t="shared" ref="W231" si="389">IF(Q231=0,0,((V231/Q231)-1)*100)</f>
        <v>-100</v>
      </c>
    </row>
    <row r="232" spans="1:23" ht="14.25" thickTop="1" thickBot="1">
      <c r="B232" s="777"/>
      <c r="C232" s="776"/>
      <c r="D232" s="776"/>
      <c r="E232" s="776"/>
      <c r="F232" s="776"/>
      <c r="G232" s="776"/>
      <c r="H232" s="776"/>
      <c r="I232" s="778"/>
      <c r="L232" s="815" t="s">
        <v>27</v>
      </c>
      <c r="M232" s="816">
        <f>+M229+M230+M231</f>
        <v>340</v>
      </c>
      <c r="N232" s="817">
        <f t="shared" ref="N232" si="390">+N229+N230+N231</f>
        <v>218</v>
      </c>
      <c r="O232" s="816">
        <f t="shared" ref="O232" si="391">+O229+O230+O231</f>
        <v>558</v>
      </c>
      <c r="P232" s="816">
        <f t="shared" ref="P232" si="392">+P229+P230+P231</f>
        <v>0</v>
      </c>
      <c r="Q232" s="832">
        <f t="shared" ref="Q232" si="393">+Q229+Q230+Q231</f>
        <v>558</v>
      </c>
      <c r="R232" s="816">
        <f t="shared" ref="R232" si="394">+R229+R230+R231</f>
        <v>0</v>
      </c>
      <c r="S232" s="817">
        <f t="shared" ref="S232" si="395">+S229+S230+S231</f>
        <v>0</v>
      </c>
      <c r="T232" s="816">
        <f t="shared" ref="T232" si="396">+T229+T230+T231</f>
        <v>0</v>
      </c>
      <c r="U232" s="816">
        <f t="shared" ref="U232" si="397">+U229+U230+U231</f>
        <v>0</v>
      </c>
      <c r="V232" s="832">
        <f>+V229+V230+V231</f>
        <v>0</v>
      </c>
      <c r="W232" s="819">
        <f>IF(Q232=0,0,((V232/Q232)-1)*100)</f>
        <v>-100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684"/>
      <c r="L233" s="1223" t="s">
        <v>92</v>
      </c>
      <c r="M233" s="1210">
        <f>+M224+M228+M232</f>
        <v>1217</v>
      </c>
      <c r="N233" s="1211">
        <f t="shared" ref="N233" si="398">+N224+N228+N232</f>
        <v>784</v>
      </c>
      <c r="O233" s="1210">
        <f t="shared" ref="O233" si="399">+O224+O228+O232</f>
        <v>2001</v>
      </c>
      <c r="P233" s="1210">
        <f t="shared" ref="P233" si="400">+P224+P228+P232</f>
        <v>0</v>
      </c>
      <c r="Q233" s="1210">
        <f t="shared" ref="Q233" si="401">+Q224+Q228+Q232</f>
        <v>2001</v>
      </c>
      <c r="R233" s="1210">
        <f t="shared" ref="R233" si="402">+R224+R228+R232</f>
        <v>0</v>
      </c>
      <c r="S233" s="1211">
        <f t="shared" ref="S233" si="403">+S224+S228+S232</f>
        <v>0</v>
      </c>
      <c r="T233" s="1210">
        <f t="shared" ref="T233" si="404">+T224+T228+T232</f>
        <v>0</v>
      </c>
      <c r="U233" s="1210">
        <f t="shared" ref="U233" si="405">+U224+U228+U232</f>
        <v>0</v>
      </c>
      <c r="V233" s="1212">
        <f>+V224+V228+V232</f>
        <v>0</v>
      </c>
      <c r="W233" s="1298">
        <f>IF(Q233=0,0,((V233/Q233)-1)*100)</f>
        <v>-100</v>
      </c>
    </row>
    <row r="234" spans="1:23" ht="14.25" thickTop="1" thickBot="1">
      <c r="B234" s="777"/>
      <c r="C234" s="776"/>
      <c r="D234" s="776"/>
      <c r="E234" s="776"/>
      <c r="F234" s="776"/>
      <c r="G234" s="776"/>
      <c r="H234" s="776"/>
      <c r="I234" s="778"/>
      <c r="L234" s="815" t="s">
        <v>89</v>
      </c>
      <c r="M234" s="816">
        <f>+M220+M224+M228+M232</f>
        <v>1670</v>
      </c>
      <c r="N234" s="817">
        <f t="shared" ref="N234:U234" si="406">+N220+N224+N228+N232</f>
        <v>1089</v>
      </c>
      <c r="O234" s="816">
        <f t="shared" si="406"/>
        <v>2759</v>
      </c>
      <c r="P234" s="816">
        <f t="shared" si="406"/>
        <v>0</v>
      </c>
      <c r="Q234" s="818">
        <f t="shared" si="406"/>
        <v>2759</v>
      </c>
      <c r="R234" s="816">
        <f t="shared" si="406"/>
        <v>2</v>
      </c>
      <c r="S234" s="817">
        <f t="shared" si="406"/>
        <v>0</v>
      </c>
      <c r="T234" s="816">
        <f t="shared" si="406"/>
        <v>2</v>
      </c>
      <c r="U234" s="816">
        <f t="shared" si="406"/>
        <v>0</v>
      </c>
      <c r="V234" s="818">
        <f>+V220+V224+V228+V232</f>
        <v>2</v>
      </c>
      <c r="W234" s="819">
        <f>IF(Q234=0,0,((V234/Q234)-1)*100)</f>
        <v>-99.927509967379493</v>
      </c>
    </row>
    <row r="235" spans="1:23" ht="13.5" thickTop="1">
      <c r="B235" s="687"/>
      <c r="C235" s="684"/>
      <c r="D235" s="684"/>
      <c r="E235" s="684"/>
      <c r="F235" s="684"/>
      <c r="G235" s="684"/>
      <c r="H235" s="684"/>
      <c r="I235" s="688"/>
      <c r="L235" s="766" t="s">
        <v>59</v>
      </c>
      <c r="M235" s="684"/>
      <c r="N235" s="684"/>
      <c r="O235" s="684"/>
      <c r="P235" s="684"/>
      <c r="Q235" s="684"/>
      <c r="R235" s="684"/>
      <c r="S235" s="684"/>
      <c r="T235" s="684"/>
      <c r="U235" s="684"/>
      <c r="V235" s="684"/>
      <c r="W235" s="688"/>
    </row>
  </sheetData>
  <sheetProtection password="CF53" sheet="1" objects="1" scenarios="1"/>
  <customSheetViews>
    <customSheetView guid="{ED529B84-E379-4C9B-A677-BE1D384436B0}" fitToPage="1" topLeftCell="J82">
      <selection activeCell="X126" sqref="X126"/>
      <pageMargins left="0.6692913385826772" right="0.43307086614173229" top="1.1811023622047245" bottom="0.98425196850393704" header="0.86614173228346458" footer="0.43307086614173229"/>
      <printOptions horizontalCentered="1"/>
      <pageSetup paperSize="9" scale="65" orientation="portrait" horizontalDpi="300" verticalDpi="300" r:id="rId1"/>
      <headerFooter alignWithMargins="0">
        <oddHeader xml:space="preserve">&amp;LMonthly Air Transport Statistics : Hat Yai International Airport
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249" priority="305" operator="containsText" text="NOT OK">
      <formula>NOT(ISERROR(SEARCH("NOT OK",A1)))</formula>
    </cfRule>
  </conditionalFormatting>
  <conditionalFormatting sqref="J31:K31 A31">
    <cfRule type="containsText" dxfId="248" priority="303" operator="containsText" text="NOT OK">
      <formula>NOT(ISERROR(SEARCH("NOT OK",A31)))</formula>
    </cfRule>
  </conditionalFormatting>
  <conditionalFormatting sqref="J57:K57 A57">
    <cfRule type="containsText" dxfId="247" priority="302" operator="containsText" text="NOT OK">
      <formula>NOT(ISERROR(SEARCH("NOT OK",A57)))</formula>
    </cfRule>
  </conditionalFormatting>
  <conditionalFormatting sqref="J109:K109 A109">
    <cfRule type="containsText" dxfId="246" priority="301" operator="containsText" text="NOT OK">
      <formula>NOT(ISERROR(SEARCH("NOT OK",A109)))</formula>
    </cfRule>
  </conditionalFormatting>
  <conditionalFormatting sqref="J135:K135 A135">
    <cfRule type="containsText" dxfId="245" priority="300" operator="containsText" text="NOT OK">
      <formula>NOT(ISERROR(SEARCH("NOT OK",A135)))</formula>
    </cfRule>
  </conditionalFormatting>
  <conditionalFormatting sqref="A50 J50:K50">
    <cfRule type="containsText" dxfId="244" priority="201" operator="containsText" text="NOT OK">
      <formula>NOT(ISERROR(SEARCH("NOT OK",A50)))</formula>
    </cfRule>
  </conditionalFormatting>
  <conditionalFormatting sqref="A50 J50:K50">
    <cfRule type="containsText" dxfId="243" priority="199" operator="containsText" text="NOT OK">
      <formula>NOT(ISERROR(SEARCH("NOT OK",A50)))</formula>
    </cfRule>
  </conditionalFormatting>
  <conditionalFormatting sqref="A76 J76:K76">
    <cfRule type="containsText" dxfId="242" priority="198" operator="containsText" text="NOT OK">
      <formula>NOT(ISERROR(SEARCH("NOT OK",A76)))</formula>
    </cfRule>
  </conditionalFormatting>
  <conditionalFormatting sqref="A76 J76:K76">
    <cfRule type="containsText" dxfId="241" priority="196" operator="containsText" text="NOT OK">
      <formula>NOT(ISERROR(SEARCH("NOT OK",A76)))</formula>
    </cfRule>
  </conditionalFormatting>
  <conditionalFormatting sqref="A128 J128:K128">
    <cfRule type="containsText" dxfId="240" priority="195" operator="containsText" text="NOT OK">
      <formula>NOT(ISERROR(SEARCH("NOT OK",A128)))</formula>
    </cfRule>
  </conditionalFormatting>
  <conditionalFormatting sqref="A128 J128:K128">
    <cfRule type="containsText" dxfId="239" priority="193" operator="containsText" text="NOT OK">
      <formula>NOT(ISERROR(SEARCH("NOT OK",A128)))</formula>
    </cfRule>
  </conditionalFormatting>
  <conditionalFormatting sqref="A154 J154:K154">
    <cfRule type="containsText" dxfId="238" priority="192" operator="containsText" text="NOT OK">
      <formula>NOT(ISERROR(SEARCH("NOT OK",A154)))</formula>
    </cfRule>
  </conditionalFormatting>
  <conditionalFormatting sqref="A154 J154:K154">
    <cfRule type="containsText" dxfId="237" priority="190" operator="containsText" text="NOT OK">
      <formula>NOT(ISERROR(SEARCH("NOT OK",A154)))</formula>
    </cfRule>
  </conditionalFormatting>
  <conditionalFormatting sqref="J206:K206 A206">
    <cfRule type="containsText" dxfId="236" priority="189" operator="containsText" text="NOT OK">
      <formula>NOT(ISERROR(SEARCH("NOT OK",A206)))</formula>
    </cfRule>
  </conditionalFormatting>
  <conditionalFormatting sqref="J206:K206 A206">
    <cfRule type="containsText" dxfId="235" priority="187" operator="containsText" text="NOT OK">
      <formula>NOT(ISERROR(SEARCH("NOT OK",A206)))</formula>
    </cfRule>
  </conditionalFormatting>
  <conditionalFormatting sqref="J232:K232 A232 K233">
    <cfRule type="containsText" dxfId="234" priority="186" operator="containsText" text="NOT OK">
      <formula>NOT(ISERROR(SEARCH("NOT OK",A232)))</formula>
    </cfRule>
  </conditionalFormatting>
  <conditionalFormatting sqref="J232:K232 A232 K233">
    <cfRule type="containsText" dxfId="233" priority="184" operator="containsText" text="NOT OK">
      <formula>NOT(ISERROR(SEARCH("NOT OK",A232)))</formula>
    </cfRule>
  </conditionalFormatting>
  <conditionalFormatting sqref="J16:K24 A16:A24">
    <cfRule type="containsText" dxfId="232" priority="183" operator="containsText" text="NOT OK">
      <formula>NOT(ISERROR(SEARCH("NOT OK",A16)))</formula>
    </cfRule>
  </conditionalFormatting>
  <conditionalFormatting sqref="A15 J15:K15">
    <cfRule type="containsText" dxfId="231" priority="156" operator="containsText" text="NOT OK">
      <formula>NOT(ISERROR(SEARCH("NOT OK",A15)))</formula>
    </cfRule>
  </conditionalFormatting>
  <conditionalFormatting sqref="J41:K41 A41">
    <cfRule type="containsText" dxfId="230" priority="155" operator="containsText" text="NOT OK">
      <formula>NOT(ISERROR(SEARCH("NOT OK",A41)))</formula>
    </cfRule>
  </conditionalFormatting>
  <conditionalFormatting sqref="A67 J67:K67">
    <cfRule type="containsText" dxfId="229" priority="153" operator="containsText" text="NOT OK">
      <formula>NOT(ISERROR(SEARCH("NOT OK",A67)))</formula>
    </cfRule>
  </conditionalFormatting>
  <conditionalFormatting sqref="A93:A102 J93:K102">
    <cfRule type="containsText" dxfId="228" priority="151" operator="containsText" text="NOT OK">
      <formula>NOT(ISERROR(SEARCH("NOT OK",A93)))</formula>
    </cfRule>
  </conditionalFormatting>
  <conditionalFormatting sqref="J119:K119 A119">
    <cfRule type="containsText" dxfId="227" priority="150" operator="containsText" text="NOT OK">
      <formula>NOT(ISERROR(SEARCH("NOT OK",A119)))</formula>
    </cfRule>
  </conditionalFormatting>
  <conditionalFormatting sqref="J145:K145 A145">
    <cfRule type="containsText" dxfId="226" priority="148" operator="containsText" text="NOT OK">
      <formula>NOT(ISERROR(SEARCH("NOT OK",A145)))</formula>
    </cfRule>
  </conditionalFormatting>
  <conditionalFormatting sqref="J171:K180 A171:A180">
    <cfRule type="containsText" dxfId="225" priority="146" operator="containsText" text="NOT OK">
      <formula>NOT(ISERROR(SEARCH("NOT OK",A171)))</formula>
    </cfRule>
  </conditionalFormatting>
  <conditionalFormatting sqref="J197:K197 A197">
    <cfRule type="containsText" dxfId="224" priority="145" operator="containsText" text="NOT OK">
      <formula>NOT(ISERROR(SEARCH("NOT OK",A197)))</formula>
    </cfRule>
  </conditionalFormatting>
  <conditionalFormatting sqref="J223:K223 A223">
    <cfRule type="containsText" dxfId="223" priority="143" operator="containsText" text="NOT OK">
      <formula>NOT(ISERROR(SEARCH("NOT OK",A223)))</formula>
    </cfRule>
  </conditionalFormatting>
  <conditionalFormatting sqref="A42:A45 J42:K45">
    <cfRule type="containsText" dxfId="222" priority="141" operator="containsText" text="NOT OK">
      <formula>NOT(ISERROR(SEARCH("NOT OK",A42)))</formula>
    </cfRule>
  </conditionalFormatting>
  <conditionalFormatting sqref="J42:K45 A42:A45">
    <cfRule type="containsText" dxfId="221" priority="140" operator="containsText" text="NOT OK">
      <formula>NOT(ISERROR(SEARCH("NOT OK",A42)))</formula>
    </cfRule>
  </conditionalFormatting>
  <conditionalFormatting sqref="A146:A149 J146:K149">
    <cfRule type="containsText" dxfId="220" priority="124" operator="containsText" text="NOT OK">
      <formula>NOT(ISERROR(SEARCH("NOT OK",A146)))</formula>
    </cfRule>
  </conditionalFormatting>
  <conditionalFormatting sqref="A208 J208:K208">
    <cfRule type="containsText" dxfId="219" priority="123" operator="containsText" text="NOT OK">
      <formula>NOT(ISERROR(SEARCH("NOT OK",A208)))</formula>
    </cfRule>
  </conditionalFormatting>
  <conditionalFormatting sqref="A52 J52:K52">
    <cfRule type="containsText" dxfId="218" priority="137" operator="containsText" text="NOT OK">
      <formula>NOT(ISERROR(SEARCH("NOT OK",A52)))</formula>
    </cfRule>
  </conditionalFormatting>
  <conditionalFormatting sqref="A68:A71 J68:K71">
    <cfRule type="containsText" dxfId="217" priority="135" operator="containsText" text="NOT OK">
      <formula>NOT(ISERROR(SEARCH("NOT OK",A68)))</formula>
    </cfRule>
  </conditionalFormatting>
  <conditionalFormatting sqref="J68:K71 A68:A71">
    <cfRule type="containsText" dxfId="216" priority="134" operator="containsText" text="NOT OK">
      <formula>NOT(ISERROR(SEARCH("NOT OK",A68)))</formula>
    </cfRule>
  </conditionalFormatting>
  <conditionalFormatting sqref="A234 J234:K234">
    <cfRule type="containsText" dxfId="215" priority="121" operator="containsText" text="NOT OK">
      <formula>NOT(ISERROR(SEARCH("NOT OK",A234)))</formula>
    </cfRule>
  </conditionalFormatting>
  <conditionalFormatting sqref="A78 J78:K78">
    <cfRule type="containsText" dxfId="214" priority="131" operator="containsText" text="NOT OK">
      <formula>NOT(ISERROR(SEARCH("NOT OK",A78)))</formula>
    </cfRule>
  </conditionalFormatting>
  <conditionalFormatting sqref="J198:K201 A198:A201">
    <cfRule type="containsText" dxfId="213" priority="117" operator="containsText" text="NOT OK">
      <formula>NOT(ISERROR(SEARCH("NOT OK",A198)))</formula>
    </cfRule>
  </conditionalFormatting>
  <conditionalFormatting sqref="J224:K227 A224:A227">
    <cfRule type="containsText" dxfId="212" priority="114" operator="containsText" text="NOT OK">
      <formula>NOT(ISERROR(SEARCH("NOT OK",A224)))</formula>
    </cfRule>
  </conditionalFormatting>
  <conditionalFormatting sqref="A120:A123 J120:K123">
    <cfRule type="containsText" dxfId="211" priority="127" operator="containsText" text="NOT OK">
      <formula>NOT(ISERROR(SEARCH("NOT OK",A120)))</formula>
    </cfRule>
  </conditionalFormatting>
  <conditionalFormatting sqref="A130 J130:K130">
    <cfRule type="containsText" dxfId="210" priority="113" operator="containsText" text="NOT OK">
      <formula>NOT(ISERROR(SEARCH("NOT OK",A130)))</formula>
    </cfRule>
  </conditionalFormatting>
  <conditionalFormatting sqref="A156 J156:K156">
    <cfRule type="containsText" dxfId="209" priority="111" operator="containsText" text="NOT OK">
      <formula>NOT(ISERROR(SEARCH("NOT OK",A156)))</formula>
    </cfRule>
  </conditionalFormatting>
  <conditionalFormatting sqref="J25:K25 A25">
    <cfRule type="containsText" dxfId="208" priority="95" operator="containsText" text="NOT OK">
      <formula>NOT(ISERROR(SEARCH("NOT OK",A25)))</formula>
    </cfRule>
  </conditionalFormatting>
  <conditionalFormatting sqref="J103:K103 A103">
    <cfRule type="containsText" dxfId="207" priority="92" operator="containsText" text="NOT OK">
      <formula>NOT(ISERROR(SEARCH("NOT OK",A103)))</formula>
    </cfRule>
  </conditionalFormatting>
  <conditionalFormatting sqref="J181:K181 A181">
    <cfRule type="containsText" dxfId="206" priority="89" operator="containsText" text="NOT OK">
      <formula>NOT(ISERROR(SEARCH("NOT OK",A181)))</formula>
    </cfRule>
  </conditionalFormatting>
  <conditionalFormatting sqref="A46:A50 J46:K50">
    <cfRule type="containsText" dxfId="205" priority="54" operator="containsText" text="NOT OK">
      <formula>NOT(ISERROR(SEARCH("NOT OK",A46)))</formula>
    </cfRule>
  </conditionalFormatting>
  <conditionalFormatting sqref="J46:K50 A46:A50">
    <cfRule type="containsText" dxfId="204" priority="53" operator="containsText" text="NOT OK">
      <formula>NOT(ISERROR(SEARCH("NOT OK",A46)))</formula>
    </cfRule>
  </conditionalFormatting>
  <conditionalFormatting sqref="A72:A76 J72:K76">
    <cfRule type="containsText" dxfId="203" priority="49" operator="containsText" text="NOT OK">
      <formula>NOT(ISERROR(SEARCH("NOT OK",A72)))</formula>
    </cfRule>
  </conditionalFormatting>
  <conditionalFormatting sqref="J72:K76 A72:A76">
    <cfRule type="containsText" dxfId="202" priority="48" operator="containsText" text="NOT OK">
      <formula>NOT(ISERROR(SEARCH("NOT OK",A72)))</formula>
    </cfRule>
  </conditionalFormatting>
  <conditionalFormatting sqref="A124:A128 J124:K128">
    <cfRule type="containsText" dxfId="201" priority="44" operator="containsText" text="NOT OK">
      <formula>NOT(ISERROR(SEARCH("NOT OK",A124)))</formula>
    </cfRule>
  </conditionalFormatting>
  <conditionalFormatting sqref="A124:A128 J124:K128">
    <cfRule type="containsText" dxfId="200" priority="41" operator="containsText" text="NOT OK">
      <formula>NOT(ISERROR(SEARCH("NOT OK",A124)))</formula>
    </cfRule>
  </conditionalFormatting>
  <conditionalFormatting sqref="A150:A154 J150:K154">
    <cfRule type="containsText" dxfId="199" priority="39" operator="containsText" text="NOT OK">
      <formula>NOT(ISERROR(SEARCH("NOT OK",A150)))</formula>
    </cfRule>
  </conditionalFormatting>
  <conditionalFormatting sqref="A150:A154 J150:K154">
    <cfRule type="containsText" dxfId="198" priority="36" operator="containsText" text="NOT OK">
      <formula>NOT(ISERROR(SEARCH("NOT OK",A150)))</formula>
    </cfRule>
  </conditionalFormatting>
  <conditionalFormatting sqref="J202:K206 A202:A206">
    <cfRule type="containsText" dxfId="197" priority="34" operator="containsText" text="NOT OK">
      <formula>NOT(ISERROR(SEARCH("NOT OK",A202)))</formula>
    </cfRule>
  </conditionalFormatting>
  <conditionalFormatting sqref="J202:K206 A202:A206">
    <cfRule type="containsText" dxfId="196" priority="31" operator="containsText" text="NOT OK">
      <formula>NOT(ISERROR(SEARCH("NOT OK",A202)))</formula>
    </cfRule>
  </conditionalFormatting>
  <conditionalFormatting sqref="J129:K129 A129">
    <cfRule type="containsText" dxfId="195" priority="16" operator="containsText" text="NOT OK">
      <formula>NOT(ISERROR(SEARCH("NOT OK",A129)))</formula>
    </cfRule>
  </conditionalFormatting>
  <conditionalFormatting sqref="J155:K155 A155">
    <cfRule type="containsText" dxfId="194" priority="13" operator="containsText" text="NOT OK">
      <formula>NOT(ISERROR(SEARCH("NOT OK",A155)))</formula>
    </cfRule>
  </conditionalFormatting>
  <conditionalFormatting sqref="J207:K207 A207">
    <cfRule type="containsText" dxfId="193" priority="10" operator="containsText" text="NOT OK">
      <formula>NOT(ISERROR(SEARCH("NOT OK",A207)))</formula>
    </cfRule>
  </conditionalFormatting>
  <conditionalFormatting sqref="J233 A233">
    <cfRule type="containsText" dxfId="192" priority="7" operator="containsText" text="NOT OK">
      <formula>NOT(ISERROR(SEARCH("NOT OK",A233)))</formula>
    </cfRule>
  </conditionalFormatting>
  <conditionalFormatting sqref="J51:K51 A51">
    <cfRule type="containsText" dxfId="191" priority="4" operator="containsText" text="NOT OK">
      <formula>NOT(ISERROR(SEARCH("NOT OK",A51)))</formula>
    </cfRule>
  </conditionalFormatting>
  <conditionalFormatting sqref="J77:K77 A77">
    <cfRule type="containsText" dxfId="190" priority="1" operator="containsText" text="NOT OK">
      <formula>NOT(ISERROR(SEARCH("NOT OK",A77)))</formula>
    </cfRule>
  </conditionalFormatting>
  <printOptions horizontalCentered="1"/>
  <pageMargins left="0.6692913385826772" right="0.43307086614173229" top="1.1811023622047245" bottom="0.98425196850393704" header="0.86614173228346458" footer="0.43307086614173229"/>
  <pageSetup paperSize="9" scale="64" orientation="portrait" horizontalDpi="300" verticalDpi="300" r:id="rId2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W235"/>
  <sheetViews>
    <sheetView topLeftCell="D1" zoomScale="98" zoomScaleNormal="98" workbookViewId="0">
      <selection activeCell="U20" sqref="U20"/>
    </sheetView>
  </sheetViews>
  <sheetFormatPr defaultColWidth="7" defaultRowHeight="12.75"/>
  <cols>
    <col min="1" max="1" width="7" style="536"/>
    <col min="2" max="2" width="12.42578125" style="537" customWidth="1"/>
    <col min="3" max="3" width="10.85546875" style="537" customWidth="1"/>
    <col min="4" max="4" width="11.140625" style="537" customWidth="1"/>
    <col min="5" max="5" width="12" style="537" customWidth="1"/>
    <col min="6" max="6" width="10.85546875" style="537" customWidth="1"/>
    <col min="7" max="7" width="11.140625" style="537" customWidth="1"/>
    <col min="8" max="8" width="12" style="537" customWidth="1"/>
    <col min="9" max="9" width="10.28515625" style="538" bestFit="1" customWidth="1"/>
    <col min="10" max="11" width="7" style="536"/>
    <col min="12" max="12" width="13" style="537" customWidth="1"/>
    <col min="13" max="14" width="12.28515625" style="537" customWidth="1"/>
    <col min="15" max="15" width="14.140625" style="537" bestFit="1" customWidth="1"/>
    <col min="16" max="19" width="12.28515625" style="537" customWidth="1"/>
    <col min="20" max="20" width="14.140625" style="537" bestFit="1" customWidth="1"/>
    <col min="21" max="22" width="12.28515625" style="537" customWidth="1"/>
    <col min="23" max="23" width="12.140625" style="538" bestFit="1" customWidth="1"/>
    <col min="24" max="16384" width="7" style="537"/>
  </cols>
  <sheetData>
    <row r="1" spans="1:23" ht="13.5" thickBot="1"/>
    <row r="2" spans="1:23" ht="13.5" thickTop="1">
      <c r="B2" s="1478" t="s">
        <v>0</v>
      </c>
      <c r="C2" s="1479"/>
      <c r="D2" s="1479"/>
      <c r="E2" s="1479"/>
      <c r="F2" s="1479"/>
      <c r="G2" s="1479"/>
      <c r="H2" s="1479"/>
      <c r="I2" s="1480"/>
      <c r="L2" s="1481" t="s">
        <v>1</v>
      </c>
      <c r="M2" s="1482"/>
      <c r="N2" s="1482"/>
      <c r="O2" s="1482"/>
      <c r="P2" s="1482"/>
      <c r="Q2" s="1482"/>
      <c r="R2" s="1482"/>
      <c r="S2" s="1482"/>
      <c r="T2" s="1482"/>
      <c r="U2" s="1482"/>
      <c r="V2" s="1482"/>
      <c r="W2" s="1483"/>
    </row>
    <row r="3" spans="1:23" ht="13.5" thickBot="1">
      <c r="B3" s="1484" t="s">
        <v>2</v>
      </c>
      <c r="C3" s="1485"/>
      <c r="D3" s="1485"/>
      <c r="E3" s="1485"/>
      <c r="F3" s="1485"/>
      <c r="G3" s="1485"/>
      <c r="H3" s="1485"/>
      <c r="I3" s="1486"/>
      <c r="L3" s="1487" t="s">
        <v>3</v>
      </c>
      <c r="M3" s="1488"/>
      <c r="N3" s="1488"/>
      <c r="O3" s="1488"/>
      <c r="P3" s="1488"/>
      <c r="Q3" s="1488"/>
      <c r="R3" s="1488"/>
      <c r="S3" s="1488"/>
      <c r="T3" s="1488"/>
      <c r="U3" s="1488"/>
      <c r="V3" s="1488"/>
      <c r="W3" s="1489"/>
    </row>
    <row r="4" spans="1:23" ht="14.25" thickTop="1" thickBot="1">
      <c r="B4" s="539"/>
      <c r="C4" s="536"/>
      <c r="D4" s="536"/>
      <c r="E4" s="536"/>
      <c r="F4" s="536"/>
      <c r="G4" s="536"/>
      <c r="H4" s="536"/>
      <c r="I4" s="540"/>
      <c r="L4" s="539"/>
      <c r="M4" s="536"/>
      <c r="N4" s="536"/>
      <c r="O4" s="536"/>
      <c r="P4" s="536"/>
      <c r="Q4" s="536"/>
      <c r="R4" s="536"/>
      <c r="S4" s="536"/>
      <c r="T4" s="536"/>
      <c r="U4" s="536"/>
      <c r="V4" s="536"/>
      <c r="W4" s="540"/>
    </row>
    <row r="5" spans="1:23" ht="14.25" thickTop="1" thickBot="1">
      <c r="B5" s="541"/>
      <c r="C5" s="1493" t="s">
        <v>90</v>
      </c>
      <c r="D5" s="1494"/>
      <c r="E5" s="1495"/>
      <c r="F5" s="1493" t="s">
        <v>91</v>
      </c>
      <c r="G5" s="1494"/>
      <c r="H5" s="1495"/>
      <c r="I5" s="542" t="s">
        <v>4</v>
      </c>
      <c r="L5" s="541"/>
      <c r="M5" s="1490" t="s">
        <v>90</v>
      </c>
      <c r="N5" s="1491"/>
      <c r="O5" s="1491"/>
      <c r="P5" s="1491"/>
      <c r="Q5" s="1492"/>
      <c r="R5" s="1490" t="s">
        <v>91</v>
      </c>
      <c r="S5" s="1491"/>
      <c r="T5" s="1491"/>
      <c r="U5" s="1491"/>
      <c r="V5" s="1492"/>
      <c r="W5" s="542" t="s">
        <v>4</v>
      </c>
    </row>
    <row r="6" spans="1:23" ht="13.5" thickTop="1">
      <c r="B6" s="543" t="s">
        <v>5</v>
      </c>
      <c r="C6" s="544"/>
      <c r="D6" s="545"/>
      <c r="E6" s="546"/>
      <c r="F6" s="544"/>
      <c r="G6" s="545"/>
      <c r="H6" s="546"/>
      <c r="I6" s="547" t="s">
        <v>6</v>
      </c>
      <c r="L6" s="543" t="s">
        <v>5</v>
      </c>
      <c r="M6" s="544"/>
      <c r="N6" s="548"/>
      <c r="O6" s="549"/>
      <c r="P6" s="550"/>
      <c r="Q6" s="549"/>
      <c r="R6" s="544"/>
      <c r="S6" s="548"/>
      <c r="T6" s="549"/>
      <c r="U6" s="550"/>
      <c r="V6" s="549"/>
      <c r="W6" s="547" t="s">
        <v>6</v>
      </c>
    </row>
    <row r="7" spans="1:23" ht="13.5" thickBot="1">
      <c r="B7" s="551"/>
      <c r="C7" s="552" t="s">
        <v>7</v>
      </c>
      <c r="D7" s="553" t="s">
        <v>8</v>
      </c>
      <c r="E7" s="1162" t="s">
        <v>9</v>
      </c>
      <c r="F7" s="552" t="s">
        <v>7</v>
      </c>
      <c r="G7" s="553" t="s">
        <v>8</v>
      </c>
      <c r="H7" s="554" t="s">
        <v>9</v>
      </c>
      <c r="I7" s="555"/>
      <c r="L7" s="551"/>
      <c r="M7" s="556" t="s">
        <v>10</v>
      </c>
      <c r="N7" s="557" t="s">
        <v>11</v>
      </c>
      <c r="O7" s="558" t="s">
        <v>12</v>
      </c>
      <c r="P7" s="559" t="s">
        <v>13</v>
      </c>
      <c r="Q7" s="558" t="s">
        <v>9</v>
      </c>
      <c r="R7" s="556" t="s">
        <v>10</v>
      </c>
      <c r="S7" s="557" t="s">
        <v>11</v>
      </c>
      <c r="T7" s="558" t="s">
        <v>12</v>
      </c>
      <c r="U7" s="559" t="s">
        <v>13</v>
      </c>
      <c r="V7" s="558" t="s">
        <v>9</v>
      </c>
      <c r="W7" s="555"/>
    </row>
    <row r="8" spans="1:23" ht="6" customHeight="1" thickTop="1">
      <c r="B8" s="543"/>
      <c r="C8" s="560"/>
      <c r="D8" s="561"/>
      <c r="E8" s="562"/>
      <c r="F8" s="560"/>
      <c r="G8" s="561"/>
      <c r="H8" s="562"/>
      <c r="I8" s="563"/>
      <c r="L8" s="543"/>
      <c r="M8" s="564"/>
      <c r="N8" s="565"/>
      <c r="O8" s="566"/>
      <c r="P8" s="567"/>
      <c r="Q8" s="568"/>
      <c r="R8" s="564"/>
      <c r="S8" s="565"/>
      <c r="T8" s="566"/>
      <c r="U8" s="567"/>
      <c r="V8" s="568"/>
      <c r="W8" s="569"/>
    </row>
    <row r="9" spans="1:23">
      <c r="A9" s="570" t="str">
        <f>IF(ISERROR(F9/G9)," ",IF(F9/G9&gt;0.5,IF(F9/G9&lt;1.5," ","NOT OK"),"NOT OK"))</f>
        <v xml:space="preserve"> </v>
      </c>
      <c r="B9" s="543" t="s">
        <v>14</v>
      </c>
      <c r="C9" s="211">
        <v>1937</v>
      </c>
      <c r="D9" s="215">
        <v>1937</v>
      </c>
      <c r="E9" s="573">
        <f>C9+D9</f>
        <v>3874</v>
      </c>
      <c r="F9" s="211">
        <v>2147</v>
      </c>
      <c r="G9" s="215">
        <v>2161</v>
      </c>
      <c r="H9" s="573">
        <f>F9+G9</f>
        <v>4308</v>
      </c>
      <c r="I9" s="574">
        <f t="shared" ref="I9:I13" si="0">IF(E9=0,0,((H9/E9)-1)*100)</f>
        <v>11.202891068662879</v>
      </c>
      <c r="L9" s="543" t="s">
        <v>14</v>
      </c>
      <c r="M9" s="211">
        <v>291356</v>
      </c>
      <c r="N9" s="212">
        <v>286547</v>
      </c>
      <c r="O9" s="579">
        <f>SUM(M9:N9)</f>
        <v>577903</v>
      </c>
      <c r="P9" s="89">
        <v>158</v>
      </c>
      <c r="Q9" s="578">
        <f>O9+P9</f>
        <v>578061</v>
      </c>
      <c r="R9" s="211">
        <v>350928</v>
      </c>
      <c r="S9" s="212">
        <v>347814</v>
      </c>
      <c r="T9" s="119">
        <f>SUM(R9:S9)</f>
        <v>698742</v>
      </c>
      <c r="U9" s="89">
        <v>2148</v>
      </c>
      <c r="V9" s="578">
        <f>T9+U9</f>
        <v>700890</v>
      </c>
      <c r="W9" s="574">
        <f t="shared" ref="W9:W13" si="1">IF(Q9=0,0,((V9/Q9)-1)*100)</f>
        <v>21.248449558091622</v>
      </c>
    </row>
    <row r="10" spans="1:23">
      <c r="A10" s="570" t="str">
        <f t="shared" ref="A10:A65" si="2">IF(ISERROR(F10/G10)," ",IF(F10/G10&gt;0.5,IF(F10/G10&lt;1.5," ","NOT OK"),"NOT OK"))</f>
        <v xml:space="preserve"> </v>
      </c>
      <c r="B10" s="543" t="s">
        <v>15</v>
      </c>
      <c r="C10" s="211">
        <v>1970</v>
      </c>
      <c r="D10" s="215">
        <v>1967</v>
      </c>
      <c r="E10" s="573">
        <f>C10+D10</f>
        <v>3937</v>
      </c>
      <c r="F10" s="211">
        <v>2255</v>
      </c>
      <c r="G10" s="215">
        <v>2249</v>
      </c>
      <c r="H10" s="573">
        <f>F10+G10</f>
        <v>4504</v>
      </c>
      <c r="I10" s="574">
        <f t="shared" si="0"/>
        <v>14.401828803657612</v>
      </c>
      <c r="K10" s="580"/>
      <c r="L10" s="543" t="s">
        <v>15</v>
      </c>
      <c r="M10" s="211">
        <v>314004</v>
      </c>
      <c r="N10" s="212">
        <v>303662</v>
      </c>
      <c r="O10" s="579">
        <f>SUM(M10:N10)</f>
        <v>617666</v>
      </c>
      <c r="P10" s="89">
        <v>1452</v>
      </c>
      <c r="Q10" s="578">
        <f>O10+P10</f>
        <v>619118</v>
      </c>
      <c r="R10" s="211">
        <v>395071</v>
      </c>
      <c r="S10" s="212">
        <v>384264</v>
      </c>
      <c r="T10" s="119">
        <f>SUM(R10:S10)</f>
        <v>779335</v>
      </c>
      <c r="U10" s="89">
        <v>1985</v>
      </c>
      <c r="V10" s="578">
        <f>T10+U10</f>
        <v>781320</v>
      </c>
      <c r="W10" s="574">
        <f t="shared" si="1"/>
        <v>26.198882927002607</v>
      </c>
    </row>
    <row r="11" spans="1:23" ht="13.5" thickBot="1">
      <c r="A11" s="570" t="str">
        <f t="shared" si="2"/>
        <v xml:space="preserve"> </v>
      </c>
      <c r="B11" s="551" t="s">
        <v>16</v>
      </c>
      <c r="C11" s="211">
        <v>2287</v>
      </c>
      <c r="D11" s="220">
        <v>2277</v>
      </c>
      <c r="E11" s="573">
        <f>C11+D11</f>
        <v>4564</v>
      </c>
      <c r="F11" s="211">
        <v>2639</v>
      </c>
      <c r="G11" s="220">
        <v>2623</v>
      </c>
      <c r="H11" s="573">
        <f>F11+G11</f>
        <v>5262</v>
      </c>
      <c r="I11" s="574">
        <f t="shared" si="0"/>
        <v>15.293602103418058</v>
      </c>
      <c r="K11" s="580"/>
      <c r="L11" s="551" t="s">
        <v>16</v>
      </c>
      <c r="M11" s="211">
        <v>423109</v>
      </c>
      <c r="N11" s="212">
        <v>370409</v>
      </c>
      <c r="O11" s="579">
        <f>SUM(M11:N11)</f>
        <v>793518</v>
      </c>
      <c r="P11" s="218">
        <v>2364</v>
      </c>
      <c r="Q11" s="578">
        <f>O11+P11</f>
        <v>795882</v>
      </c>
      <c r="R11" s="211">
        <v>503155</v>
      </c>
      <c r="S11" s="212">
        <v>459687</v>
      </c>
      <c r="T11" s="119">
        <f>SUM(R11:S11)</f>
        <v>962842</v>
      </c>
      <c r="U11" s="218">
        <v>2278</v>
      </c>
      <c r="V11" s="578">
        <f>T11+U11</f>
        <v>965120</v>
      </c>
      <c r="W11" s="574">
        <f t="shared" si="1"/>
        <v>21.264207508148193</v>
      </c>
    </row>
    <row r="12" spans="1:23" ht="14.25" thickTop="1" thickBot="1">
      <c r="A12" s="570" t="str">
        <f>IF(ISERROR(F12/G12)," ",IF(F12/G12&gt;0.5,IF(F12/G12&lt;1.5," ","NOT OK"),"NOT OK"))</f>
        <v xml:space="preserve"> </v>
      </c>
      <c r="B12" s="583" t="s">
        <v>55</v>
      </c>
      <c r="C12" s="90">
        <f t="shared" ref="C12:E12" si="3">+C9+C10+C11</f>
        <v>6194</v>
      </c>
      <c r="D12" s="91">
        <f t="shared" si="3"/>
        <v>6181</v>
      </c>
      <c r="E12" s="586">
        <f t="shared" si="3"/>
        <v>12375</v>
      </c>
      <c r="F12" s="90">
        <f t="shared" ref="F12:G12" si="4">+F9+F10+F11</f>
        <v>7041</v>
      </c>
      <c r="G12" s="91">
        <f t="shared" si="4"/>
        <v>7033</v>
      </c>
      <c r="H12" s="586">
        <f t="shared" ref="H12" si="5">+H9+H10+H11</f>
        <v>14074</v>
      </c>
      <c r="I12" s="587">
        <f t="shared" si="0"/>
        <v>13.729292929292924</v>
      </c>
      <c r="L12" s="588" t="s">
        <v>55</v>
      </c>
      <c r="M12" s="983">
        <f t="shared" ref="M12:Q12" si="6">+M9+M10+M11</f>
        <v>1028469</v>
      </c>
      <c r="N12" s="984">
        <f t="shared" si="6"/>
        <v>960618</v>
      </c>
      <c r="O12" s="589">
        <f t="shared" si="6"/>
        <v>1989087</v>
      </c>
      <c r="P12" s="983">
        <f t="shared" si="6"/>
        <v>3974</v>
      </c>
      <c r="Q12" s="591">
        <f t="shared" si="6"/>
        <v>1993061</v>
      </c>
      <c r="R12" s="983">
        <f t="shared" ref="R12:S12" si="7">+R9+R10+R11</f>
        <v>1249154</v>
      </c>
      <c r="S12" s="984">
        <f t="shared" si="7"/>
        <v>1191765</v>
      </c>
      <c r="T12" s="589">
        <f t="shared" ref="T12:V12" si="8">+T9+T10+T11</f>
        <v>2440919</v>
      </c>
      <c r="U12" s="983">
        <f t="shared" si="8"/>
        <v>6411</v>
      </c>
      <c r="V12" s="591">
        <f t="shared" si="8"/>
        <v>2447330</v>
      </c>
      <c r="W12" s="592">
        <f t="shared" si="1"/>
        <v>22.792528678249191</v>
      </c>
    </row>
    <row r="13" spans="1:23" ht="13.5" thickTop="1">
      <c r="A13" s="570" t="str">
        <f t="shared" si="2"/>
        <v xml:space="preserve"> </v>
      </c>
      <c r="B13" s="543" t="s">
        <v>18</v>
      </c>
      <c r="C13" s="209">
        <v>2438</v>
      </c>
      <c r="D13" s="210">
        <v>2466</v>
      </c>
      <c r="E13" s="573">
        <f>C13+D13</f>
        <v>4904</v>
      </c>
      <c r="F13" s="209">
        <v>2793</v>
      </c>
      <c r="G13" s="210">
        <v>2826</v>
      </c>
      <c r="H13" s="573">
        <f>F13+G13</f>
        <v>5619</v>
      </c>
      <c r="I13" s="574">
        <f t="shared" si="0"/>
        <v>14.579934747145185</v>
      </c>
      <c r="L13" s="543" t="s">
        <v>18</v>
      </c>
      <c r="M13" s="211">
        <v>446794</v>
      </c>
      <c r="N13" s="212">
        <v>446183</v>
      </c>
      <c r="O13" s="576">
        <f>M13+N13</f>
        <v>892977</v>
      </c>
      <c r="P13" s="89">
        <v>2724</v>
      </c>
      <c r="Q13" s="578">
        <f>O13+P13</f>
        <v>895701</v>
      </c>
      <c r="R13" s="211">
        <v>527232</v>
      </c>
      <c r="S13" s="212">
        <v>527797</v>
      </c>
      <c r="T13" s="576">
        <f>R13+S13</f>
        <v>1055029</v>
      </c>
      <c r="U13" s="89">
        <v>1483</v>
      </c>
      <c r="V13" s="578">
        <f>T13+U13</f>
        <v>1056512</v>
      </c>
      <c r="W13" s="574">
        <f t="shared" si="1"/>
        <v>17.953647478343782</v>
      </c>
    </row>
    <row r="14" spans="1:23">
      <c r="A14" s="570" t="str">
        <f t="shared" ref="A14:A25" si="9">IF(ISERROR(F14/G14)," ",IF(F14/G14&gt;0.5,IF(F14/G14&lt;1.5," ","NOT OK"),"NOT OK"))</f>
        <v xml:space="preserve"> </v>
      </c>
      <c r="B14" s="543" t="s">
        <v>19</v>
      </c>
      <c r="C14" s="211">
        <v>2234</v>
      </c>
      <c r="D14" s="215">
        <v>2236</v>
      </c>
      <c r="E14" s="595">
        <f>C14+D14</f>
        <v>4470</v>
      </c>
      <c r="F14" s="211">
        <v>2952</v>
      </c>
      <c r="G14" s="215">
        <v>2951</v>
      </c>
      <c r="H14" s="595">
        <f>F14+G14</f>
        <v>5903</v>
      </c>
      <c r="I14" s="574">
        <f t="shared" ref="I14:I17" si="10">IF(E14=0,0,((H14/E14)-1)*100)</f>
        <v>32.058165548098437</v>
      </c>
      <c r="L14" s="543" t="s">
        <v>19</v>
      </c>
      <c r="M14" s="211">
        <v>412845</v>
      </c>
      <c r="N14" s="212">
        <v>436573</v>
      </c>
      <c r="O14" s="576">
        <f>M14+N14</f>
        <v>849418</v>
      </c>
      <c r="P14" s="89">
        <v>1087</v>
      </c>
      <c r="Q14" s="578">
        <f>O14+P14</f>
        <v>850505</v>
      </c>
      <c r="R14" s="211">
        <v>558763</v>
      </c>
      <c r="S14" s="212">
        <v>564231</v>
      </c>
      <c r="T14" s="576">
        <f>R14+S14</f>
        <v>1122994</v>
      </c>
      <c r="U14" s="89">
        <v>1455</v>
      </c>
      <c r="V14" s="578">
        <f>T14+U14</f>
        <v>1124449</v>
      </c>
      <c r="W14" s="574">
        <f t="shared" ref="W14:W17" si="11">IF(Q14=0,0,((V14/Q14)-1)*100)</f>
        <v>32.209569608644273</v>
      </c>
    </row>
    <row r="15" spans="1:23" ht="13.5" thickBot="1">
      <c r="A15" s="596" t="str">
        <f t="shared" si="9"/>
        <v xml:space="preserve"> </v>
      </c>
      <c r="B15" s="543" t="s">
        <v>20</v>
      </c>
      <c r="C15" s="211">
        <v>2277</v>
      </c>
      <c r="D15" s="215">
        <v>2260</v>
      </c>
      <c r="E15" s="595">
        <f>C15+D15</f>
        <v>4537</v>
      </c>
      <c r="F15" s="211">
        <v>3055</v>
      </c>
      <c r="G15" s="215">
        <v>3052</v>
      </c>
      <c r="H15" s="595">
        <f>F15+G15</f>
        <v>6107</v>
      </c>
      <c r="I15" s="574">
        <f t="shared" si="10"/>
        <v>34.604364117258093</v>
      </c>
      <c r="J15" s="597"/>
      <c r="L15" s="543" t="s">
        <v>20</v>
      </c>
      <c r="M15" s="211">
        <v>411054</v>
      </c>
      <c r="N15" s="212">
        <v>437214</v>
      </c>
      <c r="O15" s="576">
        <f>M15+N15</f>
        <v>848268</v>
      </c>
      <c r="P15" s="89">
        <v>1393</v>
      </c>
      <c r="Q15" s="578">
        <f>O15+P15</f>
        <v>849661</v>
      </c>
      <c r="R15" s="211">
        <v>543640</v>
      </c>
      <c r="S15" s="212">
        <v>570504</v>
      </c>
      <c r="T15" s="576">
        <f>R15+S15</f>
        <v>1114144</v>
      </c>
      <c r="U15" s="89">
        <v>1736</v>
      </c>
      <c r="V15" s="578">
        <f>T15+U15</f>
        <v>1115880</v>
      </c>
      <c r="W15" s="574">
        <f t="shared" si="11"/>
        <v>31.332378442696562</v>
      </c>
    </row>
    <row r="16" spans="1:23" s="83" customFormat="1" ht="14.25" thickTop="1" thickBot="1">
      <c r="A16" s="233" t="str">
        <f t="shared" si="9"/>
        <v xml:space="preserve"> </v>
      </c>
      <c r="B16" s="583" t="s">
        <v>87</v>
      </c>
      <c r="C16" s="90">
        <f>+C13+C14+C15</f>
        <v>6949</v>
      </c>
      <c r="D16" s="91">
        <f t="shared" ref="D16:H16" si="12">+D13+D14+D15</f>
        <v>6962</v>
      </c>
      <c r="E16" s="92">
        <f t="shared" si="12"/>
        <v>13911</v>
      </c>
      <c r="F16" s="90">
        <f t="shared" si="12"/>
        <v>8800</v>
      </c>
      <c r="G16" s="91">
        <f t="shared" si="12"/>
        <v>8829</v>
      </c>
      <c r="H16" s="92">
        <f t="shared" si="12"/>
        <v>17629</v>
      </c>
      <c r="I16" s="93">
        <f t="shared" si="10"/>
        <v>26.727050535547402</v>
      </c>
      <c r="L16" s="167" t="s">
        <v>87</v>
      </c>
      <c r="M16" s="122">
        <f>+M13+M14+M15</f>
        <v>1270693</v>
      </c>
      <c r="N16" s="123">
        <f t="shared" ref="N16:V16" si="13">+N13+N14+N15</f>
        <v>1319970</v>
      </c>
      <c r="O16" s="122">
        <f t="shared" si="13"/>
        <v>2590663</v>
      </c>
      <c r="P16" s="122">
        <f t="shared" si="13"/>
        <v>5204</v>
      </c>
      <c r="Q16" s="124">
        <f t="shared" si="13"/>
        <v>2595867</v>
      </c>
      <c r="R16" s="122">
        <f t="shared" si="13"/>
        <v>1629635</v>
      </c>
      <c r="S16" s="123">
        <f t="shared" si="13"/>
        <v>1662532</v>
      </c>
      <c r="T16" s="122">
        <f t="shared" si="13"/>
        <v>3292167</v>
      </c>
      <c r="U16" s="122">
        <f t="shared" si="13"/>
        <v>4674</v>
      </c>
      <c r="V16" s="124">
        <f t="shared" si="13"/>
        <v>3296841</v>
      </c>
      <c r="W16" s="125">
        <f t="shared" si="11"/>
        <v>27.003463582687392</v>
      </c>
    </row>
    <row r="17" spans="1:23" ht="13.5" thickTop="1">
      <c r="A17" s="570" t="str">
        <f t="shared" si="9"/>
        <v xml:space="preserve"> </v>
      </c>
      <c r="B17" s="543" t="s">
        <v>21</v>
      </c>
      <c r="C17" s="216">
        <v>2123</v>
      </c>
      <c r="D17" s="217">
        <v>2116</v>
      </c>
      <c r="E17" s="595">
        <f>C17+D17</f>
        <v>4239</v>
      </c>
      <c r="F17" s="216">
        <v>2892</v>
      </c>
      <c r="G17" s="217">
        <v>2890</v>
      </c>
      <c r="H17" s="595">
        <f>F17+G17</f>
        <v>5782</v>
      </c>
      <c r="I17" s="574">
        <f t="shared" si="10"/>
        <v>36.400094361877812</v>
      </c>
      <c r="L17" s="543" t="s">
        <v>21</v>
      </c>
      <c r="M17" s="211">
        <v>375240</v>
      </c>
      <c r="N17" s="212">
        <v>400003</v>
      </c>
      <c r="O17" s="576">
        <f>M17+N17</f>
        <v>775243</v>
      </c>
      <c r="P17" s="89">
        <v>1170</v>
      </c>
      <c r="Q17" s="578">
        <f>O17+P17</f>
        <v>776413</v>
      </c>
      <c r="R17" s="211">
        <v>470751</v>
      </c>
      <c r="S17" s="212">
        <v>510726</v>
      </c>
      <c r="T17" s="576">
        <f>R17+S17</f>
        <v>981477</v>
      </c>
      <c r="U17" s="89">
        <v>1303</v>
      </c>
      <c r="V17" s="578">
        <f>T17+U17</f>
        <v>982780</v>
      </c>
      <c r="W17" s="574">
        <f t="shared" si="11"/>
        <v>26.57953949766425</v>
      </c>
    </row>
    <row r="18" spans="1:23">
      <c r="A18" s="570" t="str">
        <f t="shared" ref="A18" si="14">IF(ISERROR(F18/G18)," ",IF(F18/G18&gt;0.5,IF(F18/G18&lt;1.5," ","NOT OK"),"NOT OK"))</f>
        <v xml:space="preserve"> </v>
      </c>
      <c r="B18" s="543" t="s">
        <v>88</v>
      </c>
      <c r="C18" s="216">
        <v>1986</v>
      </c>
      <c r="D18" s="217">
        <v>2007</v>
      </c>
      <c r="E18" s="595">
        <f>C18+D18</f>
        <v>3993</v>
      </c>
      <c r="F18" s="216">
        <v>2559</v>
      </c>
      <c r="G18" s="217">
        <v>2576</v>
      </c>
      <c r="H18" s="595">
        <f>F18+G18</f>
        <v>5135</v>
      </c>
      <c r="I18" s="574">
        <f t="shared" ref="I18" si="15">IF(E18=0,0,((H18/E18)-1)*100)</f>
        <v>28.600050087653383</v>
      </c>
      <c r="L18" s="543" t="s">
        <v>88</v>
      </c>
      <c r="M18" s="211">
        <v>294979</v>
      </c>
      <c r="N18" s="212">
        <v>318663</v>
      </c>
      <c r="O18" s="576">
        <f>M18+N18</f>
        <v>613642</v>
      </c>
      <c r="P18" s="89">
        <v>1985</v>
      </c>
      <c r="Q18" s="578">
        <f>O18+P18</f>
        <v>615627</v>
      </c>
      <c r="R18" s="211">
        <v>341892</v>
      </c>
      <c r="S18" s="212">
        <v>372797</v>
      </c>
      <c r="T18" s="576">
        <f>R18+S18</f>
        <v>714689</v>
      </c>
      <c r="U18" s="89">
        <v>1411</v>
      </c>
      <c r="V18" s="578">
        <f>T18+U18</f>
        <v>716100</v>
      </c>
      <c r="W18" s="574">
        <f t="shared" ref="W18" si="16">IF(Q18=0,0,((V18/Q18)-1)*100)</f>
        <v>16.320434288944451</v>
      </c>
    </row>
    <row r="19" spans="1:23" ht="13.5" thickBot="1">
      <c r="A19" s="600" t="str">
        <f>IF(ISERROR(F19/G19)," ",IF(F19/G19&gt;0.5,IF(F19/G19&lt;1.5," ","NOT OK"),"NOT OK"))</f>
        <v xml:space="preserve"> </v>
      </c>
      <c r="B19" s="543" t="s">
        <v>22</v>
      </c>
      <c r="C19" s="216">
        <v>1983</v>
      </c>
      <c r="D19" s="217">
        <v>2014</v>
      </c>
      <c r="E19" s="595">
        <f>C19+D19</f>
        <v>3997</v>
      </c>
      <c r="F19" s="216">
        <v>2570</v>
      </c>
      <c r="G19" s="217">
        <v>2578</v>
      </c>
      <c r="H19" s="595">
        <f>F19+G19</f>
        <v>5148</v>
      </c>
      <c r="I19" s="574">
        <f>IF(E19=0,0,((H19/E19)-1)*100)</f>
        <v>28.796597448086068</v>
      </c>
      <c r="J19" s="601"/>
      <c r="L19" s="543" t="s">
        <v>22</v>
      </c>
      <c r="M19" s="211">
        <v>316729</v>
      </c>
      <c r="N19" s="212">
        <v>307098</v>
      </c>
      <c r="O19" s="579">
        <f>M19+N19</f>
        <v>623827</v>
      </c>
      <c r="P19" s="218">
        <v>1461</v>
      </c>
      <c r="Q19" s="578">
        <f>O19+P19</f>
        <v>625288</v>
      </c>
      <c r="R19" s="211">
        <v>388262</v>
      </c>
      <c r="S19" s="212">
        <v>370961</v>
      </c>
      <c r="T19" s="579">
        <f>R19+S19</f>
        <v>759223</v>
      </c>
      <c r="U19" s="218">
        <v>583</v>
      </c>
      <c r="V19" s="578">
        <f>T19+U19</f>
        <v>759806</v>
      </c>
      <c r="W19" s="574">
        <f>IF(Q19=0,0,((V19/Q19)-1)*100)</f>
        <v>21.512966824887101</v>
      </c>
    </row>
    <row r="20" spans="1:23" ht="16.5" thickTop="1" thickBot="1">
      <c r="A20" s="602" t="str">
        <f>IF(ISERROR(F20/G20)," ",IF(F20/G20&gt;0.5,IF(F20/G20&lt;1.5," ","NOT OK"),"NOT OK"))</f>
        <v xml:space="preserve"> </v>
      </c>
      <c r="B20" s="603" t="s">
        <v>60</v>
      </c>
      <c r="C20" s="96">
        <f>+C17+C18+C19</f>
        <v>6092</v>
      </c>
      <c r="D20" s="97">
        <f t="shared" ref="D20:H20" si="17">+D17+D18+D19</f>
        <v>6137</v>
      </c>
      <c r="E20" s="605">
        <f t="shared" si="17"/>
        <v>12229</v>
      </c>
      <c r="F20" s="96">
        <f t="shared" si="17"/>
        <v>8021</v>
      </c>
      <c r="G20" s="97">
        <f t="shared" si="17"/>
        <v>8044</v>
      </c>
      <c r="H20" s="605">
        <f t="shared" si="17"/>
        <v>16065</v>
      </c>
      <c r="I20" s="587">
        <f>IF(E20=0,0,((H20/E20)-1)*100)</f>
        <v>31.368059530623938</v>
      </c>
      <c r="J20" s="602"/>
      <c r="K20" s="606"/>
      <c r="L20" s="607" t="s">
        <v>60</v>
      </c>
      <c r="M20" s="985">
        <f>+M17+M18+M19</f>
        <v>986948</v>
      </c>
      <c r="N20" s="985">
        <f t="shared" ref="N20:V20" si="18">+N17+N18+N19</f>
        <v>1025764</v>
      </c>
      <c r="O20" s="608">
        <f t="shared" si="18"/>
        <v>2012712</v>
      </c>
      <c r="P20" s="986">
        <f t="shared" si="18"/>
        <v>4616</v>
      </c>
      <c r="Q20" s="608">
        <f t="shared" si="18"/>
        <v>2017328</v>
      </c>
      <c r="R20" s="985">
        <f t="shared" si="18"/>
        <v>1200905</v>
      </c>
      <c r="S20" s="985">
        <f t="shared" si="18"/>
        <v>1254484</v>
      </c>
      <c r="T20" s="608">
        <f t="shared" si="18"/>
        <v>2455389</v>
      </c>
      <c r="U20" s="986">
        <f t="shared" si="18"/>
        <v>3297</v>
      </c>
      <c r="V20" s="608">
        <f t="shared" si="18"/>
        <v>2458686</v>
      </c>
      <c r="W20" s="609">
        <f>IF(Q20=0,0,((V20/Q20)-1)*100)</f>
        <v>21.878346010167917</v>
      </c>
    </row>
    <row r="21" spans="1:23" ht="13.5" thickTop="1">
      <c r="A21" s="570" t="str">
        <f>IF(ISERROR(F21/G21)," ",IF(F21/G21&gt;0.5,IF(F21/G21&lt;1.5," ","NOT OK"),"NOT OK"))</f>
        <v xml:space="preserve"> </v>
      </c>
      <c r="B21" s="543" t="s">
        <v>23</v>
      </c>
      <c r="C21" s="211">
        <v>2175</v>
      </c>
      <c r="D21" s="215">
        <v>2189</v>
      </c>
      <c r="E21" s="610">
        <f>C21+D21</f>
        <v>4364</v>
      </c>
      <c r="F21" s="211">
        <v>2593</v>
      </c>
      <c r="G21" s="215">
        <v>2619</v>
      </c>
      <c r="H21" s="610">
        <f>F21+G21</f>
        <v>5212</v>
      </c>
      <c r="I21" s="574">
        <f>IF(E21=0,0,((H21/E21)-1)*100)</f>
        <v>19.431714023831347</v>
      </c>
      <c r="L21" s="543" t="s">
        <v>24</v>
      </c>
      <c r="M21" s="211">
        <v>368859</v>
      </c>
      <c r="N21" s="212">
        <v>359624</v>
      </c>
      <c r="O21" s="579">
        <f>SUM(M21:N21)</f>
        <v>728483</v>
      </c>
      <c r="P21" s="219">
        <v>3100</v>
      </c>
      <c r="Q21" s="578">
        <f>O21+P21</f>
        <v>731583</v>
      </c>
      <c r="R21" s="211">
        <v>401956</v>
      </c>
      <c r="S21" s="212">
        <v>395809</v>
      </c>
      <c r="T21" s="579">
        <f>SUM(R21:S21)</f>
        <v>797765</v>
      </c>
      <c r="U21" s="219">
        <v>1123</v>
      </c>
      <c r="V21" s="578">
        <f>T21+U21</f>
        <v>798888</v>
      </c>
      <c r="W21" s="574">
        <f>IF(Q21=0,0,((V21/Q21)-1)*100)</f>
        <v>9.1999130652297811</v>
      </c>
    </row>
    <row r="22" spans="1:23">
      <c r="A22" s="570" t="str">
        <f t="shared" ref="A22" si="19">IF(ISERROR(F22/G22)," ",IF(F22/G22&gt;0.5,IF(F22/G22&lt;1.5," ","NOT OK"),"NOT OK"))</f>
        <v xml:space="preserve"> </v>
      </c>
      <c r="B22" s="543" t="s">
        <v>25</v>
      </c>
      <c r="C22" s="211">
        <v>2255</v>
      </c>
      <c r="D22" s="215">
        <v>2258</v>
      </c>
      <c r="E22" s="612">
        <f>C22+D22</f>
        <v>4513</v>
      </c>
      <c r="F22" s="211">
        <v>2567</v>
      </c>
      <c r="G22" s="215">
        <v>2572</v>
      </c>
      <c r="H22" s="612">
        <f>F22+G22</f>
        <v>5139</v>
      </c>
      <c r="I22" s="574">
        <f t="shared" ref="I22" si="20">IF(E22=0,0,((H22/E22)-1)*100)</f>
        <v>13.871039220031012</v>
      </c>
      <c r="L22" s="543" t="s">
        <v>25</v>
      </c>
      <c r="M22" s="211">
        <v>379770</v>
      </c>
      <c r="N22" s="212">
        <v>398455</v>
      </c>
      <c r="O22" s="579">
        <f>SUM(M22:N22)</f>
        <v>778225</v>
      </c>
      <c r="P22" s="89">
        <v>3980</v>
      </c>
      <c r="Q22" s="578">
        <f>O22+P22</f>
        <v>782205</v>
      </c>
      <c r="R22" s="211">
        <v>393498</v>
      </c>
      <c r="S22" s="212">
        <v>415550</v>
      </c>
      <c r="T22" s="579">
        <f>SUM(R22:S22)</f>
        <v>809048</v>
      </c>
      <c r="U22" s="89">
        <v>1396</v>
      </c>
      <c r="V22" s="578">
        <f>T22+U22</f>
        <v>810444</v>
      </c>
      <c r="W22" s="574">
        <f t="shared" ref="W22" si="21">IF(Q22=0,0,((V22/Q22)-1)*100)</f>
        <v>3.6101789172914955</v>
      </c>
    </row>
    <row r="23" spans="1:23" ht="13.5" thickBot="1">
      <c r="A23" s="570" t="str">
        <f>IF(ISERROR(F23/G23)," ",IF(F23/G23&gt;0.5,IF(F23/G23&lt;1.5," ","NOT OK"),"NOT OK"))</f>
        <v xml:space="preserve"> </v>
      </c>
      <c r="B23" s="543" t="s">
        <v>26</v>
      </c>
      <c r="C23" s="211">
        <v>2039</v>
      </c>
      <c r="D23" s="220">
        <v>2035</v>
      </c>
      <c r="E23" s="613">
        <f>C23+D23</f>
        <v>4074</v>
      </c>
      <c r="F23" s="211">
        <v>2222</v>
      </c>
      <c r="G23" s="220">
        <v>2216</v>
      </c>
      <c r="H23" s="613">
        <f>F23+G23</f>
        <v>4438</v>
      </c>
      <c r="I23" s="614">
        <f>IF(E23=0,0,((H23/E23)-1)*100)</f>
        <v>8.9347079037800583</v>
      </c>
      <c r="L23" s="543" t="s">
        <v>26</v>
      </c>
      <c r="M23" s="211">
        <v>311316</v>
      </c>
      <c r="N23" s="212">
        <v>308615</v>
      </c>
      <c r="O23" s="579">
        <f>SUM(M23:N23)</f>
        <v>619931</v>
      </c>
      <c r="P23" s="218">
        <v>2535</v>
      </c>
      <c r="Q23" s="578">
        <f>O23+P23</f>
        <v>622466</v>
      </c>
      <c r="R23" s="211">
        <v>297109</v>
      </c>
      <c r="S23" s="212">
        <v>287591</v>
      </c>
      <c r="T23" s="579">
        <f>SUM(R23:S23)</f>
        <v>584700</v>
      </c>
      <c r="U23" s="218">
        <v>1487</v>
      </c>
      <c r="V23" s="578">
        <f>T23+U23</f>
        <v>586187</v>
      </c>
      <c r="W23" s="574">
        <f>IF(Q23=0,0,((V23/Q23)-1)*100)</f>
        <v>-5.8282701384493318</v>
      </c>
    </row>
    <row r="24" spans="1:23" ht="14.25" thickTop="1" thickBot="1">
      <c r="A24" s="570" t="str">
        <f>IF(ISERROR(F24/G24)," ",IF(F24/G24&gt;0.5,IF(F24/G24&lt;1.5," ","NOT OK"),"NOT OK"))</f>
        <v xml:space="preserve"> </v>
      </c>
      <c r="B24" s="583" t="s">
        <v>58</v>
      </c>
      <c r="C24" s="604">
        <f t="shared" ref="C24:H24" si="22">C21+C22+C23</f>
        <v>6469</v>
      </c>
      <c r="D24" s="615">
        <f t="shared" si="22"/>
        <v>6482</v>
      </c>
      <c r="E24" s="604">
        <f t="shared" si="22"/>
        <v>12951</v>
      </c>
      <c r="F24" s="604">
        <f t="shared" si="22"/>
        <v>7382</v>
      </c>
      <c r="G24" s="615">
        <f t="shared" si="22"/>
        <v>7407</v>
      </c>
      <c r="H24" s="604">
        <f t="shared" si="22"/>
        <v>14789</v>
      </c>
      <c r="I24" s="587">
        <f>IF(E24=0,0,((H24/E24)-1)*100)</f>
        <v>14.19195428924407</v>
      </c>
      <c r="L24" s="588" t="s">
        <v>58</v>
      </c>
      <c r="M24" s="589">
        <f>+M21+M22+M23</f>
        <v>1059945</v>
      </c>
      <c r="N24" s="590">
        <f t="shared" ref="N24:U24" si="23">+N21+N22+N23</f>
        <v>1066694</v>
      </c>
      <c r="O24" s="589">
        <f t="shared" si="23"/>
        <v>2126639</v>
      </c>
      <c r="P24" s="589">
        <f t="shared" si="23"/>
        <v>9615</v>
      </c>
      <c r="Q24" s="589">
        <f t="shared" si="23"/>
        <v>2136254</v>
      </c>
      <c r="R24" s="589">
        <f t="shared" si="23"/>
        <v>1092563</v>
      </c>
      <c r="S24" s="590">
        <f t="shared" si="23"/>
        <v>1098950</v>
      </c>
      <c r="T24" s="589">
        <f t="shared" si="23"/>
        <v>2191513</v>
      </c>
      <c r="U24" s="589">
        <f t="shared" si="23"/>
        <v>4006</v>
      </c>
      <c r="V24" s="589">
        <f>+V21+V22+V23</f>
        <v>2195519</v>
      </c>
      <c r="W24" s="592">
        <f>IF(Q24=0,0,((V24/Q24)-1)*100)</f>
        <v>2.7742487550637795</v>
      </c>
    </row>
    <row r="25" spans="1:23" s="1171" customFormat="1" ht="14.25" thickTop="1" thickBot="1">
      <c r="A25" s="1252" t="str">
        <f t="shared" si="9"/>
        <v xml:space="preserve"> </v>
      </c>
      <c r="B25" s="1225" t="s">
        <v>92</v>
      </c>
      <c r="C25" s="1176">
        <f t="shared" ref="C25:H25" si="24">+C16+C20+C24</f>
        <v>19510</v>
      </c>
      <c r="D25" s="1177">
        <f t="shared" si="24"/>
        <v>19581</v>
      </c>
      <c r="E25" s="1178">
        <f t="shared" si="24"/>
        <v>39091</v>
      </c>
      <c r="F25" s="1176">
        <f t="shared" si="24"/>
        <v>24203</v>
      </c>
      <c r="G25" s="1177">
        <f t="shared" si="24"/>
        <v>24280</v>
      </c>
      <c r="H25" s="1178">
        <f t="shared" si="24"/>
        <v>48483</v>
      </c>
      <c r="I25" s="1179">
        <f>IF(E25=0,0,((H25/E25)-1)*100)</f>
        <v>24.025990637231075</v>
      </c>
      <c r="L25" s="1218" t="s">
        <v>92</v>
      </c>
      <c r="M25" s="1196">
        <f>+M16+M20+M24</f>
        <v>3317586</v>
      </c>
      <c r="N25" s="1197">
        <f t="shared" ref="N25:U25" si="25">+N16+N20+N24</f>
        <v>3412428</v>
      </c>
      <c r="O25" s="1196">
        <f t="shared" si="25"/>
        <v>6730014</v>
      </c>
      <c r="P25" s="1196">
        <f t="shared" si="25"/>
        <v>19435</v>
      </c>
      <c r="Q25" s="1196">
        <f t="shared" si="25"/>
        <v>6749449</v>
      </c>
      <c r="R25" s="1196">
        <f t="shared" si="25"/>
        <v>3923103</v>
      </c>
      <c r="S25" s="1197">
        <f t="shared" si="25"/>
        <v>4015966</v>
      </c>
      <c r="T25" s="1196">
        <f t="shared" si="25"/>
        <v>7939069</v>
      </c>
      <c r="U25" s="1196">
        <f t="shared" si="25"/>
        <v>11977</v>
      </c>
      <c r="V25" s="1198">
        <f>+V16+V20+V24</f>
        <v>7951046</v>
      </c>
      <c r="W25" s="1199">
        <f>IF(Q25=0,0,((V25/Q25)-1)*100)</f>
        <v>17.80289028037696</v>
      </c>
    </row>
    <row r="26" spans="1:23" ht="14.25" thickTop="1" thickBot="1">
      <c r="A26" s="570" t="str">
        <f>IF(ISERROR(F26/G26)," ",IF(F26/G26&gt;0.5,IF(F26/G26&lt;1.5," ","NOT OK"),"NOT OK"))</f>
        <v xml:space="preserve"> </v>
      </c>
      <c r="B26" s="583" t="s">
        <v>89</v>
      </c>
      <c r="C26" s="584">
        <f t="shared" ref="C26:H26" si="26">+C12+C16+C20+C24</f>
        <v>25704</v>
      </c>
      <c r="D26" s="585">
        <f t="shared" si="26"/>
        <v>25762</v>
      </c>
      <c r="E26" s="586">
        <f t="shared" si="26"/>
        <v>51466</v>
      </c>
      <c r="F26" s="584">
        <f t="shared" si="26"/>
        <v>31244</v>
      </c>
      <c r="G26" s="585">
        <f t="shared" si="26"/>
        <v>31313</v>
      </c>
      <c r="H26" s="586">
        <f t="shared" si="26"/>
        <v>62557</v>
      </c>
      <c r="I26" s="587">
        <f>IF(E26=0,0,((H26/E26)-1)*100)</f>
        <v>21.550149613336966</v>
      </c>
      <c r="L26" s="588" t="s">
        <v>89</v>
      </c>
      <c r="M26" s="589">
        <f>+M12+M16+M20+M24</f>
        <v>4346055</v>
      </c>
      <c r="N26" s="590">
        <f t="shared" ref="N26:U26" si="27">+N12+N16+N20+N24</f>
        <v>4373046</v>
      </c>
      <c r="O26" s="589">
        <f t="shared" si="27"/>
        <v>8719101</v>
      </c>
      <c r="P26" s="589">
        <f t="shared" si="27"/>
        <v>23409</v>
      </c>
      <c r="Q26" s="591">
        <f t="shared" si="27"/>
        <v>8742510</v>
      </c>
      <c r="R26" s="589">
        <f t="shared" si="27"/>
        <v>5172257</v>
      </c>
      <c r="S26" s="590">
        <f t="shared" si="27"/>
        <v>5207731</v>
      </c>
      <c r="T26" s="589">
        <f t="shared" si="27"/>
        <v>10379988</v>
      </c>
      <c r="U26" s="589">
        <f t="shared" si="27"/>
        <v>18388</v>
      </c>
      <c r="V26" s="591">
        <f>+V12+V16+V20+V24</f>
        <v>10398376</v>
      </c>
      <c r="W26" s="592">
        <f>IF(Q26=0,0,((V26/Q26)-1)*100)</f>
        <v>18.940395835978464</v>
      </c>
    </row>
    <row r="27" spans="1:23" ht="14.25" thickTop="1" thickBot="1">
      <c r="B27" s="616" t="s">
        <v>59</v>
      </c>
      <c r="C27" s="536"/>
      <c r="D27" s="536"/>
      <c r="E27" s="536"/>
      <c r="F27" s="536"/>
      <c r="G27" s="536"/>
      <c r="H27" s="536"/>
      <c r="I27" s="540"/>
      <c r="L27" s="616" t="s">
        <v>59</v>
      </c>
      <c r="M27" s="536"/>
      <c r="N27" s="536"/>
      <c r="O27" s="536"/>
      <c r="P27" s="536"/>
      <c r="Q27" s="536"/>
      <c r="R27" s="536"/>
      <c r="S27" s="536"/>
      <c r="T27" s="536"/>
      <c r="U27" s="536"/>
      <c r="V27" s="536"/>
      <c r="W27" s="540"/>
    </row>
    <row r="28" spans="1:23" ht="13.5" thickTop="1">
      <c r="B28" s="1478" t="s">
        <v>28</v>
      </c>
      <c r="C28" s="1479"/>
      <c r="D28" s="1479"/>
      <c r="E28" s="1479"/>
      <c r="F28" s="1479"/>
      <c r="G28" s="1479"/>
      <c r="H28" s="1479"/>
      <c r="I28" s="1480"/>
      <c r="L28" s="1481" t="s">
        <v>29</v>
      </c>
      <c r="M28" s="1482"/>
      <c r="N28" s="1482"/>
      <c r="O28" s="1482"/>
      <c r="P28" s="1482"/>
      <c r="Q28" s="1482"/>
      <c r="R28" s="1482"/>
      <c r="S28" s="1482"/>
      <c r="T28" s="1482"/>
      <c r="U28" s="1482"/>
      <c r="V28" s="1482"/>
      <c r="W28" s="1483"/>
    </row>
    <row r="29" spans="1:23" ht="13.5" thickBot="1">
      <c r="B29" s="1484" t="s">
        <v>30</v>
      </c>
      <c r="C29" s="1485"/>
      <c r="D29" s="1485"/>
      <c r="E29" s="1485"/>
      <c r="F29" s="1485"/>
      <c r="G29" s="1485"/>
      <c r="H29" s="1485"/>
      <c r="I29" s="1486"/>
      <c r="L29" s="1487" t="s">
        <v>31</v>
      </c>
      <c r="M29" s="1488"/>
      <c r="N29" s="1488"/>
      <c r="O29" s="1488"/>
      <c r="P29" s="1488"/>
      <c r="Q29" s="1488"/>
      <c r="R29" s="1488"/>
      <c r="S29" s="1488"/>
      <c r="T29" s="1488"/>
      <c r="U29" s="1488"/>
      <c r="V29" s="1488"/>
      <c r="W29" s="1489"/>
    </row>
    <row r="30" spans="1:23" ht="14.25" thickTop="1" thickBot="1">
      <c r="B30" s="539"/>
      <c r="C30" s="536"/>
      <c r="D30" s="536"/>
      <c r="E30" s="536"/>
      <c r="F30" s="536"/>
      <c r="G30" s="536"/>
      <c r="H30" s="536"/>
      <c r="I30" s="540"/>
      <c r="L30" s="539"/>
      <c r="M30" s="536"/>
      <c r="N30" s="536"/>
      <c r="O30" s="536"/>
      <c r="P30" s="536"/>
      <c r="Q30" s="536"/>
      <c r="R30" s="536"/>
      <c r="S30" s="536"/>
      <c r="T30" s="536"/>
      <c r="U30" s="536"/>
      <c r="V30" s="536"/>
      <c r="W30" s="540"/>
    </row>
    <row r="31" spans="1:23" ht="14.25" thickTop="1" thickBot="1">
      <c r="B31" s="541"/>
      <c r="C31" s="1493" t="s">
        <v>90</v>
      </c>
      <c r="D31" s="1494"/>
      <c r="E31" s="1495"/>
      <c r="F31" s="1493" t="s">
        <v>91</v>
      </c>
      <c r="G31" s="1494"/>
      <c r="H31" s="1495"/>
      <c r="I31" s="542" t="s">
        <v>4</v>
      </c>
      <c r="L31" s="541"/>
      <c r="M31" s="1490" t="s">
        <v>90</v>
      </c>
      <c r="N31" s="1491"/>
      <c r="O31" s="1491"/>
      <c r="P31" s="1491"/>
      <c r="Q31" s="1492"/>
      <c r="R31" s="1490" t="s">
        <v>91</v>
      </c>
      <c r="S31" s="1491"/>
      <c r="T31" s="1491"/>
      <c r="U31" s="1491"/>
      <c r="V31" s="1492"/>
      <c r="W31" s="542" t="s">
        <v>4</v>
      </c>
    </row>
    <row r="32" spans="1:23" ht="13.5" thickTop="1">
      <c r="B32" s="543" t="s">
        <v>5</v>
      </c>
      <c r="C32" s="544"/>
      <c r="D32" s="545"/>
      <c r="E32" s="546"/>
      <c r="F32" s="544"/>
      <c r="G32" s="545"/>
      <c r="H32" s="546"/>
      <c r="I32" s="547" t="s">
        <v>6</v>
      </c>
      <c r="L32" s="543" t="s">
        <v>5</v>
      </c>
      <c r="M32" s="544"/>
      <c r="N32" s="548"/>
      <c r="O32" s="549"/>
      <c r="P32" s="550"/>
      <c r="Q32" s="549"/>
      <c r="R32" s="544"/>
      <c r="S32" s="548"/>
      <c r="T32" s="549"/>
      <c r="U32" s="550"/>
      <c r="V32" s="549"/>
      <c r="W32" s="547" t="s">
        <v>6</v>
      </c>
    </row>
    <row r="33" spans="1:23" ht="13.5" thickBot="1">
      <c r="B33" s="551"/>
      <c r="C33" s="552" t="s">
        <v>7</v>
      </c>
      <c r="D33" s="553" t="s">
        <v>8</v>
      </c>
      <c r="E33" s="1162" t="s">
        <v>9</v>
      </c>
      <c r="F33" s="552" t="s">
        <v>7</v>
      </c>
      <c r="G33" s="553" t="s">
        <v>8</v>
      </c>
      <c r="H33" s="554" t="s">
        <v>9</v>
      </c>
      <c r="I33" s="555"/>
      <c r="L33" s="551"/>
      <c r="M33" s="556" t="s">
        <v>10</v>
      </c>
      <c r="N33" s="557" t="s">
        <v>11</v>
      </c>
      <c r="O33" s="558" t="s">
        <v>12</v>
      </c>
      <c r="P33" s="559" t="s">
        <v>13</v>
      </c>
      <c r="Q33" s="558" t="s">
        <v>9</v>
      </c>
      <c r="R33" s="556" t="s">
        <v>10</v>
      </c>
      <c r="S33" s="557" t="s">
        <v>11</v>
      </c>
      <c r="T33" s="558" t="s">
        <v>12</v>
      </c>
      <c r="U33" s="559" t="s">
        <v>13</v>
      </c>
      <c r="V33" s="558" t="s">
        <v>9</v>
      </c>
      <c r="W33" s="555"/>
    </row>
    <row r="34" spans="1:23" ht="5.25" customHeight="1" thickTop="1">
      <c r="B34" s="543"/>
      <c r="C34" s="560"/>
      <c r="D34" s="561"/>
      <c r="E34" s="562"/>
      <c r="F34" s="560"/>
      <c r="G34" s="561"/>
      <c r="H34" s="562"/>
      <c r="I34" s="563"/>
      <c r="L34" s="543"/>
      <c r="M34" s="564"/>
      <c r="N34" s="565"/>
      <c r="O34" s="566"/>
      <c r="P34" s="567"/>
      <c r="Q34" s="568"/>
      <c r="R34" s="564"/>
      <c r="S34" s="565"/>
      <c r="T34" s="566"/>
      <c r="U34" s="567"/>
      <c r="V34" s="568"/>
      <c r="W34" s="569"/>
    </row>
    <row r="35" spans="1:23">
      <c r="A35" s="536" t="str">
        <f t="shared" si="2"/>
        <v xml:space="preserve"> </v>
      </c>
      <c r="B35" s="543" t="s">
        <v>14</v>
      </c>
      <c r="C35" s="211">
        <v>2110</v>
      </c>
      <c r="D35" s="215">
        <v>2112</v>
      </c>
      <c r="E35" s="573">
        <f>C35+D35</f>
        <v>4222</v>
      </c>
      <c r="F35" s="211">
        <v>2246</v>
      </c>
      <c r="G35" s="215">
        <v>2232</v>
      </c>
      <c r="H35" s="573">
        <f>F35+G35</f>
        <v>4478</v>
      </c>
      <c r="I35" s="574">
        <f t="shared" ref="I35:I39" si="28">IF(E35=0,0,((H35/E35)-1)*100)</f>
        <v>6.0634770251065895</v>
      </c>
      <c r="K35" s="580"/>
      <c r="L35" s="543" t="s">
        <v>14</v>
      </c>
      <c r="M35" s="211">
        <v>288376</v>
      </c>
      <c r="N35" s="212">
        <v>281265</v>
      </c>
      <c r="O35" s="579">
        <f>SUM(M35:N35)</f>
        <v>569641</v>
      </c>
      <c r="P35" s="89">
        <v>60</v>
      </c>
      <c r="Q35" s="578">
        <f>O35+P35</f>
        <v>569701</v>
      </c>
      <c r="R35" s="211">
        <v>326932</v>
      </c>
      <c r="S35" s="212">
        <v>313996</v>
      </c>
      <c r="T35" s="119">
        <f>SUM(R35:S35)</f>
        <v>640928</v>
      </c>
      <c r="U35" s="89">
        <v>0</v>
      </c>
      <c r="V35" s="578">
        <f>T35+U35</f>
        <v>640928</v>
      </c>
      <c r="W35" s="574">
        <f t="shared" ref="W35:W39" si="29">IF(Q35=0,0,((V35/Q35)-1)*100)</f>
        <v>12.502523253425913</v>
      </c>
    </row>
    <row r="36" spans="1:23">
      <c r="A36" s="536" t="str">
        <f t="shared" si="2"/>
        <v xml:space="preserve"> </v>
      </c>
      <c r="B36" s="543" t="s">
        <v>15</v>
      </c>
      <c r="C36" s="211">
        <v>2250</v>
      </c>
      <c r="D36" s="215">
        <v>2248</v>
      </c>
      <c r="E36" s="573">
        <f>C36+D36</f>
        <v>4498</v>
      </c>
      <c r="F36" s="211">
        <v>2065</v>
      </c>
      <c r="G36" s="215">
        <v>2066</v>
      </c>
      <c r="H36" s="573">
        <f>F36+G36</f>
        <v>4131</v>
      </c>
      <c r="I36" s="574">
        <f t="shared" si="28"/>
        <v>-8.1591818586038265</v>
      </c>
      <c r="K36" s="580"/>
      <c r="L36" s="543" t="s">
        <v>15</v>
      </c>
      <c r="M36" s="211">
        <v>293189</v>
      </c>
      <c r="N36" s="212">
        <v>273731</v>
      </c>
      <c r="O36" s="579">
        <f>SUM(M36:N36)</f>
        <v>566920</v>
      </c>
      <c r="P36" s="89">
        <v>270</v>
      </c>
      <c r="Q36" s="578">
        <f>O36+P36</f>
        <v>567190</v>
      </c>
      <c r="R36" s="211">
        <v>318566</v>
      </c>
      <c r="S36" s="212">
        <v>306282</v>
      </c>
      <c r="T36" s="119">
        <f>SUM(R36:S36)</f>
        <v>624848</v>
      </c>
      <c r="U36" s="89">
        <v>0</v>
      </c>
      <c r="V36" s="578">
        <f>T36+U36</f>
        <v>624848</v>
      </c>
      <c r="W36" s="574">
        <f t="shared" si="29"/>
        <v>10.16555298929811</v>
      </c>
    </row>
    <row r="37" spans="1:23" ht="13.5" thickBot="1">
      <c r="A37" s="536" t="str">
        <f t="shared" si="2"/>
        <v xml:space="preserve"> </v>
      </c>
      <c r="B37" s="551" t="s">
        <v>16</v>
      </c>
      <c r="C37" s="211">
        <v>2386</v>
      </c>
      <c r="D37" s="220">
        <v>2398</v>
      </c>
      <c r="E37" s="573">
        <f>C37+D37</f>
        <v>4784</v>
      </c>
      <c r="F37" s="211">
        <v>2212</v>
      </c>
      <c r="G37" s="220">
        <v>2228</v>
      </c>
      <c r="H37" s="573">
        <f>F37+G37</f>
        <v>4440</v>
      </c>
      <c r="I37" s="574">
        <f t="shared" si="28"/>
        <v>-7.1906354515050115</v>
      </c>
      <c r="K37" s="580"/>
      <c r="L37" s="551" t="s">
        <v>16</v>
      </c>
      <c r="M37" s="211">
        <v>341362</v>
      </c>
      <c r="N37" s="212">
        <v>300627</v>
      </c>
      <c r="O37" s="579">
        <f>SUM(M37:N37)</f>
        <v>641989</v>
      </c>
      <c r="P37" s="218">
        <v>178</v>
      </c>
      <c r="Q37" s="578">
        <f>O37+P37</f>
        <v>642167</v>
      </c>
      <c r="R37" s="211">
        <v>363290</v>
      </c>
      <c r="S37" s="212">
        <v>320557</v>
      </c>
      <c r="T37" s="119">
        <f>SUM(R37:S37)</f>
        <v>683847</v>
      </c>
      <c r="U37" s="218">
        <v>134</v>
      </c>
      <c r="V37" s="578">
        <f>T37+U37</f>
        <v>683981</v>
      </c>
      <c r="W37" s="574">
        <f t="shared" si="29"/>
        <v>6.5113903392731265</v>
      </c>
    </row>
    <row r="38" spans="1:23" ht="14.25" thickTop="1" thickBot="1">
      <c r="A38" s="536" t="str">
        <f>IF(ISERROR(F38/G38)," ",IF(F38/G38&gt;0.5,IF(F38/G38&lt;1.5," ","NOT OK"),"NOT OK"))</f>
        <v xml:space="preserve"> </v>
      </c>
      <c r="B38" s="583" t="s">
        <v>55</v>
      </c>
      <c r="C38" s="90">
        <f t="shared" ref="C38:E38" si="30">+C35+C36+C37</f>
        <v>6746</v>
      </c>
      <c r="D38" s="91">
        <f t="shared" si="30"/>
        <v>6758</v>
      </c>
      <c r="E38" s="586">
        <f t="shared" si="30"/>
        <v>13504</v>
      </c>
      <c r="F38" s="90">
        <f t="shared" ref="F38:G38" si="31">+F35+F36+F37</f>
        <v>6523</v>
      </c>
      <c r="G38" s="91">
        <f t="shared" si="31"/>
        <v>6526</v>
      </c>
      <c r="H38" s="586">
        <f t="shared" ref="H38" si="32">+H35+H36+H37</f>
        <v>13049</v>
      </c>
      <c r="I38" s="587">
        <f t="shared" si="28"/>
        <v>-3.3693720379146974</v>
      </c>
      <c r="L38" s="588" t="s">
        <v>55</v>
      </c>
      <c r="M38" s="983">
        <f t="shared" ref="M38:Q38" si="33">+M35+M36+M37</f>
        <v>922927</v>
      </c>
      <c r="N38" s="984">
        <f t="shared" si="33"/>
        <v>855623</v>
      </c>
      <c r="O38" s="589">
        <f t="shared" si="33"/>
        <v>1778550</v>
      </c>
      <c r="P38" s="983">
        <f t="shared" si="33"/>
        <v>508</v>
      </c>
      <c r="Q38" s="591">
        <f t="shared" si="33"/>
        <v>1779058</v>
      </c>
      <c r="R38" s="983">
        <f t="shared" ref="R38:S38" si="34">+R35+R36+R37</f>
        <v>1008788</v>
      </c>
      <c r="S38" s="984">
        <f t="shared" si="34"/>
        <v>940835</v>
      </c>
      <c r="T38" s="589">
        <f t="shared" ref="T38:V38" si="35">+T35+T36+T37</f>
        <v>1949623</v>
      </c>
      <c r="U38" s="983">
        <f t="shared" si="35"/>
        <v>134</v>
      </c>
      <c r="V38" s="591">
        <f t="shared" si="35"/>
        <v>1949757</v>
      </c>
      <c r="W38" s="592">
        <f t="shared" si="29"/>
        <v>9.5949092160008362</v>
      </c>
    </row>
    <row r="39" spans="1:23" ht="13.5" thickTop="1">
      <c r="A39" s="536" t="str">
        <f t="shared" si="2"/>
        <v xml:space="preserve"> </v>
      </c>
      <c r="B39" s="543" t="s">
        <v>18</v>
      </c>
      <c r="C39" s="209">
        <v>2395</v>
      </c>
      <c r="D39" s="210">
        <v>2364</v>
      </c>
      <c r="E39" s="573">
        <f>C39+D39</f>
        <v>4759</v>
      </c>
      <c r="F39" s="209">
        <v>2336</v>
      </c>
      <c r="G39" s="210">
        <v>2306</v>
      </c>
      <c r="H39" s="573">
        <f>F39+G39</f>
        <v>4642</v>
      </c>
      <c r="I39" s="574">
        <f t="shared" si="28"/>
        <v>-2.4584996848077356</v>
      </c>
      <c r="L39" s="543" t="s">
        <v>18</v>
      </c>
      <c r="M39" s="211">
        <v>359661</v>
      </c>
      <c r="N39" s="212">
        <v>368854</v>
      </c>
      <c r="O39" s="576">
        <f>M39+N39</f>
        <v>728515</v>
      </c>
      <c r="P39" s="89">
        <v>56</v>
      </c>
      <c r="Q39" s="578">
        <f>O39+P39</f>
        <v>728571</v>
      </c>
      <c r="R39" s="211">
        <v>369173</v>
      </c>
      <c r="S39" s="212">
        <v>382478</v>
      </c>
      <c r="T39" s="576">
        <f>R39+S39</f>
        <v>751651</v>
      </c>
      <c r="U39" s="89">
        <v>190</v>
      </c>
      <c r="V39" s="578">
        <f>T39+U39</f>
        <v>751841</v>
      </c>
      <c r="W39" s="574">
        <f t="shared" si="29"/>
        <v>3.1939234474059441</v>
      </c>
    </row>
    <row r="40" spans="1:23">
      <c r="A40" s="536" t="str">
        <f t="shared" ref="A40:A43" si="36">IF(ISERROR(F40/G40)," ",IF(F40/G40&gt;0.5,IF(F40/G40&lt;1.5," ","NOT OK"),"NOT OK"))</f>
        <v xml:space="preserve"> </v>
      </c>
      <c r="B40" s="543" t="s">
        <v>19</v>
      </c>
      <c r="C40" s="211">
        <v>2069</v>
      </c>
      <c r="D40" s="215">
        <v>2064</v>
      </c>
      <c r="E40" s="595">
        <f>C40+D40</f>
        <v>4133</v>
      </c>
      <c r="F40" s="211">
        <v>2144</v>
      </c>
      <c r="G40" s="215">
        <v>2141</v>
      </c>
      <c r="H40" s="595">
        <f>F40+G40</f>
        <v>4285</v>
      </c>
      <c r="I40" s="574">
        <f t="shared" ref="I40:I43" si="37">IF(E40=0,0,((H40/E40)-1)*100)</f>
        <v>3.6777159448342589</v>
      </c>
      <c r="L40" s="543" t="s">
        <v>19</v>
      </c>
      <c r="M40" s="211">
        <v>326754</v>
      </c>
      <c r="N40" s="212">
        <v>337228</v>
      </c>
      <c r="O40" s="576">
        <f>M40+N40</f>
        <v>663982</v>
      </c>
      <c r="P40" s="89">
        <v>286</v>
      </c>
      <c r="Q40" s="578">
        <f>O40+P40</f>
        <v>664268</v>
      </c>
      <c r="R40" s="211">
        <v>365960</v>
      </c>
      <c r="S40" s="212">
        <v>367743</v>
      </c>
      <c r="T40" s="576">
        <f>R40+S40</f>
        <v>733703</v>
      </c>
      <c r="U40" s="89">
        <v>0</v>
      </c>
      <c r="V40" s="578">
        <f>T40+U40</f>
        <v>733703</v>
      </c>
      <c r="W40" s="574">
        <f t="shared" ref="W40:W43" si="38">IF(Q40=0,0,((V40/Q40)-1)*100)</f>
        <v>10.452859388078295</v>
      </c>
    </row>
    <row r="41" spans="1:23" ht="13.5" thickBot="1">
      <c r="A41" s="536" t="str">
        <f t="shared" si="36"/>
        <v xml:space="preserve"> </v>
      </c>
      <c r="B41" s="543" t="s">
        <v>20</v>
      </c>
      <c r="C41" s="211">
        <v>2291</v>
      </c>
      <c r="D41" s="215">
        <v>2307</v>
      </c>
      <c r="E41" s="595">
        <f>C41+D41</f>
        <v>4598</v>
      </c>
      <c r="F41" s="211">
        <v>2346</v>
      </c>
      <c r="G41" s="215">
        <v>2350</v>
      </c>
      <c r="H41" s="595">
        <f>F41+G41</f>
        <v>4696</v>
      </c>
      <c r="I41" s="574">
        <f t="shared" si="37"/>
        <v>2.1313614615050103</v>
      </c>
      <c r="L41" s="543" t="s">
        <v>20</v>
      </c>
      <c r="M41" s="211">
        <v>330059</v>
      </c>
      <c r="N41" s="212">
        <v>336332</v>
      </c>
      <c r="O41" s="576">
        <f>M41+N41</f>
        <v>666391</v>
      </c>
      <c r="P41" s="89">
        <v>575</v>
      </c>
      <c r="Q41" s="578">
        <f>O41+P41</f>
        <v>666966</v>
      </c>
      <c r="R41" s="211">
        <v>364157</v>
      </c>
      <c r="S41" s="212">
        <v>373526</v>
      </c>
      <c r="T41" s="576">
        <f>R41+S41</f>
        <v>737683</v>
      </c>
      <c r="U41" s="89">
        <v>109</v>
      </c>
      <c r="V41" s="578">
        <f>T41+U41</f>
        <v>737792</v>
      </c>
      <c r="W41" s="574">
        <f t="shared" si="38"/>
        <v>10.61913200972764</v>
      </c>
    </row>
    <row r="42" spans="1:23" s="1171" customFormat="1" ht="14.25" thickTop="1" thickBot="1">
      <c r="A42" s="1252" t="str">
        <f t="shared" si="36"/>
        <v xml:space="preserve"> </v>
      </c>
      <c r="B42" s="583" t="s">
        <v>87</v>
      </c>
      <c r="C42" s="1176">
        <f>+C39+C40+C41</f>
        <v>6755</v>
      </c>
      <c r="D42" s="1177">
        <f t="shared" ref="D42" si="39">+D39+D40+D41</f>
        <v>6735</v>
      </c>
      <c r="E42" s="1178">
        <f t="shared" ref="E42" si="40">+E39+E40+E41</f>
        <v>13490</v>
      </c>
      <c r="F42" s="1176">
        <f t="shared" ref="F42" si="41">+F39+F40+F41</f>
        <v>6826</v>
      </c>
      <c r="G42" s="1177">
        <f t="shared" ref="G42" si="42">+G39+G40+G41</f>
        <v>6797</v>
      </c>
      <c r="H42" s="1178">
        <f t="shared" ref="H42" si="43">+H39+H40+H41</f>
        <v>13623</v>
      </c>
      <c r="I42" s="1179">
        <f t="shared" si="37"/>
        <v>0.98591549295774517</v>
      </c>
      <c r="L42" s="1218" t="s">
        <v>87</v>
      </c>
      <c r="M42" s="1196">
        <f>+M39+M40+M41</f>
        <v>1016474</v>
      </c>
      <c r="N42" s="1197">
        <f t="shared" ref="N42" si="44">+N39+N40+N41</f>
        <v>1042414</v>
      </c>
      <c r="O42" s="1196">
        <f t="shared" ref="O42" si="45">+O39+O40+O41</f>
        <v>2058888</v>
      </c>
      <c r="P42" s="1196">
        <f t="shared" ref="P42" si="46">+P39+P40+P41</f>
        <v>917</v>
      </c>
      <c r="Q42" s="1198">
        <f t="shared" ref="Q42" si="47">+Q39+Q40+Q41</f>
        <v>2059805</v>
      </c>
      <c r="R42" s="1196">
        <f t="shared" ref="R42" si="48">+R39+R40+R41</f>
        <v>1099290</v>
      </c>
      <c r="S42" s="1197">
        <f t="shared" ref="S42" si="49">+S39+S40+S41</f>
        <v>1123747</v>
      </c>
      <c r="T42" s="1196">
        <f t="shared" ref="T42" si="50">+T39+T40+T41</f>
        <v>2223037</v>
      </c>
      <c r="U42" s="1196">
        <f t="shared" ref="U42" si="51">+U39+U40+U41</f>
        <v>299</v>
      </c>
      <c r="V42" s="1198">
        <f t="shared" ref="V42" si="52">+V39+V40+V41</f>
        <v>2223336</v>
      </c>
      <c r="W42" s="1199">
        <f t="shared" si="38"/>
        <v>7.9391495796932166</v>
      </c>
    </row>
    <row r="43" spans="1:23" ht="13.5" thickTop="1">
      <c r="A43" s="536" t="str">
        <f t="shared" si="36"/>
        <v xml:space="preserve"> </v>
      </c>
      <c r="B43" s="543" t="s">
        <v>32</v>
      </c>
      <c r="C43" s="216">
        <v>2253</v>
      </c>
      <c r="D43" s="217">
        <v>2252</v>
      </c>
      <c r="E43" s="595">
        <f>SUM(C43:D43)</f>
        <v>4505</v>
      </c>
      <c r="F43" s="216">
        <v>2369</v>
      </c>
      <c r="G43" s="217">
        <v>2361</v>
      </c>
      <c r="H43" s="595">
        <f>SUM(F43:G43)</f>
        <v>4730</v>
      </c>
      <c r="I43" s="574">
        <f t="shared" si="37"/>
        <v>4.9944506104328434</v>
      </c>
      <c r="L43" s="543" t="s">
        <v>21</v>
      </c>
      <c r="M43" s="211">
        <v>326979</v>
      </c>
      <c r="N43" s="212">
        <v>326753</v>
      </c>
      <c r="O43" s="576">
        <f>M43+N43</f>
        <v>653732</v>
      </c>
      <c r="P43" s="89">
        <v>933</v>
      </c>
      <c r="Q43" s="578">
        <f>O43+P43</f>
        <v>654665</v>
      </c>
      <c r="R43" s="211">
        <v>348432</v>
      </c>
      <c r="S43" s="212">
        <v>357730</v>
      </c>
      <c r="T43" s="576">
        <f>R43+S43</f>
        <v>706162</v>
      </c>
      <c r="U43" s="89">
        <v>197</v>
      </c>
      <c r="V43" s="578">
        <f>T43+U43</f>
        <v>706359</v>
      </c>
      <c r="W43" s="574">
        <f t="shared" si="38"/>
        <v>7.8962522817013214</v>
      </c>
    </row>
    <row r="44" spans="1:23">
      <c r="A44" s="536" t="str">
        <f t="shared" ref="A44" si="53">IF(ISERROR(F44/G44)," ",IF(F44/G44&gt;0.5,IF(F44/G44&lt;1.5," ","NOT OK"),"NOT OK"))</f>
        <v xml:space="preserve"> </v>
      </c>
      <c r="B44" s="543" t="s">
        <v>88</v>
      </c>
      <c r="C44" s="216">
        <v>2240</v>
      </c>
      <c r="D44" s="217">
        <v>2228</v>
      </c>
      <c r="E44" s="595">
        <f>SUM(C44:D44)</f>
        <v>4468</v>
      </c>
      <c r="F44" s="216">
        <v>2399</v>
      </c>
      <c r="G44" s="217">
        <v>2389</v>
      </c>
      <c r="H44" s="595">
        <f>SUM(F44:G44)</f>
        <v>4788</v>
      </c>
      <c r="I44" s="574">
        <f t="shared" ref="I44" si="54">IF(E44=0,0,((H44/E44)-1)*100)</f>
        <v>7.1620411817368002</v>
      </c>
      <c r="L44" s="543" t="s">
        <v>88</v>
      </c>
      <c r="M44" s="211">
        <v>284087</v>
      </c>
      <c r="N44" s="212">
        <v>288600</v>
      </c>
      <c r="O44" s="576">
        <f>M44+N44</f>
        <v>572687</v>
      </c>
      <c r="P44" s="89">
        <v>881</v>
      </c>
      <c r="Q44" s="578">
        <f>O44+P44</f>
        <v>573568</v>
      </c>
      <c r="R44" s="211">
        <v>303548</v>
      </c>
      <c r="S44" s="212">
        <v>316746</v>
      </c>
      <c r="T44" s="576">
        <f>R44+S44</f>
        <v>620294</v>
      </c>
      <c r="U44" s="89">
        <v>208</v>
      </c>
      <c r="V44" s="578">
        <f>T44+U44</f>
        <v>620502</v>
      </c>
      <c r="W44" s="574">
        <f t="shared" ref="W44" si="55">IF(Q44=0,0,((V44/Q44)-1)*100)</f>
        <v>8.1828135460834552</v>
      </c>
    </row>
    <row r="45" spans="1:23" ht="13.5" thickBot="1">
      <c r="A45" s="536" t="str">
        <f>IF(ISERROR(F45/G45)," ",IF(F45/G45&gt;0.5,IF(F45/G45&lt;1.5," ","NOT OK"),"NOT OK"))</f>
        <v xml:space="preserve"> </v>
      </c>
      <c r="B45" s="543" t="s">
        <v>22</v>
      </c>
      <c r="C45" s="216">
        <v>2128</v>
      </c>
      <c r="D45" s="217">
        <v>2096</v>
      </c>
      <c r="E45" s="595">
        <f>SUM(C45:D45)</f>
        <v>4224</v>
      </c>
      <c r="F45" s="216">
        <v>2211</v>
      </c>
      <c r="G45" s="217">
        <v>2204</v>
      </c>
      <c r="H45" s="595">
        <f>SUM(F45:G45)</f>
        <v>4415</v>
      </c>
      <c r="I45" s="574">
        <f>IF(E45=0,0,((H45/E45)-1)*100)</f>
        <v>4.5217803030302983</v>
      </c>
      <c r="L45" s="543" t="s">
        <v>22</v>
      </c>
      <c r="M45" s="211">
        <v>277580</v>
      </c>
      <c r="N45" s="212">
        <v>269384</v>
      </c>
      <c r="O45" s="579">
        <f>M45+N45</f>
        <v>546964</v>
      </c>
      <c r="P45" s="218">
        <v>868</v>
      </c>
      <c r="Q45" s="578">
        <f>O45+P45</f>
        <v>547832</v>
      </c>
      <c r="R45" s="211">
        <v>294836</v>
      </c>
      <c r="S45" s="212">
        <v>286410</v>
      </c>
      <c r="T45" s="579">
        <f>R45+S45</f>
        <v>581246</v>
      </c>
      <c r="U45" s="218">
        <v>204</v>
      </c>
      <c r="V45" s="578">
        <f>T45+U45</f>
        <v>581450</v>
      </c>
      <c r="W45" s="574">
        <f>IF(Q45=0,0,((V45/Q45)-1)*100)</f>
        <v>6.1365528118109136</v>
      </c>
    </row>
    <row r="46" spans="1:23" ht="16.5" thickTop="1" thickBot="1">
      <c r="A46" s="602" t="str">
        <f>IF(ISERROR(F46/G46)," ",IF(F46/G46&gt;0.5,IF(F46/G46&lt;1.5," ","NOT OK"),"NOT OK"))</f>
        <v xml:space="preserve"> </v>
      </c>
      <c r="B46" s="603" t="s">
        <v>60</v>
      </c>
      <c r="C46" s="1183">
        <f>+C43+C44+C45</f>
        <v>6621</v>
      </c>
      <c r="D46" s="1184">
        <f t="shared" ref="D46" si="56">+D43+D44+D45</f>
        <v>6576</v>
      </c>
      <c r="E46" s="605">
        <f t="shared" ref="E46" si="57">+E43+E44+E45</f>
        <v>13197</v>
      </c>
      <c r="F46" s="1183">
        <f t="shared" ref="F46" si="58">+F43+F44+F45</f>
        <v>6979</v>
      </c>
      <c r="G46" s="1184">
        <f t="shared" ref="G46" si="59">+G43+G44+G45</f>
        <v>6954</v>
      </c>
      <c r="H46" s="605">
        <f t="shared" ref="H46" si="60">+H43+H44+H45</f>
        <v>13933</v>
      </c>
      <c r="I46" s="587">
        <f>IF(E46=0,0,((H46/E46)-1)*100)</f>
        <v>5.5770250814578981</v>
      </c>
      <c r="J46" s="602"/>
      <c r="K46" s="606"/>
      <c r="L46" s="607" t="s">
        <v>60</v>
      </c>
      <c r="M46" s="1265">
        <f>+M43+M44+M45</f>
        <v>888646</v>
      </c>
      <c r="N46" s="1265">
        <f t="shared" ref="N46" si="61">+N43+N44+N45</f>
        <v>884737</v>
      </c>
      <c r="O46" s="608">
        <f t="shared" ref="O46" si="62">+O43+O44+O45</f>
        <v>1773383</v>
      </c>
      <c r="P46" s="1266">
        <f t="shared" ref="P46" si="63">+P43+P44+P45</f>
        <v>2682</v>
      </c>
      <c r="Q46" s="608">
        <f t="shared" ref="Q46" si="64">+Q43+Q44+Q45</f>
        <v>1776065</v>
      </c>
      <c r="R46" s="1265">
        <f t="shared" ref="R46" si="65">+R43+R44+R45</f>
        <v>946816</v>
      </c>
      <c r="S46" s="1265">
        <f t="shared" ref="S46" si="66">+S43+S44+S45</f>
        <v>960886</v>
      </c>
      <c r="T46" s="608">
        <f t="shared" ref="T46" si="67">+T43+T44+T45</f>
        <v>1907702</v>
      </c>
      <c r="U46" s="1266">
        <f t="shared" ref="U46" si="68">+U43+U44+U45</f>
        <v>609</v>
      </c>
      <c r="V46" s="608">
        <f t="shared" ref="V46" si="69">+V43+V44+V45</f>
        <v>1908311</v>
      </c>
      <c r="W46" s="609">
        <f>IF(Q46=0,0,((V46/Q46)-1)*100)</f>
        <v>7.4460112664795464</v>
      </c>
    </row>
    <row r="47" spans="1:23" ht="13.5" thickTop="1">
      <c r="A47" s="536" t="str">
        <f>IF(ISERROR(F47/G47)," ",IF(F47/G47&gt;0.5,IF(F47/G47&lt;1.5," ","NOT OK"),"NOT OK"))</f>
        <v xml:space="preserve"> </v>
      </c>
      <c r="B47" s="543" t="s">
        <v>23</v>
      </c>
      <c r="C47" s="211">
        <v>2248</v>
      </c>
      <c r="D47" s="215">
        <v>2237</v>
      </c>
      <c r="E47" s="610">
        <f>C47+D47</f>
        <v>4485</v>
      </c>
      <c r="F47" s="211">
        <v>2333</v>
      </c>
      <c r="G47" s="215">
        <v>2305</v>
      </c>
      <c r="H47" s="610">
        <f>F47+G47</f>
        <v>4638</v>
      </c>
      <c r="I47" s="574">
        <f>IF(E47=0,0,((H47/E47)-1)*100)</f>
        <v>3.411371237458205</v>
      </c>
      <c r="L47" s="543" t="s">
        <v>24</v>
      </c>
      <c r="M47" s="211">
        <v>335172</v>
      </c>
      <c r="N47" s="212">
        <v>326547</v>
      </c>
      <c r="O47" s="579">
        <f>SUM(M47:N47)</f>
        <v>661719</v>
      </c>
      <c r="P47" s="611">
        <v>0</v>
      </c>
      <c r="Q47" s="578">
        <f>O47+P47</f>
        <v>661719</v>
      </c>
      <c r="R47" s="211">
        <v>325252</v>
      </c>
      <c r="S47" s="212">
        <v>319037</v>
      </c>
      <c r="T47" s="579">
        <f>SUM(R47:S47)</f>
        <v>644289</v>
      </c>
      <c r="U47" s="611">
        <v>235</v>
      </c>
      <c r="V47" s="578">
        <f>T47+U47</f>
        <v>644524</v>
      </c>
      <c r="W47" s="574">
        <f>IF(Q47=0,0,((V47/Q47)-1)*100)</f>
        <v>-2.5985350277081376</v>
      </c>
    </row>
    <row r="48" spans="1:23">
      <c r="A48" s="536" t="str">
        <f t="shared" ref="A48:A51" si="70">IF(ISERROR(F48/G48)," ",IF(F48/G48&gt;0.5,IF(F48/G48&lt;1.5," ","NOT OK"),"NOT OK"))</f>
        <v xml:space="preserve"> </v>
      </c>
      <c r="B48" s="543" t="s">
        <v>25</v>
      </c>
      <c r="C48" s="211">
        <v>2257</v>
      </c>
      <c r="D48" s="215">
        <v>2252</v>
      </c>
      <c r="E48" s="612">
        <f>C48+D48</f>
        <v>4509</v>
      </c>
      <c r="F48" s="211">
        <v>2312</v>
      </c>
      <c r="G48" s="215">
        <v>2314</v>
      </c>
      <c r="H48" s="612">
        <f>F48+G48</f>
        <v>4626</v>
      </c>
      <c r="I48" s="574">
        <f t="shared" ref="I48" si="71">IF(E48=0,0,((H48/E48)-1)*100)</f>
        <v>2.5948103792415189</v>
      </c>
      <c r="L48" s="543" t="s">
        <v>25</v>
      </c>
      <c r="M48" s="211">
        <v>337181</v>
      </c>
      <c r="N48" s="212">
        <v>345071</v>
      </c>
      <c r="O48" s="579">
        <f>SUM(M48:N48)</f>
        <v>682252</v>
      </c>
      <c r="P48" s="577">
        <v>0</v>
      </c>
      <c r="Q48" s="578">
        <f>O48+P48</f>
        <v>682252</v>
      </c>
      <c r="R48" s="211">
        <v>318581</v>
      </c>
      <c r="S48" s="212">
        <v>329530</v>
      </c>
      <c r="T48" s="579">
        <f>SUM(R48:S48)</f>
        <v>648111</v>
      </c>
      <c r="U48" s="577">
        <v>318</v>
      </c>
      <c r="V48" s="578">
        <f>T48+U48</f>
        <v>648429</v>
      </c>
      <c r="W48" s="574">
        <f t="shared" ref="W48" si="72">IF(Q48=0,0,((V48/Q48)-1)*100)</f>
        <v>-4.957552341363602</v>
      </c>
    </row>
    <row r="49" spans="1:23" ht="13.5" thickBot="1">
      <c r="A49" s="536" t="str">
        <f>IF(ISERROR(F49/G49)," ",IF(F49/G49&gt;0.5,IF(F49/G49&lt;1.5," ","NOT OK"),"NOT OK"))</f>
        <v xml:space="preserve"> </v>
      </c>
      <c r="B49" s="543" t="s">
        <v>26</v>
      </c>
      <c r="C49" s="211">
        <v>2098</v>
      </c>
      <c r="D49" s="220">
        <v>2100</v>
      </c>
      <c r="E49" s="613">
        <f>C49+D49</f>
        <v>4198</v>
      </c>
      <c r="F49" s="211">
        <v>2030</v>
      </c>
      <c r="G49" s="220">
        <v>2031</v>
      </c>
      <c r="H49" s="613">
        <f>F49+G49</f>
        <v>4061</v>
      </c>
      <c r="I49" s="614">
        <f>IF(E49=0,0,((H49/E49)-1)*100)</f>
        <v>-3.2634587898999534</v>
      </c>
      <c r="L49" s="543" t="s">
        <v>26</v>
      </c>
      <c r="M49" s="211">
        <v>267529</v>
      </c>
      <c r="N49" s="212">
        <v>261493</v>
      </c>
      <c r="O49" s="579">
        <f>SUM(M49:N49)</f>
        <v>529022</v>
      </c>
      <c r="P49" s="582">
        <v>0</v>
      </c>
      <c r="Q49" s="578">
        <f>O49+P49</f>
        <v>529022</v>
      </c>
      <c r="R49" s="211">
        <v>244854</v>
      </c>
      <c r="S49" s="212">
        <v>243183</v>
      </c>
      <c r="T49" s="579">
        <f>SUM(R49:S49)</f>
        <v>488037</v>
      </c>
      <c r="U49" s="582">
        <v>63</v>
      </c>
      <c r="V49" s="578">
        <f>T49+U49</f>
        <v>488100</v>
      </c>
      <c r="W49" s="574">
        <f>IF(Q49=0,0,((V49/Q49)-1)*100)</f>
        <v>-7.7354060889717307</v>
      </c>
    </row>
    <row r="50" spans="1:23" ht="14.25" thickTop="1" thickBot="1">
      <c r="A50" s="570" t="str">
        <f>IF(ISERROR(F50/G50)," ",IF(F50/G50&gt;0.5,IF(F50/G50&lt;1.5," ","NOT OK"),"NOT OK"))</f>
        <v xml:space="preserve"> </v>
      </c>
      <c r="B50" s="583" t="s">
        <v>58</v>
      </c>
      <c r="C50" s="604">
        <f t="shared" ref="C50:H50" si="73">C47+C48+C49</f>
        <v>6603</v>
      </c>
      <c r="D50" s="615">
        <f t="shared" si="73"/>
        <v>6589</v>
      </c>
      <c r="E50" s="604">
        <f t="shared" si="73"/>
        <v>13192</v>
      </c>
      <c r="F50" s="604">
        <f t="shared" si="73"/>
        <v>6675</v>
      </c>
      <c r="G50" s="615">
        <f t="shared" si="73"/>
        <v>6650</v>
      </c>
      <c r="H50" s="604">
        <f t="shared" si="73"/>
        <v>13325</v>
      </c>
      <c r="I50" s="587">
        <f>IF(E50=0,0,((H50/E50)-1)*100)</f>
        <v>1.0081867798665822</v>
      </c>
      <c r="L50" s="588" t="s">
        <v>58</v>
      </c>
      <c r="M50" s="589">
        <f>+M47+M48+M49</f>
        <v>939882</v>
      </c>
      <c r="N50" s="590">
        <f t="shared" ref="N50" si="74">+N47+N48+N49</f>
        <v>933111</v>
      </c>
      <c r="O50" s="589">
        <f t="shared" ref="O50" si="75">+O47+O48+O49</f>
        <v>1872993</v>
      </c>
      <c r="P50" s="589">
        <f t="shared" ref="P50" si="76">+P47+P48+P49</f>
        <v>0</v>
      </c>
      <c r="Q50" s="589">
        <f t="shared" ref="Q50" si="77">+Q47+Q48+Q49</f>
        <v>1872993</v>
      </c>
      <c r="R50" s="589">
        <f t="shared" ref="R50" si="78">+R47+R48+R49</f>
        <v>888687</v>
      </c>
      <c r="S50" s="590">
        <f t="shared" ref="S50" si="79">+S47+S48+S49</f>
        <v>891750</v>
      </c>
      <c r="T50" s="589">
        <f t="shared" ref="T50" si="80">+T47+T48+T49</f>
        <v>1780437</v>
      </c>
      <c r="U50" s="589">
        <f t="shared" ref="U50" si="81">+U47+U48+U49</f>
        <v>616</v>
      </c>
      <c r="V50" s="589">
        <f>+V47+V48+V49</f>
        <v>1781053</v>
      </c>
      <c r="W50" s="592">
        <f>IF(Q50=0,0,((V50/Q50)-1)*100)</f>
        <v>-4.9087209615839456</v>
      </c>
    </row>
    <row r="51" spans="1:23" s="1171" customFormat="1" ht="14.25" thickTop="1" thickBot="1">
      <c r="A51" s="1252" t="str">
        <f t="shared" si="70"/>
        <v xml:space="preserve"> </v>
      </c>
      <c r="B51" s="1225" t="s">
        <v>92</v>
      </c>
      <c r="C51" s="1176">
        <f t="shared" ref="C51:H51" si="82">+C42+C46+C50</f>
        <v>19979</v>
      </c>
      <c r="D51" s="1177">
        <f t="shared" si="82"/>
        <v>19900</v>
      </c>
      <c r="E51" s="1178">
        <f t="shared" si="82"/>
        <v>39879</v>
      </c>
      <c r="F51" s="1176">
        <f t="shared" si="82"/>
        <v>20480</v>
      </c>
      <c r="G51" s="1177">
        <f t="shared" si="82"/>
        <v>20401</v>
      </c>
      <c r="H51" s="1178">
        <f t="shared" si="82"/>
        <v>40881</v>
      </c>
      <c r="I51" s="1179">
        <f>IF(E51=0,0,((H51/E51)-1)*100)</f>
        <v>2.5126006168660231</v>
      </c>
      <c r="L51" s="1218" t="s">
        <v>92</v>
      </c>
      <c r="M51" s="1196">
        <f>+M42+M46+M50</f>
        <v>2845002</v>
      </c>
      <c r="N51" s="1197">
        <f t="shared" ref="N51" si="83">+N42+N46+N50</f>
        <v>2860262</v>
      </c>
      <c r="O51" s="1196">
        <f t="shared" ref="O51" si="84">+O42+O46+O50</f>
        <v>5705264</v>
      </c>
      <c r="P51" s="1196">
        <f t="shared" ref="P51" si="85">+P42+P46+P50</f>
        <v>3599</v>
      </c>
      <c r="Q51" s="1196">
        <f t="shared" ref="Q51" si="86">+Q42+Q46+Q50</f>
        <v>5708863</v>
      </c>
      <c r="R51" s="1196">
        <f t="shared" ref="R51" si="87">+R42+R46+R50</f>
        <v>2934793</v>
      </c>
      <c r="S51" s="1197">
        <f t="shared" ref="S51" si="88">+S42+S46+S50</f>
        <v>2976383</v>
      </c>
      <c r="T51" s="1196">
        <f t="shared" ref="T51" si="89">+T42+T46+T50</f>
        <v>5911176</v>
      </c>
      <c r="U51" s="1196">
        <f t="shared" ref="U51" si="90">+U42+U46+U50</f>
        <v>1524</v>
      </c>
      <c r="V51" s="1198">
        <f>+V42+V46+V50</f>
        <v>5912700</v>
      </c>
      <c r="W51" s="1199">
        <f>IF(Q51=0,0,((V51/Q51)-1)*100)</f>
        <v>3.5705358492575501</v>
      </c>
    </row>
    <row r="52" spans="1:23" ht="14.25" thickTop="1" thickBot="1">
      <c r="A52" s="570" t="str">
        <f>IF(ISERROR(F52/G52)," ",IF(F52/G52&gt;0.5,IF(F52/G52&lt;1.5," ","NOT OK"),"NOT OK"))</f>
        <v xml:space="preserve"> </v>
      </c>
      <c r="B52" s="583" t="s">
        <v>89</v>
      </c>
      <c r="C52" s="584">
        <f t="shared" ref="C52:H52" si="91">+C38+C42+C46+C50</f>
        <v>26725</v>
      </c>
      <c r="D52" s="585">
        <f t="shared" si="91"/>
        <v>26658</v>
      </c>
      <c r="E52" s="586">
        <f t="shared" si="91"/>
        <v>53383</v>
      </c>
      <c r="F52" s="584">
        <f t="shared" si="91"/>
        <v>27003</v>
      </c>
      <c r="G52" s="585">
        <f t="shared" si="91"/>
        <v>26927</v>
      </c>
      <c r="H52" s="586">
        <f t="shared" si="91"/>
        <v>53930</v>
      </c>
      <c r="I52" s="587">
        <f>IF(E52=0,0,((H52/E52)-1)*100)</f>
        <v>1.0246707753404749</v>
      </c>
      <c r="L52" s="588" t="s">
        <v>89</v>
      </c>
      <c r="M52" s="589">
        <f>+M38+M42+M46+M50</f>
        <v>3767929</v>
      </c>
      <c r="N52" s="590">
        <f t="shared" ref="N52:U52" si="92">+N38+N42+N46+N50</f>
        <v>3715885</v>
      </c>
      <c r="O52" s="589">
        <f t="shared" si="92"/>
        <v>7483814</v>
      </c>
      <c r="P52" s="589">
        <f t="shared" si="92"/>
        <v>4107</v>
      </c>
      <c r="Q52" s="591">
        <f t="shared" si="92"/>
        <v>7487921</v>
      </c>
      <c r="R52" s="589">
        <f t="shared" si="92"/>
        <v>3943581</v>
      </c>
      <c r="S52" s="590">
        <f t="shared" si="92"/>
        <v>3917218</v>
      </c>
      <c r="T52" s="589">
        <f t="shared" si="92"/>
        <v>7860799</v>
      </c>
      <c r="U52" s="589">
        <f t="shared" si="92"/>
        <v>1658</v>
      </c>
      <c r="V52" s="591">
        <f>+V38+V42+V46+V50</f>
        <v>7862457</v>
      </c>
      <c r="W52" s="592">
        <f>IF(Q52=0,0,((V52/Q52)-1)*100)</f>
        <v>5.0018690101030661</v>
      </c>
    </row>
    <row r="53" spans="1:23" ht="14.25" thickTop="1" thickBot="1">
      <c r="B53" s="616" t="s">
        <v>59</v>
      </c>
      <c r="C53" s="536"/>
      <c r="D53" s="536"/>
      <c r="E53" s="536"/>
      <c r="F53" s="536"/>
      <c r="G53" s="536"/>
      <c r="H53" s="536"/>
      <c r="I53" s="540"/>
      <c r="L53" s="616" t="s">
        <v>59</v>
      </c>
      <c r="M53" s="536"/>
      <c r="N53" s="536"/>
      <c r="O53" s="536"/>
      <c r="P53" s="536"/>
      <c r="Q53" s="536"/>
      <c r="R53" s="536"/>
      <c r="S53" s="536"/>
      <c r="T53" s="536"/>
      <c r="U53" s="536"/>
      <c r="V53" s="536"/>
      <c r="W53" s="540"/>
    </row>
    <row r="54" spans="1:23" ht="13.5" thickTop="1">
      <c r="B54" s="1478" t="s">
        <v>33</v>
      </c>
      <c r="C54" s="1479"/>
      <c r="D54" s="1479"/>
      <c r="E54" s="1479"/>
      <c r="F54" s="1479"/>
      <c r="G54" s="1479"/>
      <c r="H54" s="1479"/>
      <c r="I54" s="1480"/>
      <c r="L54" s="1481" t="s">
        <v>34</v>
      </c>
      <c r="M54" s="1482"/>
      <c r="N54" s="1482"/>
      <c r="O54" s="1482"/>
      <c r="P54" s="1482"/>
      <c r="Q54" s="1482"/>
      <c r="R54" s="1482"/>
      <c r="S54" s="1482"/>
      <c r="T54" s="1482"/>
      <c r="U54" s="1482"/>
      <c r="V54" s="1482"/>
      <c r="W54" s="1483"/>
    </row>
    <row r="55" spans="1:23" ht="13.5" thickBot="1">
      <c r="B55" s="1484" t="s">
        <v>35</v>
      </c>
      <c r="C55" s="1485"/>
      <c r="D55" s="1485"/>
      <c r="E55" s="1485"/>
      <c r="F55" s="1485"/>
      <c r="G55" s="1485"/>
      <c r="H55" s="1485"/>
      <c r="I55" s="1486"/>
      <c r="L55" s="1487" t="s">
        <v>36</v>
      </c>
      <c r="M55" s="1488"/>
      <c r="N55" s="1488"/>
      <c r="O55" s="1488"/>
      <c r="P55" s="1488"/>
      <c r="Q55" s="1488"/>
      <c r="R55" s="1488"/>
      <c r="S55" s="1488"/>
      <c r="T55" s="1488"/>
      <c r="U55" s="1488"/>
      <c r="V55" s="1488"/>
      <c r="W55" s="1489"/>
    </row>
    <row r="56" spans="1:23" ht="14.25" thickTop="1" thickBot="1">
      <c r="B56" s="539"/>
      <c r="C56" s="536"/>
      <c r="D56" s="536"/>
      <c r="E56" s="536"/>
      <c r="F56" s="536"/>
      <c r="G56" s="536"/>
      <c r="H56" s="536"/>
      <c r="I56" s="540"/>
      <c r="L56" s="539"/>
      <c r="M56" s="536"/>
      <c r="N56" s="536"/>
      <c r="O56" s="536"/>
      <c r="P56" s="536"/>
      <c r="Q56" s="536"/>
      <c r="R56" s="536"/>
      <c r="S56" s="536"/>
      <c r="T56" s="536"/>
      <c r="U56" s="536"/>
      <c r="V56" s="536"/>
      <c r="W56" s="540"/>
    </row>
    <row r="57" spans="1:23" ht="14.25" thickTop="1" thickBot="1">
      <c r="B57" s="541"/>
      <c r="C57" s="1493" t="s">
        <v>90</v>
      </c>
      <c r="D57" s="1494"/>
      <c r="E57" s="1495"/>
      <c r="F57" s="1493" t="s">
        <v>91</v>
      </c>
      <c r="G57" s="1494"/>
      <c r="H57" s="1495"/>
      <c r="I57" s="542" t="s">
        <v>4</v>
      </c>
      <c r="L57" s="541"/>
      <c r="M57" s="1490" t="s">
        <v>90</v>
      </c>
      <c r="N57" s="1491"/>
      <c r="O57" s="1491"/>
      <c r="P57" s="1491"/>
      <c r="Q57" s="1492"/>
      <c r="R57" s="1490" t="s">
        <v>91</v>
      </c>
      <c r="S57" s="1491"/>
      <c r="T57" s="1491"/>
      <c r="U57" s="1491"/>
      <c r="V57" s="1492"/>
      <c r="W57" s="542" t="s">
        <v>4</v>
      </c>
    </row>
    <row r="58" spans="1:23" ht="13.5" thickTop="1">
      <c r="B58" s="543" t="s">
        <v>5</v>
      </c>
      <c r="C58" s="544"/>
      <c r="D58" s="545"/>
      <c r="E58" s="546"/>
      <c r="F58" s="544"/>
      <c r="G58" s="545"/>
      <c r="H58" s="546"/>
      <c r="I58" s="547" t="s">
        <v>6</v>
      </c>
      <c r="L58" s="543" t="s">
        <v>5</v>
      </c>
      <c r="M58" s="544"/>
      <c r="N58" s="548"/>
      <c r="O58" s="549"/>
      <c r="P58" s="550"/>
      <c r="Q58" s="549"/>
      <c r="R58" s="544"/>
      <c r="S58" s="548"/>
      <c r="T58" s="549"/>
      <c r="U58" s="550"/>
      <c r="V58" s="549"/>
      <c r="W58" s="547" t="s">
        <v>6</v>
      </c>
    </row>
    <row r="59" spans="1:23" ht="13.5" thickBot="1">
      <c r="B59" s="551" t="s">
        <v>37</v>
      </c>
      <c r="C59" s="552" t="s">
        <v>7</v>
      </c>
      <c r="D59" s="553" t="s">
        <v>8</v>
      </c>
      <c r="E59" s="1162" t="s">
        <v>9</v>
      </c>
      <c r="F59" s="552" t="s">
        <v>7</v>
      </c>
      <c r="G59" s="553" t="s">
        <v>8</v>
      </c>
      <c r="H59" s="554" t="s">
        <v>9</v>
      </c>
      <c r="I59" s="555"/>
      <c r="L59" s="551"/>
      <c r="M59" s="556" t="s">
        <v>10</v>
      </c>
      <c r="N59" s="557" t="s">
        <v>11</v>
      </c>
      <c r="O59" s="558" t="s">
        <v>12</v>
      </c>
      <c r="P59" s="559" t="s">
        <v>13</v>
      </c>
      <c r="Q59" s="558" t="s">
        <v>9</v>
      </c>
      <c r="R59" s="556" t="s">
        <v>10</v>
      </c>
      <c r="S59" s="557" t="s">
        <v>11</v>
      </c>
      <c r="T59" s="558" t="s">
        <v>12</v>
      </c>
      <c r="U59" s="559" t="s">
        <v>13</v>
      </c>
      <c r="V59" s="558" t="s">
        <v>9</v>
      </c>
      <c r="W59" s="555"/>
    </row>
    <row r="60" spans="1:23" ht="5.25" customHeight="1" thickTop="1">
      <c r="B60" s="543"/>
      <c r="C60" s="560"/>
      <c r="D60" s="561"/>
      <c r="E60" s="562"/>
      <c r="F60" s="560"/>
      <c r="G60" s="561"/>
      <c r="H60" s="562"/>
      <c r="I60" s="563"/>
      <c r="L60" s="543"/>
      <c r="M60" s="564"/>
      <c r="N60" s="565"/>
      <c r="O60" s="566"/>
      <c r="P60" s="567"/>
      <c r="Q60" s="568"/>
      <c r="R60" s="564"/>
      <c r="S60" s="565"/>
      <c r="T60" s="566"/>
      <c r="U60" s="567"/>
      <c r="V60" s="568"/>
      <c r="W60" s="569"/>
    </row>
    <row r="61" spans="1:23">
      <c r="A61" s="536" t="str">
        <f t="shared" si="2"/>
        <v xml:space="preserve"> </v>
      </c>
      <c r="B61" s="543" t="s">
        <v>14</v>
      </c>
      <c r="C61" s="593">
        <f t="shared" ref="C61:D63" si="93">+C9+C35</f>
        <v>4047</v>
      </c>
      <c r="D61" s="594">
        <f t="shared" si="93"/>
        <v>4049</v>
      </c>
      <c r="E61" s="573">
        <f>+C61+D61</f>
        <v>8096</v>
      </c>
      <c r="F61" s="593">
        <f t="shared" ref="F61:G63" si="94">+F9+F35</f>
        <v>4393</v>
      </c>
      <c r="G61" s="594">
        <f t="shared" si="94"/>
        <v>4393</v>
      </c>
      <c r="H61" s="573">
        <f>+F61+G61</f>
        <v>8786</v>
      </c>
      <c r="I61" s="574">
        <f t="shared" ref="I61:I65" si="95">IF(E61=0,0,((H61/E61)-1)*100)</f>
        <v>8.5227272727272698</v>
      </c>
      <c r="K61" s="580"/>
      <c r="L61" s="543" t="s">
        <v>14</v>
      </c>
      <c r="M61" s="571">
        <f t="shared" ref="M61:N63" si="96">+M9+M35</f>
        <v>579732</v>
      </c>
      <c r="N61" s="575">
        <f t="shared" si="96"/>
        <v>567812</v>
      </c>
      <c r="O61" s="576">
        <f>+M61+N61</f>
        <v>1147544</v>
      </c>
      <c r="P61" s="577">
        <f>+P9+P35</f>
        <v>218</v>
      </c>
      <c r="Q61" s="578">
        <f>+O61+P61</f>
        <v>1147762</v>
      </c>
      <c r="R61" s="571">
        <f t="shared" ref="R61:S63" si="97">+R9+R35</f>
        <v>677860</v>
      </c>
      <c r="S61" s="575">
        <f t="shared" si="97"/>
        <v>661810</v>
      </c>
      <c r="T61" s="576">
        <f>+R61+S61</f>
        <v>1339670</v>
      </c>
      <c r="U61" s="577">
        <f>+U9+U35</f>
        <v>2148</v>
      </c>
      <c r="V61" s="578">
        <f>+T61+U61</f>
        <v>1341818</v>
      </c>
      <c r="W61" s="574">
        <f t="shared" ref="W61:W65" si="98">IF(Q61=0,0,((V61/Q61)-1)*100)</f>
        <v>16.90733793242849</v>
      </c>
    </row>
    <row r="62" spans="1:23">
      <c r="A62" s="536" t="str">
        <f t="shared" si="2"/>
        <v xml:space="preserve"> </v>
      </c>
      <c r="B62" s="543" t="s">
        <v>15</v>
      </c>
      <c r="C62" s="593">
        <f t="shared" si="93"/>
        <v>4220</v>
      </c>
      <c r="D62" s="594">
        <f t="shared" si="93"/>
        <v>4215</v>
      </c>
      <c r="E62" s="573">
        <f>+C62+D62</f>
        <v>8435</v>
      </c>
      <c r="F62" s="593">
        <f t="shared" si="94"/>
        <v>4320</v>
      </c>
      <c r="G62" s="594">
        <f t="shared" si="94"/>
        <v>4315</v>
      </c>
      <c r="H62" s="573">
        <f>+F62+G62</f>
        <v>8635</v>
      </c>
      <c r="I62" s="574">
        <f t="shared" si="95"/>
        <v>2.3710729104919892</v>
      </c>
      <c r="K62" s="580"/>
      <c r="L62" s="543" t="s">
        <v>15</v>
      </c>
      <c r="M62" s="571">
        <f t="shared" si="96"/>
        <v>607193</v>
      </c>
      <c r="N62" s="575">
        <f t="shared" si="96"/>
        <v>577393</v>
      </c>
      <c r="O62" s="576">
        <f t="shared" ref="O62:O63" si="99">+M62+N62</f>
        <v>1184586</v>
      </c>
      <c r="P62" s="577">
        <f>+P10+P36</f>
        <v>1722</v>
      </c>
      <c r="Q62" s="578">
        <f t="shared" ref="Q62:Q63" si="100">+O62+P62</f>
        <v>1186308</v>
      </c>
      <c r="R62" s="571">
        <f t="shared" si="97"/>
        <v>713637</v>
      </c>
      <c r="S62" s="575">
        <f t="shared" si="97"/>
        <v>690546</v>
      </c>
      <c r="T62" s="576">
        <f t="shared" ref="T62:T63" si="101">+R62+S62</f>
        <v>1404183</v>
      </c>
      <c r="U62" s="577">
        <f>+U10+U36</f>
        <v>1985</v>
      </c>
      <c r="V62" s="578">
        <f t="shared" ref="V62:V63" si="102">+T62+U62</f>
        <v>1406168</v>
      </c>
      <c r="W62" s="574">
        <f t="shared" si="98"/>
        <v>18.533129676272942</v>
      </c>
    </row>
    <row r="63" spans="1:23" ht="13.5" thickBot="1">
      <c r="A63" s="536" t="str">
        <f t="shared" si="2"/>
        <v xml:space="preserve"> </v>
      </c>
      <c r="B63" s="551" t="s">
        <v>16</v>
      </c>
      <c r="C63" s="617">
        <f t="shared" si="93"/>
        <v>4673</v>
      </c>
      <c r="D63" s="618">
        <f t="shared" si="93"/>
        <v>4675</v>
      </c>
      <c r="E63" s="573">
        <f>+C63+D63</f>
        <v>9348</v>
      </c>
      <c r="F63" s="617">
        <f t="shared" si="94"/>
        <v>4851</v>
      </c>
      <c r="G63" s="618">
        <f t="shared" si="94"/>
        <v>4851</v>
      </c>
      <c r="H63" s="573">
        <f>+F63+G63</f>
        <v>9702</v>
      </c>
      <c r="I63" s="574">
        <f t="shared" si="95"/>
        <v>3.7869062901155326</v>
      </c>
      <c r="K63" s="580"/>
      <c r="L63" s="551" t="s">
        <v>16</v>
      </c>
      <c r="M63" s="571">
        <f t="shared" si="96"/>
        <v>764471</v>
      </c>
      <c r="N63" s="575">
        <f t="shared" si="96"/>
        <v>671036</v>
      </c>
      <c r="O63" s="576">
        <f t="shared" si="99"/>
        <v>1435507</v>
      </c>
      <c r="P63" s="577">
        <f>+P11+P37</f>
        <v>2542</v>
      </c>
      <c r="Q63" s="578">
        <f t="shared" si="100"/>
        <v>1438049</v>
      </c>
      <c r="R63" s="571">
        <f t="shared" si="97"/>
        <v>866445</v>
      </c>
      <c r="S63" s="575">
        <f t="shared" si="97"/>
        <v>780244</v>
      </c>
      <c r="T63" s="576">
        <f t="shared" si="101"/>
        <v>1646689</v>
      </c>
      <c r="U63" s="577">
        <f>+U11+U37</f>
        <v>2412</v>
      </c>
      <c r="V63" s="578">
        <f t="shared" si="102"/>
        <v>1649101</v>
      </c>
      <c r="W63" s="574">
        <f t="shared" si="98"/>
        <v>14.676273200704571</v>
      </c>
    </row>
    <row r="64" spans="1:23" ht="14.25" thickTop="1" thickBot="1">
      <c r="A64" s="536" t="str">
        <f t="shared" si="2"/>
        <v xml:space="preserve"> </v>
      </c>
      <c r="B64" s="583" t="s">
        <v>55</v>
      </c>
      <c r="C64" s="584">
        <f t="shared" ref="C64:E64" si="103">+C61+C62+C63</f>
        <v>12940</v>
      </c>
      <c r="D64" s="585">
        <f t="shared" si="103"/>
        <v>12939</v>
      </c>
      <c r="E64" s="586">
        <f t="shared" si="103"/>
        <v>25879</v>
      </c>
      <c r="F64" s="584">
        <f t="shared" ref="F64:G64" si="104">+F61+F62+F63</f>
        <v>13564</v>
      </c>
      <c r="G64" s="585">
        <f t="shared" si="104"/>
        <v>13559</v>
      </c>
      <c r="H64" s="586">
        <f t="shared" ref="H64" si="105">+H61+H62+H63</f>
        <v>27123</v>
      </c>
      <c r="I64" s="587">
        <f>IF(E64=0,0,((H64/E64)-1)*100)</f>
        <v>4.8069863595965767</v>
      </c>
      <c r="L64" s="588" t="s">
        <v>55</v>
      </c>
      <c r="M64" s="589">
        <f t="shared" ref="M64:Q64" si="106">+M61+M62+M63</f>
        <v>1951396</v>
      </c>
      <c r="N64" s="590">
        <f t="shared" si="106"/>
        <v>1816241</v>
      </c>
      <c r="O64" s="589">
        <f t="shared" si="106"/>
        <v>3767637</v>
      </c>
      <c r="P64" s="589">
        <f t="shared" si="106"/>
        <v>4482</v>
      </c>
      <c r="Q64" s="591">
        <f t="shared" si="106"/>
        <v>3772119</v>
      </c>
      <c r="R64" s="589">
        <f t="shared" ref="R64:U64" si="107">+R61+R62+R63</f>
        <v>2257942</v>
      </c>
      <c r="S64" s="590">
        <f t="shared" si="107"/>
        <v>2132600</v>
      </c>
      <c r="T64" s="589">
        <f t="shared" ref="T64" si="108">+T61+T62+T63</f>
        <v>4390542</v>
      </c>
      <c r="U64" s="589">
        <f t="shared" si="107"/>
        <v>6545</v>
      </c>
      <c r="V64" s="591">
        <f t="shared" ref="V64" si="109">+V61+V62+V63</f>
        <v>4397087</v>
      </c>
      <c r="W64" s="592">
        <f>IF(Q64=0,0,((V64/Q64)-1)*100)</f>
        <v>16.568088122352442</v>
      </c>
    </row>
    <row r="65" spans="1:23" ht="13.5" thickTop="1">
      <c r="A65" s="536" t="str">
        <f t="shared" si="2"/>
        <v xml:space="preserve"> </v>
      </c>
      <c r="B65" s="543" t="s">
        <v>18</v>
      </c>
      <c r="C65" s="593">
        <f t="shared" ref="C65:D71" si="110">+C13+C39</f>
        <v>4833</v>
      </c>
      <c r="D65" s="594">
        <f t="shared" si="110"/>
        <v>4830</v>
      </c>
      <c r="E65" s="573">
        <f>+C65+D65</f>
        <v>9663</v>
      </c>
      <c r="F65" s="593">
        <f t="shared" ref="F65:G71" si="111">+F13+F39</f>
        <v>5129</v>
      </c>
      <c r="G65" s="594">
        <f t="shared" si="111"/>
        <v>5132</v>
      </c>
      <c r="H65" s="573">
        <f>+F65+G65</f>
        <v>10261</v>
      </c>
      <c r="I65" s="574">
        <f t="shared" si="95"/>
        <v>6.1885542792093462</v>
      </c>
      <c r="L65" s="543" t="s">
        <v>18</v>
      </c>
      <c r="M65" s="571">
        <f t="shared" ref="M65:N71" si="112">+M13+M39</f>
        <v>806455</v>
      </c>
      <c r="N65" s="575">
        <f t="shared" si="112"/>
        <v>815037</v>
      </c>
      <c r="O65" s="576">
        <f t="shared" ref="O65" si="113">+M65+N65</f>
        <v>1621492</v>
      </c>
      <c r="P65" s="577">
        <f t="shared" ref="P65:P71" si="114">+P13+P39</f>
        <v>2780</v>
      </c>
      <c r="Q65" s="578">
        <f t="shared" ref="Q65" si="115">+O65+P65</f>
        <v>1624272</v>
      </c>
      <c r="R65" s="571">
        <f t="shared" ref="R65:S71" si="116">+R13+R39</f>
        <v>896405</v>
      </c>
      <c r="S65" s="575">
        <f t="shared" si="116"/>
        <v>910275</v>
      </c>
      <c r="T65" s="576">
        <f t="shared" ref="T65" si="117">+R65+S65</f>
        <v>1806680</v>
      </c>
      <c r="U65" s="577">
        <f t="shared" ref="U65:U71" si="118">+U13+U39</f>
        <v>1673</v>
      </c>
      <c r="V65" s="578">
        <f t="shared" ref="V65" si="119">+T65+U65</f>
        <v>1808353</v>
      </c>
      <c r="W65" s="574">
        <f t="shared" si="98"/>
        <v>11.333138784637065</v>
      </c>
    </row>
    <row r="66" spans="1:23">
      <c r="A66" s="536" t="str">
        <f t="shared" ref="A66:A69" si="120">IF(ISERROR(F66/G66)," ",IF(F66/G66&gt;0.5,IF(F66/G66&lt;1.5," ","NOT OK"),"NOT OK"))</f>
        <v xml:space="preserve"> </v>
      </c>
      <c r="B66" s="543" t="s">
        <v>19</v>
      </c>
      <c r="C66" s="571">
        <f t="shared" si="110"/>
        <v>4303</v>
      </c>
      <c r="D66" s="572">
        <f t="shared" si="110"/>
        <v>4300</v>
      </c>
      <c r="E66" s="595">
        <f>+C66+D66</f>
        <v>8603</v>
      </c>
      <c r="F66" s="571">
        <f t="shared" si="111"/>
        <v>5096</v>
      </c>
      <c r="G66" s="572">
        <f t="shared" si="111"/>
        <v>5092</v>
      </c>
      <c r="H66" s="595">
        <f>+F66+G66</f>
        <v>10188</v>
      </c>
      <c r="I66" s="574">
        <f t="shared" ref="I66:I69" si="121">IF(E66=0,0,((H66/E66)-1)*100)</f>
        <v>18.423805649192147</v>
      </c>
      <c r="L66" s="543" t="s">
        <v>19</v>
      </c>
      <c r="M66" s="571">
        <f t="shared" si="112"/>
        <v>739599</v>
      </c>
      <c r="N66" s="575">
        <f t="shared" si="112"/>
        <v>773801</v>
      </c>
      <c r="O66" s="576">
        <f>+M66+N66</f>
        <v>1513400</v>
      </c>
      <c r="P66" s="577">
        <f t="shared" si="114"/>
        <v>1373</v>
      </c>
      <c r="Q66" s="578">
        <f>+O66+P66</f>
        <v>1514773</v>
      </c>
      <c r="R66" s="571">
        <f t="shared" si="116"/>
        <v>924723</v>
      </c>
      <c r="S66" s="575">
        <f t="shared" si="116"/>
        <v>931974</v>
      </c>
      <c r="T66" s="576">
        <f>+R66+S66</f>
        <v>1856697</v>
      </c>
      <c r="U66" s="577">
        <f t="shared" si="118"/>
        <v>1455</v>
      </c>
      <c r="V66" s="578">
        <f>+T66+U66</f>
        <v>1858152</v>
      </c>
      <c r="W66" s="574">
        <f t="shared" ref="W66:W69" si="122">IF(Q66=0,0,((V66/Q66)-1)*100)</f>
        <v>22.668677088910361</v>
      </c>
    </row>
    <row r="67" spans="1:23" ht="13.5" thickBot="1">
      <c r="A67" s="536" t="str">
        <f t="shared" si="120"/>
        <v xml:space="preserve"> </v>
      </c>
      <c r="B67" s="543" t="s">
        <v>20</v>
      </c>
      <c r="C67" s="571">
        <f t="shared" si="110"/>
        <v>4568</v>
      </c>
      <c r="D67" s="572">
        <f t="shared" si="110"/>
        <v>4567</v>
      </c>
      <c r="E67" s="595">
        <f t="shared" ref="E67:E68" si="123">+C67+D67</f>
        <v>9135</v>
      </c>
      <c r="F67" s="571">
        <f t="shared" si="111"/>
        <v>5401</v>
      </c>
      <c r="G67" s="572">
        <f t="shared" si="111"/>
        <v>5402</v>
      </c>
      <c r="H67" s="595">
        <f t="shared" ref="H67:H68" si="124">+F67+G67</f>
        <v>10803</v>
      </c>
      <c r="I67" s="574">
        <f t="shared" si="121"/>
        <v>18.25944170771756</v>
      </c>
      <c r="L67" s="543" t="s">
        <v>20</v>
      </c>
      <c r="M67" s="571">
        <f t="shared" si="112"/>
        <v>741113</v>
      </c>
      <c r="N67" s="575">
        <f t="shared" si="112"/>
        <v>773546</v>
      </c>
      <c r="O67" s="576">
        <f t="shared" ref="O67:O68" si="125">+M67+N67</f>
        <v>1514659</v>
      </c>
      <c r="P67" s="577">
        <f t="shared" si="114"/>
        <v>1968</v>
      </c>
      <c r="Q67" s="578">
        <f t="shared" ref="Q67:Q68" si="126">+O67+P67</f>
        <v>1516627</v>
      </c>
      <c r="R67" s="571">
        <f t="shared" si="116"/>
        <v>907797</v>
      </c>
      <c r="S67" s="575">
        <f t="shared" si="116"/>
        <v>944030</v>
      </c>
      <c r="T67" s="576">
        <f t="shared" ref="T67:T68" si="127">+R67+S67</f>
        <v>1851827</v>
      </c>
      <c r="U67" s="577">
        <f t="shared" si="118"/>
        <v>1845</v>
      </c>
      <c r="V67" s="578">
        <f t="shared" ref="V67:V68" si="128">+T67+U67</f>
        <v>1853672</v>
      </c>
      <c r="W67" s="574">
        <f t="shared" si="122"/>
        <v>22.223328478261294</v>
      </c>
    </row>
    <row r="68" spans="1:23" s="1171" customFormat="1" ht="14.25" thickTop="1" thickBot="1">
      <c r="A68" s="1252" t="str">
        <f t="shared" si="120"/>
        <v xml:space="preserve"> </v>
      </c>
      <c r="B68" s="583" t="s">
        <v>87</v>
      </c>
      <c r="C68" s="1176">
        <f t="shared" si="110"/>
        <v>13704</v>
      </c>
      <c r="D68" s="1177">
        <f t="shared" si="110"/>
        <v>13697</v>
      </c>
      <c r="E68" s="1178">
        <f t="shared" si="123"/>
        <v>27401</v>
      </c>
      <c r="F68" s="1176">
        <f t="shared" si="111"/>
        <v>15626</v>
      </c>
      <c r="G68" s="1177">
        <f t="shared" si="111"/>
        <v>15626</v>
      </c>
      <c r="H68" s="1178">
        <f t="shared" si="124"/>
        <v>31252</v>
      </c>
      <c r="I68" s="1179">
        <f t="shared" si="121"/>
        <v>14.054231597386945</v>
      </c>
      <c r="L68" s="1218" t="s">
        <v>87</v>
      </c>
      <c r="M68" s="1196">
        <f t="shared" si="112"/>
        <v>2287167</v>
      </c>
      <c r="N68" s="1197">
        <f t="shared" si="112"/>
        <v>2362384</v>
      </c>
      <c r="O68" s="1196">
        <f t="shared" si="125"/>
        <v>4649551</v>
      </c>
      <c r="P68" s="1196">
        <f t="shared" si="114"/>
        <v>6121</v>
      </c>
      <c r="Q68" s="1198">
        <f t="shared" si="126"/>
        <v>4655672</v>
      </c>
      <c r="R68" s="1196">
        <f t="shared" si="116"/>
        <v>2728925</v>
      </c>
      <c r="S68" s="1197">
        <f t="shared" si="116"/>
        <v>2786279</v>
      </c>
      <c r="T68" s="1196">
        <f t="shared" si="127"/>
        <v>5515204</v>
      </c>
      <c r="U68" s="1196">
        <f t="shared" si="118"/>
        <v>4973</v>
      </c>
      <c r="V68" s="1198">
        <f t="shared" si="128"/>
        <v>5520177</v>
      </c>
      <c r="W68" s="1199">
        <f t="shared" si="122"/>
        <v>18.568855366099669</v>
      </c>
    </row>
    <row r="69" spans="1:23" ht="13.5" thickTop="1">
      <c r="A69" s="536" t="str">
        <f t="shared" si="120"/>
        <v xml:space="preserve"> </v>
      </c>
      <c r="B69" s="543" t="s">
        <v>21</v>
      </c>
      <c r="C69" s="598">
        <f t="shared" si="110"/>
        <v>4376</v>
      </c>
      <c r="D69" s="599">
        <f t="shared" si="110"/>
        <v>4368</v>
      </c>
      <c r="E69" s="595">
        <f>+C69+D69</f>
        <v>8744</v>
      </c>
      <c r="F69" s="598">
        <f t="shared" si="111"/>
        <v>5261</v>
      </c>
      <c r="G69" s="599">
        <f t="shared" si="111"/>
        <v>5251</v>
      </c>
      <c r="H69" s="595">
        <f>+F69+G69</f>
        <v>10512</v>
      </c>
      <c r="I69" s="574">
        <f t="shared" si="121"/>
        <v>20.21957913998169</v>
      </c>
      <c r="L69" s="543" t="s">
        <v>21</v>
      </c>
      <c r="M69" s="571">
        <f t="shared" si="112"/>
        <v>702219</v>
      </c>
      <c r="N69" s="575">
        <f t="shared" si="112"/>
        <v>726756</v>
      </c>
      <c r="O69" s="576">
        <f t="shared" ref="O69" si="129">+M69+N69</f>
        <v>1428975</v>
      </c>
      <c r="P69" s="577">
        <f t="shared" si="114"/>
        <v>2103</v>
      </c>
      <c r="Q69" s="578">
        <f t="shared" ref="Q69" si="130">+O69+P69</f>
        <v>1431078</v>
      </c>
      <c r="R69" s="571">
        <f t="shared" si="116"/>
        <v>819183</v>
      </c>
      <c r="S69" s="575">
        <f t="shared" si="116"/>
        <v>868456</v>
      </c>
      <c r="T69" s="576">
        <f t="shared" ref="T69" si="131">+R69+S69</f>
        <v>1687639</v>
      </c>
      <c r="U69" s="577">
        <f t="shared" si="118"/>
        <v>1500</v>
      </c>
      <c r="V69" s="578">
        <f t="shared" ref="V69" si="132">+T69+U69</f>
        <v>1689139</v>
      </c>
      <c r="W69" s="574">
        <f t="shared" si="122"/>
        <v>18.032629947494129</v>
      </c>
    </row>
    <row r="70" spans="1:23">
      <c r="A70" s="536" t="str">
        <f t="shared" ref="A70" si="133">IF(ISERROR(F70/G70)," ",IF(F70/G70&gt;0.5,IF(F70/G70&lt;1.5," ","NOT OK"),"NOT OK"))</f>
        <v xml:space="preserve"> </v>
      </c>
      <c r="B70" s="543" t="s">
        <v>88</v>
      </c>
      <c r="C70" s="598">
        <f t="shared" si="110"/>
        <v>4226</v>
      </c>
      <c r="D70" s="599">
        <f t="shared" si="110"/>
        <v>4235</v>
      </c>
      <c r="E70" s="595">
        <f>+C70+D70</f>
        <v>8461</v>
      </c>
      <c r="F70" s="598">
        <f t="shared" si="111"/>
        <v>4958</v>
      </c>
      <c r="G70" s="599">
        <f t="shared" si="111"/>
        <v>4965</v>
      </c>
      <c r="H70" s="595">
        <f>+F70+G70</f>
        <v>9923</v>
      </c>
      <c r="I70" s="574">
        <f t="shared" ref="I70" si="134">IF(E70=0,0,((H70/E70)-1)*100)</f>
        <v>17.279281408816914</v>
      </c>
      <c r="L70" s="543" t="s">
        <v>88</v>
      </c>
      <c r="M70" s="571">
        <f t="shared" si="112"/>
        <v>579066</v>
      </c>
      <c r="N70" s="575">
        <f t="shared" si="112"/>
        <v>607263</v>
      </c>
      <c r="O70" s="576">
        <f>+M70+N70</f>
        <v>1186329</v>
      </c>
      <c r="P70" s="577">
        <f t="shared" si="114"/>
        <v>2866</v>
      </c>
      <c r="Q70" s="578">
        <f>+O70+P70</f>
        <v>1189195</v>
      </c>
      <c r="R70" s="571">
        <f t="shared" si="116"/>
        <v>645440</v>
      </c>
      <c r="S70" s="575">
        <f t="shared" si="116"/>
        <v>689543</v>
      </c>
      <c r="T70" s="576">
        <f>+R70+S70</f>
        <v>1334983</v>
      </c>
      <c r="U70" s="577">
        <f t="shared" si="118"/>
        <v>1619</v>
      </c>
      <c r="V70" s="578">
        <f>+T70+U70</f>
        <v>1336602</v>
      </c>
      <c r="W70" s="574">
        <f t="shared" ref="W70" si="135">IF(Q70=0,0,((V70/Q70)-1)*100)</f>
        <v>12.395528067306039</v>
      </c>
    </row>
    <row r="71" spans="1:23" ht="13.5" thickBot="1">
      <c r="A71" s="536" t="str">
        <f>IF(ISERROR(F71/G71)," ",IF(F71/G71&gt;0.5,IF(F71/G71&lt;1.5," ","NOT OK"),"NOT OK"))</f>
        <v xml:space="preserve"> </v>
      </c>
      <c r="B71" s="543" t="s">
        <v>22</v>
      </c>
      <c r="C71" s="598">
        <f t="shared" si="110"/>
        <v>4111</v>
      </c>
      <c r="D71" s="599">
        <f t="shared" si="110"/>
        <v>4110</v>
      </c>
      <c r="E71" s="595">
        <f>+C71+D71</f>
        <v>8221</v>
      </c>
      <c r="F71" s="598">
        <f t="shared" si="111"/>
        <v>4781</v>
      </c>
      <c r="G71" s="599">
        <f t="shared" si="111"/>
        <v>4782</v>
      </c>
      <c r="H71" s="595">
        <f>+F71+G71</f>
        <v>9563</v>
      </c>
      <c r="I71" s="574">
        <f>IF(E71=0,0,((H71/E71)-1)*100)</f>
        <v>16.32404816932247</v>
      </c>
      <c r="L71" s="543" t="s">
        <v>22</v>
      </c>
      <c r="M71" s="571">
        <f t="shared" si="112"/>
        <v>594309</v>
      </c>
      <c r="N71" s="575">
        <f t="shared" si="112"/>
        <v>576482</v>
      </c>
      <c r="O71" s="579">
        <f>+M71+N71</f>
        <v>1170791</v>
      </c>
      <c r="P71" s="582">
        <f t="shared" si="114"/>
        <v>2329</v>
      </c>
      <c r="Q71" s="578">
        <f>+O71+P71</f>
        <v>1173120</v>
      </c>
      <c r="R71" s="571">
        <f t="shared" si="116"/>
        <v>683098</v>
      </c>
      <c r="S71" s="575">
        <f t="shared" si="116"/>
        <v>657371</v>
      </c>
      <c r="T71" s="579">
        <f>+R71+S71</f>
        <v>1340469</v>
      </c>
      <c r="U71" s="582">
        <f t="shared" si="118"/>
        <v>787</v>
      </c>
      <c r="V71" s="578">
        <f>+T71+U71</f>
        <v>1341256</v>
      </c>
      <c r="W71" s="574">
        <f>IF(Q71=0,0,((V71/Q71)-1)*100)</f>
        <v>14.332378614293507</v>
      </c>
    </row>
    <row r="72" spans="1:23" ht="16.5" thickTop="1" thickBot="1">
      <c r="A72" s="602" t="str">
        <f>IF(ISERROR(F72/G72)," ",IF(F72/G72&gt;0.5,IF(F72/G72&lt;1.5," ","NOT OK"),"NOT OK"))</f>
        <v xml:space="preserve"> </v>
      </c>
      <c r="B72" s="603" t="s">
        <v>60</v>
      </c>
      <c r="C72" s="1183">
        <f>+C69+C70+C71</f>
        <v>12713</v>
      </c>
      <c r="D72" s="1184">
        <f t="shared" ref="D72" si="136">+D69+D70+D71</f>
        <v>12713</v>
      </c>
      <c r="E72" s="605">
        <f t="shared" ref="E72" si="137">+E69+E70+E71</f>
        <v>25426</v>
      </c>
      <c r="F72" s="1183">
        <f t="shared" ref="F72" si="138">+F69+F70+F71</f>
        <v>15000</v>
      </c>
      <c r="G72" s="1184">
        <f t="shared" ref="G72" si="139">+G69+G70+G71</f>
        <v>14998</v>
      </c>
      <c r="H72" s="605">
        <f t="shared" ref="H72" si="140">+H69+H70+H71</f>
        <v>29998</v>
      </c>
      <c r="I72" s="587">
        <f>IF(E72=0,0,((H72/E72)-1)*100)</f>
        <v>17.981593644301121</v>
      </c>
      <c r="J72" s="602"/>
      <c r="K72" s="606"/>
      <c r="L72" s="607" t="s">
        <v>60</v>
      </c>
      <c r="M72" s="1265">
        <f>+M69+M70+M71</f>
        <v>1875594</v>
      </c>
      <c r="N72" s="1265">
        <f t="shared" ref="N72" si="141">+N69+N70+N71</f>
        <v>1910501</v>
      </c>
      <c r="O72" s="608">
        <f t="shared" ref="O72" si="142">+O69+O70+O71</f>
        <v>3786095</v>
      </c>
      <c r="P72" s="1266">
        <f t="shared" ref="P72" si="143">+P69+P70+P71</f>
        <v>7298</v>
      </c>
      <c r="Q72" s="608">
        <f t="shared" ref="Q72" si="144">+Q69+Q70+Q71</f>
        <v>3793393</v>
      </c>
      <c r="R72" s="1265">
        <f t="shared" ref="R72" si="145">+R69+R70+R71</f>
        <v>2147721</v>
      </c>
      <c r="S72" s="1265">
        <f t="shared" ref="S72" si="146">+S69+S70+S71</f>
        <v>2215370</v>
      </c>
      <c r="T72" s="608">
        <f t="shared" ref="T72" si="147">+T69+T70+T71</f>
        <v>4363091</v>
      </c>
      <c r="U72" s="1266">
        <f t="shared" ref="U72" si="148">+U69+U70+U71</f>
        <v>3906</v>
      </c>
      <c r="V72" s="608">
        <f t="shared" ref="V72" si="149">+V69+V70+V71</f>
        <v>4366997</v>
      </c>
      <c r="W72" s="609">
        <f>IF(Q72=0,0,((V72/Q72)-1)*100)</f>
        <v>15.121132980421482</v>
      </c>
    </row>
    <row r="73" spans="1:23" ht="13.5" thickTop="1">
      <c r="A73" s="536" t="str">
        <f>IF(ISERROR(F73/G73)," ",IF(F73/G73&gt;0.5,IF(F73/G73&lt;1.5," ","NOT OK"),"NOT OK"))</f>
        <v xml:space="preserve"> </v>
      </c>
      <c r="B73" s="543" t="s">
        <v>24</v>
      </c>
      <c r="C73" s="571">
        <f t="shared" ref="C73:D75" si="150">+C21+C47</f>
        <v>4423</v>
      </c>
      <c r="D73" s="572">
        <f t="shared" si="150"/>
        <v>4426</v>
      </c>
      <c r="E73" s="610">
        <f>+C73+D73</f>
        <v>8849</v>
      </c>
      <c r="F73" s="571">
        <f t="shared" ref="F73:G75" si="151">+F21+F47</f>
        <v>4926</v>
      </c>
      <c r="G73" s="572">
        <f t="shared" si="151"/>
        <v>4924</v>
      </c>
      <c r="H73" s="610">
        <f>+F73+G73</f>
        <v>9850</v>
      </c>
      <c r="I73" s="574">
        <f>IF(E73=0,0,((H73/E73)-1)*100)</f>
        <v>11.312012656797377</v>
      </c>
      <c r="L73" s="543" t="s">
        <v>24</v>
      </c>
      <c r="M73" s="571">
        <f t="shared" ref="M73:N75" si="152">+M21+M47</f>
        <v>704031</v>
      </c>
      <c r="N73" s="575">
        <f t="shared" si="152"/>
        <v>686171</v>
      </c>
      <c r="O73" s="579">
        <f>+M73+N73</f>
        <v>1390202</v>
      </c>
      <c r="P73" s="611">
        <f>+P21+P47</f>
        <v>3100</v>
      </c>
      <c r="Q73" s="578">
        <f>+O73+P73</f>
        <v>1393302</v>
      </c>
      <c r="R73" s="571">
        <f t="shared" ref="R73:S75" si="153">+R21+R47</f>
        <v>727208</v>
      </c>
      <c r="S73" s="575">
        <f t="shared" si="153"/>
        <v>714846</v>
      </c>
      <c r="T73" s="579">
        <f>+R73+S73</f>
        <v>1442054</v>
      </c>
      <c r="U73" s="611">
        <f>+U21+U47</f>
        <v>1358</v>
      </c>
      <c r="V73" s="578">
        <f>+T73+U73</f>
        <v>1443412</v>
      </c>
      <c r="W73" s="574">
        <f>IF(Q73=0,0,((V73/Q73)-1)*100)</f>
        <v>3.5964923613114763</v>
      </c>
    </row>
    <row r="74" spans="1:23">
      <c r="A74" s="536" t="str">
        <f t="shared" ref="A74:A77" si="154">IF(ISERROR(F74/G74)," ",IF(F74/G74&gt;0.5,IF(F74/G74&lt;1.5," ","NOT OK"),"NOT OK"))</f>
        <v xml:space="preserve"> </v>
      </c>
      <c r="B74" s="543" t="s">
        <v>25</v>
      </c>
      <c r="C74" s="571">
        <f t="shared" si="150"/>
        <v>4512</v>
      </c>
      <c r="D74" s="572">
        <f t="shared" si="150"/>
        <v>4510</v>
      </c>
      <c r="E74" s="612">
        <f>+C74+D74</f>
        <v>9022</v>
      </c>
      <c r="F74" s="571">
        <f t="shared" si="151"/>
        <v>4879</v>
      </c>
      <c r="G74" s="572">
        <f t="shared" si="151"/>
        <v>4886</v>
      </c>
      <c r="H74" s="612">
        <f>+F74+G74</f>
        <v>9765</v>
      </c>
      <c r="I74" s="574">
        <f t="shared" ref="I74" si="155">IF(E74=0,0,((H74/E74)-1)*100)</f>
        <v>8.235424517845269</v>
      </c>
      <c r="L74" s="543" t="s">
        <v>25</v>
      </c>
      <c r="M74" s="571">
        <f t="shared" si="152"/>
        <v>716951</v>
      </c>
      <c r="N74" s="575">
        <f t="shared" si="152"/>
        <v>743526</v>
      </c>
      <c r="O74" s="579">
        <f>+M74+N74</f>
        <v>1460477</v>
      </c>
      <c r="P74" s="577">
        <f>+P22+P48</f>
        <v>3980</v>
      </c>
      <c r="Q74" s="578">
        <f>+O74+P74</f>
        <v>1464457</v>
      </c>
      <c r="R74" s="571">
        <f t="shared" si="153"/>
        <v>712079</v>
      </c>
      <c r="S74" s="575">
        <f t="shared" si="153"/>
        <v>745080</v>
      </c>
      <c r="T74" s="579">
        <f>+R74+S74</f>
        <v>1457159</v>
      </c>
      <c r="U74" s="577">
        <f>+U22+U48</f>
        <v>1714</v>
      </c>
      <c r="V74" s="578">
        <f>+T74+U74</f>
        <v>1458873</v>
      </c>
      <c r="W74" s="574">
        <f t="shared" ref="W74" si="156">IF(Q74=0,0,((V74/Q74)-1)*100)</f>
        <v>-0.38130173846006032</v>
      </c>
    </row>
    <row r="75" spans="1:23" ht="13.5" thickBot="1">
      <c r="A75" s="536" t="str">
        <f t="shared" ref="A75" si="157">IF(ISERROR(F75/G75)," ",IF(F75/G75&gt;0.5,IF(F75/G75&lt;1.5," ","NOT OK"),"NOT OK"))</f>
        <v xml:space="preserve"> </v>
      </c>
      <c r="B75" s="543" t="s">
        <v>26</v>
      </c>
      <c r="C75" s="571">
        <f t="shared" si="150"/>
        <v>4137</v>
      </c>
      <c r="D75" s="581">
        <f t="shared" si="150"/>
        <v>4135</v>
      </c>
      <c r="E75" s="613">
        <f>+C75+D75</f>
        <v>8272</v>
      </c>
      <c r="F75" s="571">
        <f t="shared" si="151"/>
        <v>4252</v>
      </c>
      <c r="G75" s="581">
        <f t="shared" si="151"/>
        <v>4247</v>
      </c>
      <c r="H75" s="613">
        <f>+F75+G75</f>
        <v>8499</v>
      </c>
      <c r="I75" s="614">
        <f>IF(E75=0,0,((H75/E75)-1)*100)</f>
        <v>2.7441972920696278</v>
      </c>
      <c r="L75" s="543" t="s">
        <v>26</v>
      </c>
      <c r="M75" s="571">
        <f t="shared" si="152"/>
        <v>578845</v>
      </c>
      <c r="N75" s="575">
        <f t="shared" si="152"/>
        <v>570108</v>
      </c>
      <c r="O75" s="579">
        <f t="shared" ref="O75" si="158">+M75+N75</f>
        <v>1148953</v>
      </c>
      <c r="P75" s="582">
        <f>+P23+P49</f>
        <v>2535</v>
      </c>
      <c r="Q75" s="578">
        <f t="shared" ref="Q75" si="159">+O75+P75</f>
        <v>1151488</v>
      </c>
      <c r="R75" s="571">
        <f t="shared" si="153"/>
        <v>541963</v>
      </c>
      <c r="S75" s="575">
        <f t="shared" si="153"/>
        <v>530774</v>
      </c>
      <c r="T75" s="579">
        <f t="shared" ref="T75" si="160">+R75+S75</f>
        <v>1072737</v>
      </c>
      <c r="U75" s="582">
        <f>+U23+U49</f>
        <v>1550</v>
      </c>
      <c r="V75" s="578">
        <f t="shared" ref="V75" si="161">+T75+U75</f>
        <v>1074287</v>
      </c>
      <c r="W75" s="574">
        <f>IF(Q75=0,0,((V75/Q75)-1)*100)</f>
        <v>-6.7044554524232964</v>
      </c>
    </row>
    <row r="76" spans="1:23" ht="14.25" thickTop="1" thickBot="1">
      <c r="A76" s="570" t="str">
        <f>IF(ISERROR(F76/G76)," ",IF(F76/G76&gt;0.5,IF(F76/G76&lt;1.5," ","NOT OK"),"NOT OK"))</f>
        <v xml:space="preserve"> </v>
      </c>
      <c r="B76" s="583" t="s">
        <v>58</v>
      </c>
      <c r="C76" s="604">
        <f t="shared" ref="C76:H76" si="162">C73+C74+C75</f>
        <v>13072</v>
      </c>
      <c r="D76" s="615">
        <f t="shared" si="162"/>
        <v>13071</v>
      </c>
      <c r="E76" s="604">
        <f t="shared" si="162"/>
        <v>26143</v>
      </c>
      <c r="F76" s="604">
        <f t="shared" si="162"/>
        <v>14057</v>
      </c>
      <c r="G76" s="615">
        <f t="shared" si="162"/>
        <v>14057</v>
      </c>
      <c r="H76" s="604">
        <f t="shared" si="162"/>
        <v>28114</v>
      </c>
      <c r="I76" s="587">
        <f>IF(E76=0,0,((H76/E76)-1)*100)</f>
        <v>7.5393030639176795</v>
      </c>
      <c r="L76" s="588" t="s">
        <v>58</v>
      </c>
      <c r="M76" s="589">
        <f>+M73+M74+M75</f>
        <v>1999827</v>
      </c>
      <c r="N76" s="590">
        <f t="shared" ref="N76" si="163">+N73+N74+N75</f>
        <v>1999805</v>
      </c>
      <c r="O76" s="589">
        <f t="shared" ref="O76" si="164">+O73+O74+O75</f>
        <v>3999632</v>
      </c>
      <c r="P76" s="589">
        <f t="shared" ref="P76" si="165">+P73+P74+P75</f>
        <v>9615</v>
      </c>
      <c r="Q76" s="589">
        <f t="shared" ref="Q76" si="166">+Q73+Q74+Q75</f>
        <v>4009247</v>
      </c>
      <c r="R76" s="589">
        <f t="shared" ref="R76" si="167">+R73+R74+R75</f>
        <v>1981250</v>
      </c>
      <c r="S76" s="590">
        <f t="shared" ref="S76" si="168">+S73+S74+S75</f>
        <v>1990700</v>
      </c>
      <c r="T76" s="589">
        <f t="shared" ref="T76" si="169">+T73+T74+T75</f>
        <v>3971950</v>
      </c>
      <c r="U76" s="589">
        <f t="shared" ref="U76" si="170">+U73+U74+U75</f>
        <v>4622</v>
      </c>
      <c r="V76" s="589">
        <f>+V73+V74+V75</f>
        <v>3976572</v>
      </c>
      <c r="W76" s="592">
        <f>IF(Q76=0,0,((V76/Q76)-1)*100)</f>
        <v>-0.81499094468362454</v>
      </c>
    </row>
    <row r="77" spans="1:23" s="1171" customFormat="1" ht="14.25" thickTop="1" thickBot="1">
      <c r="A77" s="1252" t="str">
        <f t="shared" si="154"/>
        <v xml:space="preserve"> </v>
      </c>
      <c r="B77" s="1225" t="s">
        <v>92</v>
      </c>
      <c r="C77" s="1176">
        <f t="shared" ref="C77:H77" si="171">+C68+C72+C76</f>
        <v>39489</v>
      </c>
      <c r="D77" s="1177">
        <f t="shared" si="171"/>
        <v>39481</v>
      </c>
      <c r="E77" s="1178">
        <f t="shared" si="171"/>
        <v>78970</v>
      </c>
      <c r="F77" s="1176">
        <f t="shared" si="171"/>
        <v>44683</v>
      </c>
      <c r="G77" s="1177">
        <f t="shared" si="171"/>
        <v>44681</v>
      </c>
      <c r="H77" s="1178">
        <f t="shared" si="171"/>
        <v>89364</v>
      </c>
      <c r="I77" s="1179">
        <f>IF(E77=0,0,((H77/E77)-1)*100)</f>
        <v>13.161960238065085</v>
      </c>
      <c r="L77" s="1218" t="s">
        <v>92</v>
      </c>
      <c r="M77" s="1196">
        <f>+M68+M72+M76</f>
        <v>6162588</v>
      </c>
      <c r="N77" s="1197">
        <f t="shared" ref="N77" si="172">+N68+N72+N76</f>
        <v>6272690</v>
      </c>
      <c r="O77" s="1196">
        <f t="shared" ref="O77" si="173">+O68+O72+O76</f>
        <v>12435278</v>
      </c>
      <c r="P77" s="1196">
        <f t="shared" ref="P77" si="174">+P68+P72+P76</f>
        <v>23034</v>
      </c>
      <c r="Q77" s="1196">
        <f t="shared" ref="Q77" si="175">+Q68+Q72+Q76</f>
        <v>12458312</v>
      </c>
      <c r="R77" s="1196">
        <f t="shared" ref="R77" si="176">+R68+R72+R76</f>
        <v>6857896</v>
      </c>
      <c r="S77" s="1197">
        <f t="shared" ref="S77" si="177">+S68+S72+S76</f>
        <v>6992349</v>
      </c>
      <c r="T77" s="1196">
        <f t="shared" ref="T77" si="178">+T68+T72+T76</f>
        <v>13850245</v>
      </c>
      <c r="U77" s="1196">
        <f t="shared" ref="U77" si="179">+U68+U72+U76</f>
        <v>13501</v>
      </c>
      <c r="V77" s="1198">
        <f>+V68+V72+V76</f>
        <v>13863746</v>
      </c>
      <c r="W77" s="1199">
        <f>IF(Q77=0,0,((V77/Q77)-1)*100)</f>
        <v>11.281094902744449</v>
      </c>
    </row>
    <row r="78" spans="1:23" ht="14.25" thickTop="1" thickBot="1">
      <c r="A78" s="570" t="str">
        <f>IF(ISERROR(F78/G78)," ",IF(F78/G78&gt;0.5,IF(F78/G78&lt;1.5," ","NOT OK"),"NOT OK"))</f>
        <v xml:space="preserve"> </v>
      </c>
      <c r="B78" s="583" t="s">
        <v>89</v>
      </c>
      <c r="C78" s="584">
        <f t="shared" ref="C78:H78" si="180">+C64+C68+C72+C76</f>
        <v>52429</v>
      </c>
      <c r="D78" s="585">
        <f t="shared" si="180"/>
        <v>52420</v>
      </c>
      <c r="E78" s="586">
        <f t="shared" si="180"/>
        <v>104849</v>
      </c>
      <c r="F78" s="584">
        <f t="shared" si="180"/>
        <v>58247</v>
      </c>
      <c r="G78" s="585">
        <f t="shared" si="180"/>
        <v>58240</v>
      </c>
      <c r="H78" s="586">
        <f t="shared" si="180"/>
        <v>116487</v>
      </c>
      <c r="I78" s="587">
        <f>IF(E78=0,0,((H78/E78)-1)*100)</f>
        <v>11.099772053143099</v>
      </c>
      <c r="L78" s="588" t="s">
        <v>89</v>
      </c>
      <c r="M78" s="589">
        <f>+M64+M68+M72+M76</f>
        <v>8113984</v>
      </c>
      <c r="N78" s="590">
        <f t="shared" ref="N78:U78" si="181">+N64+N68+N72+N76</f>
        <v>8088931</v>
      </c>
      <c r="O78" s="589">
        <f t="shared" si="181"/>
        <v>16202915</v>
      </c>
      <c r="P78" s="589">
        <f t="shared" si="181"/>
        <v>27516</v>
      </c>
      <c r="Q78" s="591">
        <f t="shared" si="181"/>
        <v>16230431</v>
      </c>
      <c r="R78" s="589">
        <f t="shared" si="181"/>
        <v>9115838</v>
      </c>
      <c r="S78" s="590">
        <f t="shared" si="181"/>
        <v>9124949</v>
      </c>
      <c r="T78" s="589">
        <f t="shared" si="181"/>
        <v>18240787</v>
      </c>
      <c r="U78" s="589">
        <f t="shared" si="181"/>
        <v>20046</v>
      </c>
      <c r="V78" s="591">
        <f>+V64+V68+V72+V76</f>
        <v>18260833</v>
      </c>
      <c r="W78" s="592">
        <f>IF(Q78=0,0,((V78/Q78)-1)*100)</f>
        <v>12.509846472961804</v>
      </c>
    </row>
    <row r="79" spans="1:23" ht="14.25" thickTop="1" thickBot="1">
      <c r="B79" s="616" t="s">
        <v>59</v>
      </c>
      <c r="C79" s="536"/>
      <c r="D79" s="536"/>
      <c r="E79" s="536"/>
      <c r="F79" s="536"/>
      <c r="G79" s="536"/>
      <c r="H79" s="536"/>
      <c r="I79" s="540"/>
      <c r="L79" s="616" t="s">
        <v>59</v>
      </c>
      <c r="M79" s="536"/>
      <c r="N79" s="536"/>
      <c r="O79" s="536"/>
      <c r="P79" s="536"/>
      <c r="Q79" s="536"/>
      <c r="R79" s="536"/>
      <c r="S79" s="536"/>
      <c r="T79" s="536"/>
      <c r="U79" s="536"/>
      <c r="V79" s="536"/>
      <c r="W79" s="540"/>
    </row>
    <row r="80" spans="1:23" ht="13.5" thickTop="1">
      <c r="B80" s="539"/>
      <c r="C80" s="536"/>
      <c r="D80" s="536"/>
      <c r="E80" s="536"/>
      <c r="F80" s="536"/>
      <c r="G80" s="536"/>
      <c r="H80" s="536"/>
      <c r="I80" s="540"/>
      <c r="L80" s="1496" t="s">
        <v>38</v>
      </c>
      <c r="M80" s="1497"/>
      <c r="N80" s="1497"/>
      <c r="O80" s="1497"/>
      <c r="P80" s="1497"/>
      <c r="Q80" s="1497"/>
      <c r="R80" s="1497"/>
      <c r="S80" s="1497"/>
      <c r="T80" s="1497"/>
      <c r="U80" s="1497"/>
      <c r="V80" s="1497"/>
      <c r="W80" s="1498"/>
    </row>
    <row r="81" spans="1:23" ht="13.5" thickBot="1">
      <c r="B81" s="539"/>
      <c r="C81" s="536"/>
      <c r="D81" s="536"/>
      <c r="E81" s="536"/>
      <c r="F81" s="536"/>
      <c r="G81" s="536"/>
      <c r="H81" s="536"/>
      <c r="I81" s="540"/>
      <c r="L81" s="1499" t="s">
        <v>39</v>
      </c>
      <c r="M81" s="1500"/>
      <c r="N81" s="1500"/>
      <c r="O81" s="1500"/>
      <c r="P81" s="1500"/>
      <c r="Q81" s="1500"/>
      <c r="R81" s="1500"/>
      <c r="S81" s="1500"/>
      <c r="T81" s="1500"/>
      <c r="U81" s="1500"/>
      <c r="V81" s="1500"/>
      <c r="W81" s="1501"/>
    </row>
    <row r="82" spans="1:23" ht="14.25" thickTop="1" thickBot="1">
      <c r="B82" s="539"/>
      <c r="C82" s="536"/>
      <c r="D82" s="536"/>
      <c r="E82" s="536"/>
      <c r="F82" s="536"/>
      <c r="G82" s="536"/>
      <c r="H82" s="536"/>
      <c r="I82" s="540"/>
      <c r="L82" s="539"/>
      <c r="M82" s="536"/>
      <c r="N82" s="536"/>
      <c r="O82" s="536"/>
      <c r="P82" s="536"/>
      <c r="Q82" s="536"/>
      <c r="R82" s="536"/>
      <c r="S82" s="536"/>
      <c r="T82" s="536"/>
      <c r="U82" s="536"/>
      <c r="V82" s="536"/>
      <c r="W82" s="619" t="s">
        <v>40</v>
      </c>
    </row>
    <row r="83" spans="1:23" ht="14.25" thickTop="1" thickBot="1">
      <c r="B83" s="539"/>
      <c r="C83" s="536"/>
      <c r="D83" s="536"/>
      <c r="E83" s="536"/>
      <c r="F83" s="536"/>
      <c r="G83" s="536"/>
      <c r="H83" s="536"/>
      <c r="I83" s="540"/>
      <c r="L83" s="541"/>
      <c r="M83" s="1508" t="s">
        <v>90</v>
      </c>
      <c r="N83" s="1509"/>
      <c r="O83" s="1509"/>
      <c r="P83" s="1509"/>
      <c r="Q83" s="1510"/>
      <c r="R83" s="1508" t="s">
        <v>91</v>
      </c>
      <c r="S83" s="1509"/>
      <c r="T83" s="1509"/>
      <c r="U83" s="1509"/>
      <c r="V83" s="1510"/>
      <c r="W83" s="542" t="s">
        <v>4</v>
      </c>
    </row>
    <row r="84" spans="1:23" ht="13.5" thickTop="1">
      <c r="B84" s="539"/>
      <c r="C84" s="536"/>
      <c r="D84" s="536"/>
      <c r="E84" s="536"/>
      <c r="F84" s="536"/>
      <c r="G84" s="536"/>
      <c r="H84" s="536"/>
      <c r="I84" s="540"/>
      <c r="L84" s="543" t="s">
        <v>5</v>
      </c>
      <c r="M84" s="544"/>
      <c r="N84" s="548"/>
      <c r="O84" s="620"/>
      <c r="P84" s="550"/>
      <c r="Q84" s="621"/>
      <c r="R84" s="544"/>
      <c r="S84" s="548"/>
      <c r="T84" s="620"/>
      <c r="U84" s="550"/>
      <c r="V84" s="621"/>
      <c r="W84" s="547" t="s">
        <v>6</v>
      </c>
    </row>
    <row r="85" spans="1:23" ht="13.5" thickBot="1">
      <c r="B85" s="539"/>
      <c r="C85" s="536"/>
      <c r="D85" s="536"/>
      <c r="E85" s="536"/>
      <c r="F85" s="536"/>
      <c r="G85" s="536"/>
      <c r="H85" s="536"/>
      <c r="I85" s="540"/>
      <c r="L85" s="551"/>
      <c r="M85" s="556" t="s">
        <v>41</v>
      </c>
      <c r="N85" s="557" t="s">
        <v>42</v>
      </c>
      <c r="O85" s="622" t="s">
        <v>43</v>
      </c>
      <c r="P85" s="559" t="s">
        <v>13</v>
      </c>
      <c r="Q85" s="1163" t="s">
        <v>9</v>
      </c>
      <c r="R85" s="556" t="s">
        <v>41</v>
      </c>
      <c r="S85" s="557" t="s">
        <v>42</v>
      </c>
      <c r="T85" s="622" t="s">
        <v>43</v>
      </c>
      <c r="U85" s="559" t="s">
        <v>13</v>
      </c>
      <c r="V85" s="623" t="s">
        <v>9</v>
      </c>
      <c r="W85" s="555"/>
    </row>
    <row r="86" spans="1:23" ht="4.5" customHeight="1" thickTop="1">
      <c r="B86" s="539"/>
      <c r="C86" s="536"/>
      <c r="D86" s="536"/>
      <c r="E86" s="536"/>
      <c r="F86" s="536"/>
      <c r="G86" s="536"/>
      <c r="H86" s="536"/>
      <c r="I86" s="540"/>
      <c r="L86" s="543"/>
      <c r="M86" s="564"/>
      <c r="N86" s="565"/>
      <c r="O86" s="624"/>
      <c r="P86" s="567"/>
      <c r="Q86" s="625"/>
      <c r="R86" s="564"/>
      <c r="S86" s="565"/>
      <c r="T86" s="624"/>
      <c r="U86" s="567"/>
      <c r="V86" s="625"/>
      <c r="W86" s="569"/>
    </row>
    <row r="87" spans="1:23">
      <c r="A87" s="626"/>
      <c r="B87" s="627"/>
      <c r="C87" s="626"/>
      <c r="D87" s="626"/>
      <c r="E87" s="626"/>
      <c r="F87" s="626"/>
      <c r="G87" s="626"/>
      <c r="H87" s="626"/>
      <c r="I87" s="628"/>
      <c r="J87" s="626"/>
      <c r="L87" s="543" t="s">
        <v>14</v>
      </c>
      <c r="M87" s="571">
        <v>1139</v>
      </c>
      <c r="N87" s="575">
        <v>1421</v>
      </c>
      <c r="O87" s="631">
        <f>SUM(M87:N87)</f>
        <v>2560</v>
      </c>
      <c r="P87" s="577">
        <v>0</v>
      </c>
      <c r="Q87" s="630">
        <f>O87+P87</f>
        <v>2560</v>
      </c>
      <c r="R87" s="211">
        <v>1436</v>
      </c>
      <c r="S87" s="212">
        <v>2187</v>
      </c>
      <c r="T87" s="134">
        <f>SUM(R87:S87)</f>
        <v>3623</v>
      </c>
      <c r="U87" s="89">
        <v>308</v>
      </c>
      <c r="V87" s="630">
        <f>T87+U87</f>
        <v>3931</v>
      </c>
      <c r="W87" s="574">
        <f t="shared" ref="W87:W91" si="182">IF(Q87=0,0,((V87/Q87)-1)*100)</f>
        <v>53.554687500000007</v>
      </c>
    </row>
    <row r="88" spans="1:23">
      <c r="A88" s="626"/>
      <c r="B88" s="627"/>
      <c r="C88" s="626"/>
      <c r="D88" s="626"/>
      <c r="E88" s="626"/>
      <c r="F88" s="626"/>
      <c r="G88" s="626"/>
      <c r="H88" s="626"/>
      <c r="I88" s="628"/>
      <c r="J88" s="626"/>
      <c r="L88" s="543" t="s">
        <v>15</v>
      </c>
      <c r="M88" s="571">
        <v>1497</v>
      </c>
      <c r="N88" s="575">
        <v>1909</v>
      </c>
      <c r="O88" s="631">
        <f>SUM(M88:N88)</f>
        <v>3406</v>
      </c>
      <c r="P88" s="577">
        <v>48</v>
      </c>
      <c r="Q88" s="630">
        <f>O88+P88</f>
        <v>3454</v>
      </c>
      <c r="R88" s="211">
        <v>1758</v>
      </c>
      <c r="S88" s="212">
        <v>2623</v>
      </c>
      <c r="T88" s="134">
        <f>SUM(R88:S88)</f>
        <v>4381</v>
      </c>
      <c r="U88" s="89">
        <v>469</v>
      </c>
      <c r="V88" s="630">
        <f>T88+U88</f>
        <v>4850</v>
      </c>
      <c r="W88" s="574">
        <f t="shared" si="182"/>
        <v>40.416907932831506</v>
      </c>
    </row>
    <row r="89" spans="1:23" ht="13.5" thickBot="1">
      <c r="A89" s="626"/>
      <c r="B89" s="627"/>
      <c r="C89" s="626"/>
      <c r="D89" s="626"/>
      <c r="E89" s="626"/>
      <c r="F89" s="626"/>
      <c r="G89" s="626"/>
      <c r="H89" s="626"/>
      <c r="I89" s="628"/>
      <c r="J89" s="626"/>
      <c r="L89" s="551" t="s">
        <v>16</v>
      </c>
      <c r="M89" s="571">
        <v>1276</v>
      </c>
      <c r="N89" s="575">
        <v>1786</v>
      </c>
      <c r="O89" s="631">
        <f>SUM(M89:N89)</f>
        <v>3062</v>
      </c>
      <c r="P89" s="577">
        <v>547</v>
      </c>
      <c r="Q89" s="630">
        <f>O89+P89</f>
        <v>3609</v>
      </c>
      <c r="R89" s="211">
        <v>1855</v>
      </c>
      <c r="S89" s="212">
        <v>2816</v>
      </c>
      <c r="T89" s="134">
        <f>SUM(R89:S89)</f>
        <v>4671</v>
      </c>
      <c r="U89" s="89">
        <v>638</v>
      </c>
      <c r="V89" s="630">
        <f>T89+U89</f>
        <v>5309</v>
      </c>
      <c r="W89" s="574">
        <f t="shared" si="182"/>
        <v>47.10446106954835</v>
      </c>
    </row>
    <row r="90" spans="1:23" ht="14.25" thickTop="1" thickBot="1">
      <c r="A90" s="626"/>
      <c r="B90" s="627"/>
      <c r="C90" s="626"/>
      <c r="D90" s="626"/>
      <c r="E90" s="626"/>
      <c r="F90" s="626"/>
      <c r="G90" s="626"/>
      <c r="H90" s="626"/>
      <c r="I90" s="628"/>
      <c r="J90" s="626"/>
      <c r="L90" s="632" t="s">
        <v>55</v>
      </c>
      <c r="M90" s="633">
        <f t="shared" ref="M90:Q90" si="183">+M87+M88+M89</f>
        <v>3912</v>
      </c>
      <c r="N90" s="634">
        <f t="shared" si="183"/>
        <v>5116</v>
      </c>
      <c r="O90" s="633">
        <f t="shared" si="183"/>
        <v>9028</v>
      </c>
      <c r="P90" s="633">
        <f t="shared" si="183"/>
        <v>595</v>
      </c>
      <c r="Q90" s="635">
        <f t="shared" si="183"/>
        <v>9623</v>
      </c>
      <c r="R90" s="633">
        <f t="shared" ref="R90:V90" si="184">+R87+R88+R89</f>
        <v>5049</v>
      </c>
      <c r="S90" s="634">
        <f t="shared" si="184"/>
        <v>7626</v>
      </c>
      <c r="T90" s="633">
        <f t="shared" si="184"/>
        <v>12675</v>
      </c>
      <c r="U90" s="633">
        <f t="shared" si="184"/>
        <v>1415</v>
      </c>
      <c r="V90" s="635">
        <f t="shared" si="184"/>
        <v>14090</v>
      </c>
      <c r="W90" s="636">
        <f t="shared" si="182"/>
        <v>46.420035332017036</v>
      </c>
    </row>
    <row r="91" spans="1:23" ht="13.5" thickTop="1">
      <c r="A91" s="626"/>
      <c r="B91" s="627"/>
      <c r="C91" s="626"/>
      <c r="D91" s="626"/>
      <c r="E91" s="626"/>
      <c r="F91" s="626"/>
      <c r="G91" s="626"/>
      <c r="H91" s="626"/>
      <c r="I91" s="628"/>
      <c r="J91" s="626"/>
      <c r="L91" s="543" t="s">
        <v>18</v>
      </c>
      <c r="M91" s="571">
        <v>1065</v>
      </c>
      <c r="N91" s="575">
        <v>1911</v>
      </c>
      <c r="O91" s="629">
        <f>M91+N91</f>
        <v>2976</v>
      </c>
      <c r="P91" s="577">
        <v>255</v>
      </c>
      <c r="Q91" s="630">
        <f t="shared" ref="Q91" si="185">O91+P91</f>
        <v>3231</v>
      </c>
      <c r="R91" s="571">
        <v>1094</v>
      </c>
      <c r="S91" s="575">
        <v>1668</v>
      </c>
      <c r="T91" s="629">
        <f>R91+S91</f>
        <v>2762</v>
      </c>
      <c r="U91" s="577">
        <v>424</v>
      </c>
      <c r="V91" s="630">
        <f t="shared" ref="V91" si="186">T91+U91</f>
        <v>3186</v>
      </c>
      <c r="W91" s="574">
        <f t="shared" si="182"/>
        <v>-1.3927576601671321</v>
      </c>
    </row>
    <row r="92" spans="1:23">
      <c r="A92" s="626"/>
      <c r="B92" s="627"/>
      <c r="C92" s="626"/>
      <c r="D92" s="626"/>
      <c r="E92" s="626"/>
      <c r="F92" s="626"/>
      <c r="G92" s="626"/>
      <c r="H92" s="626"/>
      <c r="I92" s="628"/>
      <c r="J92" s="626"/>
      <c r="L92" s="543" t="s">
        <v>19</v>
      </c>
      <c r="M92" s="571">
        <v>670</v>
      </c>
      <c r="N92" s="575">
        <v>1156</v>
      </c>
      <c r="O92" s="629">
        <f>M92+N92</f>
        <v>1826</v>
      </c>
      <c r="P92" s="577">
        <v>402</v>
      </c>
      <c r="Q92" s="630">
        <f>O92+P92</f>
        <v>2228</v>
      </c>
      <c r="R92" s="571">
        <v>1026</v>
      </c>
      <c r="S92" s="575">
        <v>1880</v>
      </c>
      <c r="T92" s="629">
        <f>R92+S92</f>
        <v>2906</v>
      </c>
      <c r="U92" s="577">
        <v>552</v>
      </c>
      <c r="V92" s="630">
        <f>T92+U92</f>
        <v>3458</v>
      </c>
      <c r="W92" s="574">
        <f>IF(Q92=0,0,((V92/Q92)-1)*100)</f>
        <v>55.2064631956912</v>
      </c>
    </row>
    <row r="93" spans="1:23" ht="13.5" thickBot="1">
      <c r="A93" s="626"/>
      <c r="B93" s="627"/>
      <c r="C93" s="626"/>
      <c r="D93" s="626"/>
      <c r="E93" s="626"/>
      <c r="F93" s="626"/>
      <c r="G93" s="626"/>
      <c r="H93" s="626"/>
      <c r="I93" s="628"/>
      <c r="J93" s="626"/>
      <c r="L93" s="543" t="s">
        <v>20</v>
      </c>
      <c r="M93" s="571">
        <v>1428</v>
      </c>
      <c r="N93" s="575">
        <v>1887</v>
      </c>
      <c r="O93" s="629">
        <f>M93+N93</f>
        <v>3315</v>
      </c>
      <c r="P93" s="577">
        <v>307</v>
      </c>
      <c r="Q93" s="630">
        <f>O93+P93</f>
        <v>3622</v>
      </c>
      <c r="R93" s="571">
        <v>1377</v>
      </c>
      <c r="S93" s="575">
        <v>2019</v>
      </c>
      <c r="T93" s="629">
        <f>R93+S93</f>
        <v>3396</v>
      </c>
      <c r="U93" s="577">
        <v>595</v>
      </c>
      <c r="V93" s="630">
        <f>T93+U93</f>
        <v>3991</v>
      </c>
      <c r="W93" s="574">
        <f>IF(Q93=0,0,((V93/Q93)-1)*100)</f>
        <v>10.187741579237986</v>
      </c>
    </row>
    <row r="94" spans="1:23" ht="14.25" thickTop="1" thickBot="1">
      <c r="A94" s="626"/>
      <c r="B94" s="627"/>
      <c r="C94" s="626"/>
      <c r="D94" s="626"/>
      <c r="E94" s="626"/>
      <c r="F94" s="626"/>
      <c r="G94" s="626"/>
      <c r="H94" s="626"/>
      <c r="I94" s="628"/>
      <c r="J94" s="626"/>
      <c r="L94" s="632" t="s">
        <v>87</v>
      </c>
      <c r="M94" s="633">
        <f>+M91+M92+M93</f>
        <v>3163</v>
      </c>
      <c r="N94" s="634">
        <f t="shared" ref="N94:V94" si="187">+N91+N92+N93</f>
        <v>4954</v>
      </c>
      <c r="O94" s="633">
        <f t="shared" si="187"/>
        <v>8117</v>
      </c>
      <c r="P94" s="633">
        <f t="shared" si="187"/>
        <v>964</v>
      </c>
      <c r="Q94" s="635">
        <f t="shared" si="187"/>
        <v>9081</v>
      </c>
      <c r="R94" s="633">
        <f t="shared" si="187"/>
        <v>3497</v>
      </c>
      <c r="S94" s="634">
        <f t="shared" si="187"/>
        <v>5567</v>
      </c>
      <c r="T94" s="633">
        <f t="shared" si="187"/>
        <v>9064</v>
      </c>
      <c r="U94" s="633">
        <f t="shared" si="187"/>
        <v>1571</v>
      </c>
      <c r="V94" s="635">
        <f t="shared" si="187"/>
        <v>10635</v>
      </c>
      <c r="W94" s="636">
        <f t="shared" ref="W94" si="188">IF(Q94=0,0,((V94/Q94)-1)*100)</f>
        <v>17.112652791542772</v>
      </c>
    </row>
    <row r="95" spans="1:23" ht="13.5" thickTop="1">
      <c r="A95" s="626"/>
      <c r="B95" s="627"/>
      <c r="C95" s="626"/>
      <c r="D95" s="626"/>
      <c r="E95" s="626"/>
      <c r="F95" s="626"/>
      <c r="G95" s="626"/>
      <c r="H95" s="626"/>
      <c r="I95" s="628"/>
      <c r="J95" s="626"/>
      <c r="L95" s="543" t="s">
        <v>21</v>
      </c>
      <c r="M95" s="571">
        <v>1049</v>
      </c>
      <c r="N95" s="575">
        <v>1543</v>
      </c>
      <c r="O95" s="629">
        <f>SUM(M95:N95)</f>
        <v>2592</v>
      </c>
      <c r="P95" s="577">
        <v>236</v>
      </c>
      <c r="Q95" s="630">
        <f>O95+P95</f>
        <v>2828</v>
      </c>
      <c r="R95" s="571">
        <v>1347</v>
      </c>
      <c r="S95" s="575">
        <v>1965</v>
      </c>
      <c r="T95" s="629">
        <f>SUM(R95:S95)</f>
        <v>3312</v>
      </c>
      <c r="U95" s="577">
        <v>254</v>
      </c>
      <c r="V95" s="630">
        <f>T95+U95</f>
        <v>3566</v>
      </c>
      <c r="W95" s="574">
        <f>IF(Q95=0,0,((V95/Q95)-1)*100)</f>
        <v>26.096181046676104</v>
      </c>
    </row>
    <row r="96" spans="1:23">
      <c r="A96" s="626"/>
      <c r="B96" s="627"/>
      <c r="C96" s="626"/>
      <c r="D96" s="626"/>
      <c r="E96" s="626"/>
      <c r="F96" s="626"/>
      <c r="G96" s="626"/>
      <c r="H96" s="626"/>
      <c r="I96" s="628"/>
      <c r="J96" s="626"/>
      <c r="L96" s="543" t="s">
        <v>88</v>
      </c>
      <c r="M96" s="571">
        <v>939</v>
      </c>
      <c r="N96" s="575">
        <v>1864</v>
      </c>
      <c r="O96" s="629">
        <f>SUM(M96:N96)</f>
        <v>2803</v>
      </c>
      <c r="P96" s="577">
        <v>100</v>
      </c>
      <c r="Q96" s="630">
        <f t="shared" ref="Q96" si="189">O96+P96</f>
        <v>2903</v>
      </c>
      <c r="R96" s="571">
        <v>1274</v>
      </c>
      <c r="S96" s="575">
        <v>2183</v>
      </c>
      <c r="T96" s="629">
        <f>SUM(R96:S96)</f>
        <v>3457</v>
      </c>
      <c r="U96" s="577">
        <v>220</v>
      </c>
      <c r="V96" s="630">
        <f>T96+U96</f>
        <v>3677</v>
      </c>
      <c r="W96" s="574">
        <f t="shared" ref="W96" si="190">IF(Q96=0,0,((V96/Q96)-1)*100)</f>
        <v>26.662073716844638</v>
      </c>
    </row>
    <row r="97" spans="1:23" ht="13.5" thickBot="1">
      <c r="A97" s="626"/>
      <c r="B97" s="627"/>
      <c r="C97" s="626"/>
      <c r="D97" s="626"/>
      <c r="E97" s="626"/>
      <c r="F97" s="626"/>
      <c r="G97" s="626"/>
      <c r="H97" s="626"/>
      <c r="I97" s="628"/>
      <c r="J97" s="626"/>
      <c r="L97" s="543" t="s">
        <v>22</v>
      </c>
      <c r="M97" s="571">
        <v>853</v>
      </c>
      <c r="N97" s="575">
        <v>1531</v>
      </c>
      <c r="O97" s="631">
        <f>SUM(M97:N97)</f>
        <v>2384</v>
      </c>
      <c r="P97" s="582">
        <v>93</v>
      </c>
      <c r="Q97" s="630">
        <f>O97+P97</f>
        <v>2477</v>
      </c>
      <c r="R97" s="571">
        <v>1058</v>
      </c>
      <c r="S97" s="575">
        <v>2168</v>
      </c>
      <c r="T97" s="631">
        <f>SUM(R97:S97)</f>
        <v>3226</v>
      </c>
      <c r="U97" s="582">
        <v>131</v>
      </c>
      <c r="V97" s="630">
        <f>T97+U97</f>
        <v>3357</v>
      </c>
      <c r="W97" s="574">
        <f>IF(Q97=0,0,((V97/Q97)-1)*100)</f>
        <v>35.526846992329439</v>
      </c>
    </row>
    <row r="98" spans="1:23" ht="14.25" thickTop="1" thickBot="1">
      <c r="A98" s="626"/>
      <c r="B98" s="627"/>
      <c r="C98" s="626"/>
      <c r="D98" s="626"/>
      <c r="E98" s="626"/>
      <c r="F98" s="626"/>
      <c r="G98" s="626"/>
      <c r="H98" s="626"/>
      <c r="I98" s="628"/>
      <c r="J98" s="626"/>
      <c r="L98" s="637" t="s">
        <v>60</v>
      </c>
      <c r="M98" s="638">
        <f>+M95+M96+M97</f>
        <v>2841</v>
      </c>
      <c r="N98" s="638">
        <f t="shared" ref="N98:V98" si="191">+N95+N96+N97</f>
        <v>4938</v>
      </c>
      <c r="O98" s="639">
        <f t="shared" si="191"/>
        <v>7779</v>
      </c>
      <c r="P98" s="639">
        <f t="shared" si="191"/>
        <v>429</v>
      </c>
      <c r="Q98" s="639">
        <f t="shared" si="191"/>
        <v>8208</v>
      </c>
      <c r="R98" s="638">
        <f t="shared" si="191"/>
        <v>3679</v>
      </c>
      <c r="S98" s="638">
        <f t="shared" si="191"/>
        <v>6316</v>
      </c>
      <c r="T98" s="639">
        <f t="shared" si="191"/>
        <v>9995</v>
      </c>
      <c r="U98" s="639">
        <f t="shared" si="191"/>
        <v>605</v>
      </c>
      <c r="V98" s="639">
        <f t="shared" si="191"/>
        <v>10600</v>
      </c>
      <c r="W98" s="640">
        <f>IF(Q98=0,0,((V98/Q98)-1)*100)</f>
        <v>29.142300194931781</v>
      </c>
    </row>
    <row r="99" spans="1:23" ht="13.5" thickTop="1">
      <c r="A99" s="626"/>
      <c r="B99" s="627"/>
      <c r="C99" s="626"/>
      <c r="D99" s="626"/>
      <c r="E99" s="626"/>
      <c r="F99" s="626"/>
      <c r="G99" s="626"/>
      <c r="H99" s="626"/>
      <c r="I99" s="628"/>
      <c r="J99" s="626"/>
      <c r="L99" s="543" t="s">
        <v>24</v>
      </c>
      <c r="M99" s="571">
        <v>977</v>
      </c>
      <c r="N99" s="575">
        <v>1267</v>
      </c>
      <c r="O99" s="631">
        <f>SUM(M99:N99)</f>
        <v>2244</v>
      </c>
      <c r="P99" s="611">
        <v>341</v>
      </c>
      <c r="Q99" s="630">
        <f>O99+P99</f>
        <v>2585</v>
      </c>
      <c r="R99" s="571">
        <v>1492</v>
      </c>
      <c r="S99" s="575">
        <v>2182</v>
      </c>
      <c r="T99" s="631">
        <f>SUM(R99:S99)</f>
        <v>3674</v>
      </c>
      <c r="U99" s="611">
        <v>117</v>
      </c>
      <c r="V99" s="630">
        <f>T99+U99</f>
        <v>3791</v>
      </c>
      <c r="W99" s="574">
        <f>IF(Q99=0,0,((V99/Q99)-1)*100)</f>
        <v>46.653771760154747</v>
      </c>
    </row>
    <row r="100" spans="1:23">
      <c r="A100" s="626"/>
      <c r="B100" s="627"/>
      <c r="C100" s="626"/>
      <c r="D100" s="626"/>
      <c r="E100" s="626"/>
      <c r="F100" s="626"/>
      <c r="G100" s="626"/>
      <c r="H100" s="626"/>
      <c r="I100" s="628"/>
      <c r="J100" s="626"/>
      <c r="L100" s="543" t="s">
        <v>25</v>
      </c>
      <c r="M100" s="571">
        <v>1067</v>
      </c>
      <c r="N100" s="575">
        <v>1416</v>
      </c>
      <c r="O100" s="631">
        <f>SUM(M100:N100)</f>
        <v>2483</v>
      </c>
      <c r="P100" s="577">
        <v>316</v>
      </c>
      <c r="Q100" s="630">
        <f t="shared" ref="Q100" si="192">O100+P100</f>
        <v>2799</v>
      </c>
      <c r="R100" s="571">
        <v>1371</v>
      </c>
      <c r="S100" s="575">
        <v>1893</v>
      </c>
      <c r="T100" s="631">
        <f>SUM(R100:S100)</f>
        <v>3264</v>
      </c>
      <c r="U100" s="577">
        <v>218</v>
      </c>
      <c r="V100" s="630">
        <f t="shared" ref="V100" si="193">T100+U100</f>
        <v>3482</v>
      </c>
      <c r="W100" s="574">
        <f t="shared" ref="W100" si="194">IF(Q100=0,0,((V100/Q100)-1)*100)</f>
        <v>24.40157198999642</v>
      </c>
    </row>
    <row r="101" spans="1:23" ht="13.5" thickBot="1">
      <c r="A101" s="641"/>
      <c r="B101" s="627"/>
      <c r="C101" s="626"/>
      <c r="D101" s="626"/>
      <c r="E101" s="626"/>
      <c r="F101" s="626"/>
      <c r="G101" s="626"/>
      <c r="H101" s="626"/>
      <c r="I101" s="628"/>
      <c r="J101" s="641"/>
      <c r="L101" s="543" t="s">
        <v>26</v>
      </c>
      <c r="M101" s="571">
        <v>1383</v>
      </c>
      <c r="N101" s="575">
        <v>1883</v>
      </c>
      <c r="O101" s="631">
        <f>SUM(M101:N101)</f>
        <v>3266</v>
      </c>
      <c r="P101" s="577">
        <v>321</v>
      </c>
      <c r="Q101" s="630">
        <f>O101+P101</f>
        <v>3587</v>
      </c>
      <c r="R101" s="571">
        <v>1554</v>
      </c>
      <c r="S101" s="575">
        <v>2270</v>
      </c>
      <c r="T101" s="631">
        <f>SUM(R101:S101)</f>
        <v>3824</v>
      </c>
      <c r="U101" s="577">
        <v>247</v>
      </c>
      <c r="V101" s="630">
        <f>T101+U101</f>
        <v>4071</v>
      </c>
      <c r="W101" s="574">
        <f>IF(Q101=0,0,((V101/Q101)-1)*100)</f>
        <v>13.493169779760251</v>
      </c>
    </row>
    <row r="102" spans="1:23" ht="14.25" thickTop="1" thickBot="1">
      <c r="A102" s="626"/>
      <c r="B102" s="627"/>
      <c r="C102" s="626"/>
      <c r="D102" s="626"/>
      <c r="E102" s="626"/>
      <c r="F102" s="626"/>
      <c r="G102" s="626"/>
      <c r="H102" s="626"/>
      <c r="I102" s="628"/>
      <c r="J102" s="626"/>
      <c r="L102" s="632" t="s">
        <v>58</v>
      </c>
      <c r="M102" s="633">
        <f>+M99+M100+M101</f>
        <v>3427</v>
      </c>
      <c r="N102" s="634">
        <f t="shared" ref="N102" si="195">+N99+N100+N101</f>
        <v>4566</v>
      </c>
      <c r="O102" s="633">
        <f t="shared" ref="O102" si="196">+O99+O100+O101</f>
        <v>7993</v>
      </c>
      <c r="P102" s="633">
        <f t="shared" ref="P102" si="197">+P99+P100+P101</f>
        <v>978</v>
      </c>
      <c r="Q102" s="633">
        <f t="shared" ref="Q102" si="198">+Q99+Q100+Q101</f>
        <v>8971</v>
      </c>
      <c r="R102" s="633">
        <f t="shared" ref="R102" si="199">+R99+R100+R101</f>
        <v>4417</v>
      </c>
      <c r="S102" s="634">
        <f t="shared" ref="S102" si="200">+S99+S100+S101</f>
        <v>6345</v>
      </c>
      <c r="T102" s="633">
        <f t="shared" ref="T102" si="201">+T99+T100+T101</f>
        <v>10762</v>
      </c>
      <c r="U102" s="633">
        <f t="shared" ref="U102" si="202">+U99+U100+U101</f>
        <v>582</v>
      </c>
      <c r="V102" s="633">
        <f>+V99+V100+V101</f>
        <v>11344</v>
      </c>
      <c r="W102" s="636">
        <f>IF(Q102=0,0,((V102/Q102)-1)*100)</f>
        <v>26.451900568498488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9431</v>
      </c>
      <c r="N103" s="1204">
        <f t="shared" ref="N103" si="203">+N94+N98+N102</f>
        <v>14458</v>
      </c>
      <c r="O103" s="1203">
        <f t="shared" ref="O103" si="204">+O94+O98+O102</f>
        <v>23889</v>
      </c>
      <c r="P103" s="1203">
        <f t="shared" ref="P103" si="205">+P94+P98+P102</f>
        <v>2371</v>
      </c>
      <c r="Q103" s="1203">
        <f t="shared" ref="Q103" si="206">+Q94+Q98+Q102</f>
        <v>26260</v>
      </c>
      <c r="R103" s="1203">
        <f t="shared" ref="R103" si="207">+R94+R98+R102</f>
        <v>11593</v>
      </c>
      <c r="S103" s="1204">
        <f t="shared" ref="S103" si="208">+S94+S98+S102</f>
        <v>18228</v>
      </c>
      <c r="T103" s="1203">
        <f t="shared" ref="T103" si="209">+T94+T98+T102</f>
        <v>29821</v>
      </c>
      <c r="U103" s="1203">
        <f t="shared" ref="U103" si="210">+U94+U98+U102</f>
        <v>2758</v>
      </c>
      <c r="V103" s="1205">
        <f>+V94+V98+V102</f>
        <v>32579</v>
      </c>
      <c r="W103" s="1206">
        <f>IF(Q103=0,0,((V103/Q103)-1)*100)</f>
        <v>24.063214013709057</v>
      </c>
    </row>
    <row r="104" spans="1:23" ht="14.25" thickTop="1" thickBot="1">
      <c r="A104" s="626"/>
      <c r="B104" s="627"/>
      <c r="C104" s="626"/>
      <c r="D104" s="626"/>
      <c r="E104" s="626"/>
      <c r="F104" s="626"/>
      <c r="G104" s="626"/>
      <c r="H104" s="626"/>
      <c r="I104" s="628"/>
      <c r="J104" s="626"/>
      <c r="L104" s="632" t="s">
        <v>89</v>
      </c>
      <c r="M104" s="633">
        <f>+M90+M94+M98+M102</f>
        <v>13343</v>
      </c>
      <c r="N104" s="634">
        <f t="shared" ref="N104:U104" si="211">+N90+N94+N98+N102</f>
        <v>19574</v>
      </c>
      <c r="O104" s="633">
        <f t="shared" si="211"/>
        <v>32917</v>
      </c>
      <c r="P104" s="633">
        <f t="shared" si="211"/>
        <v>2966</v>
      </c>
      <c r="Q104" s="635">
        <f t="shared" si="211"/>
        <v>35883</v>
      </c>
      <c r="R104" s="633">
        <f t="shared" si="211"/>
        <v>16642</v>
      </c>
      <c r="S104" s="634">
        <f t="shared" si="211"/>
        <v>25854</v>
      </c>
      <c r="T104" s="633">
        <f t="shared" si="211"/>
        <v>42496</v>
      </c>
      <c r="U104" s="633">
        <f t="shared" si="211"/>
        <v>4173</v>
      </c>
      <c r="V104" s="635">
        <f>+V90+V94+V98+V102</f>
        <v>46669</v>
      </c>
      <c r="W104" s="636">
        <f>IF(Q104=0,0,((V104/Q104)-1)*100)</f>
        <v>30.058802218320647</v>
      </c>
    </row>
    <row r="105" spans="1:23" ht="14.25" thickTop="1" thickBot="1">
      <c r="A105" s="626"/>
      <c r="B105" s="627"/>
      <c r="C105" s="626"/>
      <c r="D105" s="626"/>
      <c r="E105" s="626"/>
      <c r="F105" s="626"/>
      <c r="G105" s="626"/>
      <c r="H105" s="626"/>
      <c r="I105" s="628"/>
      <c r="J105" s="626"/>
      <c r="L105" s="616" t="s">
        <v>59</v>
      </c>
      <c r="M105" s="536"/>
      <c r="N105" s="536"/>
      <c r="O105" s="536"/>
      <c r="P105" s="536"/>
      <c r="Q105" s="536"/>
      <c r="R105" s="536"/>
      <c r="S105" s="536"/>
      <c r="T105" s="536"/>
      <c r="U105" s="536"/>
      <c r="V105" s="536"/>
      <c r="W105" s="540"/>
    </row>
    <row r="106" spans="1:23" ht="13.5" thickTop="1">
      <c r="B106" s="627"/>
      <c r="C106" s="626"/>
      <c r="D106" s="626"/>
      <c r="E106" s="626"/>
      <c r="F106" s="626"/>
      <c r="G106" s="626"/>
      <c r="H106" s="626"/>
      <c r="I106" s="628"/>
      <c r="L106" s="1496" t="s">
        <v>44</v>
      </c>
      <c r="M106" s="1497"/>
      <c r="N106" s="1497"/>
      <c r="O106" s="1497"/>
      <c r="P106" s="1497"/>
      <c r="Q106" s="1497"/>
      <c r="R106" s="1497"/>
      <c r="S106" s="1497"/>
      <c r="T106" s="1497"/>
      <c r="U106" s="1497"/>
      <c r="V106" s="1497"/>
      <c r="W106" s="1498"/>
    </row>
    <row r="107" spans="1:23" ht="13.5" thickBot="1">
      <c r="B107" s="627"/>
      <c r="C107" s="626"/>
      <c r="D107" s="626"/>
      <c r="E107" s="626"/>
      <c r="F107" s="626"/>
      <c r="G107" s="626"/>
      <c r="H107" s="626"/>
      <c r="I107" s="628"/>
      <c r="L107" s="1499" t="s">
        <v>45</v>
      </c>
      <c r="M107" s="1500"/>
      <c r="N107" s="1500"/>
      <c r="O107" s="1500"/>
      <c r="P107" s="1500"/>
      <c r="Q107" s="1500"/>
      <c r="R107" s="1500"/>
      <c r="S107" s="1500"/>
      <c r="T107" s="1500"/>
      <c r="U107" s="1500"/>
      <c r="V107" s="1500"/>
      <c r="W107" s="1501"/>
    </row>
    <row r="108" spans="1:23" ht="14.25" thickTop="1" thickBot="1">
      <c r="B108" s="627"/>
      <c r="C108" s="626"/>
      <c r="D108" s="626"/>
      <c r="E108" s="626"/>
      <c r="F108" s="626"/>
      <c r="G108" s="626"/>
      <c r="H108" s="626"/>
      <c r="I108" s="628"/>
      <c r="L108" s="539"/>
      <c r="M108" s="536"/>
      <c r="N108" s="536"/>
      <c r="O108" s="536"/>
      <c r="P108" s="536"/>
      <c r="Q108" s="536"/>
      <c r="R108" s="536"/>
      <c r="S108" s="536"/>
      <c r="T108" s="536"/>
      <c r="U108" s="536"/>
      <c r="V108" s="536"/>
      <c r="W108" s="619" t="s">
        <v>40</v>
      </c>
    </row>
    <row r="109" spans="1:23" ht="14.25" thickTop="1" thickBot="1">
      <c r="B109" s="539"/>
      <c r="C109" s="536"/>
      <c r="D109" s="536"/>
      <c r="E109" s="536"/>
      <c r="F109" s="536"/>
      <c r="G109" s="536"/>
      <c r="H109" s="536"/>
      <c r="I109" s="540"/>
      <c r="L109" s="541"/>
      <c r="M109" s="1508" t="s">
        <v>90</v>
      </c>
      <c r="N109" s="1509"/>
      <c r="O109" s="1509"/>
      <c r="P109" s="1509"/>
      <c r="Q109" s="1510"/>
      <c r="R109" s="1508" t="s">
        <v>91</v>
      </c>
      <c r="S109" s="1509"/>
      <c r="T109" s="1509"/>
      <c r="U109" s="1509"/>
      <c r="V109" s="1510"/>
      <c r="W109" s="542" t="s">
        <v>4</v>
      </c>
    </row>
    <row r="110" spans="1:23" ht="13.5" thickTop="1">
      <c r="B110" s="627"/>
      <c r="C110" s="626"/>
      <c r="D110" s="626"/>
      <c r="E110" s="626"/>
      <c r="F110" s="626"/>
      <c r="G110" s="626"/>
      <c r="H110" s="626"/>
      <c r="I110" s="628"/>
      <c r="L110" s="543" t="s">
        <v>5</v>
      </c>
      <c r="M110" s="544"/>
      <c r="N110" s="548"/>
      <c r="O110" s="620"/>
      <c r="P110" s="550"/>
      <c r="Q110" s="621"/>
      <c r="R110" s="544"/>
      <c r="S110" s="548"/>
      <c r="T110" s="620"/>
      <c r="U110" s="550"/>
      <c r="V110" s="621"/>
      <c r="W110" s="547" t="s">
        <v>6</v>
      </c>
    </row>
    <row r="111" spans="1:23" ht="13.5" thickBot="1">
      <c r="B111" s="627"/>
      <c r="C111" s="626"/>
      <c r="D111" s="626"/>
      <c r="E111" s="626"/>
      <c r="F111" s="626"/>
      <c r="G111" s="626"/>
      <c r="H111" s="626"/>
      <c r="I111" s="628"/>
      <c r="L111" s="551"/>
      <c r="M111" s="556" t="s">
        <v>41</v>
      </c>
      <c r="N111" s="557" t="s">
        <v>42</v>
      </c>
      <c r="O111" s="622" t="s">
        <v>43</v>
      </c>
      <c r="P111" s="559" t="s">
        <v>13</v>
      </c>
      <c r="Q111" s="1163" t="s">
        <v>9</v>
      </c>
      <c r="R111" s="556" t="s">
        <v>41</v>
      </c>
      <c r="S111" s="557" t="s">
        <v>42</v>
      </c>
      <c r="T111" s="622" t="s">
        <v>43</v>
      </c>
      <c r="U111" s="559" t="s">
        <v>13</v>
      </c>
      <c r="V111" s="623" t="s">
        <v>9</v>
      </c>
      <c r="W111" s="555"/>
    </row>
    <row r="112" spans="1:23" ht="4.5" customHeight="1" thickTop="1">
      <c r="B112" s="627"/>
      <c r="C112" s="626"/>
      <c r="D112" s="626"/>
      <c r="E112" s="626"/>
      <c r="F112" s="626"/>
      <c r="G112" s="626"/>
      <c r="H112" s="626"/>
      <c r="I112" s="628"/>
      <c r="L112" s="543"/>
      <c r="M112" s="564"/>
      <c r="N112" s="565"/>
      <c r="O112" s="624"/>
      <c r="P112" s="567"/>
      <c r="Q112" s="625"/>
      <c r="R112" s="564"/>
      <c r="S112" s="565"/>
      <c r="T112" s="624"/>
      <c r="U112" s="567"/>
      <c r="V112" s="625"/>
      <c r="W112" s="569"/>
    </row>
    <row r="113" spans="1:23">
      <c r="B113" s="627"/>
      <c r="C113" s="626"/>
      <c r="D113" s="626"/>
      <c r="E113" s="626"/>
      <c r="F113" s="626"/>
      <c r="G113" s="626"/>
      <c r="H113" s="626"/>
      <c r="I113" s="628"/>
      <c r="L113" s="543" t="s">
        <v>14</v>
      </c>
      <c r="M113" s="571">
        <v>459</v>
      </c>
      <c r="N113" s="575">
        <v>523</v>
      </c>
      <c r="O113" s="631">
        <f>SUM(M113:N113)</f>
        <v>982</v>
      </c>
      <c r="P113" s="577">
        <v>0</v>
      </c>
      <c r="Q113" s="630">
        <f>O113+P113</f>
        <v>982</v>
      </c>
      <c r="R113" s="211">
        <v>980</v>
      </c>
      <c r="S113" s="212">
        <v>513</v>
      </c>
      <c r="T113" s="134">
        <f>SUM(R113:S113)</f>
        <v>1493</v>
      </c>
      <c r="U113" s="89">
        <v>0</v>
      </c>
      <c r="V113" s="630">
        <f>T113+U113</f>
        <v>1493</v>
      </c>
      <c r="W113" s="574">
        <f t="shared" ref="W113:W117" si="212">IF(Q113=0,0,((V113/Q113)-1)*100)</f>
        <v>52.036659877800417</v>
      </c>
    </row>
    <row r="114" spans="1:23">
      <c r="B114" s="627"/>
      <c r="C114" s="626"/>
      <c r="D114" s="626"/>
      <c r="E114" s="626"/>
      <c r="F114" s="626"/>
      <c r="G114" s="626"/>
      <c r="H114" s="626"/>
      <c r="I114" s="628"/>
      <c r="L114" s="543" t="s">
        <v>15</v>
      </c>
      <c r="M114" s="571">
        <v>547</v>
      </c>
      <c r="N114" s="575">
        <v>649</v>
      </c>
      <c r="O114" s="631">
        <f>SUM(M114:N114)</f>
        <v>1196</v>
      </c>
      <c r="P114" s="577">
        <v>0</v>
      </c>
      <c r="Q114" s="630">
        <f>O114+P114</f>
        <v>1196</v>
      </c>
      <c r="R114" s="211">
        <v>895</v>
      </c>
      <c r="S114" s="212">
        <v>582</v>
      </c>
      <c r="T114" s="134">
        <f>SUM(R114:S114)</f>
        <v>1477</v>
      </c>
      <c r="U114" s="89">
        <v>0</v>
      </c>
      <c r="V114" s="630">
        <f>T114+U114</f>
        <v>1477</v>
      </c>
      <c r="W114" s="574">
        <f t="shared" si="212"/>
        <v>23.494983277591963</v>
      </c>
    </row>
    <row r="115" spans="1:23" ht="13.5" thickBot="1">
      <c r="B115" s="627"/>
      <c r="C115" s="626"/>
      <c r="D115" s="626"/>
      <c r="E115" s="626"/>
      <c r="F115" s="626"/>
      <c r="G115" s="626"/>
      <c r="H115" s="626"/>
      <c r="I115" s="628"/>
      <c r="L115" s="551" t="s">
        <v>16</v>
      </c>
      <c r="M115" s="571">
        <v>698</v>
      </c>
      <c r="N115" s="575">
        <v>837</v>
      </c>
      <c r="O115" s="631">
        <f>SUM(M115:N115)</f>
        <v>1535</v>
      </c>
      <c r="P115" s="577">
        <v>1</v>
      </c>
      <c r="Q115" s="630">
        <f>O115+P115</f>
        <v>1536</v>
      </c>
      <c r="R115" s="211">
        <v>955</v>
      </c>
      <c r="S115" s="212">
        <v>548</v>
      </c>
      <c r="T115" s="134">
        <f>SUM(R115:S115)</f>
        <v>1503</v>
      </c>
      <c r="U115" s="89">
        <v>0</v>
      </c>
      <c r="V115" s="630">
        <f>T115+U115</f>
        <v>1503</v>
      </c>
      <c r="W115" s="574">
        <f t="shared" si="212"/>
        <v>-2.1484375</v>
      </c>
    </row>
    <row r="116" spans="1:23" ht="14.25" thickTop="1" thickBot="1">
      <c r="B116" s="627"/>
      <c r="C116" s="626"/>
      <c r="D116" s="626"/>
      <c r="E116" s="626"/>
      <c r="F116" s="626"/>
      <c r="G116" s="626"/>
      <c r="H116" s="626"/>
      <c r="I116" s="628"/>
      <c r="L116" s="632" t="s">
        <v>55</v>
      </c>
      <c r="M116" s="633">
        <f>+M113+M114+M115</f>
        <v>1704</v>
      </c>
      <c r="N116" s="634">
        <f>+N113+N114+N115</f>
        <v>2009</v>
      </c>
      <c r="O116" s="633">
        <f t="shared" ref="O116:Q116" si="213">+O113+O114+O115</f>
        <v>3713</v>
      </c>
      <c r="P116" s="633">
        <f t="shared" si="213"/>
        <v>1</v>
      </c>
      <c r="Q116" s="635">
        <f t="shared" si="213"/>
        <v>3714</v>
      </c>
      <c r="R116" s="633">
        <f>+R113+R114+R115</f>
        <v>2830</v>
      </c>
      <c r="S116" s="634">
        <f>+S113+S114+S115</f>
        <v>1643</v>
      </c>
      <c r="T116" s="633">
        <f t="shared" ref="T116:V116" si="214">+T113+T114+T115</f>
        <v>4473</v>
      </c>
      <c r="U116" s="633">
        <f t="shared" si="214"/>
        <v>0</v>
      </c>
      <c r="V116" s="635">
        <f t="shared" si="214"/>
        <v>4473</v>
      </c>
      <c r="W116" s="636">
        <f t="shared" si="212"/>
        <v>20.436187399030704</v>
      </c>
    </row>
    <row r="117" spans="1:23" ht="13.5" thickTop="1">
      <c r="B117" s="627"/>
      <c r="C117" s="626"/>
      <c r="D117" s="626"/>
      <c r="E117" s="626"/>
      <c r="F117" s="626"/>
      <c r="G117" s="626"/>
      <c r="H117" s="626"/>
      <c r="I117" s="628"/>
      <c r="L117" s="543" t="s">
        <v>18</v>
      </c>
      <c r="M117" s="571">
        <v>707</v>
      </c>
      <c r="N117" s="575">
        <v>805</v>
      </c>
      <c r="O117" s="629">
        <f>M117+N117</f>
        <v>1512</v>
      </c>
      <c r="P117" s="577">
        <v>0</v>
      </c>
      <c r="Q117" s="630">
        <f>O117+P117</f>
        <v>1512</v>
      </c>
      <c r="R117" s="571">
        <v>673</v>
      </c>
      <c r="S117" s="575">
        <v>537</v>
      </c>
      <c r="T117" s="629">
        <f>R117+S117</f>
        <v>1210</v>
      </c>
      <c r="U117" s="577">
        <v>0</v>
      </c>
      <c r="V117" s="630">
        <f>T117+U117</f>
        <v>1210</v>
      </c>
      <c r="W117" s="574">
        <f t="shared" si="212"/>
        <v>-19.973544973544975</v>
      </c>
    </row>
    <row r="118" spans="1:23">
      <c r="B118" s="627"/>
      <c r="C118" s="626"/>
      <c r="D118" s="626"/>
      <c r="E118" s="626"/>
      <c r="F118" s="626"/>
      <c r="G118" s="626"/>
      <c r="H118" s="626"/>
      <c r="I118" s="628"/>
      <c r="L118" s="543" t="s">
        <v>19</v>
      </c>
      <c r="M118" s="571">
        <v>619</v>
      </c>
      <c r="N118" s="575">
        <v>413</v>
      </c>
      <c r="O118" s="629">
        <f>M118+N118</f>
        <v>1032</v>
      </c>
      <c r="P118" s="577">
        <v>0</v>
      </c>
      <c r="Q118" s="630">
        <f>O118+P118</f>
        <v>1032</v>
      </c>
      <c r="R118" s="571">
        <v>876</v>
      </c>
      <c r="S118" s="575">
        <v>569</v>
      </c>
      <c r="T118" s="629">
        <f>R118+S118</f>
        <v>1445</v>
      </c>
      <c r="U118" s="577">
        <v>0</v>
      </c>
      <c r="V118" s="630">
        <f>T118+U118</f>
        <v>1445</v>
      </c>
      <c r="W118" s="574">
        <f>IF(Q118=0,0,((V118/Q118)-1)*100)</f>
        <v>40.019379844961243</v>
      </c>
    </row>
    <row r="119" spans="1:23" ht="13.5" thickBot="1">
      <c r="B119" s="627"/>
      <c r="C119" s="626"/>
      <c r="D119" s="626"/>
      <c r="E119" s="626"/>
      <c r="F119" s="626"/>
      <c r="G119" s="626"/>
      <c r="H119" s="626"/>
      <c r="I119" s="628"/>
      <c r="L119" s="543" t="s">
        <v>20</v>
      </c>
      <c r="M119" s="571">
        <v>766</v>
      </c>
      <c r="N119" s="575">
        <v>651</v>
      </c>
      <c r="O119" s="629">
        <f>M119+N119</f>
        <v>1417</v>
      </c>
      <c r="P119" s="577">
        <v>80</v>
      </c>
      <c r="Q119" s="630">
        <f>O119+P119</f>
        <v>1497</v>
      </c>
      <c r="R119" s="571">
        <v>805</v>
      </c>
      <c r="S119" s="575">
        <v>682</v>
      </c>
      <c r="T119" s="629">
        <f>R119+S119</f>
        <v>1487</v>
      </c>
      <c r="U119" s="577">
        <v>0</v>
      </c>
      <c r="V119" s="630">
        <f>T119+U119</f>
        <v>1487</v>
      </c>
      <c r="W119" s="574">
        <f>IF(Q119=0,0,((V119/Q119)-1)*100)</f>
        <v>-0.66800267201069241</v>
      </c>
    </row>
    <row r="120" spans="1:23" ht="14.25" thickTop="1" thickBot="1">
      <c r="A120" s="626"/>
      <c r="B120" s="627"/>
      <c r="C120" s="626"/>
      <c r="D120" s="626"/>
      <c r="E120" s="626"/>
      <c r="F120" s="626"/>
      <c r="G120" s="626"/>
      <c r="H120" s="626"/>
      <c r="I120" s="628"/>
      <c r="J120" s="626"/>
      <c r="L120" s="632" t="s">
        <v>87</v>
      </c>
      <c r="M120" s="633">
        <f t="shared" ref="M120:V120" si="215">+M117+M118+M119</f>
        <v>2092</v>
      </c>
      <c r="N120" s="634">
        <f t="shared" si="215"/>
        <v>1869</v>
      </c>
      <c r="O120" s="633">
        <f t="shared" si="215"/>
        <v>3961</v>
      </c>
      <c r="P120" s="633">
        <f t="shared" si="215"/>
        <v>80</v>
      </c>
      <c r="Q120" s="635">
        <f t="shared" si="215"/>
        <v>4041</v>
      </c>
      <c r="R120" s="633">
        <f t="shared" si="215"/>
        <v>2354</v>
      </c>
      <c r="S120" s="634">
        <f t="shared" si="215"/>
        <v>1788</v>
      </c>
      <c r="T120" s="633">
        <f t="shared" si="215"/>
        <v>4142</v>
      </c>
      <c r="U120" s="633">
        <f t="shared" si="215"/>
        <v>0</v>
      </c>
      <c r="V120" s="635">
        <f t="shared" si="215"/>
        <v>4142</v>
      </c>
      <c r="W120" s="636">
        <f t="shared" ref="W120" si="216">IF(Q120=0,0,((V120/Q120)-1)*100)</f>
        <v>2.4993813412521604</v>
      </c>
    </row>
    <row r="121" spans="1:23" ht="13.5" thickTop="1">
      <c r="B121" s="627"/>
      <c r="C121" s="626"/>
      <c r="D121" s="626"/>
      <c r="E121" s="626"/>
      <c r="F121" s="626"/>
      <c r="G121" s="626"/>
      <c r="H121" s="626"/>
      <c r="I121" s="628"/>
      <c r="L121" s="543" t="s">
        <v>21</v>
      </c>
      <c r="M121" s="571">
        <v>632</v>
      </c>
      <c r="N121" s="575">
        <v>518</v>
      </c>
      <c r="O121" s="629">
        <f>SUM(M121:N121)</f>
        <v>1150</v>
      </c>
      <c r="P121" s="577">
        <v>92</v>
      </c>
      <c r="Q121" s="630">
        <f>SUM(O121:P121)</f>
        <v>1242</v>
      </c>
      <c r="R121" s="571">
        <v>701</v>
      </c>
      <c r="S121" s="575">
        <v>506</v>
      </c>
      <c r="T121" s="629">
        <f>SUM(R121:S121)</f>
        <v>1207</v>
      </c>
      <c r="U121" s="577">
        <v>0</v>
      </c>
      <c r="V121" s="630">
        <f>SUM(T121:U121)</f>
        <v>1207</v>
      </c>
      <c r="W121" s="574">
        <f>IF(Q121=0,0,((V121/Q121)-1)*100)</f>
        <v>-2.8180354267310803</v>
      </c>
    </row>
    <row r="122" spans="1:23" ht="13.5" customHeight="1">
      <c r="B122" s="627"/>
      <c r="C122" s="626"/>
      <c r="D122" s="626"/>
      <c r="E122" s="626"/>
      <c r="F122" s="626"/>
      <c r="G122" s="626"/>
      <c r="H122" s="626"/>
      <c r="I122" s="628"/>
      <c r="L122" s="543" t="s">
        <v>88</v>
      </c>
      <c r="M122" s="571">
        <v>632</v>
      </c>
      <c r="N122" s="575">
        <v>615</v>
      </c>
      <c r="O122" s="629">
        <f>SUM(M122:N122)</f>
        <v>1247</v>
      </c>
      <c r="P122" s="577">
        <v>129</v>
      </c>
      <c r="Q122" s="630">
        <f>SUM(O122:P122)</f>
        <v>1376</v>
      </c>
      <c r="R122" s="571">
        <v>869</v>
      </c>
      <c r="S122" s="575">
        <v>642</v>
      </c>
      <c r="T122" s="629">
        <f>SUM(R122:S122)</f>
        <v>1511</v>
      </c>
      <c r="U122" s="577">
        <v>0</v>
      </c>
      <c r="V122" s="630">
        <f>SUM(T122:U122)</f>
        <v>1511</v>
      </c>
      <c r="W122" s="574">
        <f>IF(Q122=0,0,((V122/Q122)-1)*100)</f>
        <v>9.8110465116278966</v>
      </c>
    </row>
    <row r="123" spans="1:23" ht="13.5" thickBot="1">
      <c r="B123" s="627"/>
      <c r="C123" s="626"/>
      <c r="D123" s="626"/>
      <c r="E123" s="626"/>
      <c r="F123" s="626"/>
      <c r="G123" s="626"/>
      <c r="H123" s="626"/>
      <c r="I123" s="628"/>
      <c r="L123" s="543" t="s">
        <v>22</v>
      </c>
      <c r="M123" s="571">
        <v>688</v>
      </c>
      <c r="N123" s="575">
        <v>448</v>
      </c>
      <c r="O123" s="631">
        <f>SUM(M123:N123)</f>
        <v>1136</v>
      </c>
      <c r="P123" s="582">
        <v>115</v>
      </c>
      <c r="Q123" s="630">
        <f>SUM(O123:P123)</f>
        <v>1251</v>
      </c>
      <c r="R123" s="571">
        <v>940</v>
      </c>
      <c r="S123" s="575">
        <v>546</v>
      </c>
      <c r="T123" s="631">
        <f>SUM(R123:S123)</f>
        <v>1486</v>
      </c>
      <c r="U123" s="582">
        <v>0</v>
      </c>
      <c r="V123" s="630">
        <f>SUM(T123:U123)</f>
        <v>1486</v>
      </c>
      <c r="W123" s="574">
        <f>IF(Q123=0,0,((V123/Q123)-1)*100)</f>
        <v>18.784972022382096</v>
      </c>
    </row>
    <row r="124" spans="1:23" ht="14.25" thickTop="1" thickBot="1">
      <c r="A124" s="626"/>
      <c r="B124" s="627"/>
      <c r="C124" s="626"/>
      <c r="D124" s="626"/>
      <c r="E124" s="626"/>
      <c r="F124" s="626"/>
      <c r="G124" s="626"/>
      <c r="H124" s="626"/>
      <c r="I124" s="628"/>
      <c r="J124" s="626"/>
      <c r="L124" s="637" t="s">
        <v>60</v>
      </c>
      <c r="M124" s="638">
        <f>+M121+M122+M123</f>
        <v>1952</v>
      </c>
      <c r="N124" s="638">
        <f t="shared" ref="N124" si="217">+N121+N122+N123</f>
        <v>1581</v>
      </c>
      <c r="O124" s="639">
        <f t="shared" ref="O124" si="218">+O121+O122+O123</f>
        <v>3533</v>
      </c>
      <c r="P124" s="639">
        <f t="shared" ref="P124" si="219">+P121+P122+P123</f>
        <v>336</v>
      </c>
      <c r="Q124" s="639">
        <f t="shared" ref="Q124" si="220">+Q121+Q122+Q123</f>
        <v>3869</v>
      </c>
      <c r="R124" s="638">
        <f t="shared" ref="R124" si="221">+R121+R122+R123</f>
        <v>2510</v>
      </c>
      <c r="S124" s="638">
        <f t="shared" ref="S124" si="222">+S121+S122+S123</f>
        <v>1694</v>
      </c>
      <c r="T124" s="639">
        <f t="shared" ref="T124" si="223">+T121+T122+T123</f>
        <v>4204</v>
      </c>
      <c r="U124" s="639">
        <f t="shared" ref="U124" si="224">+U121+U122+U123</f>
        <v>0</v>
      </c>
      <c r="V124" s="639">
        <f t="shared" ref="V124" si="225">+V121+V122+V123</f>
        <v>4204</v>
      </c>
      <c r="W124" s="640">
        <f>IF(Q124=0,0,((V124/Q124)-1)*100)</f>
        <v>8.6585681054536003</v>
      </c>
    </row>
    <row r="125" spans="1:23" ht="13.5" thickTop="1">
      <c r="A125" s="642"/>
      <c r="B125" s="643"/>
      <c r="C125" s="644"/>
      <c r="D125" s="644"/>
      <c r="E125" s="644"/>
      <c r="F125" s="644"/>
      <c r="G125" s="644"/>
      <c r="H125" s="644"/>
      <c r="I125" s="628"/>
      <c r="J125" s="642"/>
      <c r="K125" s="642"/>
      <c r="L125" s="543" t="s">
        <v>24</v>
      </c>
      <c r="M125" s="571">
        <v>613</v>
      </c>
      <c r="N125" s="575">
        <v>457</v>
      </c>
      <c r="O125" s="631">
        <f>SUM(M125:N125)</f>
        <v>1070</v>
      </c>
      <c r="P125" s="611">
        <v>0</v>
      </c>
      <c r="Q125" s="630">
        <f>O125+P125</f>
        <v>1070</v>
      </c>
      <c r="R125" s="571">
        <v>763</v>
      </c>
      <c r="S125" s="575">
        <v>600</v>
      </c>
      <c r="T125" s="631">
        <f>SUM(R125:S125)</f>
        <v>1363</v>
      </c>
      <c r="U125" s="611">
        <v>0</v>
      </c>
      <c r="V125" s="630">
        <f>T125+U125</f>
        <v>1363</v>
      </c>
      <c r="W125" s="574">
        <f>IF(Q125=0,0,((V125/Q125)-1)*100)</f>
        <v>27.383177570093451</v>
      </c>
    </row>
    <row r="126" spans="1:23" ht="12.75" customHeight="1">
      <c r="A126" s="642"/>
      <c r="B126" s="645"/>
      <c r="C126" s="646"/>
      <c r="D126" s="646"/>
      <c r="E126" s="646"/>
      <c r="F126" s="646"/>
      <c r="G126" s="646"/>
      <c r="H126" s="646"/>
      <c r="I126" s="628"/>
      <c r="J126" s="642"/>
      <c r="K126" s="642"/>
      <c r="L126" s="543" t="s">
        <v>25</v>
      </c>
      <c r="M126" s="571">
        <v>816</v>
      </c>
      <c r="N126" s="575">
        <v>486</v>
      </c>
      <c r="O126" s="631">
        <f>SUM(M126:N126)</f>
        <v>1302</v>
      </c>
      <c r="P126" s="577">
        <v>0</v>
      </c>
      <c r="Q126" s="630">
        <f>O126+P126</f>
        <v>1302</v>
      </c>
      <c r="R126" s="571">
        <v>720</v>
      </c>
      <c r="S126" s="575">
        <v>624</v>
      </c>
      <c r="T126" s="631">
        <f>SUM(R126:S126)</f>
        <v>1344</v>
      </c>
      <c r="U126" s="577">
        <v>0</v>
      </c>
      <c r="V126" s="630">
        <f>T126+U126</f>
        <v>1344</v>
      </c>
      <c r="W126" s="574">
        <f t="shared" ref="W126" si="226">IF(Q126=0,0,((V126/Q126)-1)*100)</f>
        <v>3.2258064516129004</v>
      </c>
    </row>
    <row r="127" spans="1:23" ht="13.5" customHeight="1" thickBot="1">
      <c r="A127" s="642"/>
      <c r="B127" s="645"/>
      <c r="C127" s="646"/>
      <c r="D127" s="646"/>
      <c r="E127" s="646"/>
      <c r="F127" s="646"/>
      <c r="G127" s="646"/>
      <c r="H127" s="646"/>
      <c r="I127" s="628"/>
      <c r="J127" s="642"/>
      <c r="K127" s="642"/>
      <c r="L127" s="543" t="s">
        <v>26</v>
      </c>
      <c r="M127" s="571">
        <v>853</v>
      </c>
      <c r="N127" s="575">
        <v>476</v>
      </c>
      <c r="O127" s="631">
        <f>SUM(M127:N127)</f>
        <v>1329</v>
      </c>
      <c r="P127" s="577">
        <v>0</v>
      </c>
      <c r="Q127" s="630">
        <f>O127+P127</f>
        <v>1329</v>
      </c>
      <c r="R127" s="571">
        <v>805</v>
      </c>
      <c r="S127" s="575">
        <v>617</v>
      </c>
      <c r="T127" s="631">
        <f>SUM(R127:S127)</f>
        <v>1422</v>
      </c>
      <c r="U127" s="577">
        <v>0</v>
      </c>
      <c r="V127" s="630">
        <f>T127+U127</f>
        <v>1422</v>
      </c>
      <c r="W127" s="574">
        <f>IF(Q127=0,0,((V127/Q127)-1)*100)</f>
        <v>6.9977426636568918</v>
      </c>
    </row>
    <row r="128" spans="1:23" ht="14.25" thickTop="1" thickBot="1">
      <c r="A128" s="626"/>
      <c r="B128" s="627"/>
      <c r="C128" s="626"/>
      <c r="D128" s="626"/>
      <c r="E128" s="626"/>
      <c r="F128" s="626"/>
      <c r="G128" s="626"/>
      <c r="H128" s="626"/>
      <c r="I128" s="628"/>
      <c r="J128" s="626"/>
      <c r="L128" s="632" t="s">
        <v>58</v>
      </c>
      <c r="M128" s="633">
        <f>+M125+M126+M127</f>
        <v>2282</v>
      </c>
      <c r="N128" s="634">
        <f t="shared" ref="N128" si="227">+N125+N126+N127</f>
        <v>1419</v>
      </c>
      <c r="O128" s="633">
        <f t="shared" ref="O128" si="228">+O125+O126+O127</f>
        <v>3701</v>
      </c>
      <c r="P128" s="633">
        <f t="shared" ref="P128" si="229">+P125+P126+P127</f>
        <v>0</v>
      </c>
      <c r="Q128" s="633">
        <f t="shared" ref="Q128" si="230">+Q125+Q126+Q127</f>
        <v>3701</v>
      </c>
      <c r="R128" s="633">
        <f t="shared" ref="R128" si="231">+R125+R126+R127</f>
        <v>2288</v>
      </c>
      <c r="S128" s="634">
        <f t="shared" ref="S128" si="232">+S125+S126+S127</f>
        <v>1841</v>
      </c>
      <c r="T128" s="633">
        <f t="shared" ref="T128" si="233">+T125+T126+T127</f>
        <v>4129</v>
      </c>
      <c r="U128" s="633">
        <f t="shared" ref="U128" si="234">+U125+U126+U127</f>
        <v>0</v>
      </c>
      <c r="V128" s="633">
        <f>+V125+V126+V127</f>
        <v>4129</v>
      </c>
      <c r="W128" s="636">
        <f>IF(Q128=0,0,((V128/Q128)-1)*100)</f>
        <v>11.564442042691159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6326</v>
      </c>
      <c r="N129" s="1204">
        <f t="shared" ref="N129" si="235">+N120+N124+N128</f>
        <v>4869</v>
      </c>
      <c r="O129" s="1203">
        <f t="shared" ref="O129" si="236">+O120+O124+O128</f>
        <v>11195</v>
      </c>
      <c r="P129" s="1203">
        <f t="shared" ref="P129" si="237">+P120+P124+P128</f>
        <v>416</v>
      </c>
      <c r="Q129" s="1203">
        <f t="shared" ref="Q129" si="238">+Q120+Q124+Q128</f>
        <v>11611</v>
      </c>
      <c r="R129" s="1203">
        <f t="shared" ref="R129" si="239">+R120+R124+R128</f>
        <v>7152</v>
      </c>
      <c r="S129" s="1204">
        <f t="shared" ref="S129" si="240">+S120+S124+S128</f>
        <v>5323</v>
      </c>
      <c r="T129" s="1203">
        <f t="shared" ref="T129" si="241">+T120+T124+T128</f>
        <v>12475</v>
      </c>
      <c r="U129" s="1203">
        <f t="shared" ref="U129" si="242">+U120+U124+U128</f>
        <v>0</v>
      </c>
      <c r="V129" s="1205">
        <f>+V120+V124+V128</f>
        <v>12475</v>
      </c>
      <c r="W129" s="1206">
        <f>IF(Q129=0,0,((V129/Q129)-1)*100)</f>
        <v>7.4412195332012709</v>
      </c>
    </row>
    <row r="130" spans="1:23" ht="14.25" thickTop="1" thickBot="1">
      <c r="A130" s="626"/>
      <c r="B130" s="627"/>
      <c r="C130" s="626"/>
      <c r="D130" s="626"/>
      <c r="E130" s="626"/>
      <c r="F130" s="626"/>
      <c r="G130" s="626"/>
      <c r="H130" s="626"/>
      <c r="I130" s="628"/>
      <c r="J130" s="626"/>
      <c r="L130" s="632" t="s">
        <v>89</v>
      </c>
      <c r="M130" s="633">
        <f>+M116+M120+M124+M128</f>
        <v>8030</v>
      </c>
      <c r="N130" s="634">
        <f t="shared" ref="N130:U130" si="243">+N116+N120+N124+N128</f>
        <v>6878</v>
      </c>
      <c r="O130" s="633">
        <f t="shared" si="243"/>
        <v>14908</v>
      </c>
      <c r="P130" s="633">
        <f t="shared" si="243"/>
        <v>417</v>
      </c>
      <c r="Q130" s="635">
        <f t="shared" si="243"/>
        <v>15325</v>
      </c>
      <c r="R130" s="633">
        <f t="shared" si="243"/>
        <v>9982</v>
      </c>
      <c r="S130" s="634">
        <f t="shared" si="243"/>
        <v>6966</v>
      </c>
      <c r="T130" s="633">
        <f t="shared" si="243"/>
        <v>16948</v>
      </c>
      <c r="U130" s="633">
        <f t="shared" si="243"/>
        <v>0</v>
      </c>
      <c r="V130" s="635">
        <f>+V116+V120+V124+V128</f>
        <v>16948</v>
      </c>
      <c r="W130" s="636">
        <f>IF(Q130=0,0,((V130/Q130)-1)*100)</f>
        <v>10.590538336052212</v>
      </c>
    </row>
    <row r="131" spans="1:23" ht="14.25" thickTop="1" thickBot="1">
      <c r="B131" s="627"/>
      <c r="C131" s="626"/>
      <c r="D131" s="626"/>
      <c r="E131" s="626"/>
      <c r="F131" s="626"/>
      <c r="G131" s="626"/>
      <c r="H131" s="626"/>
      <c r="I131" s="628"/>
      <c r="L131" s="616" t="s">
        <v>59</v>
      </c>
      <c r="M131" s="536"/>
      <c r="N131" s="536"/>
      <c r="O131" s="536"/>
      <c r="P131" s="536"/>
      <c r="Q131" s="536"/>
      <c r="R131" s="536"/>
      <c r="S131" s="536"/>
      <c r="T131" s="536"/>
      <c r="U131" s="536"/>
      <c r="V131" s="536"/>
      <c r="W131" s="647"/>
    </row>
    <row r="132" spans="1:23" ht="13.5" thickTop="1">
      <c r="B132" s="627"/>
      <c r="C132" s="626"/>
      <c r="D132" s="626"/>
      <c r="E132" s="626"/>
      <c r="F132" s="626"/>
      <c r="G132" s="626"/>
      <c r="H132" s="626"/>
      <c r="I132" s="628"/>
      <c r="L132" s="1496" t="s">
        <v>46</v>
      </c>
      <c r="M132" s="1497"/>
      <c r="N132" s="1497"/>
      <c r="O132" s="1497"/>
      <c r="P132" s="1497"/>
      <c r="Q132" s="1497"/>
      <c r="R132" s="1497"/>
      <c r="S132" s="1497"/>
      <c r="T132" s="1497"/>
      <c r="U132" s="1497"/>
      <c r="V132" s="1497"/>
      <c r="W132" s="1498"/>
    </row>
    <row r="133" spans="1:23" ht="13.5" thickBot="1">
      <c r="B133" s="627"/>
      <c r="C133" s="626"/>
      <c r="D133" s="626"/>
      <c r="E133" s="626"/>
      <c r="F133" s="626"/>
      <c r="G133" s="626"/>
      <c r="H133" s="626"/>
      <c r="I133" s="628"/>
      <c r="L133" s="1499" t="s">
        <v>56</v>
      </c>
      <c r="M133" s="1500"/>
      <c r="N133" s="1500"/>
      <c r="O133" s="1500"/>
      <c r="P133" s="1500"/>
      <c r="Q133" s="1500"/>
      <c r="R133" s="1500"/>
      <c r="S133" s="1500"/>
      <c r="T133" s="1500"/>
      <c r="U133" s="1500"/>
      <c r="V133" s="1500"/>
      <c r="W133" s="1501"/>
    </row>
    <row r="134" spans="1:23" ht="14.25" thickTop="1" thickBot="1">
      <c r="B134" s="627"/>
      <c r="C134" s="626"/>
      <c r="D134" s="626"/>
      <c r="E134" s="626"/>
      <c r="F134" s="626"/>
      <c r="G134" s="626"/>
      <c r="H134" s="626"/>
      <c r="I134" s="628"/>
      <c r="L134" s="539"/>
      <c r="M134" s="536"/>
      <c r="N134" s="536"/>
      <c r="O134" s="536"/>
      <c r="P134" s="536"/>
      <c r="Q134" s="536"/>
      <c r="R134" s="536"/>
      <c r="S134" s="536"/>
      <c r="T134" s="536"/>
      <c r="U134" s="536"/>
      <c r="V134" s="536"/>
      <c r="W134" s="619" t="s">
        <v>40</v>
      </c>
    </row>
    <row r="135" spans="1:23" ht="14.25" thickTop="1" thickBot="1">
      <c r="B135" s="539"/>
      <c r="C135" s="536"/>
      <c r="D135" s="536"/>
      <c r="E135" s="536"/>
      <c r="F135" s="536"/>
      <c r="G135" s="536"/>
      <c r="H135" s="536"/>
      <c r="I135" s="540"/>
      <c r="L135" s="541"/>
      <c r="M135" s="1508" t="s">
        <v>90</v>
      </c>
      <c r="N135" s="1509"/>
      <c r="O135" s="1509"/>
      <c r="P135" s="1509"/>
      <c r="Q135" s="1510"/>
      <c r="R135" s="1508" t="s">
        <v>91</v>
      </c>
      <c r="S135" s="1509"/>
      <c r="T135" s="1509"/>
      <c r="U135" s="1509"/>
      <c r="V135" s="1510"/>
      <c r="W135" s="542" t="s">
        <v>4</v>
      </c>
    </row>
    <row r="136" spans="1:23" ht="13.5" thickTop="1">
      <c r="B136" s="627"/>
      <c r="C136" s="626"/>
      <c r="D136" s="626"/>
      <c r="E136" s="626"/>
      <c r="F136" s="626"/>
      <c r="G136" s="626"/>
      <c r="H136" s="626"/>
      <c r="I136" s="628"/>
      <c r="L136" s="543" t="s">
        <v>5</v>
      </c>
      <c r="M136" s="544"/>
      <c r="N136" s="548"/>
      <c r="O136" s="620"/>
      <c r="P136" s="550"/>
      <c r="Q136" s="621"/>
      <c r="R136" s="544"/>
      <c r="S136" s="548"/>
      <c r="T136" s="620"/>
      <c r="U136" s="550"/>
      <c r="V136" s="621"/>
      <c r="W136" s="547" t="s">
        <v>6</v>
      </c>
    </row>
    <row r="137" spans="1:23" ht="13.5" thickBot="1">
      <c r="B137" s="627"/>
      <c r="C137" s="626"/>
      <c r="D137" s="626"/>
      <c r="E137" s="626"/>
      <c r="F137" s="626"/>
      <c r="G137" s="626"/>
      <c r="H137" s="626"/>
      <c r="I137" s="628"/>
      <c r="L137" s="551"/>
      <c r="M137" s="556" t="s">
        <v>41</v>
      </c>
      <c r="N137" s="557" t="s">
        <v>42</v>
      </c>
      <c r="O137" s="622" t="s">
        <v>43</v>
      </c>
      <c r="P137" s="559" t="s">
        <v>13</v>
      </c>
      <c r="Q137" s="1163" t="s">
        <v>9</v>
      </c>
      <c r="R137" s="556" t="s">
        <v>41</v>
      </c>
      <c r="S137" s="557" t="s">
        <v>42</v>
      </c>
      <c r="T137" s="622" t="s">
        <v>43</v>
      </c>
      <c r="U137" s="559" t="s">
        <v>13</v>
      </c>
      <c r="V137" s="623" t="s">
        <v>9</v>
      </c>
      <c r="W137" s="555"/>
    </row>
    <row r="138" spans="1:23" ht="4.5" customHeight="1" thickTop="1">
      <c r="B138" s="627"/>
      <c r="C138" s="626"/>
      <c r="D138" s="626"/>
      <c r="E138" s="626"/>
      <c r="F138" s="626"/>
      <c r="G138" s="626"/>
      <c r="H138" s="626"/>
      <c r="I138" s="628"/>
      <c r="L138" s="543"/>
      <c r="M138" s="564"/>
      <c r="N138" s="565"/>
      <c r="O138" s="624"/>
      <c r="P138" s="567"/>
      <c r="Q138" s="625"/>
      <c r="R138" s="564"/>
      <c r="S138" s="565"/>
      <c r="T138" s="624"/>
      <c r="U138" s="567"/>
      <c r="V138" s="625"/>
      <c r="W138" s="569"/>
    </row>
    <row r="139" spans="1:23">
      <c r="B139" s="627"/>
      <c r="C139" s="626"/>
      <c r="D139" s="626"/>
      <c r="E139" s="626"/>
      <c r="F139" s="626"/>
      <c r="G139" s="626"/>
      <c r="H139" s="626"/>
      <c r="I139" s="628"/>
      <c r="L139" s="543" t="s">
        <v>14</v>
      </c>
      <c r="M139" s="571">
        <f t="shared" ref="M139:N141" si="244">+M87+M113</f>
        <v>1598</v>
      </c>
      <c r="N139" s="575">
        <f t="shared" si="244"/>
        <v>1944</v>
      </c>
      <c r="O139" s="629">
        <f>+M139+N139</f>
        <v>3542</v>
      </c>
      <c r="P139" s="577">
        <f>+P87+P113</f>
        <v>0</v>
      </c>
      <c r="Q139" s="630">
        <f>+O139+P139</f>
        <v>3542</v>
      </c>
      <c r="R139" s="571">
        <f t="shared" ref="R139:S141" si="245">+R87+R113</f>
        <v>2416</v>
      </c>
      <c r="S139" s="575">
        <f t="shared" si="245"/>
        <v>2700</v>
      </c>
      <c r="T139" s="629">
        <f>+R139+S139</f>
        <v>5116</v>
      </c>
      <c r="U139" s="577">
        <f>+U87+U113</f>
        <v>308</v>
      </c>
      <c r="V139" s="630">
        <f>+T139+U139</f>
        <v>5424</v>
      </c>
      <c r="W139" s="574">
        <f t="shared" ref="W139:W143" si="246">IF(Q139=0,0,((V139/Q139)-1)*100)</f>
        <v>53.133822699040103</v>
      </c>
    </row>
    <row r="140" spans="1:23">
      <c r="B140" s="627"/>
      <c r="C140" s="626"/>
      <c r="D140" s="626"/>
      <c r="E140" s="626"/>
      <c r="F140" s="626"/>
      <c r="G140" s="626"/>
      <c r="H140" s="626"/>
      <c r="I140" s="628"/>
      <c r="L140" s="543" t="s">
        <v>15</v>
      </c>
      <c r="M140" s="571">
        <f t="shared" si="244"/>
        <v>2044</v>
      </c>
      <c r="N140" s="575">
        <f t="shared" si="244"/>
        <v>2558</v>
      </c>
      <c r="O140" s="629">
        <f t="shared" ref="O140:O141" si="247">+M140+N140</f>
        <v>4602</v>
      </c>
      <c r="P140" s="577">
        <f>+P88+P114</f>
        <v>48</v>
      </c>
      <c r="Q140" s="630">
        <f t="shared" ref="Q140:Q141" si="248">+O140+P140</f>
        <v>4650</v>
      </c>
      <c r="R140" s="571">
        <f t="shared" si="245"/>
        <v>2653</v>
      </c>
      <c r="S140" s="575">
        <f t="shared" si="245"/>
        <v>3205</v>
      </c>
      <c r="T140" s="629">
        <f t="shared" ref="T140:T141" si="249">+R140+S140</f>
        <v>5858</v>
      </c>
      <c r="U140" s="577">
        <f>+U88+U114</f>
        <v>469</v>
      </c>
      <c r="V140" s="630">
        <f t="shared" ref="V140:V141" si="250">+T140+U140</f>
        <v>6327</v>
      </c>
      <c r="W140" s="574">
        <f t="shared" si="246"/>
        <v>36.064516129032256</v>
      </c>
    </row>
    <row r="141" spans="1:23" ht="13.5" thickBot="1">
      <c r="B141" s="627"/>
      <c r="C141" s="626"/>
      <c r="D141" s="626"/>
      <c r="E141" s="626"/>
      <c r="F141" s="626"/>
      <c r="G141" s="626"/>
      <c r="H141" s="626"/>
      <c r="I141" s="628"/>
      <c r="L141" s="551" t="s">
        <v>16</v>
      </c>
      <c r="M141" s="571">
        <f t="shared" si="244"/>
        <v>1974</v>
      </c>
      <c r="N141" s="575">
        <f t="shared" si="244"/>
        <v>2623</v>
      </c>
      <c r="O141" s="629">
        <f t="shared" si="247"/>
        <v>4597</v>
      </c>
      <c r="P141" s="577">
        <f>+P89+P115</f>
        <v>548</v>
      </c>
      <c r="Q141" s="630">
        <f t="shared" si="248"/>
        <v>5145</v>
      </c>
      <c r="R141" s="571">
        <f t="shared" si="245"/>
        <v>2810</v>
      </c>
      <c r="S141" s="575">
        <f t="shared" si="245"/>
        <v>3364</v>
      </c>
      <c r="T141" s="629">
        <f t="shared" si="249"/>
        <v>6174</v>
      </c>
      <c r="U141" s="577">
        <f>+U89+U115</f>
        <v>638</v>
      </c>
      <c r="V141" s="630">
        <f t="shared" si="250"/>
        <v>6812</v>
      </c>
      <c r="W141" s="574">
        <f t="shared" si="246"/>
        <v>32.400388726919346</v>
      </c>
    </row>
    <row r="142" spans="1:23" ht="14.25" thickTop="1" thickBot="1">
      <c r="B142" s="627"/>
      <c r="C142" s="626"/>
      <c r="D142" s="626"/>
      <c r="E142" s="626"/>
      <c r="F142" s="626"/>
      <c r="G142" s="626"/>
      <c r="H142" s="626"/>
      <c r="I142" s="628"/>
      <c r="L142" s="632" t="s">
        <v>55</v>
      </c>
      <c r="M142" s="633">
        <f t="shared" ref="M142:Q142" si="251">+M139+M140+M141</f>
        <v>5616</v>
      </c>
      <c r="N142" s="634">
        <f t="shared" si="251"/>
        <v>7125</v>
      </c>
      <c r="O142" s="633">
        <f t="shared" si="251"/>
        <v>12741</v>
      </c>
      <c r="P142" s="633">
        <f t="shared" si="251"/>
        <v>596</v>
      </c>
      <c r="Q142" s="635">
        <f t="shared" si="251"/>
        <v>13337</v>
      </c>
      <c r="R142" s="633">
        <f t="shared" ref="R142:V142" si="252">+R139+R140+R141</f>
        <v>7879</v>
      </c>
      <c r="S142" s="634">
        <f t="shared" si="252"/>
        <v>9269</v>
      </c>
      <c r="T142" s="633">
        <f t="shared" si="252"/>
        <v>17148</v>
      </c>
      <c r="U142" s="633">
        <f t="shared" si="252"/>
        <v>1415</v>
      </c>
      <c r="V142" s="635">
        <f t="shared" si="252"/>
        <v>18563</v>
      </c>
      <c r="W142" s="636">
        <f t="shared" si="246"/>
        <v>39.184224338306976</v>
      </c>
    </row>
    <row r="143" spans="1:23" ht="13.5" thickTop="1">
      <c r="B143" s="627"/>
      <c r="C143" s="626"/>
      <c r="D143" s="626"/>
      <c r="E143" s="626"/>
      <c r="F143" s="626"/>
      <c r="G143" s="626"/>
      <c r="H143" s="626"/>
      <c r="I143" s="628"/>
      <c r="L143" s="543" t="s">
        <v>18</v>
      </c>
      <c r="M143" s="571">
        <f t="shared" ref="M143:N145" si="253">+M91+M117</f>
        <v>1772</v>
      </c>
      <c r="N143" s="575">
        <f t="shared" si="253"/>
        <v>2716</v>
      </c>
      <c r="O143" s="629">
        <f t="shared" ref="O143" si="254">+M143+N143</f>
        <v>4488</v>
      </c>
      <c r="P143" s="577">
        <f>+P91+P117</f>
        <v>255</v>
      </c>
      <c r="Q143" s="630">
        <f t="shared" ref="Q143" si="255">+O143+P143</f>
        <v>4743</v>
      </c>
      <c r="R143" s="571">
        <f t="shared" ref="R143:S145" si="256">+R91+R117</f>
        <v>1767</v>
      </c>
      <c r="S143" s="575">
        <f t="shared" si="256"/>
        <v>2205</v>
      </c>
      <c r="T143" s="629">
        <f t="shared" ref="T143" si="257">+R143+S143</f>
        <v>3972</v>
      </c>
      <c r="U143" s="577">
        <f>+U91+U117</f>
        <v>424</v>
      </c>
      <c r="V143" s="630">
        <f t="shared" ref="V143" si="258">+T143+U143</f>
        <v>4396</v>
      </c>
      <c r="W143" s="574">
        <f t="shared" si="246"/>
        <v>-7.3160446974488753</v>
      </c>
    </row>
    <row r="144" spans="1:23">
      <c r="B144" s="627"/>
      <c r="C144" s="626"/>
      <c r="D144" s="626"/>
      <c r="E144" s="626"/>
      <c r="F144" s="626"/>
      <c r="G144" s="626"/>
      <c r="H144" s="626"/>
      <c r="I144" s="628"/>
      <c r="L144" s="543" t="s">
        <v>19</v>
      </c>
      <c r="M144" s="571">
        <f t="shared" si="253"/>
        <v>1289</v>
      </c>
      <c r="N144" s="575">
        <f t="shared" si="253"/>
        <v>1569</v>
      </c>
      <c r="O144" s="629">
        <f>+M144+N144</f>
        <v>2858</v>
      </c>
      <c r="P144" s="577">
        <f>+P92+P118</f>
        <v>402</v>
      </c>
      <c r="Q144" s="630">
        <f>+O144+P144</f>
        <v>3260</v>
      </c>
      <c r="R144" s="571">
        <f t="shared" si="256"/>
        <v>1902</v>
      </c>
      <c r="S144" s="575">
        <f t="shared" si="256"/>
        <v>2449</v>
      </c>
      <c r="T144" s="629">
        <f>+R144+S144</f>
        <v>4351</v>
      </c>
      <c r="U144" s="577">
        <f>+U92+U118</f>
        <v>552</v>
      </c>
      <c r="V144" s="630">
        <f>+T144+U144</f>
        <v>4903</v>
      </c>
      <c r="W144" s="574">
        <f>IF(Q144=0,0,((V144/Q144)-1)*100)</f>
        <v>50.398773006134981</v>
      </c>
    </row>
    <row r="145" spans="1:23" ht="13.5" thickBot="1">
      <c r="B145" s="627"/>
      <c r="C145" s="626"/>
      <c r="D145" s="626"/>
      <c r="E145" s="626"/>
      <c r="F145" s="626"/>
      <c r="G145" s="626"/>
      <c r="H145" s="626"/>
      <c r="I145" s="628"/>
      <c r="L145" s="543" t="s">
        <v>20</v>
      </c>
      <c r="M145" s="571">
        <f t="shared" si="253"/>
        <v>2194</v>
      </c>
      <c r="N145" s="575">
        <f t="shared" si="253"/>
        <v>2538</v>
      </c>
      <c r="O145" s="629">
        <f>+M145+N145</f>
        <v>4732</v>
      </c>
      <c r="P145" s="577">
        <f>+P93+P119</f>
        <v>387</v>
      </c>
      <c r="Q145" s="630">
        <f>+O145+P145</f>
        <v>5119</v>
      </c>
      <c r="R145" s="571">
        <f t="shared" si="256"/>
        <v>2182</v>
      </c>
      <c r="S145" s="575">
        <f t="shared" si="256"/>
        <v>2701</v>
      </c>
      <c r="T145" s="629">
        <f>+R145+S145</f>
        <v>4883</v>
      </c>
      <c r="U145" s="577">
        <f>+U93+U119</f>
        <v>595</v>
      </c>
      <c r="V145" s="630">
        <f>+T145+U145</f>
        <v>5478</v>
      </c>
      <c r="W145" s="574">
        <f>IF(Q145=0,0,((V145/Q145)-1)*100)</f>
        <v>7.0130884938464533</v>
      </c>
    </row>
    <row r="146" spans="1:23" ht="14.25" thickTop="1" thickBot="1">
      <c r="A146" s="626"/>
      <c r="B146" s="627"/>
      <c r="C146" s="626"/>
      <c r="D146" s="626"/>
      <c r="E146" s="626"/>
      <c r="F146" s="626"/>
      <c r="G146" s="626"/>
      <c r="H146" s="626"/>
      <c r="I146" s="628"/>
      <c r="J146" s="626"/>
      <c r="L146" s="632" t="s">
        <v>87</v>
      </c>
      <c r="M146" s="633">
        <f>+M143+M144+M145</f>
        <v>5255</v>
      </c>
      <c r="N146" s="634">
        <f t="shared" ref="N146" si="259">+N143+N144+N145</f>
        <v>6823</v>
      </c>
      <c r="O146" s="633">
        <f t="shared" ref="O146" si="260">+O143+O144+O145</f>
        <v>12078</v>
      </c>
      <c r="P146" s="633">
        <f t="shared" ref="P146" si="261">+P143+P144+P145</f>
        <v>1044</v>
      </c>
      <c r="Q146" s="635">
        <f t="shared" ref="Q146" si="262">+Q143+Q144+Q145</f>
        <v>13122</v>
      </c>
      <c r="R146" s="633">
        <f t="shared" ref="R146" si="263">+R143+R144+R145</f>
        <v>5851</v>
      </c>
      <c r="S146" s="634">
        <f t="shared" ref="S146" si="264">+S143+S144+S145</f>
        <v>7355</v>
      </c>
      <c r="T146" s="633">
        <f t="shared" ref="T146" si="265">+T143+T144+T145</f>
        <v>13206</v>
      </c>
      <c r="U146" s="633">
        <f t="shared" ref="U146" si="266">+U143+U144+U145</f>
        <v>1571</v>
      </c>
      <c r="V146" s="635">
        <f t="shared" ref="V146" si="267">+V143+V144+V145</f>
        <v>14777</v>
      </c>
      <c r="W146" s="636">
        <f t="shared" ref="W146" si="268">IF(Q146=0,0,((V146/Q146)-1)*100)</f>
        <v>12.612406645328456</v>
      </c>
    </row>
    <row r="147" spans="1:23" ht="13.5" thickTop="1">
      <c r="B147" s="627"/>
      <c r="C147" s="626"/>
      <c r="D147" s="626"/>
      <c r="E147" s="626"/>
      <c r="F147" s="626"/>
      <c r="G147" s="626"/>
      <c r="H147" s="626"/>
      <c r="I147" s="628"/>
      <c r="L147" s="543" t="s">
        <v>21</v>
      </c>
      <c r="M147" s="571">
        <f t="shared" ref="M147:N149" si="269">+M95+M121</f>
        <v>1681</v>
      </c>
      <c r="N147" s="575">
        <f t="shared" si="269"/>
        <v>2061</v>
      </c>
      <c r="O147" s="629">
        <f t="shared" ref="O147" si="270">+M147+N147</f>
        <v>3742</v>
      </c>
      <c r="P147" s="577">
        <f>+P95+P121</f>
        <v>328</v>
      </c>
      <c r="Q147" s="630">
        <f t="shared" ref="Q147" si="271">+O147+P147</f>
        <v>4070</v>
      </c>
      <c r="R147" s="571">
        <f t="shared" ref="R147:S149" si="272">+R95+R121</f>
        <v>2048</v>
      </c>
      <c r="S147" s="575">
        <f t="shared" si="272"/>
        <v>2471</v>
      </c>
      <c r="T147" s="629">
        <f t="shared" ref="T147" si="273">+R147+S147</f>
        <v>4519</v>
      </c>
      <c r="U147" s="577">
        <f>+U95+U121</f>
        <v>254</v>
      </c>
      <c r="V147" s="630">
        <f t="shared" ref="V147" si="274">+T147+U147</f>
        <v>4773</v>
      </c>
      <c r="W147" s="574">
        <f>IF(Q147=0,0,((V147/Q147)-1)*100)</f>
        <v>17.272727272727263</v>
      </c>
    </row>
    <row r="148" spans="1:23">
      <c r="B148" s="627"/>
      <c r="C148" s="626"/>
      <c r="D148" s="626"/>
      <c r="E148" s="626"/>
      <c r="F148" s="626"/>
      <c r="G148" s="626"/>
      <c r="H148" s="626"/>
      <c r="I148" s="628"/>
      <c r="L148" s="543" t="s">
        <v>88</v>
      </c>
      <c r="M148" s="571">
        <f t="shared" si="269"/>
        <v>1571</v>
      </c>
      <c r="N148" s="575">
        <f t="shared" si="269"/>
        <v>2479</v>
      </c>
      <c r="O148" s="629">
        <f>+M148+N148</f>
        <v>4050</v>
      </c>
      <c r="P148" s="577">
        <f>+P96+P122</f>
        <v>229</v>
      </c>
      <c r="Q148" s="630">
        <f>+O148+P148</f>
        <v>4279</v>
      </c>
      <c r="R148" s="571">
        <f t="shared" si="272"/>
        <v>2143</v>
      </c>
      <c r="S148" s="575">
        <f t="shared" si="272"/>
        <v>2825</v>
      </c>
      <c r="T148" s="629">
        <f>+R148+S148</f>
        <v>4968</v>
      </c>
      <c r="U148" s="577">
        <f>+U96+U122</f>
        <v>220</v>
      </c>
      <c r="V148" s="630">
        <f>+T148+U148</f>
        <v>5188</v>
      </c>
      <c r="W148" s="574">
        <f t="shared" ref="W148" si="275">IF(Q148=0,0,((V148/Q148)-1)*100)</f>
        <v>21.243281140453373</v>
      </c>
    </row>
    <row r="149" spans="1:23" ht="13.5" thickBot="1">
      <c r="B149" s="627"/>
      <c r="C149" s="626"/>
      <c r="D149" s="626"/>
      <c r="E149" s="626"/>
      <c r="F149" s="626"/>
      <c r="G149" s="626"/>
      <c r="H149" s="626"/>
      <c r="I149" s="628"/>
      <c r="L149" s="543" t="s">
        <v>22</v>
      </c>
      <c r="M149" s="571">
        <f t="shared" si="269"/>
        <v>1541</v>
      </c>
      <c r="N149" s="575">
        <f t="shared" si="269"/>
        <v>1979</v>
      </c>
      <c r="O149" s="631">
        <f>+M149+N149</f>
        <v>3520</v>
      </c>
      <c r="P149" s="582">
        <f>+P97+P123</f>
        <v>208</v>
      </c>
      <c r="Q149" s="630">
        <f>+O149+P149</f>
        <v>3728</v>
      </c>
      <c r="R149" s="571">
        <f t="shared" si="272"/>
        <v>1998</v>
      </c>
      <c r="S149" s="575">
        <f t="shared" si="272"/>
        <v>2714</v>
      </c>
      <c r="T149" s="631">
        <f>+R149+S149</f>
        <v>4712</v>
      </c>
      <c r="U149" s="582">
        <f>+U97+U123</f>
        <v>131</v>
      </c>
      <c r="V149" s="630">
        <f>+T149+U149</f>
        <v>4843</v>
      </c>
      <c r="W149" s="574">
        <f>IF(Q149=0,0,((V149/Q149)-1)*100)</f>
        <v>29.908798283261806</v>
      </c>
    </row>
    <row r="150" spans="1:23" ht="14.25" thickTop="1" thickBot="1">
      <c r="A150" s="626"/>
      <c r="B150" s="627"/>
      <c r="C150" s="626"/>
      <c r="D150" s="626"/>
      <c r="E150" s="626"/>
      <c r="F150" s="626"/>
      <c r="G150" s="626"/>
      <c r="H150" s="626"/>
      <c r="I150" s="628"/>
      <c r="J150" s="626"/>
      <c r="L150" s="637" t="s">
        <v>60</v>
      </c>
      <c r="M150" s="638">
        <f>+M147+M148+M149</f>
        <v>4793</v>
      </c>
      <c r="N150" s="638">
        <f t="shared" ref="N150" si="276">+N147+N148+N149</f>
        <v>6519</v>
      </c>
      <c r="O150" s="639">
        <f t="shared" ref="O150" si="277">+O147+O148+O149</f>
        <v>11312</v>
      </c>
      <c r="P150" s="639">
        <f t="shared" ref="P150" si="278">+P147+P148+P149</f>
        <v>765</v>
      </c>
      <c r="Q150" s="639">
        <f t="shared" ref="Q150" si="279">+Q147+Q148+Q149</f>
        <v>12077</v>
      </c>
      <c r="R150" s="638">
        <f t="shared" ref="R150" si="280">+R147+R148+R149</f>
        <v>6189</v>
      </c>
      <c r="S150" s="638">
        <f t="shared" ref="S150" si="281">+S147+S148+S149</f>
        <v>8010</v>
      </c>
      <c r="T150" s="639">
        <f t="shared" ref="T150" si="282">+T147+T148+T149</f>
        <v>14199</v>
      </c>
      <c r="U150" s="639">
        <f t="shared" ref="U150" si="283">+U147+U148+U149</f>
        <v>605</v>
      </c>
      <c r="V150" s="639">
        <f t="shared" ref="V150" si="284">+V147+V148+V149</f>
        <v>14804</v>
      </c>
      <c r="W150" s="640">
        <f>IF(Q150=0,0,((V150/Q150)-1)*100)</f>
        <v>22.580110954707287</v>
      </c>
    </row>
    <row r="151" spans="1:23" ht="13.5" thickTop="1">
      <c r="A151" s="626"/>
      <c r="B151" s="627"/>
      <c r="C151" s="626"/>
      <c r="D151" s="626"/>
      <c r="E151" s="626"/>
      <c r="F151" s="626"/>
      <c r="G151" s="626"/>
      <c r="H151" s="626"/>
      <c r="I151" s="628"/>
      <c r="J151" s="626"/>
      <c r="L151" s="543" t="s">
        <v>24</v>
      </c>
      <c r="M151" s="571">
        <f t="shared" ref="M151:N153" si="285">+M99+M125</f>
        <v>1590</v>
      </c>
      <c r="N151" s="575">
        <f t="shared" si="285"/>
        <v>1724</v>
      </c>
      <c r="O151" s="631">
        <f>+M151+N151</f>
        <v>3314</v>
      </c>
      <c r="P151" s="611">
        <f>+P99+P125</f>
        <v>341</v>
      </c>
      <c r="Q151" s="630">
        <f>+O151+P151</f>
        <v>3655</v>
      </c>
      <c r="R151" s="571">
        <f t="shared" ref="R151:S153" si="286">+R99+R125</f>
        <v>2255</v>
      </c>
      <c r="S151" s="575">
        <f t="shared" si="286"/>
        <v>2782</v>
      </c>
      <c r="T151" s="631">
        <f>+R151+S151</f>
        <v>5037</v>
      </c>
      <c r="U151" s="611">
        <f>+U99+U125</f>
        <v>117</v>
      </c>
      <c r="V151" s="630">
        <f>+T151+U151</f>
        <v>5154</v>
      </c>
      <c r="W151" s="574">
        <f>IF(Q151=0,0,((V151/Q151)-1)*100)</f>
        <v>41.012311901504781</v>
      </c>
    </row>
    <row r="152" spans="1:23">
      <c r="A152" s="626"/>
      <c r="B152" s="648"/>
      <c r="C152" s="649"/>
      <c r="D152" s="649"/>
      <c r="E152" s="650"/>
      <c r="F152" s="649"/>
      <c r="G152" s="649"/>
      <c r="H152" s="650"/>
      <c r="I152" s="651"/>
      <c r="J152" s="626"/>
      <c r="L152" s="543" t="s">
        <v>25</v>
      </c>
      <c r="M152" s="571">
        <f t="shared" si="285"/>
        <v>1883</v>
      </c>
      <c r="N152" s="575">
        <f t="shared" si="285"/>
        <v>1902</v>
      </c>
      <c r="O152" s="631">
        <f>+M152+N152</f>
        <v>3785</v>
      </c>
      <c r="P152" s="577">
        <f>+P100+P126</f>
        <v>316</v>
      </c>
      <c r="Q152" s="630">
        <f>+O152+P152</f>
        <v>4101</v>
      </c>
      <c r="R152" s="571">
        <f t="shared" si="286"/>
        <v>2091</v>
      </c>
      <c r="S152" s="575">
        <f t="shared" si="286"/>
        <v>2517</v>
      </c>
      <c r="T152" s="631">
        <f>+R152+S152</f>
        <v>4608</v>
      </c>
      <c r="U152" s="577">
        <f>+U100+U126</f>
        <v>218</v>
      </c>
      <c r="V152" s="630">
        <f>+T152+U152</f>
        <v>4826</v>
      </c>
      <c r="W152" s="574">
        <f t="shared" ref="W152" si="287">IF(Q152=0,0,((V152/Q152)-1)*100)</f>
        <v>17.678614971958062</v>
      </c>
    </row>
    <row r="153" spans="1:23" ht="13.5" customHeight="1" thickBot="1">
      <c r="A153" s="642"/>
      <c r="B153" s="645"/>
      <c r="C153" s="646"/>
      <c r="D153" s="646"/>
      <c r="E153" s="646"/>
      <c r="F153" s="646"/>
      <c r="G153" s="646"/>
      <c r="H153" s="646"/>
      <c r="I153" s="652"/>
      <c r="J153" s="642"/>
      <c r="K153" s="642"/>
      <c r="L153" s="543" t="s">
        <v>26</v>
      </c>
      <c r="M153" s="571">
        <f t="shared" si="285"/>
        <v>2236</v>
      </c>
      <c r="N153" s="575">
        <f t="shared" si="285"/>
        <v>2359</v>
      </c>
      <c r="O153" s="631">
        <f t="shared" ref="O153" si="288">+M153+N153</f>
        <v>4595</v>
      </c>
      <c r="P153" s="577">
        <f>+P101+P127</f>
        <v>321</v>
      </c>
      <c r="Q153" s="630">
        <f t="shared" ref="Q153" si="289">+O153+P153</f>
        <v>4916</v>
      </c>
      <c r="R153" s="571">
        <f t="shared" si="286"/>
        <v>2359</v>
      </c>
      <c r="S153" s="575">
        <f t="shared" si="286"/>
        <v>2887</v>
      </c>
      <c r="T153" s="631">
        <f t="shared" ref="T153" si="290">+R153+S153</f>
        <v>5246</v>
      </c>
      <c r="U153" s="577">
        <f>+U101+U127</f>
        <v>247</v>
      </c>
      <c r="V153" s="630">
        <f t="shared" ref="V153" si="291">+T153+U153</f>
        <v>5493</v>
      </c>
      <c r="W153" s="574">
        <f>IF(Q153=0,0,((V153/Q153)-1)*100)</f>
        <v>11.737184703010573</v>
      </c>
    </row>
    <row r="154" spans="1:23" ht="14.25" thickTop="1" thickBot="1">
      <c r="A154" s="626"/>
      <c r="B154" s="627"/>
      <c r="C154" s="626"/>
      <c r="D154" s="626"/>
      <c r="E154" s="626"/>
      <c r="F154" s="626"/>
      <c r="G154" s="626"/>
      <c r="H154" s="626"/>
      <c r="I154" s="628"/>
      <c r="J154" s="626"/>
      <c r="L154" s="632" t="s">
        <v>58</v>
      </c>
      <c r="M154" s="633">
        <f>+M151+M152+M153</f>
        <v>5709</v>
      </c>
      <c r="N154" s="634">
        <f t="shared" ref="N154" si="292">+N151+N152+N153</f>
        <v>5985</v>
      </c>
      <c r="O154" s="633">
        <f t="shared" ref="O154" si="293">+O151+O152+O153</f>
        <v>11694</v>
      </c>
      <c r="P154" s="633">
        <f t="shared" ref="P154" si="294">+P151+P152+P153</f>
        <v>978</v>
      </c>
      <c r="Q154" s="633">
        <f t="shared" ref="Q154" si="295">+Q151+Q152+Q153</f>
        <v>12672</v>
      </c>
      <c r="R154" s="633">
        <f t="shared" ref="R154" si="296">+R151+R152+R153</f>
        <v>6705</v>
      </c>
      <c r="S154" s="634">
        <f t="shared" ref="S154" si="297">+S151+S152+S153</f>
        <v>8186</v>
      </c>
      <c r="T154" s="633">
        <f t="shared" ref="T154" si="298">+T151+T152+T153</f>
        <v>14891</v>
      </c>
      <c r="U154" s="633">
        <f t="shared" ref="U154" si="299">+U151+U152+U153</f>
        <v>582</v>
      </c>
      <c r="V154" s="633">
        <f>+V151+V152+V153</f>
        <v>15473</v>
      </c>
      <c r="W154" s="636">
        <f>IF(Q154=0,0,((V154/Q154)-1)*100)</f>
        <v>22.103851010101017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15757</v>
      </c>
      <c r="N155" s="1204">
        <f t="shared" ref="N155" si="300">+N146+N150+N154</f>
        <v>19327</v>
      </c>
      <c r="O155" s="1203">
        <f t="shared" ref="O155" si="301">+O146+O150+O154</f>
        <v>35084</v>
      </c>
      <c r="P155" s="1203">
        <f t="shared" ref="P155" si="302">+P146+P150+P154</f>
        <v>2787</v>
      </c>
      <c r="Q155" s="1203">
        <f t="shared" ref="Q155" si="303">+Q146+Q150+Q154</f>
        <v>37871</v>
      </c>
      <c r="R155" s="1203">
        <f t="shared" ref="R155" si="304">+R146+R150+R154</f>
        <v>18745</v>
      </c>
      <c r="S155" s="1204">
        <f t="shared" ref="S155" si="305">+S146+S150+S154</f>
        <v>23551</v>
      </c>
      <c r="T155" s="1203">
        <f t="shared" ref="T155" si="306">+T146+T150+T154</f>
        <v>42296</v>
      </c>
      <c r="U155" s="1203">
        <f t="shared" ref="U155" si="307">+U146+U150+U154</f>
        <v>2758</v>
      </c>
      <c r="V155" s="1205">
        <f>+V146+V150+V154</f>
        <v>45054</v>
      </c>
      <c r="W155" s="1206">
        <f>IF(Q155=0,0,((V155/Q155)-1)*100)</f>
        <v>18.967019619233703</v>
      </c>
    </row>
    <row r="156" spans="1:23" ht="14.25" thickTop="1" thickBot="1">
      <c r="A156" s="626"/>
      <c r="B156" s="627"/>
      <c r="C156" s="626"/>
      <c r="D156" s="626"/>
      <c r="E156" s="626"/>
      <c r="F156" s="626"/>
      <c r="G156" s="626"/>
      <c r="H156" s="626"/>
      <c r="I156" s="628"/>
      <c r="J156" s="626"/>
      <c r="L156" s="632" t="s">
        <v>89</v>
      </c>
      <c r="M156" s="633">
        <f>+M142+M146+M150+M154</f>
        <v>21373</v>
      </c>
      <c r="N156" s="634">
        <f t="shared" ref="N156:U156" si="308">+N142+N146+N150+N154</f>
        <v>26452</v>
      </c>
      <c r="O156" s="633">
        <f t="shared" si="308"/>
        <v>47825</v>
      </c>
      <c r="P156" s="633">
        <f t="shared" si="308"/>
        <v>3383</v>
      </c>
      <c r="Q156" s="635">
        <f t="shared" si="308"/>
        <v>51208</v>
      </c>
      <c r="R156" s="633">
        <f t="shared" si="308"/>
        <v>26624</v>
      </c>
      <c r="S156" s="634">
        <f t="shared" si="308"/>
        <v>32820</v>
      </c>
      <c r="T156" s="633">
        <f t="shared" si="308"/>
        <v>59444</v>
      </c>
      <c r="U156" s="633">
        <f t="shared" si="308"/>
        <v>4173</v>
      </c>
      <c r="V156" s="635">
        <f>+V142+V146+V150+V154</f>
        <v>63617</v>
      </c>
      <c r="W156" s="636">
        <f>IF(Q156=0,0,((V156/Q156)-1)*100)</f>
        <v>24.232541790345262</v>
      </c>
    </row>
    <row r="157" spans="1:23" ht="14.25" thickTop="1" thickBot="1">
      <c r="B157" s="627"/>
      <c r="C157" s="626"/>
      <c r="D157" s="626"/>
      <c r="E157" s="626"/>
      <c r="F157" s="626"/>
      <c r="G157" s="626"/>
      <c r="H157" s="626"/>
      <c r="I157" s="628"/>
      <c r="L157" s="616" t="s">
        <v>59</v>
      </c>
      <c r="M157" s="536"/>
      <c r="N157" s="536"/>
      <c r="O157" s="597"/>
      <c r="P157" s="536"/>
      <c r="Q157" s="536"/>
      <c r="R157" s="536"/>
      <c r="S157" s="536"/>
      <c r="T157" s="597"/>
      <c r="U157" s="536"/>
      <c r="V157" s="536"/>
      <c r="W157" s="540"/>
    </row>
    <row r="158" spans="1:23" ht="13.5" thickTop="1">
      <c r="B158" s="627"/>
      <c r="C158" s="626"/>
      <c r="D158" s="626"/>
      <c r="E158" s="626"/>
      <c r="F158" s="626"/>
      <c r="G158" s="626"/>
      <c r="H158" s="626"/>
      <c r="I158" s="628"/>
      <c r="L158" s="1502" t="s">
        <v>48</v>
      </c>
      <c r="M158" s="1503"/>
      <c r="N158" s="1503"/>
      <c r="O158" s="1503"/>
      <c r="P158" s="1503"/>
      <c r="Q158" s="1503"/>
      <c r="R158" s="1503"/>
      <c r="S158" s="1503"/>
      <c r="T158" s="1503"/>
      <c r="U158" s="1503"/>
      <c r="V158" s="1503"/>
      <c r="W158" s="1504"/>
    </row>
    <row r="159" spans="1:23" ht="13.5" thickBot="1">
      <c r="B159" s="627"/>
      <c r="C159" s="626"/>
      <c r="D159" s="626"/>
      <c r="E159" s="626"/>
      <c r="F159" s="626"/>
      <c r="G159" s="626"/>
      <c r="H159" s="626"/>
      <c r="I159" s="628"/>
      <c r="L159" s="1505" t="s">
        <v>49</v>
      </c>
      <c r="M159" s="1506"/>
      <c r="N159" s="1506"/>
      <c r="O159" s="1506"/>
      <c r="P159" s="1506"/>
      <c r="Q159" s="1506"/>
      <c r="R159" s="1506"/>
      <c r="S159" s="1506"/>
      <c r="T159" s="1506"/>
      <c r="U159" s="1506"/>
      <c r="V159" s="1506"/>
      <c r="W159" s="1507"/>
    </row>
    <row r="160" spans="1:23" ht="14.25" thickTop="1" thickBot="1">
      <c r="B160" s="627"/>
      <c r="C160" s="626"/>
      <c r="D160" s="626"/>
      <c r="E160" s="626"/>
      <c r="F160" s="626"/>
      <c r="G160" s="626"/>
      <c r="H160" s="626"/>
      <c r="I160" s="628"/>
      <c r="L160" s="539"/>
      <c r="M160" s="536"/>
      <c r="N160" s="536"/>
      <c r="O160" s="536"/>
      <c r="P160" s="536"/>
      <c r="Q160" s="536"/>
      <c r="R160" s="536"/>
      <c r="S160" s="536"/>
      <c r="T160" s="536"/>
      <c r="U160" s="536"/>
      <c r="V160" s="536"/>
      <c r="W160" s="619" t="s">
        <v>40</v>
      </c>
    </row>
    <row r="161" spans="2:23" ht="14.25" thickTop="1" thickBot="1">
      <c r="B161" s="627"/>
      <c r="C161" s="626"/>
      <c r="D161" s="626"/>
      <c r="E161" s="626"/>
      <c r="F161" s="626"/>
      <c r="G161" s="626"/>
      <c r="H161" s="626"/>
      <c r="I161" s="628"/>
      <c r="L161" s="541"/>
      <c r="M161" s="1511" t="s">
        <v>90</v>
      </c>
      <c r="N161" s="1512"/>
      <c r="O161" s="1512"/>
      <c r="P161" s="1512"/>
      <c r="Q161" s="1513"/>
      <c r="R161" s="1511" t="s">
        <v>91</v>
      </c>
      <c r="S161" s="1512"/>
      <c r="T161" s="1512"/>
      <c r="U161" s="1512"/>
      <c r="V161" s="1513"/>
      <c r="W161" s="542" t="s">
        <v>4</v>
      </c>
    </row>
    <row r="162" spans="2:23" ht="13.5" thickTop="1">
      <c r="B162" s="627"/>
      <c r="C162" s="626"/>
      <c r="D162" s="626"/>
      <c r="E162" s="626"/>
      <c r="F162" s="626"/>
      <c r="G162" s="626"/>
      <c r="H162" s="626"/>
      <c r="I162" s="628"/>
      <c r="L162" s="543" t="s">
        <v>5</v>
      </c>
      <c r="M162" s="544"/>
      <c r="N162" s="548"/>
      <c r="O162" s="653"/>
      <c r="P162" s="550"/>
      <c r="Q162" s="654"/>
      <c r="R162" s="544"/>
      <c r="S162" s="548"/>
      <c r="T162" s="653"/>
      <c r="U162" s="550"/>
      <c r="V162" s="654"/>
      <c r="W162" s="547" t="s">
        <v>6</v>
      </c>
    </row>
    <row r="163" spans="2:23" ht="13.5" thickBot="1">
      <c r="B163" s="627"/>
      <c r="C163" s="626"/>
      <c r="D163" s="626"/>
      <c r="E163" s="626"/>
      <c r="F163" s="626"/>
      <c r="G163" s="626"/>
      <c r="H163" s="626"/>
      <c r="I163" s="628"/>
      <c r="L163" s="551"/>
      <c r="M163" s="556" t="s">
        <v>41</v>
      </c>
      <c r="N163" s="557" t="s">
        <v>42</v>
      </c>
      <c r="O163" s="655" t="s">
        <v>43</v>
      </c>
      <c r="P163" s="559" t="s">
        <v>13</v>
      </c>
      <c r="Q163" s="1164" t="s">
        <v>9</v>
      </c>
      <c r="R163" s="556" t="s">
        <v>41</v>
      </c>
      <c r="S163" s="557" t="s">
        <v>42</v>
      </c>
      <c r="T163" s="655" t="s">
        <v>43</v>
      </c>
      <c r="U163" s="559" t="s">
        <v>13</v>
      </c>
      <c r="V163" s="656" t="s">
        <v>9</v>
      </c>
      <c r="W163" s="555"/>
    </row>
    <row r="164" spans="2:23" ht="3.75" customHeight="1" thickTop="1">
      <c r="B164" s="627"/>
      <c r="C164" s="626"/>
      <c r="D164" s="626"/>
      <c r="E164" s="626"/>
      <c r="F164" s="626"/>
      <c r="G164" s="626"/>
      <c r="H164" s="626"/>
      <c r="I164" s="628"/>
      <c r="L164" s="543"/>
      <c r="M164" s="564"/>
      <c r="N164" s="565"/>
      <c r="O164" s="657"/>
      <c r="P164" s="567"/>
      <c r="Q164" s="658"/>
      <c r="R164" s="564"/>
      <c r="S164" s="565"/>
      <c r="T164" s="657"/>
      <c r="U164" s="567"/>
      <c r="V164" s="658"/>
      <c r="W164" s="569"/>
    </row>
    <row r="165" spans="2:23">
      <c r="B165" s="627"/>
      <c r="C165" s="626"/>
      <c r="D165" s="626"/>
      <c r="E165" s="626"/>
      <c r="F165" s="626"/>
      <c r="G165" s="626"/>
      <c r="H165" s="626"/>
      <c r="I165" s="628"/>
      <c r="L165" s="543" t="s">
        <v>14</v>
      </c>
      <c r="M165" s="659">
        <v>0</v>
      </c>
      <c r="N165" s="660">
        <v>4</v>
      </c>
      <c r="O165" s="664">
        <f>SUM(M165:N165)</f>
        <v>4</v>
      </c>
      <c r="P165" s="662">
        <v>0</v>
      </c>
      <c r="Q165" s="663">
        <f>O165+P165</f>
        <v>4</v>
      </c>
      <c r="R165" s="224">
        <v>23</v>
      </c>
      <c r="S165" s="225">
        <v>159</v>
      </c>
      <c r="T165" s="151">
        <f>SUM(R165:S165)</f>
        <v>182</v>
      </c>
      <c r="U165" s="228">
        <v>0</v>
      </c>
      <c r="V165" s="663">
        <f>T165+U165</f>
        <v>182</v>
      </c>
      <c r="W165" s="1316">
        <f t="shared" ref="W165:W169" si="309">IF(Q165=0,0,((V165/Q165)-1)*100)</f>
        <v>4450</v>
      </c>
    </row>
    <row r="166" spans="2:23">
      <c r="B166" s="627"/>
      <c r="C166" s="626"/>
      <c r="D166" s="626"/>
      <c r="E166" s="626"/>
      <c r="F166" s="626"/>
      <c r="G166" s="626"/>
      <c r="H166" s="626"/>
      <c r="I166" s="628"/>
      <c r="L166" s="543" t="s">
        <v>15</v>
      </c>
      <c r="M166" s="659">
        <v>0</v>
      </c>
      <c r="N166" s="660">
        <v>0</v>
      </c>
      <c r="O166" s="664">
        <f>SUM(M166:N166)</f>
        <v>0</v>
      </c>
      <c r="P166" s="662">
        <v>0</v>
      </c>
      <c r="Q166" s="663">
        <f>O166+P166</f>
        <v>0</v>
      </c>
      <c r="R166" s="224">
        <v>27</v>
      </c>
      <c r="S166" s="225">
        <v>142</v>
      </c>
      <c r="T166" s="151">
        <f>SUM(R166:S166)</f>
        <v>169</v>
      </c>
      <c r="U166" s="228">
        <v>0</v>
      </c>
      <c r="V166" s="663">
        <f>T166+U166</f>
        <v>169</v>
      </c>
      <c r="W166" s="1316">
        <f t="shared" si="309"/>
        <v>0</v>
      </c>
    </row>
    <row r="167" spans="2:23" ht="13.5" thickBot="1">
      <c r="B167" s="627"/>
      <c r="C167" s="626"/>
      <c r="D167" s="626"/>
      <c r="E167" s="626"/>
      <c r="F167" s="626"/>
      <c r="G167" s="626"/>
      <c r="H167" s="626"/>
      <c r="I167" s="628"/>
      <c r="L167" s="551" t="s">
        <v>16</v>
      </c>
      <c r="M167" s="659">
        <v>0</v>
      </c>
      <c r="N167" s="660">
        <v>0</v>
      </c>
      <c r="O167" s="664">
        <f>SUM(M167:N167)</f>
        <v>0</v>
      </c>
      <c r="P167" s="665">
        <v>0</v>
      </c>
      <c r="Q167" s="663">
        <f>O167+P167</f>
        <v>0</v>
      </c>
      <c r="R167" s="224">
        <v>13</v>
      </c>
      <c r="S167" s="225">
        <v>120</v>
      </c>
      <c r="T167" s="151">
        <f>SUM(R167:S167)</f>
        <v>133</v>
      </c>
      <c r="U167" s="229">
        <v>0</v>
      </c>
      <c r="V167" s="663">
        <f>T167+U167</f>
        <v>133</v>
      </c>
      <c r="W167" s="1316">
        <f t="shared" si="309"/>
        <v>0</v>
      </c>
    </row>
    <row r="168" spans="2:23" ht="14.25" thickTop="1" thickBot="1">
      <c r="B168" s="627"/>
      <c r="C168" s="626"/>
      <c r="D168" s="626"/>
      <c r="E168" s="626"/>
      <c r="F168" s="626"/>
      <c r="G168" s="626"/>
      <c r="H168" s="626"/>
      <c r="I168" s="628"/>
      <c r="L168" s="666" t="s">
        <v>55</v>
      </c>
      <c r="M168" s="667">
        <f t="shared" ref="M168:Q168" si="310">+M165+M166+M167</f>
        <v>0</v>
      </c>
      <c r="N168" s="668">
        <f t="shared" si="310"/>
        <v>4</v>
      </c>
      <c r="O168" s="667">
        <f t="shared" si="310"/>
        <v>4</v>
      </c>
      <c r="P168" s="667">
        <f t="shared" si="310"/>
        <v>0</v>
      </c>
      <c r="Q168" s="669">
        <f t="shared" si="310"/>
        <v>4</v>
      </c>
      <c r="R168" s="667">
        <f t="shared" ref="R168:V168" si="311">+R165+R166+R167</f>
        <v>63</v>
      </c>
      <c r="S168" s="668">
        <f t="shared" si="311"/>
        <v>421</v>
      </c>
      <c r="T168" s="667">
        <f t="shared" si="311"/>
        <v>484</v>
      </c>
      <c r="U168" s="667">
        <f t="shared" si="311"/>
        <v>0</v>
      </c>
      <c r="V168" s="669">
        <f t="shared" si="311"/>
        <v>484</v>
      </c>
      <c r="W168" s="1317">
        <f t="shared" si="309"/>
        <v>12000</v>
      </c>
    </row>
    <row r="169" spans="2:23" ht="13.5" thickTop="1">
      <c r="B169" s="627"/>
      <c r="C169" s="626"/>
      <c r="D169" s="626"/>
      <c r="E169" s="626"/>
      <c r="F169" s="626"/>
      <c r="G169" s="626"/>
      <c r="H169" s="626"/>
      <c r="I169" s="628"/>
      <c r="L169" s="543" t="s">
        <v>18</v>
      </c>
      <c r="M169" s="671">
        <v>0</v>
      </c>
      <c r="N169" s="672">
        <v>15</v>
      </c>
      <c r="O169" s="673">
        <f>M169+N169</f>
        <v>15</v>
      </c>
      <c r="P169" s="577">
        <v>0</v>
      </c>
      <c r="Q169" s="663">
        <f>O169+P169</f>
        <v>15</v>
      </c>
      <c r="R169" s="671">
        <v>30</v>
      </c>
      <c r="S169" s="672">
        <v>148</v>
      </c>
      <c r="T169" s="673">
        <f>R169+S169</f>
        <v>178</v>
      </c>
      <c r="U169" s="577">
        <v>0</v>
      </c>
      <c r="V169" s="663">
        <f>T169+U169</f>
        <v>178</v>
      </c>
      <c r="W169" s="1316">
        <f t="shared" si="309"/>
        <v>1086.6666666666667</v>
      </c>
    </row>
    <row r="170" spans="2:23">
      <c r="B170" s="627"/>
      <c r="C170" s="626"/>
      <c r="D170" s="626"/>
      <c r="E170" s="626"/>
      <c r="F170" s="626"/>
      <c r="G170" s="626"/>
      <c r="H170" s="626"/>
      <c r="I170" s="628">
        <v>0</v>
      </c>
      <c r="L170" s="543" t="s">
        <v>19</v>
      </c>
      <c r="M170" s="571">
        <v>0</v>
      </c>
      <c r="N170" s="575">
        <v>32</v>
      </c>
      <c r="O170" s="661">
        <f>M170+N170</f>
        <v>32</v>
      </c>
      <c r="P170" s="577">
        <v>0</v>
      </c>
      <c r="Q170" s="663">
        <f>O170+P170</f>
        <v>32</v>
      </c>
      <c r="R170" s="571">
        <v>15</v>
      </c>
      <c r="S170" s="575">
        <v>135</v>
      </c>
      <c r="T170" s="661">
        <f>R170+S170</f>
        <v>150</v>
      </c>
      <c r="U170" s="577">
        <v>0</v>
      </c>
      <c r="V170" s="663">
        <f>T170+U170</f>
        <v>150</v>
      </c>
      <c r="W170" s="1316">
        <f t="shared" ref="W170:W173" si="312">IF(Q170=0,0,((V170/Q170)-1)*100)</f>
        <v>368.75</v>
      </c>
    </row>
    <row r="171" spans="2:23" ht="13.5" thickBot="1">
      <c r="B171" s="627"/>
      <c r="C171" s="626"/>
      <c r="D171" s="626"/>
      <c r="E171" s="626"/>
      <c r="F171" s="626"/>
      <c r="G171" s="626"/>
      <c r="H171" s="626"/>
      <c r="I171" s="628">
        <v>0</v>
      </c>
      <c r="L171" s="543" t="s">
        <v>20</v>
      </c>
      <c r="M171" s="571">
        <v>0</v>
      </c>
      <c r="N171" s="575">
        <v>22</v>
      </c>
      <c r="O171" s="661">
        <f>+N171+M171</f>
        <v>22</v>
      </c>
      <c r="P171" s="577">
        <v>0</v>
      </c>
      <c r="Q171" s="663">
        <f>+P171+O171</f>
        <v>22</v>
      </c>
      <c r="R171" s="571">
        <v>47</v>
      </c>
      <c r="S171" s="575">
        <v>215</v>
      </c>
      <c r="T171" s="661">
        <f>+S171+R171</f>
        <v>262</v>
      </c>
      <c r="U171" s="577">
        <v>0</v>
      </c>
      <c r="V171" s="663">
        <f>+U171+T171</f>
        <v>262</v>
      </c>
      <c r="W171" s="574">
        <f t="shared" si="312"/>
        <v>1090.9090909090908</v>
      </c>
    </row>
    <row r="172" spans="2:23" ht="14.25" thickTop="1" thickBot="1">
      <c r="B172" s="627"/>
      <c r="C172" s="626"/>
      <c r="D172" s="626"/>
      <c r="E172" s="626"/>
      <c r="F172" s="626"/>
      <c r="G172" s="626"/>
      <c r="H172" s="626"/>
      <c r="I172" s="628"/>
      <c r="L172" s="666" t="s">
        <v>87</v>
      </c>
      <c r="M172" s="667">
        <f>+M169+M170+M171</f>
        <v>0</v>
      </c>
      <c r="N172" s="667">
        <f t="shared" ref="N172:V172" si="313">+N169+N170+N171</f>
        <v>69</v>
      </c>
      <c r="O172" s="667">
        <f t="shared" si="313"/>
        <v>69</v>
      </c>
      <c r="P172" s="667">
        <f t="shared" si="313"/>
        <v>0</v>
      </c>
      <c r="Q172" s="667">
        <f t="shared" si="313"/>
        <v>69</v>
      </c>
      <c r="R172" s="667">
        <f t="shared" si="313"/>
        <v>92</v>
      </c>
      <c r="S172" s="667">
        <f t="shared" si="313"/>
        <v>498</v>
      </c>
      <c r="T172" s="667">
        <f t="shared" si="313"/>
        <v>590</v>
      </c>
      <c r="U172" s="667">
        <f t="shared" si="313"/>
        <v>0</v>
      </c>
      <c r="V172" s="667">
        <f t="shared" si="313"/>
        <v>590</v>
      </c>
      <c r="W172" s="1317">
        <f t="shared" si="312"/>
        <v>755.07246376811599</v>
      </c>
    </row>
    <row r="173" spans="2:23" ht="13.5" thickTop="1">
      <c r="B173" s="627"/>
      <c r="C173" s="626"/>
      <c r="D173" s="626"/>
      <c r="E173" s="626"/>
      <c r="F173" s="626"/>
      <c r="G173" s="626"/>
      <c r="H173" s="626"/>
      <c r="I173" s="628"/>
      <c r="L173" s="543" t="s">
        <v>21</v>
      </c>
      <c r="M173" s="571">
        <v>0</v>
      </c>
      <c r="N173" s="575">
        <v>16</v>
      </c>
      <c r="O173" s="661">
        <f>SUM(M173:N173)</f>
        <v>16</v>
      </c>
      <c r="P173" s="577">
        <v>0</v>
      </c>
      <c r="Q173" s="663">
        <f>SUM(O173:P173)</f>
        <v>16</v>
      </c>
      <c r="R173" s="571">
        <v>36</v>
      </c>
      <c r="S173" s="575">
        <v>262</v>
      </c>
      <c r="T173" s="661">
        <f>SUM(R173:S173)</f>
        <v>298</v>
      </c>
      <c r="U173" s="577">
        <v>0</v>
      </c>
      <c r="V173" s="663">
        <f>SUM(T173:U173)</f>
        <v>298</v>
      </c>
      <c r="W173" s="574">
        <f t="shared" si="312"/>
        <v>1762.5</v>
      </c>
    </row>
    <row r="174" spans="2:23">
      <c r="B174" s="627"/>
      <c r="C174" s="626"/>
      <c r="D174" s="626"/>
      <c r="E174" s="626"/>
      <c r="F174" s="626"/>
      <c r="G174" s="626"/>
      <c r="H174" s="626"/>
      <c r="I174" s="628"/>
      <c r="L174" s="543" t="s">
        <v>88</v>
      </c>
      <c r="M174" s="571">
        <v>1</v>
      </c>
      <c r="N174" s="575">
        <v>25</v>
      </c>
      <c r="O174" s="661">
        <f>SUM(M174:N174)</f>
        <v>26</v>
      </c>
      <c r="P174" s="577">
        <v>0</v>
      </c>
      <c r="Q174" s="663">
        <f>SUM(O174:P174)</f>
        <v>26</v>
      </c>
      <c r="R174" s="571">
        <v>10</v>
      </c>
      <c r="S174" s="575">
        <v>123</v>
      </c>
      <c r="T174" s="661">
        <f>SUM(R174:S174)</f>
        <v>133</v>
      </c>
      <c r="U174" s="577">
        <v>0</v>
      </c>
      <c r="V174" s="663">
        <f>SUM(T174:U174)</f>
        <v>133</v>
      </c>
      <c r="W174" s="574">
        <f t="shared" ref="W174" si="314">IF(Q174=0,0,((V174/Q174)-1)*100)</f>
        <v>411.53846153846149</v>
      </c>
    </row>
    <row r="175" spans="2:23" ht="13.5" thickBot="1">
      <c r="B175" s="627"/>
      <c r="C175" s="626"/>
      <c r="D175" s="626"/>
      <c r="E175" s="626"/>
      <c r="F175" s="626"/>
      <c r="G175" s="626"/>
      <c r="H175" s="626"/>
      <c r="I175" s="628"/>
      <c r="L175" s="543" t="s">
        <v>22</v>
      </c>
      <c r="M175" s="571">
        <v>1</v>
      </c>
      <c r="N175" s="575">
        <v>35</v>
      </c>
      <c r="O175" s="674">
        <f>M175+N175</f>
        <v>36</v>
      </c>
      <c r="P175" s="582">
        <v>0</v>
      </c>
      <c r="Q175" s="663">
        <f>SUM(O175:P175)</f>
        <v>36</v>
      </c>
      <c r="R175" s="571">
        <v>9</v>
      </c>
      <c r="S175" s="575">
        <v>156</v>
      </c>
      <c r="T175" s="674">
        <f>R175+S175</f>
        <v>165</v>
      </c>
      <c r="U175" s="582">
        <v>0</v>
      </c>
      <c r="V175" s="663">
        <f>SUM(T175:U175)</f>
        <v>165</v>
      </c>
      <c r="W175" s="574">
        <f>IF(Q175=0,0,((V175/Q175)-1)*100)</f>
        <v>358.33333333333331</v>
      </c>
    </row>
    <row r="176" spans="2:23" ht="14.25" thickTop="1" thickBot="1">
      <c r="B176" s="627"/>
      <c r="C176" s="626"/>
      <c r="D176" s="626"/>
      <c r="E176" s="626"/>
      <c r="F176" s="626"/>
      <c r="G176" s="626"/>
      <c r="H176" s="626"/>
      <c r="I176" s="628"/>
      <c r="L176" s="675" t="s">
        <v>60</v>
      </c>
      <c r="M176" s="676">
        <f>+M173+M174+M175</f>
        <v>2</v>
      </c>
      <c r="N176" s="676">
        <f t="shared" ref="N176:V176" si="315">+N173+N174+N175</f>
        <v>76</v>
      </c>
      <c r="O176" s="677">
        <f t="shared" si="315"/>
        <v>78</v>
      </c>
      <c r="P176" s="677">
        <f t="shared" si="315"/>
        <v>0</v>
      </c>
      <c r="Q176" s="677">
        <f t="shared" si="315"/>
        <v>78</v>
      </c>
      <c r="R176" s="676">
        <f t="shared" si="315"/>
        <v>55</v>
      </c>
      <c r="S176" s="676">
        <f t="shared" si="315"/>
        <v>541</v>
      </c>
      <c r="T176" s="677">
        <f t="shared" si="315"/>
        <v>596</v>
      </c>
      <c r="U176" s="677">
        <f t="shared" si="315"/>
        <v>0</v>
      </c>
      <c r="V176" s="677">
        <f t="shared" si="315"/>
        <v>596</v>
      </c>
      <c r="W176" s="1318">
        <f>IF(Q176=0,0,((V176/Q176)-1)*100)</f>
        <v>664.10256410256409</v>
      </c>
    </row>
    <row r="177" spans="1:23" ht="13.5" thickTop="1">
      <c r="A177" s="642"/>
      <c r="B177" s="643"/>
      <c r="C177" s="644"/>
      <c r="D177" s="644"/>
      <c r="E177" s="644"/>
      <c r="F177" s="644"/>
      <c r="G177" s="644"/>
      <c r="H177" s="644"/>
      <c r="I177" s="678"/>
      <c r="J177" s="642"/>
      <c r="L177" s="679" t="s">
        <v>24</v>
      </c>
      <c r="M177" s="659">
        <v>17</v>
      </c>
      <c r="N177" s="660">
        <v>75</v>
      </c>
      <c r="O177" s="664">
        <f>SUM(M177:N177)</f>
        <v>92</v>
      </c>
      <c r="P177" s="680">
        <v>0</v>
      </c>
      <c r="Q177" s="681">
        <f>O177+P177</f>
        <v>92</v>
      </c>
      <c r="R177" s="659">
        <v>12</v>
      </c>
      <c r="S177" s="660">
        <v>115</v>
      </c>
      <c r="T177" s="664">
        <f>SUM(R177:S177)</f>
        <v>127</v>
      </c>
      <c r="U177" s="680">
        <v>0</v>
      </c>
      <c r="V177" s="681">
        <f>T177+U177</f>
        <v>127</v>
      </c>
      <c r="W177" s="574">
        <f>IF(Q177=0,0,((V177/Q177)-1)*100)</f>
        <v>38.043478260869556</v>
      </c>
    </row>
    <row r="178" spans="1:23" ht="12.75" customHeight="1">
      <c r="A178" s="642"/>
      <c r="B178" s="645"/>
      <c r="C178" s="646"/>
      <c r="D178" s="646"/>
      <c r="E178" s="646"/>
      <c r="F178" s="646"/>
      <c r="G178" s="646"/>
      <c r="H178" s="646"/>
      <c r="I178" s="652"/>
      <c r="J178" s="642"/>
      <c r="L178" s="679" t="s">
        <v>25</v>
      </c>
      <c r="M178" s="659">
        <v>52</v>
      </c>
      <c r="N178" s="660">
        <v>150</v>
      </c>
      <c r="O178" s="664">
        <f>SUM(M178:N178)</f>
        <v>202</v>
      </c>
      <c r="P178" s="662">
        <v>0</v>
      </c>
      <c r="Q178" s="664">
        <f>O178+P178</f>
        <v>202</v>
      </c>
      <c r="R178" s="659">
        <v>12</v>
      </c>
      <c r="S178" s="660">
        <v>146</v>
      </c>
      <c r="T178" s="664">
        <f>SUM(R178:S178)</f>
        <v>158</v>
      </c>
      <c r="U178" s="662">
        <v>0</v>
      </c>
      <c r="V178" s="664">
        <f>T178+U178</f>
        <v>158</v>
      </c>
      <c r="W178" s="574">
        <f t="shared" ref="W178" si="316">IF(Q178=0,0,((V178/Q178)-1)*100)</f>
        <v>-21.78217821782178</v>
      </c>
    </row>
    <row r="179" spans="1:23" ht="12.75" customHeight="1" thickBot="1">
      <c r="A179" s="642"/>
      <c r="B179" s="645"/>
      <c r="C179" s="646"/>
      <c r="D179" s="646"/>
      <c r="E179" s="646"/>
      <c r="F179" s="646"/>
      <c r="G179" s="646"/>
      <c r="H179" s="646"/>
      <c r="I179" s="652"/>
      <c r="J179" s="642"/>
      <c r="L179" s="679" t="s">
        <v>26</v>
      </c>
      <c r="M179" s="659">
        <v>34</v>
      </c>
      <c r="N179" s="660">
        <v>111</v>
      </c>
      <c r="O179" s="664">
        <f>SUM(M179:N179)</f>
        <v>145</v>
      </c>
      <c r="P179" s="665">
        <v>0</v>
      </c>
      <c r="Q179" s="681">
        <f>O179+P179</f>
        <v>145</v>
      </c>
      <c r="R179" s="659">
        <v>43</v>
      </c>
      <c r="S179" s="660">
        <v>182</v>
      </c>
      <c r="T179" s="664">
        <f>SUM(R179:S179)</f>
        <v>225</v>
      </c>
      <c r="U179" s="665">
        <v>0</v>
      </c>
      <c r="V179" s="681">
        <f>T179+U179</f>
        <v>225</v>
      </c>
      <c r="W179" s="574">
        <f>IF(Q179=0,0,((V179/Q179)-1)*100)</f>
        <v>55.172413793103445</v>
      </c>
    </row>
    <row r="180" spans="1:23" ht="14.25" thickTop="1" thickBot="1">
      <c r="B180" s="627"/>
      <c r="C180" s="626"/>
      <c r="D180" s="626"/>
      <c r="E180" s="626"/>
      <c r="F180" s="626"/>
      <c r="G180" s="626"/>
      <c r="H180" s="626"/>
      <c r="I180" s="628"/>
      <c r="L180" s="666" t="s">
        <v>58</v>
      </c>
      <c r="M180" s="667">
        <f>+M177+M178+M179</f>
        <v>103</v>
      </c>
      <c r="N180" s="668">
        <f t="shared" ref="N180" si="317">+N177+N178+N179</f>
        <v>336</v>
      </c>
      <c r="O180" s="667">
        <f t="shared" ref="O180" si="318">+O177+O178+O179</f>
        <v>439</v>
      </c>
      <c r="P180" s="667">
        <f t="shared" ref="P180" si="319">+P177+P178+P179</f>
        <v>0</v>
      </c>
      <c r="Q180" s="683">
        <f t="shared" ref="Q180" si="320">+Q177+Q178+Q179</f>
        <v>439</v>
      </c>
      <c r="R180" s="667">
        <f t="shared" ref="R180" si="321">+R177+R178+R179</f>
        <v>67</v>
      </c>
      <c r="S180" s="668">
        <f t="shared" ref="S180" si="322">+S177+S178+S179</f>
        <v>443</v>
      </c>
      <c r="T180" s="667">
        <f t="shared" ref="T180" si="323">+T177+T178+T179</f>
        <v>510</v>
      </c>
      <c r="U180" s="667">
        <f t="shared" ref="U180" si="324">+U177+U178+U179</f>
        <v>0</v>
      </c>
      <c r="V180" s="683">
        <f>+V177+V178+V179</f>
        <v>510</v>
      </c>
      <c r="W180" s="1317">
        <f>IF(Q180=0,0,((V180/Q180)-1)*100)</f>
        <v>16.17312072892938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105</v>
      </c>
      <c r="N181" s="1211">
        <f t="shared" ref="N181" si="325">+N172+N176+N180</f>
        <v>481</v>
      </c>
      <c r="O181" s="1210">
        <f t="shared" ref="O181" si="326">+O172+O176+O180</f>
        <v>586</v>
      </c>
      <c r="P181" s="1210">
        <f t="shared" ref="P181" si="327">+P172+P176+P180</f>
        <v>0</v>
      </c>
      <c r="Q181" s="1210">
        <f t="shared" ref="Q181" si="328">+Q172+Q176+Q180</f>
        <v>586</v>
      </c>
      <c r="R181" s="1210">
        <f t="shared" ref="R181" si="329">+R172+R176+R180</f>
        <v>214</v>
      </c>
      <c r="S181" s="1211">
        <f t="shared" ref="S181" si="330">+S172+S176+S180</f>
        <v>1482</v>
      </c>
      <c r="T181" s="1210">
        <f t="shared" ref="T181" si="331">+T172+T176+T180</f>
        <v>1696</v>
      </c>
      <c r="U181" s="1210">
        <f t="shared" ref="U181" si="332">+U172+U176+U180</f>
        <v>0</v>
      </c>
      <c r="V181" s="1212">
        <f>+V172+V176+V180</f>
        <v>1696</v>
      </c>
      <c r="W181" s="1213">
        <f>IF(Q181=0,0,((V181/Q181)-1)*100)</f>
        <v>189.419795221843</v>
      </c>
    </row>
    <row r="182" spans="1:23" ht="14.25" thickTop="1" thickBot="1">
      <c r="B182" s="627"/>
      <c r="C182" s="626"/>
      <c r="D182" s="626"/>
      <c r="E182" s="626"/>
      <c r="F182" s="626"/>
      <c r="G182" s="626"/>
      <c r="H182" s="626"/>
      <c r="I182" s="628"/>
      <c r="L182" s="666" t="s">
        <v>89</v>
      </c>
      <c r="M182" s="667">
        <f>+M168+M172+M176+M180</f>
        <v>105</v>
      </c>
      <c r="N182" s="668">
        <f t="shared" ref="N182:U182" si="333">+N168+N172+N176+N180</f>
        <v>485</v>
      </c>
      <c r="O182" s="667">
        <f t="shared" si="333"/>
        <v>590</v>
      </c>
      <c r="P182" s="667">
        <f t="shared" si="333"/>
        <v>0</v>
      </c>
      <c r="Q182" s="669">
        <f t="shared" si="333"/>
        <v>590</v>
      </c>
      <c r="R182" s="667">
        <f t="shared" si="333"/>
        <v>277</v>
      </c>
      <c r="S182" s="668">
        <f t="shared" si="333"/>
        <v>1903</v>
      </c>
      <c r="T182" s="667">
        <f t="shared" si="333"/>
        <v>2180</v>
      </c>
      <c r="U182" s="667">
        <f t="shared" si="333"/>
        <v>0</v>
      </c>
      <c r="V182" s="669">
        <f>+V168+V172+V176+V180</f>
        <v>2180</v>
      </c>
      <c r="W182" s="1317">
        <f>IF(Q182=0,0,((V182/Q182)-1)*100)</f>
        <v>269.49152542372883</v>
      </c>
    </row>
    <row r="183" spans="1:23" ht="14.25" thickTop="1" thickBot="1">
      <c r="B183" s="627"/>
      <c r="C183" s="626"/>
      <c r="D183" s="626"/>
      <c r="E183" s="626"/>
      <c r="F183" s="626"/>
      <c r="G183" s="626"/>
      <c r="H183" s="626"/>
      <c r="I183" s="628"/>
      <c r="L183" s="616" t="s">
        <v>59</v>
      </c>
      <c r="M183" s="536"/>
      <c r="N183" s="536"/>
      <c r="O183" s="536"/>
      <c r="P183" s="536"/>
      <c r="Q183" s="536"/>
      <c r="R183" s="536"/>
      <c r="S183" s="536"/>
      <c r="T183" s="536"/>
      <c r="U183" s="536"/>
      <c r="V183" s="536"/>
      <c r="W183" s="540"/>
    </row>
    <row r="184" spans="1:23" ht="13.5" thickTop="1">
      <c r="B184" s="627"/>
      <c r="C184" s="626"/>
      <c r="D184" s="626"/>
      <c r="E184" s="626"/>
      <c r="F184" s="626"/>
      <c r="G184" s="626"/>
      <c r="H184" s="626"/>
      <c r="I184" s="628"/>
      <c r="L184" s="1502" t="s">
        <v>50</v>
      </c>
      <c r="M184" s="1503"/>
      <c r="N184" s="1503"/>
      <c r="O184" s="1503"/>
      <c r="P184" s="1503"/>
      <c r="Q184" s="1503"/>
      <c r="R184" s="1503"/>
      <c r="S184" s="1503"/>
      <c r="T184" s="1503"/>
      <c r="U184" s="1503"/>
      <c r="V184" s="1503"/>
      <c r="W184" s="1504"/>
    </row>
    <row r="185" spans="1:23" ht="13.5" thickBot="1">
      <c r="B185" s="627"/>
      <c r="C185" s="626"/>
      <c r="D185" s="626"/>
      <c r="E185" s="626"/>
      <c r="F185" s="626"/>
      <c r="G185" s="626"/>
      <c r="H185" s="626"/>
      <c r="I185" s="628"/>
      <c r="L185" s="1505" t="s">
        <v>51</v>
      </c>
      <c r="M185" s="1506"/>
      <c r="N185" s="1506"/>
      <c r="O185" s="1506"/>
      <c r="P185" s="1506"/>
      <c r="Q185" s="1506"/>
      <c r="R185" s="1506"/>
      <c r="S185" s="1506"/>
      <c r="T185" s="1506"/>
      <c r="U185" s="1506"/>
      <c r="V185" s="1506"/>
      <c r="W185" s="1507"/>
    </row>
    <row r="186" spans="1:23" ht="14.25" thickTop="1" thickBot="1">
      <c r="B186" s="627"/>
      <c r="C186" s="626"/>
      <c r="D186" s="626"/>
      <c r="E186" s="626"/>
      <c r="F186" s="626"/>
      <c r="G186" s="626"/>
      <c r="H186" s="626"/>
      <c r="I186" s="628"/>
      <c r="L186" s="539"/>
      <c r="M186" s="536"/>
      <c r="N186" s="536"/>
      <c r="O186" s="536"/>
      <c r="P186" s="536"/>
      <c r="Q186" s="536"/>
      <c r="R186" s="536"/>
      <c r="S186" s="536"/>
      <c r="T186" s="536"/>
      <c r="U186" s="536"/>
      <c r="V186" s="536"/>
      <c r="W186" s="619" t="s">
        <v>40</v>
      </c>
    </row>
    <row r="187" spans="1:23" ht="14.25" thickTop="1" thickBot="1">
      <c r="B187" s="627"/>
      <c r="C187" s="626"/>
      <c r="D187" s="626"/>
      <c r="E187" s="626"/>
      <c r="F187" s="626"/>
      <c r="G187" s="626"/>
      <c r="H187" s="626"/>
      <c r="I187" s="628"/>
      <c r="L187" s="541"/>
      <c r="M187" s="1511" t="s">
        <v>90</v>
      </c>
      <c r="N187" s="1512"/>
      <c r="O187" s="1512"/>
      <c r="P187" s="1512"/>
      <c r="Q187" s="1513"/>
      <c r="R187" s="1511" t="s">
        <v>91</v>
      </c>
      <c r="S187" s="1512"/>
      <c r="T187" s="1512"/>
      <c r="U187" s="1512"/>
      <c r="V187" s="1513"/>
      <c r="W187" s="542" t="s">
        <v>4</v>
      </c>
    </row>
    <row r="188" spans="1:23" ht="13.5" thickTop="1">
      <c r="B188" s="627"/>
      <c r="C188" s="626"/>
      <c r="D188" s="626"/>
      <c r="E188" s="626"/>
      <c r="F188" s="626"/>
      <c r="G188" s="626"/>
      <c r="H188" s="626"/>
      <c r="I188" s="628"/>
      <c r="L188" s="543" t="s">
        <v>5</v>
      </c>
      <c r="M188" s="544"/>
      <c r="N188" s="548"/>
      <c r="O188" s="653"/>
      <c r="P188" s="550"/>
      <c r="Q188" s="654"/>
      <c r="R188" s="544"/>
      <c r="S188" s="548"/>
      <c r="T188" s="653"/>
      <c r="U188" s="550"/>
      <c r="V188" s="654"/>
      <c r="W188" s="547" t="s">
        <v>6</v>
      </c>
    </row>
    <row r="189" spans="1:23" ht="13.5" thickBot="1">
      <c r="B189" s="627"/>
      <c r="C189" s="626"/>
      <c r="D189" s="626"/>
      <c r="E189" s="626"/>
      <c r="F189" s="626"/>
      <c r="G189" s="626"/>
      <c r="H189" s="626"/>
      <c r="I189" s="628"/>
      <c r="L189" s="551"/>
      <c r="M189" s="556" t="s">
        <v>41</v>
      </c>
      <c r="N189" s="557" t="s">
        <v>42</v>
      </c>
      <c r="O189" s="655" t="s">
        <v>43</v>
      </c>
      <c r="P189" s="559" t="s">
        <v>13</v>
      </c>
      <c r="Q189" s="1164" t="s">
        <v>9</v>
      </c>
      <c r="R189" s="556" t="s">
        <v>41</v>
      </c>
      <c r="S189" s="557" t="s">
        <v>42</v>
      </c>
      <c r="T189" s="655" t="s">
        <v>43</v>
      </c>
      <c r="U189" s="559" t="s">
        <v>13</v>
      </c>
      <c r="V189" s="656" t="s">
        <v>9</v>
      </c>
      <c r="W189" s="555"/>
    </row>
    <row r="190" spans="1:23" ht="4.5" customHeight="1" thickTop="1">
      <c r="B190" s="627"/>
      <c r="C190" s="626"/>
      <c r="D190" s="626"/>
      <c r="E190" s="626"/>
      <c r="F190" s="626"/>
      <c r="G190" s="626"/>
      <c r="H190" s="626"/>
      <c r="I190" s="628"/>
      <c r="L190" s="543"/>
      <c r="M190" s="564"/>
      <c r="N190" s="565"/>
      <c r="O190" s="657"/>
      <c r="P190" s="567"/>
      <c r="Q190" s="658"/>
      <c r="R190" s="564"/>
      <c r="S190" s="565"/>
      <c r="T190" s="657"/>
      <c r="U190" s="567"/>
      <c r="V190" s="658"/>
      <c r="W190" s="569"/>
    </row>
    <row r="191" spans="1:23">
      <c r="B191" s="627"/>
      <c r="C191" s="626"/>
      <c r="D191" s="626"/>
      <c r="E191" s="626"/>
      <c r="F191" s="626"/>
      <c r="G191" s="626"/>
      <c r="H191" s="626"/>
      <c r="I191" s="628"/>
      <c r="L191" s="543" t="s">
        <v>14</v>
      </c>
      <c r="M191" s="659">
        <v>0</v>
      </c>
      <c r="N191" s="660">
        <v>1</v>
      </c>
      <c r="O191" s="664">
        <f>+M191+N191</f>
        <v>1</v>
      </c>
      <c r="P191" s="662"/>
      <c r="Q191" s="663">
        <f>O191+P191</f>
        <v>1</v>
      </c>
      <c r="R191" s="224">
        <v>0</v>
      </c>
      <c r="S191" s="225">
        <v>0</v>
      </c>
      <c r="T191" s="151">
        <f>+R191+S191</f>
        <v>0</v>
      </c>
      <c r="U191" s="228">
        <v>0</v>
      </c>
      <c r="V191" s="663">
        <f>T191+U191</f>
        <v>0</v>
      </c>
      <c r="W191" s="574">
        <f t="shared" ref="W191:W195" si="334">IF(Q191=0,0,((V191/Q191)-1)*100)</f>
        <v>-100</v>
      </c>
    </row>
    <row r="192" spans="1:23">
      <c r="B192" s="627"/>
      <c r="C192" s="626"/>
      <c r="D192" s="626"/>
      <c r="E192" s="626"/>
      <c r="F192" s="626"/>
      <c r="G192" s="626"/>
      <c r="H192" s="626"/>
      <c r="I192" s="628"/>
      <c r="L192" s="543" t="s">
        <v>15</v>
      </c>
      <c r="M192" s="659">
        <v>0</v>
      </c>
      <c r="N192" s="660">
        <v>0</v>
      </c>
      <c r="O192" s="664">
        <f>SUM(M192:N192)</f>
        <v>0</v>
      </c>
      <c r="P192" s="662">
        <v>0</v>
      </c>
      <c r="Q192" s="663">
        <f>O192+P192</f>
        <v>0</v>
      </c>
      <c r="R192" s="224">
        <v>0</v>
      </c>
      <c r="S192" s="225">
        <v>0</v>
      </c>
      <c r="T192" s="151">
        <f>SUM(R192:S192)</f>
        <v>0</v>
      </c>
      <c r="U192" s="228">
        <v>0</v>
      </c>
      <c r="V192" s="663">
        <f>T192+U192</f>
        <v>0</v>
      </c>
      <c r="W192" s="574">
        <f t="shared" si="334"/>
        <v>0</v>
      </c>
    </row>
    <row r="193" spans="1:23" ht="13.5" thickBot="1">
      <c r="B193" s="627"/>
      <c r="C193" s="626"/>
      <c r="D193" s="626"/>
      <c r="E193" s="626"/>
      <c r="F193" s="626"/>
      <c r="G193" s="626"/>
      <c r="H193" s="626"/>
      <c r="I193" s="628"/>
      <c r="L193" s="551" t="s">
        <v>16</v>
      </c>
      <c r="M193" s="659">
        <v>0</v>
      </c>
      <c r="N193" s="660">
        <v>0</v>
      </c>
      <c r="O193" s="664">
        <f>SUM(M193:N193)</f>
        <v>0</v>
      </c>
      <c r="P193" s="665">
        <v>0</v>
      </c>
      <c r="Q193" s="663">
        <f>O193+P193</f>
        <v>0</v>
      </c>
      <c r="R193" s="224">
        <v>0</v>
      </c>
      <c r="S193" s="225">
        <v>0</v>
      </c>
      <c r="T193" s="151">
        <f>SUM(R193:S193)</f>
        <v>0</v>
      </c>
      <c r="U193" s="229">
        <v>0</v>
      </c>
      <c r="V193" s="663">
        <f>T193+U193</f>
        <v>0</v>
      </c>
      <c r="W193" s="574">
        <f t="shared" si="334"/>
        <v>0</v>
      </c>
    </row>
    <row r="194" spans="1:23" ht="14.25" thickTop="1" thickBot="1">
      <c r="B194" s="627"/>
      <c r="C194" s="626"/>
      <c r="D194" s="626"/>
      <c r="E194" s="626"/>
      <c r="F194" s="626"/>
      <c r="G194" s="626"/>
      <c r="H194" s="626"/>
      <c r="I194" s="628"/>
      <c r="L194" s="666" t="s">
        <v>55</v>
      </c>
      <c r="M194" s="667">
        <f t="shared" ref="M194:Q194" si="335">+M191+M192+M193</f>
        <v>0</v>
      </c>
      <c r="N194" s="668">
        <f t="shared" si="335"/>
        <v>1</v>
      </c>
      <c r="O194" s="667">
        <f t="shared" si="335"/>
        <v>1</v>
      </c>
      <c r="P194" s="667">
        <f t="shared" si="335"/>
        <v>0</v>
      </c>
      <c r="Q194" s="669">
        <f t="shared" si="335"/>
        <v>1</v>
      </c>
      <c r="R194" s="667">
        <f t="shared" ref="R194:V194" si="336">+R191+R192+R193</f>
        <v>0</v>
      </c>
      <c r="S194" s="668">
        <f t="shared" si="336"/>
        <v>0</v>
      </c>
      <c r="T194" s="667">
        <f t="shared" si="336"/>
        <v>0</v>
      </c>
      <c r="U194" s="667">
        <f t="shared" si="336"/>
        <v>0</v>
      </c>
      <c r="V194" s="669">
        <f t="shared" si="336"/>
        <v>0</v>
      </c>
      <c r="W194" s="670">
        <f t="shared" si="334"/>
        <v>-100</v>
      </c>
    </row>
    <row r="195" spans="1:23" ht="13.5" thickTop="1">
      <c r="B195" s="627"/>
      <c r="C195" s="626"/>
      <c r="D195" s="626"/>
      <c r="E195" s="626"/>
      <c r="F195" s="626"/>
      <c r="G195" s="626"/>
      <c r="H195" s="626"/>
      <c r="I195" s="628"/>
      <c r="L195" s="543" t="s">
        <v>18</v>
      </c>
      <c r="M195" s="671">
        <v>0</v>
      </c>
      <c r="N195" s="672">
        <v>0</v>
      </c>
      <c r="O195" s="673">
        <f>M195+N195</f>
        <v>0</v>
      </c>
      <c r="P195" s="577">
        <v>0</v>
      </c>
      <c r="Q195" s="663">
        <f>O195+P195</f>
        <v>0</v>
      </c>
      <c r="R195" s="671">
        <v>0</v>
      </c>
      <c r="S195" s="672">
        <v>0</v>
      </c>
      <c r="T195" s="673">
        <f>R195+S195</f>
        <v>0</v>
      </c>
      <c r="U195" s="577">
        <v>0</v>
      </c>
      <c r="V195" s="663">
        <f>T195+U195</f>
        <v>0</v>
      </c>
      <c r="W195" s="574">
        <f t="shared" si="334"/>
        <v>0</v>
      </c>
    </row>
    <row r="196" spans="1:23">
      <c r="B196" s="627"/>
      <c r="C196" s="626"/>
      <c r="D196" s="626"/>
      <c r="E196" s="626"/>
      <c r="F196" s="626"/>
      <c r="G196" s="626"/>
      <c r="H196" s="626"/>
      <c r="I196" s="628"/>
      <c r="L196" s="543" t="s">
        <v>19</v>
      </c>
      <c r="M196" s="571">
        <v>0</v>
      </c>
      <c r="N196" s="575">
        <v>0</v>
      </c>
      <c r="O196" s="661">
        <f>M196+N196</f>
        <v>0</v>
      </c>
      <c r="P196" s="577">
        <v>0</v>
      </c>
      <c r="Q196" s="663">
        <f>O196+P196</f>
        <v>0</v>
      </c>
      <c r="R196" s="571">
        <v>0</v>
      </c>
      <c r="S196" s="575">
        <v>0</v>
      </c>
      <c r="T196" s="661">
        <f>R196+S196</f>
        <v>0</v>
      </c>
      <c r="U196" s="577">
        <v>0</v>
      </c>
      <c r="V196" s="663">
        <f>T196+U196</f>
        <v>0</v>
      </c>
      <c r="W196" s="574">
        <f t="shared" ref="W196:W199" si="337">IF(Q196=0,0,((V196/Q196)-1)*100)</f>
        <v>0</v>
      </c>
    </row>
    <row r="197" spans="1:23" ht="13.5" thickBot="1">
      <c r="B197" s="627"/>
      <c r="C197" s="626"/>
      <c r="D197" s="626"/>
      <c r="E197" s="626"/>
      <c r="F197" s="626"/>
      <c r="G197" s="626"/>
      <c r="H197" s="626"/>
      <c r="I197" s="628"/>
      <c r="L197" s="543" t="s">
        <v>20</v>
      </c>
      <c r="M197" s="571">
        <v>0</v>
      </c>
      <c r="N197" s="575">
        <v>1</v>
      </c>
      <c r="O197" s="661">
        <f>M197+N197</f>
        <v>1</v>
      </c>
      <c r="P197" s="577">
        <v>0</v>
      </c>
      <c r="Q197" s="663">
        <f>O197+P197</f>
        <v>1</v>
      </c>
      <c r="R197" s="571">
        <v>0</v>
      </c>
      <c r="S197" s="575">
        <v>0</v>
      </c>
      <c r="T197" s="661">
        <f>R197+S197</f>
        <v>0</v>
      </c>
      <c r="U197" s="577">
        <v>0</v>
      </c>
      <c r="V197" s="663">
        <f>T197+U197</f>
        <v>0</v>
      </c>
      <c r="W197" s="574">
        <f t="shared" si="337"/>
        <v>-100</v>
      </c>
    </row>
    <row r="198" spans="1:23" ht="14.25" thickTop="1" thickBot="1">
      <c r="B198" s="627"/>
      <c r="C198" s="626"/>
      <c r="D198" s="626"/>
      <c r="E198" s="626"/>
      <c r="F198" s="626"/>
      <c r="G198" s="626"/>
      <c r="H198" s="626"/>
      <c r="I198" s="628"/>
      <c r="L198" s="666" t="s">
        <v>87</v>
      </c>
      <c r="M198" s="667">
        <f>+M195+M196+M197</f>
        <v>0</v>
      </c>
      <c r="N198" s="667">
        <f t="shared" ref="N198" si="338">+N195+N196+N197</f>
        <v>1</v>
      </c>
      <c r="O198" s="667">
        <f t="shared" ref="O198" si="339">+O195+O196+O197</f>
        <v>1</v>
      </c>
      <c r="P198" s="667">
        <f t="shared" ref="P198" si="340">+P195+P196+P197</f>
        <v>0</v>
      </c>
      <c r="Q198" s="667">
        <f t="shared" ref="Q198" si="341">+Q195+Q196+Q197</f>
        <v>1</v>
      </c>
      <c r="R198" s="667">
        <f t="shared" ref="R198" si="342">+R195+R196+R197</f>
        <v>0</v>
      </c>
      <c r="S198" s="667">
        <f t="shared" ref="S198" si="343">+S195+S196+S197</f>
        <v>0</v>
      </c>
      <c r="T198" s="667">
        <f t="shared" ref="T198" si="344">+T195+T196+T197</f>
        <v>0</v>
      </c>
      <c r="U198" s="667">
        <f t="shared" ref="U198" si="345">+U195+U196+U197</f>
        <v>0</v>
      </c>
      <c r="V198" s="667">
        <f t="shared" ref="V198" si="346">+V195+V196+V197</f>
        <v>0</v>
      </c>
      <c r="W198" s="1317">
        <f t="shared" si="337"/>
        <v>-100</v>
      </c>
    </row>
    <row r="199" spans="1:23" ht="13.5" thickTop="1">
      <c r="B199" s="627"/>
      <c r="C199" s="626"/>
      <c r="D199" s="626"/>
      <c r="E199" s="626"/>
      <c r="F199" s="626"/>
      <c r="G199" s="626"/>
      <c r="H199" s="626"/>
      <c r="I199" s="628"/>
      <c r="L199" s="543" t="s">
        <v>21</v>
      </c>
      <c r="M199" s="571">
        <v>0</v>
      </c>
      <c r="N199" s="575">
        <v>0</v>
      </c>
      <c r="O199" s="661">
        <f>SUM(M199:N199)</f>
        <v>0</v>
      </c>
      <c r="P199" s="577">
        <v>0</v>
      </c>
      <c r="Q199" s="663">
        <f>SUM(O199:P199)</f>
        <v>0</v>
      </c>
      <c r="R199" s="571">
        <v>0</v>
      </c>
      <c r="S199" s="575">
        <v>0</v>
      </c>
      <c r="T199" s="661">
        <f>SUM(R199:S199)</f>
        <v>0</v>
      </c>
      <c r="U199" s="577">
        <v>0</v>
      </c>
      <c r="V199" s="663">
        <f>SUM(T199:U199)</f>
        <v>0</v>
      </c>
      <c r="W199" s="574">
        <f t="shared" si="337"/>
        <v>0</v>
      </c>
    </row>
    <row r="200" spans="1:23">
      <c r="B200" s="627"/>
      <c r="C200" s="626"/>
      <c r="D200" s="626"/>
      <c r="E200" s="626"/>
      <c r="F200" s="626"/>
      <c r="G200" s="626"/>
      <c r="H200" s="626"/>
      <c r="I200" s="628"/>
      <c r="L200" s="543" t="s">
        <v>88</v>
      </c>
      <c r="M200" s="571">
        <v>0</v>
      </c>
      <c r="N200" s="575">
        <v>0</v>
      </c>
      <c r="O200" s="661">
        <f>SUM(M200:N200)</f>
        <v>0</v>
      </c>
      <c r="P200" s="577">
        <v>0</v>
      </c>
      <c r="Q200" s="663">
        <f>SUM(O200:P200)</f>
        <v>0</v>
      </c>
      <c r="R200" s="571">
        <v>0</v>
      </c>
      <c r="S200" s="575">
        <v>0</v>
      </c>
      <c r="T200" s="661">
        <f>SUM(R200:S200)</f>
        <v>0</v>
      </c>
      <c r="U200" s="577">
        <v>0</v>
      </c>
      <c r="V200" s="663">
        <f>SUM(T200:U200)</f>
        <v>0</v>
      </c>
      <c r="W200" s="574">
        <f t="shared" ref="W200" si="347">IF(Q200=0,0,((V200/Q200)-1)*100)</f>
        <v>0</v>
      </c>
    </row>
    <row r="201" spans="1:23" ht="13.5" thickBot="1">
      <c r="B201" s="627"/>
      <c r="C201" s="626"/>
      <c r="D201" s="626"/>
      <c r="E201" s="626"/>
      <c r="F201" s="626"/>
      <c r="G201" s="626"/>
      <c r="H201" s="626"/>
      <c r="I201" s="628"/>
      <c r="L201" s="543" t="s">
        <v>22</v>
      </c>
      <c r="M201" s="571">
        <v>0</v>
      </c>
      <c r="N201" s="575">
        <v>0</v>
      </c>
      <c r="O201" s="674">
        <f>SUM(M201:N201)</f>
        <v>0</v>
      </c>
      <c r="P201" s="582">
        <v>0</v>
      </c>
      <c r="Q201" s="663">
        <f>SUM(O201:P201)</f>
        <v>0</v>
      </c>
      <c r="R201" s="571">
        <v>0</v>
      </c>
      <c r="S201" s="575">
        <v>0</v>
      </c>
      <c r="T201" s="674">
        <f>SUM(R201:S201)</f>
        <v>0</v>
      </c>
      <c r="U201" s="582">
        <v>0</v>
      </c>
      <c r="V201" s="663">
        <f>SUM(T201:U201)</f>
        <v>0</v>
      </c>
      <c r="W201" s="574">
        <f>IF(Q201=0,0,((V201/Q201)-1)*100)</f>
        <v>0</v>
      </c>
    </row>
    <row r="202" spans="1:23" ht="14.25" thickTop="1" thickBot="1">
      <c r="B202" s="627"/>
      <c r="C202" s="626"/>
      <c r="D202" s="626"/>
      <c r="E202" s="626"/>
      <c r="F202" s="626"/>
      <c r="G202" s="626"/>
      <c r="H202" s="626"/>
      <c r="I202" s="628"/>
      <c r="L202" s="675" t="s">
        <v>60</v>
      </c>
      <c r="M202" s="676">
        <f>+M199+M200+M201</f>
        <v>0</v>
      </c>
      <c r="N202" s="676">
        <f t="shared" ref="N202" si="348">+N199+N200+N201</f>
        <v>0</v>
      </c>
      <c r="O202" s="677">
        <f t="shared" ref="O202" si="349">+O199+O200+O201</f>
        <v>0</v>
      </c>
      <c r="P202" s="677">
        <f t="shared" ref="P202" si="350">+P199+P200+P201</f>
        <v>0</v>
      </c>
      <c r="Q202" s="677">
        <f t="shared" ref="Q202" si="351">+Q199+Q200+Q201</f>
        <v>0</v>
      </c>
      <c r="R202" s="676">
        <f t="shared" ref="R202" si="352">+R199+R200+R201</f>
        <v>0</v>
      </c>
      <c r="S202" s="676">
        <f t="shared" ref="S202" si="353">+S199+S200+S201</f>
        <v>0</v>
      </c>
      <c r="T202" s="677">
        <f t="shared" ref="T202" si="354">+T199+T200+T201</f>
        <v>0</v>
      </c>
      <c r="U202" s="677">
        <f t="shared" ref="U202" si="355">+U199+U200+U201</f>
        <v>0</v>
      </c>
      <c r="V202" s="677">
        <f t="shared" ref="V202" si="356">+V199+V200+V201</f>
        <v>0</v>
      </c>
      <c r="W202" s="1318">
        <f>IF(Q202=0,0,((V202/Q202)-1)*100)</f>
        <v>0</v>
      </c>
    </row>
    <row r="203" spans="1:23" ht="13.5" thickTop="1">
      <c r="A203" s="642"/>
      <c r="B203" s="643"/>
      <c r="C203" s="644"/>
      <c r="D203" s="644"/>
      <c r="E203" s="644"/>
      <c r="F203" s="644"/>
      <c r="G203" s="644"/>
      <c r="H203" s="644"/>
      <c r="I203" s="678"/>
      <c r="J203" s="642"/>
      <c r="K203" s="642"/>
      <c r="L203" s="679" t="s">
        <v>24</v>
      </c>
      <c r="M203" s="659">
        <v>0</v>
      </c>
      <c r="N203" s="660">
        <v>0</v>
      </c>
      <c r="O203" s="664">
        <f>SUM(M203:N203)</f>
        <v>0</v>
      </c>
      <c r="P203" s="680">
        <v>0</v>
      </c>
      <c r="Q203" s="681">
        <f>SUM(O203:P203)</f>
        <v>0</v>
      </c>
      <c r="R203" s="659">
        <v>0</v>
      </c>
      <c r="S203" s="660">
        <v>0</v>
      </c>
      <c r="T203" s="664">
        <f>SUM(R203:S203)</f>
        <v>0</v>
      </c>
      <c r="U203" s="680">
        <v>0</v>
      </c>
      <c r="V203" s="681">
        <f>SUM(T203:U203)</f>
        <v>0</v>
      </c>
      <c r="W203" s="682">
        <f>IF(Q203=0,0,((V203/Q203)-1)*100)</f>
        <v>0</v>
      </c>
    </row>
    <row r="204" spans="1:23" ht="13.5" customHeight="1">
      <c r="A204" s="642"/>
      <c r="B204" s="645"/>
      <c r="C204" s="646"/>
      <c r="D204" s="646"/>
      <c r="E204" s="646"/>
      <c r="F204" s="646"/>
      <c r="G204" s="646"/>
      <c r="H204" s="646"/>
      <c r="I204" s="652"/>
      <c r="J204" s="642"/>
      <c r="K204" s="642"/>
      <c r="L204" s="679" t="s">
        <v>25</v>
      </c>
      <c r="M204" s="659">
        <v>1</v>
      </c>
      <c r="N204" s="660">
        <v>0</v>
      </c>
      <c r="O204" s="664">
        <f>SUM(M204:N204)</f>
        <v>1</v>
      </c>
      <c r="P204" s="662">
        <v>0</v>
      </c>
      <c r="Q204" s="664">
        <f>SUM(O204:P204)</f>
        <v>1</v>
      </c>
      <c r="R204" s="659">
        <v>0</v>
      </c>
      <c r="S204" s="660">
        <v>0</v>
      </c>
      <c r="T204" s="664">
        <f>SUM(R204:S204)</f>
        <v>0</v>
      </c>
      <c r="U204" s="662">
        <v>0</v>
      </c>
      <c r="V204" s="664">
        <f>SUM(T204:U204)</f>
        <v>0</v>
      </c>
      <c r="W204" s="682">
        <f t="shared" ref="W204" si="357">IF(Q204=0,0,((V204/Q204)-1)*100)</f>
        <v>-100</v>
      </c>
    </row>
    <row r="205" spans="1:23" ht="12.75" customHeight="1" thickBot="1">
      <c r="A205" s="642"/>
      <c r="B205" s="645"/>
      <c r="C205" s="646"/>
      <c r="D205" s="646"/>
      <c r="E205" s="646"/>
      <c r="F205" s="646"/>
      <c r="G205" s="646"/>
      <c r="H205" s="646"/>
      <c r="I205" s="652"/>
      <c r="J205" s="642"/>
      <c r="K205" s="642"/>
      <c r="L205" s="679" t="s">
        <v>26</v>
      </c>
      <c r="M205" s="659">
        <v>0</v>
      </c>
      <c r="N205" s="660">
        <v>0</v>
      </c>
      <c r="O205" s="664">
        <f>SUM(M205:N205)</f>
        <v>0</v>
      </c>
      <c r="P205" s="665">
        <v>0</v>
      </c>
      <c r="Q205" s="681">
        <f>O205+P205</f>
        <v>0</v>
      </c>
      <c r="R205" s="659">
        <v>0</v>
      </c>
      <c r="S205" s="660">
        <v>0</v>
      </c>
      <c r="T205" s="664">
        <f>SUM(R205:S205)</f>
        <v>0</v>
      </c>
      <c r="U205" s="665">
        <v>0</v>
      </c>
      <c r="V205" s="681">
        <f>T205+U205</f>
        <v>0</v>
      </c>
      <c r="W205" s="682">
        <f t="shared" ref="W205" si="358">IF(Q205=0,0,((V205/Q205)-1)*100)</f>
        <v>0</v>
      </c>
    </row>
    <row r="206" spans="1:23" ht="14.25" thickTop="1" thickBot="1">
      <c r="B206" s="627"/>
      <c r="C206" s="626"/>
      <c r="D206" s="626"/>
      <c r="E206" s="626"/>
      <c r="F206" s="626"/>
      <c r="G206" s="626"/>
      <c r="H206" s="626"/>
      <c r="I206" s="628"/>
      <c r="L206" s="666" t="s">
        <v>58</v>
      </c>
      <c r="M206" s="667">
        <f>+M203+M204+M205</f>
        <v>1</v>
      </c>
      <c r="N206" s="668">
        <f t="shared" ref="N206" si="359">+N203+N204+N205</f>
        <v>0</v>
      </c>
      <c r="O206" s="667">
        <f t="shared" ref="O206" si="360">+O203+O204+O205</f>
        <v>1</v>
      </c>
      <c r="P206" s="667">
        <f t="shared" ref="P206" si="361">+P203+P204+P205</f>
        <v>0</v>
      </c>
      <c r="Q206" s="683">
        <f t="shared" ref="Q206" si="362">+Q203+Q204+Q205</f>
        <v>1</v>
      </c>
      <c r="R206" s="667">
        <f t="shared" ref="R206" si="363">+R203+R204+R205</f>
        <v>0</v>
      </c>
      <c r="S206" s="668">
        <f t="shared" ref="S206" si="364">+S203+S204+S205</f>
        <v>0</v>
      </c>
      <c r="T206" s="667">
        <f t="shared" ref="T206" si="365">+T203+T204+T205</f>
        <v>0</v>
      </c>
      <c r="U206" s="667">
        <f t="shared" ref="U206" si="366">+U203+U204+U205</f>
        <v>0</v>
      </c>
      <c r="V206" s="683">
        <f>+V203+V204+V205</f>
        <v>0</v>
      </c>
      <c r="W206" s="670">
        <f>IF(Q206=0,0,((V206/Q206)-1)*100)</f>
        <v>-100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1</v>
      </c>
      <c r="N207" s="1211">
        <f t="shared" ref="N207" si="367">+N198+N202+N206</f>
        <v>1</v>
      </c>
      <c r="O207" s="1210">
        <f t="shared" ref="O207" si="368">+O198+O202+O206</f>
        <v>2</v>
      </c>
      <c r="P207" s="1210">
        <f t="shared" ref="P207" si="369">+P198+P202+P206</f>
        <v>0</v>
      </c>
      <c r="Q207" s="1210">
        <f t="shared" ref="Q207" si="370">+Q198+Q202+Q206</f>
        <v>2</v>
      </c>
      <c r="R207" s="1210">
        <f t="shared" ref="R207" si="371">+R198+R202+R206</f>
        <v>0</v>
      </c>
      <c r="S207" s="1211">
        <f t="shared" ref="S207" si="372">+S198+S202+S206</f>
        <v>0</v>
      </c>
      <c r="T207" s="1210">
        <f t="shared" ref="T207" si="373">+T198+T202+T206</f>
        <v>0</v>
      </c>
      <c r="U207" s="1210">
        <f t="shared" ref="U207" si="374">+U198+U202+U206</f>
        <v>0</v>
      </c>
      <c r="V207" s="1212">
        <f>+V198+V202+V206</f>
        <v>0</v>
      </c>
      <c r="W207" s="1213">
        <f>IF(Q207=0,0,((V207/Q207)-1)*100)</f>
        <v>-100</v>
      </c>
    </row>
    <row r="208" spans="1:23" ht="14.25" thickTop="1" thickBot="1">
      <c r="B208" s="627"/>
      <c r="C208" s="626"/>
      <c r="D208" s="626"/>
      <c r="E208" s="626"/>
      <c r="F208" s="626"/>
      <c r="G208" s="626"/>
      <c r="H208" s="626"/>
      <c r="I208" s="628"/>
      <c r="L208" s="666" t="s">
        <v>89</v>
      </c>
      <c r="M208" s="667">
        <f>+M194+M198+M202+M206</f>
        <v>1</v>
      </c>
      <c r="N208" s="668">
        <f t="shared" ref="N208:U208" si="375">+N194+N198+N202+N206</f>
        <v>2</v>
      </c>
      <c r="O208" s="667">
        <f t="shared" si="375"/>
        <v>3</v>
      </c>
      <c r="P208" s="667">
        <f t="shared" si="375"/>
        <v>0</v>
      </c>
      <c r="Q208" s="669">
        <f t="shared" si="375"/>
        <v>3</v>
      </c>
      <c r="R208" s="667">
        <f t="shared" si="375"/>
        <v>0</v>
      </c>
      <c r="S208" s="668">
        <f t="shared" si="375"/>
        <v>0</v>
      </c>
      <c r="T208" s="667">
        <f t="shared" si="375"/>
        <v>0</v>
      </c>
      <c r="U208" s="667">
        <f t="shared" si="375"/>
        <v>0</v>
      </c>
      <c r="V208" s="669">
        <f>+V194+V198+V202+V206</f>
        <v>0</v>
      </c>
      <c r="W208" s="1317">
        <f>IF(Q208=0,0,((V208/Q208)-1)*100)</f>
        <v>-100</v>
      </c>
    </row>
    <row r="209" spans="2:23" ht="14.25" thickTop="1" thickBot="1">
      <c r="B209" s="627"/>
      <c r="C209" s="626"/>
      <c r="D209" s="626"/>
      <c r="E209" s="626"/>
      <c r="F209" s="626"/>
      <c r="G209" s="626"/>
      <c r="H209" s="626"/>
      <c r="I209" s="628"/>
      <c r="L209" s="616" t="s">
        <v>59</v>
      </c>
      <c r="M209" s="536"/>
      <c r="N209" s="536"/>
      <c r="O209" s="536"/>
      <c r="P209" s="536"/>
      <c r="Q209" s="536"/>
      <c r="R209" s="536"/>
      <c r="S209" s="536"/>
      <c r="T209" s="536"/>
      <c r="U209" s="536"/>
      <c r="V209" s="536"/>
      <c r="W209" s="540"/>
    </row>
    <row r="210" spans="2:23" ht="13.5" thickTop="1">
      <c r="B210" s="627"/>
      <c r="C210" s="626"/>
      <c r="D210" s="626"/>
      <c r="E210" s="626"/>
      <c r="F210" s="626"/>
      <c r="G210" s="626"/>
      <c r="H210" s="626"/>
      <c r="I210" s="628"/>
      <c r="L210" s="1502" t="s">
        <v>52</v>
      </c>
      <c r="M210" s="1503"/>
      <c r="N210" s="1503"/>
      <c r="O210" s="1503"/>
      <c r="P210" s="1503"/>
      <c r="Q210" s="1503"/>
      <c r="R210" s="1503"/>
      <c r="S210" s="1503"/>
      <c r="T210" s="1503"/>
      <c r="U210" s="1503"/>
      <c r="V210" s="1503"/>
      <c r="W210" s="1504"/>
    </row>
    <row r="211" spans="2:23" ht="13.5" thickBot="1">
      <c r="B211" s="627"/>
      <c r="C211" s="626"/>
      <c r="D211" s="626"/>
      <c r="E211" s="626"/>
      <c r="F211" s="626"/>
      <c r="G211" s="626"/>
      <c r="H211" s="626"/>
      <c r="I211" s="628"/>
      <c r="L211" s="1505" t="s">
        <v>57</v>
      </c>
      <c r="M211" s="1506"/>
      <c r="N211" s="1506"/>
      <c r="O211" s="1506"/>
      <c r="P211" s="1506"/>
      <c r="Q211" s="1506"/>
      <c r="R211" s="1506"/>
      <c r="S211" s="1506"/>
      <c r="T211" s="1506"/>
      <c r="U211" s="1506"/>
      <c r="V211" s="1506"/>
      <c r="W211" s="1507"/>
    </row>
    <row r="212" spans="2:23" ht="14.25" thickTop="1" thickBot="1">
      <c r="B212" s="627"/>
      <c r="C212" s="626"/>
      <c r="D212" s="626"/>
      <c r="E212" s="626"/>
      <c r="F212" s="626"/>
      <c r="G212" s="626"/>
      <c r="H212" s="626"/>
      <c r="I212" s="628"/>
      <c r="L212" s="539"/>
      <c r="M212" s="536"/>
      <c r="N212" s="536"/>
      <c r="O212" s="536"/>
      <c r="P212" s="536"/>
      <c r="Q212" s="536"/>
      <c r="R212" s="536"/>
      <c r="S212" s="536"/>
      <c r="T212" s="536"/>
      <c r="U212" s="536"/>
      <c r="V212" s="536"/>
      <c r="W212" s="619" t="s">
        <v>40</v>
      </c>
    </row>
    <row r="213" spans="2:23" ht="14.25" thickTop="1" thickBot="1">
      <c r="B213" s="627"/>
      <c r="C213" s="626"/>
      <c r="D213" s="626"/>
      <c r="E213" s="626"/>
      <c r="F213" s="626"/>
      <c r="G213" s="626"/>
      <c r="H213" s="626"/>
      <c r="I213" s="628"/>
      <c r="L213" s="541"/>
      <c r="M213" s="1511" t="s">
        <v>90</v>
      </c>
      <c r="N213" s="1512"/>
      <c r="O213" s="1512"/>
      <c r="P213" s="1512"/>
      <c r="Q213" s="1513"/>
      <c r="R213" s="1511" t="s">
        <v>91</v>
      </c>
      <c r="S213" s="1512"/>
      <c r="T213" s="1512"/>
      <c r="U213" s="1512"/>
      <c r="V213" s="1513"/>
      <c r="W213" s="542" t="s">
        <v>4</v>
      </c>
    </row>
    <row r="214" spans="2:23" ht="13.5" thickTop="1">
      <c r="B214" s="627"/>
      <c r="C214" s="626"/>
      <c r="D214" s="626"/>
      <c r="E214" s="626"/>
      <c r="F214" s="626"/>
      <c r="G214" s="626"/>
      <c r="H214" s="626"/>
      <c r="I214" s="628"/>
      <c r="L214" s="543" t="s">
        <v>5</v>
      </c>
      <c r="M214" s="544"/>
      <c r="N214" s="548"/>
      <c r="O214" s="653"/>
      <c r="P214" s="550"/>
      <c r="Q214" s="654"/>
      <c r="R214" s="544"/>
      <c r="S214" s="548"/>
      <c r="T214" s="653"/>
      <c r="U214" s="550"/>
      <c r="V214" s="654"/>
      <c r="W214" s="547" t="s">
        <v>6</v>
      </c>
    </row>
    <row r="215" spans="2:23" ht="13.5" thickBot="1">
      <c r="B215" s="627"/>
      <c r="C215" s="626"/>
      <c r="D215" s="626"/>
      <c r="E215" s="626"/>
      <c r="F215" s="626"/>
      <c r="G215" s="626"/>
      <c r="H215" s="626"/>
      <c r="I215" s="628"/>
      <c r="L215" s="551"/>
      <c r="M215" s="556" t="s">
        <v>41</v>
      </c>
      <c r="N215" s="557" t="s">
        <v>42</v>
      </c>
      <c r="O215" s="655" t="s">
        <v>54</v>
      </c>
      <c r="P215" s="559" t="s">
        <v>13</v>
      </c>
      <c r="Q215" s="1164" t="s">
        <v>9</v>
      </c>
      <c r="R215" s="556" t="s">
        <v>41</v>
      </c>
      <c r="S215" s="557" t="s">
        <v>42</v>
      </c>
      <c r="T215" s="655" t="s">
        <v>54</v>
      </c>
      <c r="U215" s="559" t="s">
        <v>13</v>
      </c>
      <c r="V215" s="656" t="s">
        <v>9</v>
      </c>
      <c r="W215" s="555"/>
    </row>
    <row r="216" spans="2:23" ht="5.25" customHeight="1" thickTop="1">
      <c r="B216" s="627"/>
      <c r="C216" s="626"/>
      <c r="D216" s="626"/>
      <c r="E216" s="626"/>
      <c r="F216" s="626"/>
      <c r="G216" s="626"/>
      <c r="H216" s="626"/>
      <c r="I216" s="628"/>
      <c r="L216" s="543"/>
      <c r="M216" s="564"/>
      <c r="N216" s="565"/>
      <c r="O216" s="657"/>
      <c r="P216" s="567"/>
      <c r="Q216" s="658"/>
      <c r="R216" s="564"/>
      <c r="S216" s="565"/>
      <c r="T216" s="657"/>
      <c r="U216" s="567"/>
      <c r="V216" s="658"/>
      <c r="W216" s="569"/>
    </row>
    <row r="217" spans="2:23">
      <c r="B217" s="627"/>
      <c r="C217" s="626"/>
      <c r="D217" s="626"/>
      <c r="E217" s="626"/>
      <c r="F217" s="626"/>
      <c r="G217" s="626"/>
      <c r="H217" s="626"/>
      <c r="I217" s="628"/>
      <c r="L217" s="543" t="s">
        <v>14</v>
      </c>
      <c r="M217" s="571">
        <f t="shared" ref="M217:N219" si="376">+M165+M191</f>
        <v>0</v>
      </c>
      <c r="N217" s="575">
        <f t="shared" si="376"/>
        <v>5</v>
      </c>
      <c r="O217" s="661">
        <f>+M217+N217</f>
        <v>5</v>
      </c>
      <c r="P217" s="577">
        <f>+P165+P191</f>
        <v>0</v>
      </c>
      <c r="Q217" s="663">
        <f>+O217+P217</f>
        <v>5</v>
      </c>
      <c r="R217" s="571">
        <f t="shared" ref="R217:S219" si="377">+R165+R191</f>
        <v>23</v>
      </c>
      <c r="S217" s="575">
        <f t="shared" si="377"/>
        <v>159</v>
      </c>
      <c r="T217" s="661">
        <f>+R217+S217</f>
        <v>182</v>
      </c>
      <c r="U217" s="577">
        <f>+U165+U191</f>
        <v>0</v>
      </c>
      <c r="V217" s="663">
        <f>+T217+U217</f>
        <v>182</v>
      </c>
      <c r="W217" s="574">
        <f t="shared" ref="W217:W221" si="378">IF(Q217=0,0,((V217/Q217)-1)*100)</f>
        <v>3540</v>
      </c>
    </row>
    <row r="218" spans="2:23">
      <c r="B218" s="627"/>
      <c r="C218" s="626"/>
      <c r="D218" s="626"/>
      <c r="E218" s="626"/>
      <c r="F218" s="626"/>
      <c r="G218" s="626"/>
      <c r="H218" s="626"/>
      <c r="I218" s="628"/>
      <c r="L218" s="543" t="s">
        <v>15</v>
      </c>
      <c r="M218" s="571">
        <f t="shared" si="376"/>
        <v>0</v>
      </c>
      <c r="N218" s="575">
        <f t="shared" si="376"/>
        <v>0</v>
      </c>
      <c r="O218" s="661">
        <f t="shared" ref="O218:O219" si="379">+M218+N218</f>
        <v>0</v>
      </c>
      <c r="P218" s="577">
        <f>+P166+P192</f>
        <v>0</v>
      </c>
      <c r="Q218" s="663">
        <f t="shared" ref="Q218:Q219" si="380">+O218+P218</f>
        <v>0</v>
      </c>
      <c r="R218" s="571">
        <f t="shared" si="377"/>
        <v>27</v>
      </c>
      <c r="S218" s="575">
        <f t="shared" si="377"/>
        <v>142</v>
      </c>
      <c r="T218" s="661">
        <f t="shared" ref="T218:T219" si="381">+R218+S218</f>
        <v>169</v>
      </c>
      <c r="U218" s="577">
        <f>+U166+U192</f>
        <v>0</v>
      </c>
      <c r="V218" s="663">
        <f t="shared" ref="V218:V219" si="382">+T218+U218</f>
        <v>169</v>
      </c>
      <c r="W218" s="574">
        <f t="shared" si="378"/>
        <v>0</v>
      </c>
    </row>
    <row r="219" spans="2:23" ht="13.5" thickBot="1">
      <c r="B219" s="627"/>
      <c r="C219" s="626"/>
      <c r="D219" s="626"/>
      <c r="E219" s="626"/>
      <c r="F219" s="626"/>
      <c r="G219" s="626"/>
      <c r="H219" s="626"/>
      <c r="I219" s="628"/>
      <c r="L219" s="551" t="s">
        <v>16</v>
      </c>
      <c r="M219" s="571">
        <f t="shared" si="376"/>
        <v>0</v>
      </c>
      <c r="N219" s="575">
        <f t="shared" si="376"/>
        <v>0</v>
      </c>
      <c r="O219" s="661">
        <f t="shared" si="379"/>
        <v>0</v>
      </c>
      <c r="P219" s="577">
        <f>+P167+P193</f>
        <v>0</v>
      </c>
      <c r="Q219" s="663">
        <f t="shared" si="380"/>
        <v>0</v>
      </c>
      <c r="R219" s="571">
        <f t="shared" si="377"/>
        <v>13</v>
      </c>
      <c r="S219" s="575">
        <f t="shared" si="377"/>
        <v>120</v>
      </c>
      <c r="T219" s="661">
        <f t="shared" si="381"/>
        <v>133</v>
      </c>
      <c r="U219" s="577">
        <f>+U167+U193</f>
        <v>0</v>
      </c>
      <c r="V219" s="663">
        <f t="shared" si="382"/>
        <v>133</v>
      </c>
      <c r="W219" s="574">
        <f t="shared" si="378"/>
        <v>0</v>
      </c>
    </row>
    <row r="220" spans="2:23" ht="14.25" thickTop="1" thickBot="1">
      <c r="B220" s="627"/>
      <c r="C220" s="626"/>
      <c r="D220" s="626"/>
      <c r="E220" s="626"/>
      <c r="F220" s="626"/>
      <c r="G220" s="626"/>
      <c r="H220" s="626"/>
      <c r="I220" s="628"/>
      <c r="L220" s="666" t="s">
        <v>55</v>
      </c>
      <c r="M220" s="667">
        <f t="shared" ref="M220:Q220" si="383">+M217+M218+M219</f>
        <v>0</v>
      </c>
      <c r="N220" s="668">
        <f t="shared" si="383"/>
        <v>5</v>
      </c>
      <c r="O220" s="667">
        <f t="shared" si="383"/>
        <v>5</v>
      </c>
      <c r="P220" s="667">
        <f t="shared" si="383"/>
        <v>0</v>
      </c>
      <c r="Q220" s="669">
        <f t="shared" si="383"/>
        <v>5</v>
      </c>
      <c r="R220" s="667">
        <f t="shared" ref="R220:V220" si="384">+R217+R218+R219</f>
        <v>63</v>
      </c>
      <c r="S220" s="668">
        <f t="shared" si="384"/>
        <v>421</v>
      </c>
      <c r="T220" s="667">
        <f t="shared" si="384"/>
        <v>484</v>
      </c>
      <c r="U220" s="667">
        <f t="shared" si="384"/>
        <v>0</v>
      </c>
      <c r="V220" s="669">
        <f t="shared" si="384"/>
        <v>484</v>
      </c>
      <c r="W220" s="670">
        <f t="shared" si="378"/>
        <v>9580</v>
      </c>
    </row>
    <row r="221" spans="2:23" ht="13.5" thickTop="1">
      <c r="B221" s="627"/>
      <c r="C221" s="626"/>
      <c r="D221" s="626"/>
      <c r="E221" s="626"/>
      <c r="F221" s="626"/>
      <c r="G221" s="626"/>
      <c r="H221" s="626"/>
      <c r="I221" s="628"/>
      <c r="L221" s="543" t="s">
        <v>18</v>
      </c>
      <c r="M221" s="671">
        <f t="shared" ref="M221:N223" si="385">+M169+M195</f>
        <v>0</v>
      </c>
      <c r="N221" s="672">
        <f t="shared" si="385"/>
        <v>15</v>
      </c>
      <c r="O221" s="673">
        <f t="shared" ref="O221" si="386">+M221+N221</f>
        <v>15</v>
      </c>
      <c r="P221" s="577">
        <f>+P169+P195</f>
        <v>0</v>
      </c>
      <c r="Q221" s="663">
        <f t="shared" ref="Q221" si="387">+O221+P221</f>
        <v>15</v>
      </c>
      <c r="R221" s="671">
        <f t="shared" ref="R221:S223" si="388">+R169+R195</f>
        <v>30</v>
      </c>
      <c r="S221" s="672">
        <f t="shared" si="388"/>
        <v>148</v>
      </c>
      <c r="T221" s="673">
        <f t="shared" ref="T221" si="389">+R221+S221</f>
        <v>178</v>
      </c>
      <c r="U221" s="577">
        <f>+U169+U195</f>
        <v>0</v>
      </c>
      <c r="V221" s="663">
        <f t="shared" ref="V221" si="390">+T221+U221</f>
        <v>178</v>
      </c>
      <c r="W221" s="574">
        <f t="shared" si="378"/>
        <v>1086.6666666666667</v>
      </c>
    </row>
    <row r="222" spans="2:23">
      <c r="B222" s="627"/>
      <c r="C222" s="626"/>
      <c r="D222" s="626"/>
      <c r="E222" s="626"/>
      <c r="F222" s="626"/>
      <c r="G222" s="626"/>
      <c r="H222" s="626"/>
      <c r="I222" s="628"/>
      <c r="L222" s="543" t="s">
        <v>19</v>
      </c>
      <c r="M222" s="571">
        <f t="shared" si="385"/>
        <v>0</v>
      </c>
      <c r="N222" s="575">
        <f t="shared" si="385"/>
        <v>32</v>
      </c>
      <c r="O222" s="661">
        <f>+M222+N222</f>
        <v>32</v>
      </c>
      <c r="P222" s="577">
        <f>+P170+P196</f>
        <v>0</v>
      </c>
      <c r="Q222" s="663">
        <f>+O222+P222</f>
        <v>32</v>
      </c>
      <c r="R222" s="571">
        <f t="shared" si="388"/>
        <v>15</v>
      </c>
      <c r="S222" s="575">
        <f t="shared" si="388"/>
        <v>135</v>
      </c>
      <c r="T222" s="661">
        <f>+R222+S222</f>
        <v>150</v>
      </c>
      <c r="U222" s="577">
        <f>+U170+U196</f>
        <v>0</v>
      </c>
      <c r="V222" s="663">
        <f>+T222+U222</f>
        <v>150</v>
      </c>
      <c r="W222" s="574">
        <f t="shared" ref="W222:W225" si="391">IF(Q222=0,0,((V222/Q222)-1)*100)</f>
        <v>368.75</v>
      </c>
    </row>
    <row r="223" spans="2:23" ht="13.5" thickBot="1">
      <c r="B223" s="627"/>
      <c r="C223" s="626"/>
      <c r="D223" s="626"/>
      <c r="E223" s="626"/>
      <c r="F223" s="626"/>
      <c r="G223" s="626"/>
      <c r="H223" s="626"/>
      <c r="I223" s="628"/>
      <c r="L223" s="543" t="s">
        <v>20</v>
      </c>
      <c r="M223" s="571">
        <f t="shared" si="385"/>
        <v>0</v>
      </c>
      <c r="N223" s="575">
        <f t="shared" si="385"/>
        <v>23</v>
      </c>
      <c r="O223" s="661">
        <f>+M223+N223</f>
        <v>23</v>
      </c>
      <c r="P223" s="577">
        <f>+P171+P197</f>
        <v>0</v>
      </c>
      <c r="Q223" s="663">
        <f>+O223+P223</f>
        <v>23</v>
      </c>
      <c r="R223" s="571">
        <f t="shared" si="388"/>
        <v>47</v>
      </c>
      <c r="S223" s="575">
        <f t="shared" si="388"/>
        <v>215</v>
      </c>
      <c r="T223" s="661">
        <f>+R223+S223</f>
        <v>262</v>
      </c>
      <c r="U223" s="577">
        <f>+U171+U197</f>
        <v>0</v>
      </c>
      <c r="V223" s="663">
        <f>+T223+U223</f>
        <v>262</v>
      </c>
      <c r="W223" s="574">
        <f t="shared" si="391"/>
        <v>1039.1304347826087</v>
      </c>
    </row>
    <row r="224" spans="2:23" ht="14.25" thickTop="1" thickBot="1">
      <c r="B224" s="627"/>
      <c r="C224" s="626"/>
      <c r="D224" s="626"/>
      <c r="E224" s="626"/>
      <c r="F224" s="626"/>
      <c r="G224" s="626"/>
      <c r="H224" s="626"/>
      <c r="I224" s="628"/>
      <c r="L224" s="666" t="s">
        <v>87</v>
      </c>
      <c r="M224" s="667">
        <f>+M221+M222+M223</f>
        <v>0</v>
      </c>
      <c r="N224" s="667">
        <f t="shared" ref="N224" si="392">+N221+N222+N223</f>
        <v>70</v>
      </c>
      <c r="O224" s="667">
        <f t="shared" ref="O224" si="393">+O221+O222+O223</f>
        <v>70</v>
      </c>
      <c r="P224" s="667">
        <f t="shared" ref="P224" si="394">+P221+P222+P223</f>
        <v>0</v>
      </c>
      <c r="Q224" s="667">
        <f t="shared" ref="Q224" si="395">+Q221+Q222+Q223</f>
        <v>70</v>
      </c>
      <c r="R224" s="667">
        <f t="shared" ref="R224" si="396">+R221+R222+R223</f>
        <v>92</v>
      </c>
      <c r="S224" s="667">
        <f t="shared" ref="S224" si="397">+S221+S222+S223</f>
        <v>498</v>
      </c>
      <c r="T224" s="667">
        <f t="shared" ref="T224" si="398">+T221+T222+T223</f>
        <v>590</v>
      </c>
      <c r="U224" s="667">
        <f t="shared" ref="U224" si="399">+U221+U222+U223</f>
        <v>0</v>
      </c>
      <c r="V224" s="667">
        <f t="shared" ref="V224" si="400">+V221+V222+V223</f>
        <v>590</v>
      </c>
      <c r="W224" s="1317">
        <f t="shared" si="391"/>
        <v>742.85714285714289</v>
      </c>
    </row>
    <row r="225" spans="1:23" ht="13.5" thickTop="1">
      <c r="B225" s="627"/>
      <c r="C225" s="626"/>
      <c r="D225" s="626"/>
      <c r="E225" s="626"/>
      <c r="F225" s="626"/>
      <c r="G225" s="626"/>
      <c r="H225" s="626"/>
      <c r="I225" s="628"/>
      <c r="L225" s="543" t="s">
        <v>21</v>
      </c>
      <c r="M225" s="571">
        <f t="shared" ref="M225:N227" si="401">+M173+M199</f>
        <v>0</v>
      </c>
      <c r="N225" s="575">
        <f t="shared" si="401"/>
        <v>16</v>
      </c>
      <c r="O225" s="661">
        <f t="shared" ref="O225" si="402">+M225+N225</f>
        <v>16</v>
      </c>
      <c r="P225" s="577">
        <f>+P173+P199</f>
        <v>0</v>
      </c>
      <c r="Q225" s="663">
        <f t="shared" ref="Q225" si="403">+O225+P225</f>
        <v>16</v>
      </c>
      <c r="R225" s="571">
        <f t="shared" ref="R225:S227" si="404">+R173+R199</f>
        <v>36</v>
      </c>
      <c r="S225" s="575">
        <f t="shared" si="404"/>
        <v>262</v>
      </c>
      <c r="T225" s="661">
        <f t="shared" ref="T225" si="405">+R225+S225</f>
        <v>298</v>
      </c>
      <c r="U225" s="577">
        <f>+U173+U199</f>
        <v>0</v>
      </c>
      <c r="V225" s="663">
        <f t="shared" ref="V225" si="406">+T225+U225</f>
        <v>298</v>
      </c>
      <c r="W225" s="574">
        <f t="shared" si="391"/>
        <v>1762.5</v>
      </c>
    </row>
    <row r="226" spans="1:23">
      <c r="B226" s="627"/>
      <c r="C226" s="626"/>
      <c r="D226" s="626"/>
      <c r="E226" s="626"/>
      <c r="F226" s="626"/>
      <c r="G226" s="626"/>
      <c r="H226" s="626"/>
      <c r="I226" s="628"/>
      <c r="L226" s="543" t="s">
        <v>88</v>
      </c>
      <c r="M226" s="571">
        <f t="shared" si="401"/>
        <v>1</v>
      </c>
      <c r="N226" s="575">
        <f t="shared" si="401"/>
        <v>25</v>
      </c>
      <c r="O226" s="661">
        <f>+M226+N226</f>
        <v>26</v>
      </c>
      <c r="P226" s="577">
        <f>+P174+P200</f>
        <v>0</v>
      </c>
      <c r="Q226" s="663">
        <f>+O226+P226</f>
        <v>26</v>
      </c>
      <c r="R226" s="571">
        <f t="shared" si="404"/>
        <v>10</v>
      </c>
      <c r="S226" s="575">
        <f t="shared" si="404"/>
        <v>123</v>
      </c>
      <c r="T226" s="661">
        <f>+R226+S226</f>
        <v>133</v>
      </c>
      <c r="U226" s="577">
        <f>+U174+U200</f>
        <v>0</v>
      </c>
      <c r="V226" s="663">
        <f>+T226+U226</f>
        <v>133</v>
      </c>
      <c r="W226" s="574">
        <f t="shared" ref="W226" si="407">IF(Q226=0,0,((V226/Q226)-1)*100)</f>
        <v>411.53846153846149</v>
      </c>
    </row>
    <row r="227" spans="1:23" ht="13.5" thickBot="1">
      <c r="B227" s="627"/>
      <c r="C227" s="626"/>
      <c r="D227" s="626"/>
      <c r="E227" s="626"/>
      <c r="F227" s="626"/>
      <c r="G227" s="626"/>
      <c r="H227" s="626"/>
      <c r="I227" s="628"/>
      <c r="L227" s="543" t="s">
        <v>22</v>
      </c>
      <c r="M227" s="571">
        <f t="shared" si="401"/>
        <v>1</v>
      </c>
      <c r="N227" s="575">
        <f t="shared" si="401"/>
        <v>35</v>
      </c>
      <c r="O227" s="674">
        <f>+M227+N227</f>
        <v>36</v>
      </c>
      <c r="P227" s="582">
        <f>+P175+P201</f>
        <v>0</v>
      </c>
      <c r="Q227" s="663">
        <f>+O227+P227</f>
        <v>36</v>
      </c>
      <c r="R227" s="571">
        <f t="shared" si="404"/>
        <v>9</v>
      </c>
      <c r="S227" s="575">
        <f t="shared" si="404"/>
        <v>156</v>
      </c>
      <c r="T227" s="674">
        <f>+R227+S227</f>
        <v>165</v>
      </c>
      <c r="U227" s="582">
        <f>+U175+U201</f>
        <v>0</v>
      </c>
      <c r="V227" s="663">
        <f>+T227+U227</f>
        <v>165</v>
      </c>
      <c r="W227" s="574">
        <f>IF(Q227=0,0,((V227/Q227)-1)*100)</f>
        <v>358.33333333333331</v>
      </c>
    </row>
    <row r="228" spans="1:23" ht="14.25" thickTop="1" thickBot="1">
      <c r="B228" s="627"/>
      <c r="C228" s="626"/>
      <c r="D228" s="626"/>
      <c r="E228" s="626"/>
      <c r="F228" s="626"/>
      <c r="G228" s="626"/>
      <c r="H228" s="626"/>
      <c r="I228" s="628"/>
      <c r="L228" s="675" t="s">
        <v>60</v>
      </c>
      <c r="M228" s="676">
        <f>+M225+M226+M227</f>
        <v>2</v>
      </c>
      <c r="N228" s="676">
        <f t="shared" ref="N228" si="408">+N225+N226+N227</f>
        <v>76</v>
      </c>
      <c r="O228" s="677">
        <f t="shared" ref="O228" si="409">+O225+O226+O227</f>
        <v>78</v>
      </c>
      <c r="P228" s="677">
        <f t="shared" ref="P228" si="410">+P225+P226+P227</f>
        <v>0</v>
      </c>
      <c r="Q228" s="677">
        <f t="shared" ref="Q228" si="411">+Q225+Q226+Q227</f>
        <v>78</v>
      </c>
      <c r="R228" s="676">
        <f t="shared" ref="R228" si="412">+R225+R226+R227</f>
        <v>55</v>
      </c>
      <c r="S228" s="676">
        <f t="shared" ref="S228" si="413">+S225+S226+S227</f>
        <v>541</v>
      </c>
      <c r="T228" s="677">
        <f t="shared" ref="T228" si="414">+T225+T226+T227</f>
        <v>596</v>
      </c>
      <c r="U228" s="677">
        <f t="shared" ref="U228" si="415">+U225+U226+U227</f>
        <v>0</v>
      </c>
      <c r="V228" s="677">
        <f t="shared" ref="V228" si="416">+V225+V226+V227</f>
        <v>596</v>
      </c>
      <c r="W228" s="1318">
        <f>IF(Q228=0,0,((V228/Q228)-1)*100)</f>
        <v>664.10256410256409</v>
      </c>
    </row>
    <row r="229" spans="1:23" ht="13.5" thickTop="1">
      <c r="A229" s="642"/>
      <c r="B229" s="643"/>
      <c r="C229" s="644"/>
      <c r="D229" s="644"/>
      <c r="E229" s="644"/>
      <c r="F229" s="644"/>
      <c r="G229" s="644"/>
      <c r="H229" s="644"/>
      <c r="I229" s="678"/>
      <c r="J229" s="642"/>
      <c r="K229" s="642"/>
      <c r="L229" s="679" t="s">
        <v>24</v>
      </c>
      <c r="M229" s="659">
        <f t="shared" ref="M229:N231" si="417">+M177+M203</f>
        <v>17</v>
      </c>
      <c r="N229" s="660">
        <f t="shared" si="417"/>
        <v>75</v>
      </c>
      <c r="O229" s="664">
        <f>+M229+N229</f>
        <v>92</v>
      </c>
      <c r="P229" s="680">
        <f>+P177+P203</f>
        <v>0</v>
      </c>
      <c r="Q229" s="681">
        <f>+O229+P229</f>
        <v>92</v>
      </c>
      <c r="R229" s="659">
        <f t="shared" ref="R229:S231" si="418">+R177+R203</f>
        <v>12</v>
      </c>
      <c r="S229" s="660">
        <f t="shared" si="418"/>
        <v>115</v>
      </c>
      <c r="T229" s="664">
        <f>+R229+S229</f>
        <v>127</v>
      </c>
      <c r="U229" s="680">
        <f>+U177+U203</f>
        <v>0</v>
      </c>
      <c r="V229" s="681">
        <f>+T229+U229</f>
        <v>127</v>
      </c>
      <c r="W229" s="682">
        <f>IF(Q229=0,0,((V229/Q229)-1)*100)</f>
        <v>38.043478260869556</v>
      </c>
    </row>
    <row r="230" spans="1:23" ht="12" customHeight="1">
      <c r="A230" s="642"/>
      <c r="B230" s="645"/>
      <c r="C230" s="646"/>
      <c r="D230" s="646"/>
      <c r="E230" s="646"/>
      <c r="F230" s="646"/>
      <c r="G230" s="646"/>
      <c r="H230" s="646"/>
      <c r="I230" s="652"/>
      <c r="J230" s="642"/>
      <c r="K230" s="642"/>
      <c r="L230" s="679" t="s">
        <v>25</v>
      </c>
      <c r="M230" s="659">
        <f t="shared" si="417"/>
        <v>53</v>
      </c>
      <c r="N230" s="660">
        <f t="shared" si="417"/>
        <v>150</v>
      </c>
      <c r="O230" s="664">
        <f>+M230+N230</f>
        <v>203</v>
      </c>
      <c r="P230" s="662">
        <f>+P178+P204</f>
        <v>0</v>
      </c>
      <c r="Q230" s="664">
        <f>+O230+P230</f>
        <v>203</v>
      </c>
      <c r="R230" s="659">
        <f t="shared" si="418"/>
        <v>12</v>
      </c>
      <c r="S230" s="660">
        <f t="shared" si="418"/>
        <v>146</v>
      </c>
      <c r="T230" s="664">
        <f>+R230+S230</f>
        <v>158</v>
      </c>
      <c r="U230" s="662">
        <f>+U178+U204</f>
        <v>0</v>
      </c>
      <c r="V230" s="664">
        <f>+T230+U230</f>
        <v>158</v>
      </c>
      <c r="W230" s="682">
        <f t="shared" ref="W230" si="419">IF(Q230=0,0,((V230/Q230)-1)*100)</f>
        <v>-22.167487684729061</v>
      </c>
    </row>
    <row r="231" spans="1:23" ht="13.5" customHeight="1" thickBot="1">
      <c r="A231" s="642"/>
      <c r="B231" s="645"/>
      <c r="C231" s="646"/>
      <c r="D231" s="646"/>
      <c r="E231" s="646"/>
      <c r="F231" s="646"/>
      <c r="G231" s="646"/>
      <c r="H231" s="646"/>
      <c r="I231" s="652"/>
      <c r="J231" s="642"/>
      <c r="K231" s="642"/>
      <c r="L231" s="679" t="s">
        <v>26</v>
      </c>
      <c r="M231" s="659">
        <f t="shared" si="417"/>
        <v>34</v>
      </c>
      <c r="N231" s="660">
        <f t="shared" si="417"/>
        <v>111</v>
      </c>
      <c r="O231" s="664">
        <f t="shared" ref="O231" si="420">+M231+N231</f>
        <v>145</v>
      </c>
      <c r="P231" s="665">
        <f>+P179+P205</f>
        <v>0</v>
      </c>
      <c r="Q231" s="681">
        <f t="shared" ref="Q231" si="421">+O231+P231</f>
        <v>145</v>
      </c>
      <c r="R231" s="659">
        <f t="shared" si="418"/>
        <v>43</v>
      </c>
      <c r="S231" s="660">
        <f t="shared" si="418"/>
        <v>182</v>
      </c>
      <c r="T231" s="664">
        <f t="shared" ref="T231" si="422">+R231+S231</f>
        <v>225</v>
      </c>
      <c r="U231" s="665">
        <f>+U179+U205</f>
        <v>0</v>
      </c>
      <c r="V231" s="681">
        <f t="shared" ref="V231" si="423">+T231+U231</f>
        <v>225</v>
      </c>
      <c r="W231" s="682">
        <f t="shared" ref="W231" si="424">IF(Q231=0,0,((V231/Q231)-1)*100)</f>
        <v>55.172413793103445</v>
      </c>
    </row>
    <row r="232" spans="1:23" ht="14.25" thickTop="1" thickBot="1">
      <c r="B232" s="627"/>
      <c r="C232" s="626"/>
      <c r="D232" s="626"/>
      <c r="E232" s="626"/>
      <c r="F232" s="626"/>
      <c r="G232" s="626"/>
      <c r="H232" s="626"/>
      <c r="I232" s="628"/>
      <c r="L232" s="666" t="s">
        <v>58</v>
      </c>
      <c r="M232" s="667">
        <f>+M229+M230+M231</f>
        <v>104</v>
      </c>
      <c r="N232" s="668">
        <f t="shared" ref="N232" si="425">+N229+N230+N231</f>
        <v>336</v>
      </c>
      <c r="O232" s="667">
        <f t="shared" ref="O232" si="426">+O229+O230+O231</f>
        <v>440</v>
      </c>
      <c r="P232" s="667">
        <f t="shared" ref="P232" si="427">+P229+P230+P231</f>
        <v>0</v>
      </c>
      <c r="Q232" s="683">
        <f t="shared" ref="Q232" si="428">+Q229+Q230+Q231</f>
        <v>440</v>
      </c>
      <c r="R232" s="667">
        <f t="shared" ref="R232" si="429">+R229+R230+R231</f>
        <v>67</v>
      </c>
      <c r="S232" s="668">
        <f t="shared" ref="S232" si="430">+S229+S230+S231</f>
        <v>443</v>
      </c>
      <c r="T232" s="667">
        <f t="shared" ref="T232" si="431">+T229+T230+T231</f>
        <v>510</v>
      </c>
      <c r="U232" s="667">
        <f t="shared" ref="U232" si="432">+U229+U230+U231</f>
        <v>0</v>
      </c>
      <c r="V232" s="683">
        <f>+V229+V230+V231</f>
        <v>510</v>
      </c>
      <c r="W232" s="670">
        <f>IF(Q232=0,0,((V232/Q232)-1)*100)</f>
        <v>15.909090909090917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536"/>
      <c r="L233" s="1223" t="s">
        <v>92</v>
      </c>
      <c r="M233" s="1210">
        <f>+M224+M228+M232</f>
        <v>106</v>
      </c>
      <c r="N233" s="1211">
        <f t="shared" ref="N233" si="433">+N224+N228+N232</f>
        <v>482</v>
      </c>
      <c r="O233" s="1210">
        <f t="shared" ref="O233" si="434">+O224+O228+O232</f>
        <v>588</v>
      </c>
      <c r="P233" s="1210">
        <f t="shared" ref="P233" si="435">+P224+P228+P232</f>
        <v>0</v>
      </c>
      <c r="Q233" s="1210">
        <f t="shared" ref="Q233" si="436">+Q224+Q228+Q232</f>
        <v>588</v>
      </c>
      <c r="R233" s="1210">
        <f t="shared" ref="R233" si="437">+R224+R228+R232</f>
        <v>214</v>
      </c>
      <c r="S233" s="1211">
        <f t="shared" ref="S233" si="438">+S224+S228+S232</f>
        <v>1482</v>
      </c>
      <c r="T233" s="1210">
        <f t="shared" ref="T233" si="439">+T224+T228+T232</f>
        <v>1696</v>
      </c>
      <c r="U233" s="1210">
        <f t="shared" ref="U233" si="440">+U224+U228+U232</f>
        <v>0</v>
      </c>
      <c r="V233" s="1212">
        <f>+V224+V228+V232</f>
        <v>1696</v>
      </c>
      <c r="W233" s="1213">
        <f>IF(Q233=0,0,((V233/Q233)-1)*100)</f>
        <v>188.43537414965988</v>
      </c>
    </row>
    <row r="234" spans="1:23" ht="14.25" thickTop="1" thickBot="1">
      <c r="B234" s="627"/>
      <c r="C234" s="626"/>
      <c r="D234" s="626"/>
      <c r="E234" s="626"/>
      <c r="F234" s="626"/>
      <c r="G234" s="626"/>
      <c r="H234" s="626"/>
      <c r="I234" s="628"/>
      <c r="L234" s="666" t="s">
        <v>89</v>
      </c>
      <c r="M234" s="667">
        <f>+M220+M224+M228+M232</f>
        <v>106</v>
      </c>
      <c r="N234" s="668">
        <f t="shared" ref="N234:U234" si="441">+N220+N224+N228+N232</f>
        <v>487</v>
      </c>
      <c r="O234" s="667">
        <f t="shared" si="441"/>
        <v>593</v>
      </c>
      <c r="P234" s="667">
        <f t="shared" si="441"/>
        <v>0</v>
      </c>
      <c r="Q234" s="669">
        <f t="shared" si="441"/>
        <v>593</v>
      </c>
      <c r="R234" s="667">
        <f t="shared" si="441"/>
        <v>277</v>
      </c>
      <c r="S234" s="668">
        <f t="shared" si="441"/>
        <v>1903</v>
      </c>
      <c r="T234" s="667">
        <f t="shared" si="441"/>
        <v>2180</v>
      </c>
      <c r="U234" s="667">
        <f t="shared" si="441"/>
        <v>0</v>
      </c>
      <c r="V234" s="669">
        <f>+V220+V224+V228+V232</f>
        <v>2180</v>
      </c>
      <c r="W234" s="1317">
        <f>IF(Q234=0,0,((V234/Q234)-1)*100)</f>
        <v>267.62225969645868</v>
      </c>
    </row>
    <row r="235" spans="1:23" ht="13.5" thickTop="1">
      <c r="B235" s="539"/>
      <c r="C235" s="536"/>
      <c r="D235" s="536"/>
      <c r="E235" s="536"/>
      <c r="F235" s="536"/>
      <c r="G235" s="536"/>
      <c r="H235" s="536"/>
      <c r="I235" s="540"/>
      <c r="L235" s="616" t="s">
        <v>59</v>
      </c>
      <c r="M235" s="536"/>
      <c r="N235" s="536"/>
      <c r="O235" s="597"/>
      <c r="P235" s="536"/>
      <c r="Q235" s="536"/>
      <c r="R235" s="536"/>
      <c r="S235" s="536"/>
      <c r="T235" s="597"/>
      <c r="U235" s="536"/>
      <c r="V235" s="536"/>
      <c r="W235" s="540"/>
    </row>
  </sheetData>
  <sheetProtection password="CF53" sheet="1" objects="1" scenarios="1"/>
  <customSheetViews>
    <customSheetView guid="{ED529B84-E379-4C9B-A677-BE1D384436B0}" fitToPage="1" topLeftCell="H215">
      <selection activeCell="Y209" sqref="Y209"/>
      <pageMargins left="0.74803149606299213" right="0.74803149606299213" top="0.98425196850393704" bottom="0.98425196850393704" header="0.51181102362204722" footer="0.51181102362204722"/>
      <printOptions horizontalCentered="1"/>
      <pageSetup paperSize="9" orientation="portrait" horizontalDpi="300" verticalDpi="300" r:id="rId1"/>
      <headerFooter alignWithMargins="0">
        <oddHeader>&amp;LMonthly Air Transport Statistics : Phuket International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189" priority="305" operator="containsText" text="NOT OK">
      <formula>NOT(ISERROR(SEARCH("NOT OK",A1)))</formula>
    </cfRule>
  </conditionalFormatting>
  <conditionalFormatting sqref="J31:K31 A31">
    <cfRule type="containsText" dxfId="188" priority="303" operator="containsText" text="NOT OK">
      <formula>NOT(ISERROR(SEARCH("NOT OK",A31)))</formula>
    </cfRule>
  </conditionalFormatting>
  <conditionalFormatting sqref="J57:K57 A57">
    <cfRule type="containsText" dxfId="187" priority="302" operator="containsText" text="NOT OK">
      <formula>NOT(ISERROR(SEARCH("NOT OK",A57)))</formula>
    </cfRule>
  </conditionalFormatting>
  <conditionalFormatting sqref="J109:K109 A109">
    <cfRule type="containsText" dxfId="186" priority="301" operator="containsText" text="NOT OK">
      <formula>NOT(ISERROR(SEARCH("NOT OK",A109)))</formula>
    </cfRule>
  </conditionalFormatting>
  <conditionalFormatting sqref="J135:K135 A135">
    <cfRule type="containsText" dxfId="185" priority="300" operator="containsText" text="NOT OK">
      <formula>NOT(ISERROR(SEARCH("NOT OK",A135)))</formula>
    </cfRule>
  </conditionalFormatting>
  <conditionalFormatting sqref="A50 J50:K50">
    <cfRule type="containsText" dxfId="184" priority="201" operator="containsText" text="NOT OK">
      <formula>NOT(ISERROR(SEARCH("NOT OK",A50)))</formula>
    </cfRule>
  </conditionalFormatting>
  <conditionalFormatting sqref="A50 J50:K50">
    <cfRule type="containsText" dxfId="183" priority="199" operator="containsText" text="NOT OK">
      <formula>NOT(ISERROR(SEARCH("NOT OK",A50)))</formula>
    </cfRule>
  </conditionalFormatting>
  <conditionalFormatting sqref="A76 J76:K76">
    <cfRule type="containsText" dxfId="182" priority="198" operator="containsText" text="NOT OK">
      <formula>NOT(ISERROR(SEARCH("NOT OK",A76)))</formula>
    </cfRule>
  </conditionalFormatting>
  <conditionalFormatting sqref="A76 J76:K76">
    <cfRule type="containsText" dxfId="181" priority="196" operator="containsText" text="NOT OK">
      <formula>NOT(ISERROR(SEARCH("NOT OK",A76)))</formula>
    </cfRule>
  </conditionalFormatting>
  <conditionalFormatting sqref="A128 J128:K128">
    <cfRule type="containsText" dxfId="180" priority="195" operator="containsText" text="NOT OK">
      <formula>NOT(ISERROR(SEARCH("NOT OK",A128)))</formula>
    </cfRule>
  </conditionalFormatting>
  <conditionalFormatting sqref="A128 J128:K128">
    <cfRule type="containsText" dxfId="179" priority="193" operator="containsText" text="NOT OK">
      <formula>NOT(ISERROR(SEARCH("NOT OK",A128)))</formula>
    </cfRule>
  </conditionalFormatting>
  <conditionalFormatting sqref="A154 J154:K154">
    <cfRule type="containsText" dxfId="178" priority="192" operator="containsText" text="NOT OK">
      <formula>NOT(ISERROR(SEARCH("NOT OK",A154)))</formula>
    </cfRule>
  </conditionalFormatting>
  <conditionalFormatting sqref="A154 J154:K154">
    <cfRule type="containsText" dxfId="177" priority="190" operator="containsText" text="NOT OK">
      <formula>NOT(ISERROR(SEARCH("NOT OK",A154)))</formula>
    </cfRule>
  </conditionalFormatting>
  <conditionalFormatting sqref="J206:K206 A206">
    <cfRule type="containsText" dxfId="176" priority="189" operator="containsText" text="NOT OK">
      <formula>NOT(ISERROR(SEARCH("NOT OK",A206)))</formula>
    </cfRule>
  </conditionalFormatting>
  <conditionalFormatting sqref="J206:K206 A206">
    <cfRule type="containsText" dxfId="175" priority="187" operator="containsText" text="NOT OK">
      <formula>NOT(ISERROR(SEARCH("NOT OK",A206)))</formula>
    </cfRule>
  </conditionalFormatting>
  <conditionalFormatting sqref="J232:K232 A232 K233">
    <cfRule type="containsText" dxfId="174" priority="186" operator="containsText" text="NOT OK">
      <formula>NOT(ISERROR(SEARCH("NOT OK",A232)))</formula>
    </cfRule>
  </conditionalFormatting>
  <conditionalFormatting sqref="J232:K232 A232 K233">
    <cfRule type="containsText" dxfId="173" priority="184" operator="containsText" text="NOT OK">
      <formula>NOT(ISERROR(SEARCH("NOT OK",A232)))</formula>
    </cfRule>
  </conditionalFormatting>
  <conditionalFormatting sqref="J16:K24 A16:A24">
    <cfRule type="containsText" dxfId="172" priority="183" operator="containsText" text="NOT OK">
      <formula>NOT(ISERROR(SEARCH("NOT OK",A16)))</formula>
    </cfRule>
  </conditionalFormatting>
  <conditionalFormatting sqref="A15 J15:K15">
    <cfRule type="containsText" dxfId="171" priority="156" operator="containsText" text="NOT OK">
      <formula>NOT(ISERROR(SEARCH("NOT OK",A15)))</formula>
    </cfRule>
  </conditionalFormatting>
  <conditionalFormatting sqref="J41:K41 A41">
    <cfRule type="containsText" dxfId="170" priority="155" operator="containsText" text="NOT OK">
      <formula>NOT(ISERROR(SEARCH("NOT OK",A41)))</formula>
    </cfRule>
  </conditionalFormatting>
  <conditionalFormatting sqref="A67 J67:K67">
    <cfRule type="containsText" dxfId="169" priority="153" operator="containsText" text="NOT OK">
      <formula>NOT(ISERROR(SEARCH("NOT OK",A67)))</formula>
    </cfRule>
  </conditionalFormatting>
  <conditionalFormatting sqref="A93:A102 J93:K102">
    <cfRule type="containsText" dxfId="168" priority="151" operator="containsText" text="NOT OK">
      <formula>NOT(ISERROR(SEARCH("NOT OK",A93)))</formula>
    </cfRule>
  </conditionalFormatting>
  <conditionalFormatting sqref="J119:K119 A119">
    <cfRule type="containsText" dxfId="167" priority="150" operator="containsText" text="NOT OK">
      <formula>NOT(ISERROR(SEARCH("NOT OK",A119)))</formula>
    </cfRule>
  </conditionalFormatting>
  <conditionalFormatting sqref="J145:K145 A145">
    <cfRule type="containsText" dxfId="166" priority="148" operator="containsText" text="NOT OK">
      <formula>NOT(ISERROR(SEARCH("NOT OK",A145)))</formula>
    </cfRule>
  </conditionalFormatting>
  <conditionalFormatting sqref="J171:K180 A171:A180">
    <cfRule type="containsText" dxfId="165" priority="146" operator="containsText" text="NOT OK">
      <formula>NOT(ISERROR(SEARCH("NOT OK",A171)))</formula>
    </cfRule>
  </conditionalFormatting>
  <conditionalFormatting sqref="J197:K197 A197">
    <cfRule type="containsText" dxfId="164" priority="145" operator="containsText" text="NOT OK">
      <formula>NOT(ISERROR(SEARCH("NOT OK",A197)))</formula>
    </cfRule>
  </conditionalFormatting>
  <conditionalFormatting sqref="J223:K223 A223">
    <cfRule type="containsText" dxfId="163" priority="143" operator="containsText" text="NOT OK">
      <formula>NOT(ISERROR(SEARCH("NOT OK",A223)))</formula>
    </cfRule>
  </conditionalFormatting>
  <conditionalFormatting sqref="A42:A45 J42:K45">
    <cfRule type="containsText" dxfId="162" priority="141" operator="containsText" text="NOT OK">
      <formula>NOT(ISERROR(SEARCH("NOT OK",A42)))</formula>
    </cfRule>
  </conditionalFormatting>
  <conditionalFormatting sqref="J42:K45 A42:A45">
    <cfRule type="containsText" dxfId="161" priority="140" operator="containsText" text="NOT OK">
      <formula>NOT(ISERROR(SEARCH("NOT OK",A42)))</formula>
    </cfRule>
  </conditionalFormatting>
  <conditionalFormatting sqref="A146:A149 J146:K149">
    <cfRule type="containsText" dxfId="160" priority="124" operator="containsText" text="NOT OK">
      <formula>NOT(ISERROR(SEARCH("NOT OK",A146)))</formula>
    </cfRule>
  </conditionalFormatting>
  <conditionalFormatting sqref="A208 J208:K208">
    <cfRule type="containsText" dxfId="159" priority="123" operator="containsText" text="NOT OK">
      <formula>NOT(ISERROR(SEARCH("NOT OK",A208)))</formula>
    </cfRule>
  </conditionalFormatting>
  <conditionalFormatting sqref="A52 J52:K52">
    <cfRule type="containsText" dxfId="158" priority="137" operator="containsText" text="NOT OK">
      <formula>NOT(ISERROR(SEARCH("NOT OK",A52)))</formula>
    </cfRule>
  </conditionalFormatting>
  <conditionalFormatting sqref="A68:A71 J68:K71">
    <cfRule type="containsText" dxfId="157" priority="135" operator="containsText" text="NOT OK">
      <formula>NOT(ISERROR(SEARCH("NOT OK",A68)))</formula>
    </cfRule>
  </conditionalFormatting>
  <conditionalFormatting sqref="J68:K71 A68:A71">
    <cfRule type="containsText" dxfId="156" priority="134" operator="containsText" text="NOT OK">
      <formula>NOT(ISERROR(SEARCH("NOT OK",A68)))</formula>
    </cfRule>
  </conditionalFormatting>
  <conditionalFormatting sqref="A234 J234:K234">
    <cfRule type="containsText" dxfId="155" priority="121" operator="containsText" text="NOT OK">
      <formula>NOT(ISERROR(SEARCH("NOT OK",A234)))</formula>
    </cfRule>
  </conditionalFormatting>
  <conditionalFormatting sqref="A78 J78:K78">
    <cfRule type="containsText" dxfId="154" priority="131" operator="containsText" text="NOT OK">
      <formula>NOT(ISERROR(SEARCH("NOT OK",A78)))</formula>
    </cfRule>
  </conditionalFormatting>
  <conditionalFormatting sqref="J198:K201 A198:A201">
    <cfRule type="containsText" dxfId="153" priority="117" operator="containsText" text="NOT OK">
      <formula>NOT(ISERROR(SEARCH("NOT OK",A198)))</formula>
    </cfRule>
  </conditionalFormatting>
  <conditionalFormatting sqref="J224:K227 A224:A227">
    <cfRule type="containsText" dxfId="152" priority="114" operator="containsText" text="NOT OK">
      <formula>NOT(ISERROR(SEARCH("NOT OK",A224)))</formula>
    </cfRule>
  </conditionalFormatting>
  <conditionalFormatting sqref="A120:A123 J120:K123">
    <cfRule type="containsText" dxfId="151" priority="127" operator="containsText" text="NOT OK">
      <formula>NOT(ISERROR(SEARCH("NOT OK",A120)))</formula>
    </cfRule>
  </conditionalFormatting>
  <conditionalFormatting sqref="A130 J130:K130">
    <cfRule type="containsText" dxfId="150" priority="113" operator="containsText" text="NOT OK">
      <formula>NOT(ISERROR(SEARCH("NOT OK",A130)))</formula>
    </cfRule>
  </conditionalFormatting>
  <conditionalFormatting sqref="A156 J156:K156">
    <cfRule type="containsText" dxfId="149" priority="111" operator="containsText" text="NOT OK">
      <formula>NOT(ISERROR(SEARCH("NOT OK",A156)))</formula>
    </cfRule>
  </conditionalFormatting>
  <conditionalFormatting sqref="J25:K25 A25">
    <cfRule type="containsText" dxfId="148" priority="95" operator="containsText" text="NOT OK">
      <formula>NOT(ISERROR(SEARCH("NOT OK",A25)))</formula>
    </cfRule>
  </conditionalFormatting>
  <conditionalFormatting sqref="J103:K103 A103">
    <cfRule type="containsText" dxfId="147" priority="92" operator="containsText" text="NOT OK">
      <formula>NOT(ISERROR(SEARCH("NOT OK",A103)))</formula>
    </cfRule>
  </conditionalFormatting>
  <conditionalFormatting sqref="J181:K181 A181">
    <cfRule type="containsText" dxfId="146" priority="89" operator="containsText" text="NOT OK">
      <formula>NOT(ISERROR(SEARCH("NOT OK",A181)))</formula>
    </cfRule>
  </conditionalFormatting>
  <conditionalFormatting sqref="A46:A50 J46:K50">
    <cfRule type="containsText" dxfId="145" priority="54" operator="containsText" text="NOT OK">
      <formula>NOT(ISERROR(SEARCH("NOT OK",A46)))</formula>
    </cfRule>
  </conditionalFormatting>
  <conditionalFormatting sqref="J46:K50 A46:A50">
    <cfRule type="containsText" dxfId="144" priority="53" operator="containsText" text="NOT OK">
      <formula>NOT(ISERROR(SEARCH("NOT OK",A46)))</formula>
    </cfRule>
  </conditionalFormatting>
  <conditionalFormatting sqref="A72:A76 J72:K76">
    <cfRule type="containsText" dxfId="143" priority="49" operator="containsText" text="NOT OK">
      <formula>NOT(ISERROR(SEARCH("NOT OK",A72)))</formula>
    </cfRule>
  </conditionalFormatting>
  <conditionalFormatting sqref="J72:K76 A72:A76">
    <cfRule type="containsText" dxfId="142" priority="48" operator="containsText" text="NOT OK">
      <formula>NOT(ISERROR(SEARCH("NOT OK",A72)))</formula>
    </cfRule>
  </conditionalFormatting>
  <conditionalFormatting sqref="A124:A128 J124:K128">
    <cfRule type="containsText" dxfId="141" priority="44" operator="containsText" text="NOT OK">
      <formula>NOT(ISERROR(SEARCH("NOT OK",A124)))</formula>
    </cfRule>
  </conditionalFormatting>
  <conditionalFormatting sqref="A124:A128 J124:K128">
    <cfRule type="containsText" dxfId="140" priority="41" operator="containsText" text="NOT OK">
      <formula>NOT(ISERROR(SEARCH("NOT OK",A124)))</formula>
    </cfRule>
  </conditionalFormatting>
  <conditionalFormatting sqref="A150:A154 J150:K154">
    <cfRule type="containsText" dxfId="139" priority="39" operator="containsText" text="NOT OK">
      <formula>NOT(ISERROR(SEARCH("NOT OK",A150)))</formula>
    </cfRule>
  </conditionalFormatting>
  <conditionalFormatting sqref="A150:A154 J150:K154">
    <cfRule type="containsText" dxfId="138" priority="36" operator="containsText" text="NOT OK">
      <formula>NOT(ISERROR(SEARCH("NOT OK",A150)))</formula>
    </cfRule>
  </conditionalFormatting>
  <conditionalFormatting sqref="J202:K206 A202:A206">
    <cfRule type="containsText" dxfId="137" priority="34" operator="containsText" text="NOT OK">
      <formula>NOT(ISERROR(SEARCH("NOT OK",A202)))</formula>
    </cfRule>
  </conditionalFormatting>
  <conditionalFormatting sqref="J202:K206 A202:A206">
    <cfRule type="containsText" dxfId="136" priority="31" operator="containsText" text="NOT OK">
      <formula>NOT(ISERROR(SEARCH("NOT OK",A202)))</formula>
    </cfRule>
  </conditionalFormatting>
  <conditionalFormatting sqref="J129:K129 A129">
    <cfRule type="containsText" dxfId="135" priority="16" operator="containsText" text="NOT OK">
      <formula>NOT(ISERROR(SEARCH("NOT OK",A129)))</formula>
    </cfRule>
  </conditionalFormatting>
  <conditionalFormatting sqref="J155:K155 A155">
    <cfRule type="containsText" dxfId="134" priority="13" operator="containsText" text="NOT OK">
      <formula>NOT(ISERROR(SEARCH("NOT OK",A155)))</formula>
    </cfRule>
  </conditionalFormatting>
  <conditionalFormatting sqref="J207:K207 A207">
    <cfRule type="containsText" dxfId="133" priority="10" operator="containsText" text="NOT OK">
      <formula>NOT(ISERROR(SEARCH("NOT OK",A207)))</formula>
    </cfRule>
  </conditionalFormatting>
  <conditionalFormatting sqref="J233 A233">
    <cfRule type="containsText" dxfId="132" priority="7" operator="containsText" text="NOT OK">
      <formula>NOT(ISERROR(SEARCH("NOT OK",A233)))</formula>
    </cfRule>
  </conditionalFormatting>
  <conditionalFormatting sqref="J51:K51 A51">
    <cfRule type="containsText" dxfId="131" priority="4" operator="containsText" text="NOT OK">
      <formula>NOT(ISERROR(SEARCH("NOT OK",A51)))</formula>
    </cfRule>
  </conditionalFormatting>
  <conditionalFormatting sqref="J77:K77 A77">
    <cfRule type="containsText" dxfId="130" priority="1" operator="containsText" text="NOT OK">
      <formula>NOT(ISERROR(SEARCH("NOT OK",A77)))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2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W235"/>
  <sheetViews>
    <sheetView topLeftCell="C49" zoomScale="98" zoomScaleNormal="98" workbookViewId="0">
      <selection activeCell="V49" activeCellId="1" sqref="L1:W1048576 L1:W1048576"/>
    </sheetView>
  </sheetViews>
  <sheetFormatPr defaultColWidth="7" defaultRowHeight="12.75"/>
  <cols>
    <col min="1" max="1" width="7" style="833"/>
    <col min="2" max="2" width="12.42578125" style="834" customWidth="1"/>
    <col min="3" max="3" width="10.85546875" style="834" customWidth="1"/>
    <col min="4" max="4" width="11.140625" style="834" customWidth="1"/>
    <col min="5" max="5" width="11.28515625" style="834" customWidth="1"/>
    <col min="6" max="6" width="10.85546875" style="834" customWidth="1"/>
    <col min="7" max="7" width="11.140625" style="834" customWidth="1"/>
    <col min="8" max="8" width="11.28515625" style="834" customWidth="1"/>
    <col min="9" max="9" width="8.7109375" style="835" customWidth="1"/>
    <col min="10" max="11" width="7" style="833"/>
    <col min="12" max="12" width="13" style="834" customWidth="1"/>
    <col min="13" max="14" width="11.28515625" style="834" customWidth="1"/>
    <col min="15" max="15" width="14.140625" style="834" bestFit="1" customWidth="1"/>
    <col min="16" max="16" width="11.28515625" style="834" customWidth="1"/>
    <col min="17" max="17" width="12.140625" style="834" customWidth="1"/>
    <col min="18" max="19" width="11.28515625" style="834" customWidth="1"/>
    <col min="20" max="20" width="14.140625" style="834" bestFit="1" customWidth="1"/>
    <col min="21" max="21" width="11.28515625" style="834" customWidth="1"/>
    <col min="22" max="22" width="12.140625" style="834" customWidth="1"/>
    <col min="23" max="23" width="12.140625" style="835" bestFit="1" customWidth="1"/>
    <col min="24" max="16384" width="7" style="834"/>
  </cols>
  <sheetData>
    <row r="1" spans="1:23" ht="13.5" thickBot="1"/>
    <row r="2" spans="1:23" ht="13.5" thickTop="1">
      <c r="B2" s="1514" t="s">
        <v>0</v>
      </c>
      <c r="C2" s="1515"/>
      <c r="D2" s="1515"/>
      <c r="E2" s="1515"/>
      <c r="F2" s="1515"/>
      <c r="G2" s="1515"/>
      <c r="H2" s="1515"/>
      <c r="I2" s="1516"/>
      <c r="L2" s="1517" t="s">
        <v>1</v>
      </c>
      <c r="M2" s="1518"/>
      <c r="N2" s="1518"/>
      <c r="O2" s="1518"/>
      <c r="P2" s="1518"/>
      <c r="Q2" s="1518"/>
      <c r="R2" s="1518"/>
      <c r="S2" s="1518"/>
      <c r="T2" s="1518"/>
      <c r="U2" s="1518"/>
      <c r="V2" s="1518"/>
      <c r="W2" s="1519"/>
    </row>
    <row r="3" spans="1:23" ht="13.5" thickBot="1">
      <c r="B3" s="1520" t="s">
        <v>2</v>
      </c>
      <c r="C3" s="1521"/>
      <c r="D3" s="1521"/>
      <c r="E3" s="1521"/>
      <c r="F3" s="1521"/>
      <c r="G3" s="1521"/>
      <c r="H3" s="1521"/>
      <c r="I3" s="1522"/>
      <c r="L3" s="1523" t="s">
        <v>3</v>
      </c>
      <c r="M3" s="1524"/>
      <c r="N3" s="1524"/>
      <c r="O3" s="1524"/>
      <c r="P3" s="1524"/>
      <c r="Q3" s="1524"/>
      <c r="R3" s="1524"/>
      <c r="S3" s="1524"/>
      <c r="T3" s="1524"/>
      <c r="U3" s="1524"/>
      <c r="V3" s="1524"/>
      <c r="W3" s="1525"/>
    </row>
    <row r="4" spans="1:23" ht="14.25" thickTop="1" thickBot="1">
      <c r="B4" s="836"/>
      <c r="C4" s="833"/>
      <c r="D4" s="833"/>
      <c r="E4" s="833"/>
      <c r="F4" s="833"/>
      <c r="G4" s="833"/>
      <c r="H4" s="833"/>
      <c r="I4" s="837"/>
      <c r="L4" s="836"/>
      <c r="M4" s="833"/>
      <c r="N4" s="833"/>
      <c r="O4" s="833"/>
      <c r="P4" s="833"/>
      <c r="Q4" s="833"/>
      <c r="R4" s="833"/>
      <c r="S4" s="833"/>
      <c r="T4" s="833"/>
      <c r="U4" s="833"/>
      <c r="V4" s="833"/>
      <c r="W4" s="837"/>
    </row>
    <row r="5" spans="1:23" ht="14.25" thickTop="1" thickBot="1">
      <c r="B5" s="838"/>
      <c r="C5" s="1529" t="s">
        <v>90</v>
      </c>
      <c r="D5" s="1530"/>
      <c r="E5" s="1531"/>
      <c r="F5" s="1529" t="s">
        <v>91</v>
      </c>
      <c r="G5" s="1530"/>
      <c r="H5" s="1531"/>
      <c r="I5" s="839" t="s">
        <v>4</v>
      </c>
      <c r="L5" s="838"/>
      <c r="M5" s="1526" t="s">
        <v>90</v>
      </c>
      <c r="N5" s="1527"/>
      <c r="O5" s="1527"/>
      <c r="P5" s="1527"/>
      <c r="Q5" s="1528"/>
      <c r="R5" s="1526" t="s">
        <v>91</v>
      </c>
      <c r="S5" s="1527"/>
      <c r="T5" s="1527"/>
      <c r="U5" s="1527"/>
      <c r="V5" s="1528"/>
      <c r="W5" s="839" t="s">
        <v>4</v>
      </c>
    </row>
    <row r="6" spans="1:23" ht="13.5" thickTop="1">
      <c r="B6" s="840" t="s">
        <v>5</v>
      </c>
      <c r="C6" s="841"/>
      <c r="D6" s="842"/>
      <c r="E6" s="843"/>
      <c r="F6" s="841"/>
      <c r="G6" s="842"/>
      <c r="H6" s="843"/>
      <c r="I6" s="844" t="s">
        <v>6</v>
      </c>
      <c r="L6" s="840" t="s">
        <v>5</v>
      </c>
      <c r="M6" s="841"/>
      <c r="N6" s="845"/>
      <c r="O6" s="846"/>
      <c r="P6" s="847"/>
      <c r="Q6" s="846"/>
      <c r="R6" s="841"/>
      <c r="S6" s="845"/>
      <c r="T6" s="846"/>
      <c r="U6" s="847"/>
      <c r="V6" s="846"/>
      <c r="W6" s="844" t="s">
        <v>6</v>
      </c>
    </row>
    <row r="7" spans="1:23" ht="13.5" thickBot="1">
      <c r="B7" s="848"/>
      <c r="C7" s="849" t="s">
        <v>7</v>
      </c>
      <c r="D7" s="850" t="s">
        <v>8</v>
      </c>
      <c r="E7" s="1165" t="s">
        <v>9</v>
      </c>
      <c r="F7" s="849" t="s">
        <v>7</v>
      </c>
      <c r="G7" s="850" t="s">
        <v>8</v>
      </c>
      <c r="H7" s="851" t="s">
        <v>9</v>
      </c>
      <c r="I7" s="852"/>
      <c r="L7" s="848"/>
      <c r="M7" s="853" t="s">
        <v>10</v>
      </c>
      <c r="N7" s="854" t="s">
        <v>11</v>
      </c>
      <c r="O7" s="855" t="s">
        <v>12</v>
      </c>
      <c r="P7" s="856" t="s">
        <v>13</v>
      </c>
      <c r="Q7" s="855" t="s">
        <v>9</v>
      </c>
      <c r="R7" s="853" t="s">
        <v>10</v>
      </c>
      <c r="S7" s="854" t="s">
        <v>11</v>
      </c>
      <c r="T7" s="855" t="s">
        <v>12</v>
      </c>
      <c r="U7" s="856" t="s">
        <v>13</v>
      </c>
      <c r="V7" s="855" t="s">
        <v>9</v>
      </c>
      <c r="W7" s="852"/>
    </row>
    <row r="8" spans="1:23" ht="6" customHeight="1" thickTop="1">
      <c r="B8" s="840"/>
      <c r="C8" s="857"/>
      <c r="D8" s="858"/>
      <c r="E8" s="859"/>
      <c r="F8" s="857"/>
      <c r="G8" s="858"/>
      <c r="H8" s="859"/>
      <c r="I8" s="860"/>
      <c r="L8" s="840"/>
      <c r="M8" s="861"/>
      <c r="N8" s="862"/>
      <c r="O8" s="863"/>
      <c r="P8" s="864"/>
      <c r="Q8" s="865"/>
      <c r="R8" s="861"/>
      <c r="S8" s="862"/>
      <c r="T8" s="863"/>
      <c r="U8" s="864"/>
      <c r="V8" s="865"/>
      <c r="W8" s="866"/>
    </row>
    <row r="9" spans="1:23">
      <c r="A9" s="867" t="str">
        <f>IF(ISERROR(F9/G9)," ",IF(F9/G9&gt;0.5,IF(F9/G9&lt;1.5," ","NOT OK"),"NOT OK"))</f>
        <v xml:space="preserve"> </v>
      </c>
      <c r="B9" s="840" t="s">
        <v>14</v>
      </c>
      <c r="C9" s="868">
        <v>21</v>
      </c>
      <c r="D9" s="869">
        <v>22</v>
      </c>
      <c r="E9" s="870">
        <f>C9+D9</f>
        <v>43</v>
      </c>
      <c r="F9" s="211">
        <v>63</v>
      </c>
      <c r="G9" s="215">
        <v>65</v>
      </c>
      <c r="H9" s="870">
        <f>F9+G9</f>
        <v>128</v>
      </c>
      <c r="I9" s="871">
        <f t="shared" ref="I9:I13" si="0">IF(E9=0,0,((H9/E9)-1)*100)</f>
        <v>197.67441860465115</v>
      </c>
      <c r="L9" s="840" t="s">
        <v>14</v>
      </c>
      <c r="M9" s="868">
        <v>1179</v>
      </c>
      <c r="N9" s="872">
        <v>996</v>
      </c>
      <c r="O9" s="876">
        <f>+M9+N9</f>
        <v>2175</v>
      </c>
      <c r="P9" s="874">
        <v>0</v>
      </c>
      <c r="Q9" s="875">
        <f>O9+P9</f>
        <v>2175</v>
      </c>
      <c r="R9" s="211">
        <v>7715</v>
      </c>
      <c r="S9" s="212">
        <v>6776</v>
      </c>
      <c r="T9" s="119">
        <f>+R9+S9</f>
        <v>14491</v>
      </c>
      <c r="U9" s="89">
        <v>0</v>
      </c>
      <c r="V9" s="875">
        <f>T9+U9</f>
        <v>14491</v>
      </c>
      <c r="W9" s="871">
        <f t="shared" ref="W9:W13" si="1">IF(Q9=0,0,((V9/Q9)-1)*100)</f>
        <v>566.25287356321837</v>
      </c>
    </row>
    <row r="10" spans="1:23">
      <c r="A10" s="867" t="str">
        <f t="shared" ref="A10:A65" si="2">IF(ISERROR(F10/G10)," ",IF(F10/G10&gt;0.5,IF(F10/G10&lt;1.5," ","NOT OK"),"NOT OK"))</f>
        <v xml:space="preserve"> </v>
      </c>
      <c r="B10" s="840" t="s">
        <v>15</v>
      </c>
      <c r="C10" s="868">
        <v>21</v>
      </c>
      <c r="D10" s="869">
        <v>21</v>
      </c>
      <c r="E10" s="870">
        <f>C10+D10</f>
        <v>42</v>
      </c>
      <c r="F10" s="211">
        <v>65</v>
      </c>
      <c r="G10" s="215">
        <v>66</v>
      </c>
      <c r="H10" s="870">
        <f>F10+G10</f>
        <v>131</v>
      </c>
      <c r="I10" s="871">
        <f t="shared" si="0"/>
        <v>211.9047619047619</v>
      </c>
      <c r="K10" s="877"/>
      <c r="L10" s="840" t="s">
        <v>15</v>
      </c>
      <c r="M10" s="868">
        <v>1560</v>
      </c>
      <c r="N10" s="872">
        <v>1190</v>
      </c>
      <c r="O10" s="876">
        <f>+M10+N10</f>
        <v>2750</v>
      </c>
      <c r="P10" s="874">
        <v>0</v>
      </c>
      <c r="Q10" s="875">
        <f>O10+P10</f>
        <v>2750</v>
      </c>
      <c r="R10" s="211">
        <v>8648</v>
      </c>
      <c r="S10" s="212">
        <v>8125</v>
      </c>
      <c r="T10" s="119">
        <f>+R10+S10</f>
        <v>16773</v>
      </c>
      <c r="U10" s="89">
        <v>0</v>
      </c>
      <c r="V10" s="875">
        <f>T10+U10</f>
        <v>16773</v>
      </c>
      <c r="W10" s="871">
        <f t="shared" si="1"/>
        <v>509.92727272727274</v>
      </c>
    </row>
    <row r="11" spans="1:23" ht="13.5" thickBot="1">
      <c r="A11" s="867" t="str">
        <f t="shared" si="2"/>
        <v xml:space="preserve"> </v>
      </c>
      <c r="B11" s="848" t="s">
        <v>16</v>
      </c>
      <c r="C11" s="868">
        <v>30</v>
      </c>
      <c r="D11" s="878">
        <v>33</v>
      </c>
      <c r="E11" s="870">
        <f>C11+D11</f>
        <v>63</v>
      </c>
      <c r="F11" s="211">
        <v>76</v>
      </c>
      <c r="G11" s="220">
        <v>74</v>
      </c>
      <c r="H11" s="870">
        <f>F11+G11</f>
        <v>150</v>
      </c>
      <c r="I11" s="871">
        <f t="shared" si="0"/>
        <v>138.0952380952381</v>
      </c>
      <c r="K11" s="877"/>
      <c r="L11" s="848" t="s">
        <v>16</v>
      </c>
      <c r="M11" s="868">
        <v>3372</v>
      </c>
      <c r="N11" s="872">
        <v>2835</v>
      </c>
      <c r="O11" s="876">
        <f>+M11+N11</f>
        <v>6207</v>
      </c>
      <c r="P11" s="879">
        <v>0</v>
      </c>
      <c r="Q11" s="875">
        <f>O11+P11</f>
        <v>6207</v>
      </c>
      <c r="R11" s="211">
        <v>9069</v>
      </c>
      <c r="S11" s="212">
        <v>8415</v>
      </c>
      <c r="T11" s="119">
        <f>+R11+S11</f>
        <v>17484</v>
      </c>
      <c r="U11" s="218">
        <v>6</v>
      </c>
      <c r="V11" s="875">
        <f>T11+U11</f>
        <v>17490</v>
      </c>
      <c r="W11" s="871">
        <f t="shared" si="1"/>
        <v>181.77863702271631</v>
      </c>
    </row>
    <row r="12" spans="1:23" ht="14.25" thickTop="1" thickBot="1">
      <c r="A12" s="867" t="str">
        <f>IF(ISERROR(F12/G12)," ",IF(F12/G12&gt;0.5,IF(F12/G12&lt;1.5," ","NOT OK"),"NOT OK"))</f>
        <v xml:space="preserve"> </v>
      </c>
      <c r="B12" s="880" t="s">
        <v>17</v>
      </c>
      <c r="C12" s="881">
        <f t="shared" ref="C12:E12" si="3">+C9+C10+C11</f>
        <v>72</v>
      </c>
      <c r="D12" s="882">
        <f t="shared" si="3"/>
        <v>76</v>
      </c>
      <c r="E12" s="883">
        <f t="shared" si="3"/>
        <v>148</v>
      </c>
      <c r="F12" s="881">
        <f t="shared" ref="F12:H12" si="4">+F9+F10+F11</f>
        <v>204</v>
      </c>
      <c r="G12" s="882">
        <f t="shared" si="4"/>
        <v>205</v>
      </c>
      <c r="H12" s="883">
        <f t="shared" si="4"/>
        <v>409</v>
      </c>
      <c r="I12" s="884">
        <f t="shared" si="0"/>
        <v>176.35135135135135</v>
      </c>
      <c r="L12" s="885" t="s">
        <v>17</v>
      </c>
      <c r="M12" s="886">
        <f t="shared" ref="M12:Q12" si="5">M9+M10+M11</f>
        <v>6111</v>
      </c>
      <c r="N12" s="887">
        <f t="shared" si="5"/>
        <v>5021</v>
      </c>
      <c r="O12" s="886">
        <f t="shared" si="5"/>
        <v>11132</v>
      </c>
      <c r="P12" s="886">
        <f t="shared" si="5"/>
        <v>0</v>
      </c>
      <c r="Q12" s="888">
        <f t="shared" si="5"/>
        <v>11132</v>
      </c>
      <c r="R12" s="886">
        <f t="shared" ref="R12:V12" si="6">R9+R10+R11</f>
        <v>25432</v>
      </c>
      <c r="S12" s="887">
        <f t="shared" si="6"/>
        <v>23316</v>
      </c>
      <c r="T12" s="886">
        <f t="shared" si="6"/>
        <v>48748</v>
      </c>
      <c r="U12" s="886">
        <f t="shared" si="6"/>
        <v>6</v>
      </c>
      <c r="V12" s="888">
        <f t="shared" si="6"/>
        <v>48754</v>
      </c>
      <c r="W12" s="889">
        <f t="shared" si="1"/>
        <v>337.96263025512036</v>
      </c>
    </row>
    <row r="13" spans="1:23" ht="13.5" thickTop="1">
      <c r="A13" s="867" t="str">
        <f t="shared" si="2"/>
        <v xml:space="preserve"> </v>
      </c>
      <c r="B13" s="840" t="s">
        <v>18</v>
      </c>
      <c r="C13" s="890">
        <v>25</v>
      </c>
      <c r="D13" s="891">
        <v>24</v>
      </c>
      <c r="E13" s="870">
        <f>C13+D13</f>
        <v>49</v>
      </c>
      <c r="F13" s="890">
        <v>70</v>
      </c>
      <c r="G13" s="891">
        <v>70</v>
      </c>
      <c r="H13" s="870">
        <f>F13+G13</f>
        <v>140</v>
      </c>
      <c r="I13" s="871">
        <f t="shared" si="0"/>
        <v>185.71428571428572</v>
      </c>
      <c r="L13" s="840" t="s">
        <v>18</v>
      </c>
      <c r="M13" s="868">
        <v>3082</v>
      </c>
      <c r="N13" s="872">
        <v>2584</v>
      </c>
      <c r="O13" s="873">
        <f>+M13+N13</f>
        <v>5666</v>
      </c>
      <c r="P13" s="874">
        <v>0</v>
      </c>
      <c r="Q13" s="875">
        <f>O13+P13</f>
        <v>5666</v>
      </c>
      <c r="R13" s="868">
        <v>8919</v>
      </c>
      <c r="S13" s="872">
        <v>8174</v>
      </c>
      <c r="T13" s="873">
        <f>+R13+S13</f>
        <v>17093</v>
      </c>
      <c r="U13" s="874">
        <v>0</v>
      </c>
      <c r="V13" s="875">
        <f>T13+U13</f>
        <v>17093</v>
      </c>
      <c r="W13" s="871">
        <f t="shared" si="1"/>
        <v>201.67666784327568</v>
      </c>
    </row>
    <row r="14" spans="1:23">
      <c r="A14" s="867" t="str">
        <f t="shared" ref="A14:A25" si="7">IF(ISERROR(F14/G14)," ",IF(F14/G14&gt;0.5,IF(F14/G14&lt;1.5," ","NOT OK"),"NOT OK"))</f>
        <v xml:space="preserve"> </v>
      </c>
      <c r="B14" s="840" t="s">
        <v>19</v>
      </c>
      <c r="C14" s="868">
        <v>26</v>
      </c>
      <c r="D14" s="869">
        <v>26</v>
      </c>
      <c r="E14" s="892">
        <f>C14+D14</f>
        <v>52</v>
      </c>
      <c r="F14" s="868">
        <v>78</v>
      </c>
      <c r="G14" s="869">
        <v>76</v>
      </c>
      <c r="H14" s="892">
        <f>F14+G14</f>
        <v>154</v>
      </c>
      <c r="I14" s="871">
        <f t="shared" ref="I14:I17" si="8">IF(E14=0,0,((H14/E14)-1)*100)</f>
        <v>196.15384615384616</v>
      </c>
      <c r="L14" s="840" t="s">
        <v>19</v>
      </c>
      <c r="M14" s="868">
        <v>2982</v>
      </c>
      <c r="N14" s="872">
        <v>2915</v>
      </c>
      <c r="O14" s="873">
        <f>+N14+M14</f>
        <v>5897</v>
      </c>
      <c r="P14" s="874">
        <v>0</v>
      </c>
      <c r="Q14" s="875">
        <f>O14+P14</f>
        <v>5897</v>
      </c>
      <c r="R14" s="868">
        <v>10544</v>
      </c>
      <c r="S14" s="872">
        <v>11054</v>
      </c>
      <c r="T14" s="873">
        <f>+S14+R14</f>
        <v>21598</v>
      </c>
      <c r="U14" s="874">
        <v>0</v>
      </c>
      <c r="V14" s="875">
        <f>T14+U14</f>
        <v>21598</v>
      </c>
      <c r="W14" s="871">
        <f t="shared" ref="W14:W17" si="9">IF(Q14=0,0,((V14/Q14)-1)*100)</f>
        <v>266.25402747159575</v>
      </c>
    </row>
    <row r="15" spans="1:23" ht="13.5" thickBot="1">
      <c r="A15" s="893" t="str">
        <f t="shared" si="7"/>
        <v xml:space="preserve"> </v>
      </c>
      <c r="B15" s="840" t="s">
        <v>20</v>
      </c>
      <c r="C15" s="868">
        <v>26</v>
      </c>
      <c r="D15" s="869">
        <v>28</v>
      </c>
      <c r="E15" s="892">
        <f>C15+D15</f>
        <v>54</v>
      </c>
      <c r="F15" s="868">
        <v>77</v>
      </c>
      <c r="G15" s="869">
        <v>77</v>
      </c>
      <c r="H15" s="892">
        <f>F15+G15</f>
        <v>154</v>
      </c>
      <c r="I15" s="871">
        <f t="shared" si="8"/>
        <v>185.18518518518516</v>
      </c>
      <c r="J15" s="894"/>
      <c r="L15" s="840" t="s">
        <v>20</v>
      </c>
      <c r="M15" s="868">
        <v>3601</v>
      </c>
      <c r="N15" s="872">
        <v>3006</v>
      </c>
      <c r="O15" s="873">
        <f>+N15+M15</f>
        <v>6607</v>
      </c>
      <c r="P15" s="874">
        <v>1</v>
      </c>
      <c r="Q15" s="875">
        <f>O15+P15</f>
        <v>6608</v>
      </c>
      <c r="R15" s="868">
        <v>11631</v>
      </c>
      <c r="S15" s="872">
        <v>9224</v>
      </c>
      <c r="T15" s="873">
        <f>+S15+R15</f>
        <v>20855</v>
      </c>
      <c r="U15" s="874">
        <v>0</v>
      </c>
      <c r="V15" s="875">
        <f>T15+U15</f>
        <v>20855</v>
      </c>
      <c r="W15" s="871">
        <f t="shared" si="9"/>
        <v>215.60230024213075</v>
      </c>
    </row>
    <row r="16" spans="1:23" s="83" customFormat="1" ht="14.25" thickTop="1" thickBot="1">
      <c r="A16" s="233" t="str">
        <f t="shared" si="7"/>
        <v xml:space="preserve"> </v>
      </c>
      <c r="B16" s="880" t="s">
        <v>87</v>
      </c>
      <c r="C16" s="90">
        <f>+C13+C14+C15</f>
        <v>77</v>
      </c>
      <c r="D16" s="91">
        <f t="shared" ref="D16:H16" si="10">+D13+D14+D15</f>
        <v>78</v>
      </c>
      <c r="E16" s="92">
        <f t="shared" si="10"/>
        <v>155</v>
      </c>
      <c r="F16" s="90">
        <f t="shared" si="10"/>
        <v>225</v>
      </c>
      <c r="G16" s="91">
        <f t="shared" si="10"/>
        <v>223</v>
      </c>
      <c r="H16" s="92">
        <f t="shared" si="10"/>
        <v>448</v>
      </c>
      <c r="I16" s="93">
        <f t="shared" si="8"/>
        <v>189.0322580645161</v>
      </c>
      <c r="L16" s="167" t="s">
        <v>87</v>
      </c>
      <c r="M16" s="122">
        <f>+M13+M14+M15</f>
        <v>9665</v>
      </c>
      <c r="N16" s="123">
        <f t="shared" ref="N16:V16" si="11">+N13+N14+N15</f>
        <v>8505</v>
      </c>
      <c r="O16" s="122">
        <f t="shared" si="11"/>
        <v>18170</v>
      </c>
      <c r="P16" s="122">
        <f t="shared" si="11"/>
        <v>1</v>
      </c>
      <c r="Q16" s="124">
        <f t="shared" si="11"/>
        <v>18171</v>
      </c>
      <c r="R16" s="122">
        <f t="shared" si="11"/>
        <v>31094</v>
      </c>
      <c r="S16" s="123">
        <f t="shared" si="11"/>
        <v>28452</v>
      </c>
      <c r="T16" s="122">
        <f t="shared" si="11"/>
        <v>59546</v>
      </c>
      <c r="U16" s="122">
        <f t="shared" si="11"/>
        <v>0</v>
      </c>
      <c r="V16" s="124">
        <f t="shared" si="11"/>
        <v>59546</v>
      </c>
      <c r="W16" s="125">
        <f t="shared" si="9"/>
        <v>227.69798029827749</v>
      </c>
    </row>
    <row r="17" spans="1:23" ht="13.5" thickTop="1">
      <c r="A17" s="867" t="str">
        <f t="shared" si="7"/>
        <v xml:space="preserve"> </v>
      </c>
      <c r="B17" s="840" t="s">
        <v>21</v>
      </c>
      <c r="C17" s="895">
        <v>32</v>
      </c>
      <c r="D17" s="896">
        <v>34</v>
      </c>
      <c r="E17" s="892">
        <f>C17+D17</f>
        <v>66</v>
      </c>
      <c r="F17" s="895">
        <v>72</v>
      </c>
      <c r="G17" s="896">
        <v>72</v>
      </c>
      <c r="H17" s="892">
        <f>F17+G17</f>
        <v>144</v>
      </c>
      <c r="I17" s="871">
        <f t="shared" si="8"/>
        <v>118.18181818181816</v>
      </c>
      <c r="L17" s="840" t="s">
        <v>21</v>
      </c>
      <c r="M17" s="868">
        <v>3289</v>
      </c>
      <c r="N17" s="872">
        <v>3047</v>
      </c>
      <c r="O17" s="873">
        <f>+M17+N17</f>
        <v>6336</v>
      </c>
      <c r="P17" s="874">
        <v>0</v>
      </c>
      <c r="Q17" s="875">
        <f>+O17+P17</f>
        <v>6336</v>
      </c>
      <c r="R17" s="868">
        <v>9841</v>
      </c>
      <c r="S17" s="872">
        <v>8819</v>
      </c>
      <c r="T17" s="873">
        <f>+R17+S17</f>
        <v>18660</v>
      </c>
      <c r="U17" s="874">
        <v>92</v>
      </c>
      <c r="V17" s="875">
        <f>+T17+U17</f>
        <v>18752</v>
      </c>
      <c r="W17" s="871">
        <f t="shared" si="9"/>
        <v>195.95959595959599</v>
      </c>
    </row>
    <row r="18" spans="1:23">
      <c r="A18" s="867" t="str">
        <f>IF(ISERROR(F18/G18)," ",IF(F18/G18&gt;0.5,IF(F18/G18&lt;1.5," ","NOT OK"),"NOT OK"))</f>
        <v xml:space="preserve"> </v>
      </c>
      <c r="B18" s="840" t="s">
        <v>88</v>
      </c>
      <c r="C18" s="895">
        <v>32</v>
      </c>
      <c r="D18" s="896">
        <v>31</v>
      </c>
      <c r="E18" s="892">
        <f>C18+D18</f>
        <v>63</v>
      </c>
      <c r="F18" s="895">
        <v>78</v>
      </c>
      <c r="G18" s="896">
        <v>78</v>
      </c>
      <c r="H18" s="892">
        <f>F18+G18</f>
        <v>156</v>
      </c>
      <c r="I18" s="871">
        <f>IF(E18=0,0,((H18/E18)-1)*100)</f>
        <v>147.61904761904762</v>
      </c>
      <c r="L18" s="840" t="s">
        <v>88</v>
      </c>
      <c r="M18" s="868">
        <v>3225</v>
      </c>
      <c r="N18" s="872">
        <v>2959</v>
      </c>
      <c r="O18" s="873">
        <f>+M18+N18</f>
        <v>6184</v>
      </c>
      <c r="P18" s="874">
        <v>0</v>
      </c>
      <c r="Q18" s="875">
        <f>+O18+P18</f>
        <v>6184</v>
      </c>
      <c r="R18" s="868">
        <v>9502</v>
      </c>
      <c r="S18" s="872">
        <v>8766</v>
      </c>
      <c r="T18" s="873">
        <f>+R18+S18</f>
        <v>18268</v>
      </c>
      <c r="U18" s="874">
        <v>0</v>
      </c>
      <c r="V18" s="875">
        <f>+T18+U18</f>
        <v>18268</v>
      </c>
      <c r="W18" s="871">
        <f>IF(Q18=0,0,((V18/Q18)-1)*100)</f>
        <v>195.40750323415264</v>
      </c>
    </row>
    <row r="19" spans="1:23" ht="13.5" thickBot="1">
      <c r="A19" s="897" t="str">
        <f>IF(ISERROR(F19/G19)," ",IF(F19/G19&gt;0.5,IF(F19/G19&lt;1.5," ","NOT OK"),"NOT OK"))</f>
        <v xml:space="preserve"> </v>
      </c>
      <c r="B19" s="840" t="s">
        <v>22</v>
      </c>
      <c r="C19" s="895">
        <v>29</v>
      </c>
      <c r="D19" s="896">
        <v>28</v>
      </c>
      <c r="E19" s="892">
        <f>C19+D19</f>
        <v>57</v>
      </c>
      <c r="F19" s="895">
        <v>78</v>
      </c>
      <c r="G19" s="896">
        <v>78</v>
      </c>
      <c r="H19" s="892">
        <f>F19+G19</f>
        <v>156</v>
      </c>
      <c r="I19" s="871">
        <f>IF(E19=0,0,((H19/E19)-1)*100)</f>
        <v>173.68421052631581</v>
      </c>
      <c r="J19" s="898"/>
      <c r="L19" s="840" t="s">
        <v>22</v>
      </c>
      <c r="M19" s="868">
        <v>3523</v>
      </c>
      <c r="N19" s="872">
        <v>3015</v>
      </c>
      <c r="O19" s="876">
        <f>+M19+N19</f>
        <v>6538</v>
      </c>
      <c r="P19" s="879">
        <v>0</v>
      </c>
      <c r="Q19" s="875">
        <f>+O19+P19</f>
        <v>6538</v>
      </c>
      <c r="R19" s="868">
        <v>9772</v>
      </c>
      <c r="S19" s="872">
        <v>8955</v>
      </c>
      <c r="T19" s="876">
        <f>+R19+S19</f>
        <v>18727</v>
      </c>
      <c r="U19" s="879">
        <v>0</v>
      </c>
      <c r="V19" s="875">
        <f>+T19+U19</f>
        <v>18727</v>
      </c>
      <c r="W19" s="871">
        <f>IF(Q19=0,0,((V19/Q19)-1)*100)</f>
        <v>186.43315998776387</v>
      </c>
    </row>
    <row r="20" spans="1:23" ht="14.25" customHeight="1" thickTop="1" thickBot="1">
      <c r="A20" s="899" t="str">
        <f>IF(ISERROR(F20/G20)," ",IF(F20/G20&gt;0.5,IF(F20/G20&lt;1.5," ","NOT OK"),"NOT OK"))</f>
        <v xml:space="preserve"> </v>
      </c>
      <c r="B20" s="900" t="s">
        <v>60</v>
      </c>
      <c r="C20" s="901">
        <f>+C17+C18+C19</f>
        <v>93</v>
      </c>
      <c r="D20" s="902">
        <f t="shared" ref="D20:H20" si="12">+D17+D18+D19</f>
        <v>93</v>
      </c>
      <c r="E20" s="902">
        <f t="shared" si="12"/>
        <v>186</v>
      </c>
      <c r="F20" s="901">
        <f t="shared" si="12"/>
        <v>228</v>
      </c>
      <c r="G20" s="902">
        <f t="shared" si="12"/>
        <v>228</v>
      </c>
      <c r="H20" s="902">
        <f t="shared" si="12"/>
        <v>456</v>
      </c>
      <c r="I20" s="884">
        <f>IF(E20=0,0,((H20/E20)-1)*100)</f>
        <v>145.16129032258064</v>
      </c>
      <c r="J20" s="899"/>
      <c r="K20" s="903"/>
      <c r="L20" s="904" t="s">
        <v>60</v>
      </c>
      <c r="M20" s="905">
        <f>+M17+M18+M19</f>
        <v>10037</v>
      </c>
      <c r="N20" s="905">
        <f t="shared" ref="N20:V20" si="13">+N17+N18+N19</f>
        <v>9021</v>
      </c>
      <c r="O20" s="906">
        <f t="shared" si="13"/>
        <v>19058</v>
      </c>
      <c r="P20" s="906">
        <f t="shared" si="13"/>
        <v>0</v>
      </c>
      <c r="Q20" s="906">
        <f t="shared" si="13"/>
        <v>19058</v>
      </c>
      <c r="R20" s="905">
        <f t="shared" si="13"/>
        <v>29115</v>
      </c>
      <c r="S20" s="905">
        <f t="shared" si="13"/>
        <v>26540</v>
      </c>
      <c r="T20" s="906">
        <f t="shared" si="13"/>
        <v>55655</v>
      </c>
      <c r="U20" s="906">
        <f t="shared" si="13"/>
        <v>92</v>
      </c>
      <c r="V20" s="906">
        <f t="shared" si="13"/>
        <v>55747</v>
      </c>
      <c r="W20" s="907">
        <f>IF(Q20=0,0,((V20/Q20)-1)*100)</f>
        <v>192.51233077972506</v>
      </c>
    </row>
    <row r="21" spans="1:23" ht="13.5" thickTop="1">
      <c r="A21" s="867" t="str">
        <f>IF(ISERROR(F21/G21)," ",IF(F21/G21&gt;0.5,IF(F21/G21&lt;1.5," ","NOT OK"),"NOT OK"))</f>
        <v xml:space="preserve"> </v>
      </c>
      <c r="B21" s="840" t="s">
        <v>23</v>
      </c>
      <c r="C21" s="868">
        <v>37</v>
      </c>
      <c r="D21" s="869">
        <v>36</v>
      </c>
      <c r="E21" s="908">
        <f>C21+D21</f>
        <v>73</v>
      </c>
      <c r="F21" s="868">
        <v>76</v>
      </c>
      <c r="G21" s="869">
        <v>77</v>
      </c>
      <c r="H21" s="908">
        <f>F21+G21</f>
        <v>153</v>
      </c>
      <c r="I21" s="871">
        <f>IF(E21=0,0,((H21/E21)-1)*100)</f>
        <v>109.58904109589041</v>
      </c>
      <c r="L21" s="840" t="s">
        <v>24</v>
      </c>
      <c r="M21" s="868">
        <v>4648</v>
      </c>
      <c r="N21" s="872">
        <v>4059</v>
      </c>
      <c r="O21" s="876">
        <f>+M21+N21</f>
        <v>8707</v>
      </c>
      <c r="P21" s="909">
        <v>0</v>
      </c>
      <c r="Q21" s="875">
        <f>+O21+P21</f>
        <v>8707</v>
      </c>
      <c r="R21" s="868">
        <v>9197</v>
      </c>
      <c r="S21" s="872">
        <v>7915</v>
      </c>
      <c r="T21" s="876">
        <f>+R21+S21</f>
        <v>17112</v>
      </c>
      <c r="U21" s="909">
        <v>0</v>
      </c>
      <c r="V21" s="875">
        <f>+T21+U21</f>
        <v>17112</v>
      </c>
      <c r="W21" s="871">
        <f>IF(Q21=0,0,((V21/Q21)-1)*100)</f>
        <v>96.531526358102667</v>
      </c>
    </row>
    <row r="22" spans="1:23">
      <c r="A22" s="867" t="str">
        <f t="shared" ref="A22" si="14">IF(ISERROR(F22/G22)," ",IF(F22/G22&gt;0.5,IF(F22/G22&lt;1.5," ","NOT OK"),"NOT OK"))</f>
        <v xml:space="preserve"> </v>
      </c>
      <c r="B22" s="840" t="s">
        <v>25</v>
      </c>
      <c r="C22" s="868">
        <v>43</v>
      </c>
      <c r="D22" s="869">
        <v>44</v>
      </c>
      <c r="E22" s="910">
        <f>C22+D22</f>
        <v>87</v>
      </c>
      <c r="F22" s="868">
        <v>78</v>
      </c>
      <c r="G22" s="869">
        <v>78</v>
      </c>
      <c r="H22" s="910">
        <f>F22+G22</f>
        <v>156</v>
      </c>
      <c r="I22" s="871">
        <f t="shared" ref="I22" si="15">IF(E22=0,0,((H22/E22)-1)*100)</f>
        <v>79.310344827586206</v>
      </c>
      <c r="L22" s="840" t="s">
        <v>25</v>
      </c>
      <c r="M22" s="868">
        <v>6688</v>
      </c>
      <c r="N22" s="872">
        <v>6630</v>
      </c>
      <c r="O22" s="876">
        <f>+M22+N22</f>
        <v>13318</v>
      </c>
      <c r="P22" s="874">
        <v>0</v>
      </c>
      <c r="Q22" s="875">
        <f>+O22+P22</f>
        <v>13318</v>
      </c>
      <c r="R22" s="868">
        <v>9737</v>
      </c>
      <c r="S22" s="872">
        <v>8936</v>
      </c>
      <c r="T22" s="876">
        <f>+R22+S22</f>
        <v>18673</v>
      </c>
      <c r="U22" s="874">
        <v>0</v>
      </c>
      <c r="V22" s="875">
        <f>+T22+U22</f>
        <v>18673</v>
      </c>
      <c r="W22" s="871">
        <f t="shared" ref="W22" si="16">IF(Q22=0,0,((V22/Q22)-1)*100)</f>
        <v>40.208740051058726</v>
      </c>
    </row>
    <row r="23" spans="1:23" ht="13.5" thickBot="1">
      <c r="A23" s="867" t="str">
        <f>IF(ISERROR(F23/G23)," ",IF(F23/G23&gt;0.5,IF(F23/G23&lt;1.5," ","NOT OK"),"NOT OK"))</f>
        <v xml:space="preserve"> </v>
      </c>
      <c r="B23" s="840" t="s">
        <v>26</v>
      </c>
      <c r="C23" s="868">
        <v>48</v>
      </c>
      <c r="D23" s="878">
        <v>46</v>
      </c>
      <c r="E23" s="911">
        <f>C23+D23</f>
        <v>94</v>
      </c>
      <c r="F23" s="868">
        <v>74</v>
      </c>
      <c r="G23" s="878">
        <v>74</v>
      </c>
      <c r="H23" s="911">
        <f>F23+G23</f>
        <v>148</v>
      </c>
      <c r="I23" s="912">
        <f>IF(E23=0,0,((H23/E23)-1)*100)</f>
        <v>57.446808510638306</v>
      </c>
      <c r="L23" s="840" t="s">
        <v>26</v>
      </c>
      <c r="M23" s="868">
        <v>6369</v>
      </c>
      <c r="N23" s="872">
        <v>5415</v>
      </c>
      <c r="O23" s="876">
        <f>+M23+N23</f>
        <v>11784</v>
      </c>
      <c r="P23" s="879">
        <v>0</v>
      </c>
      <c r="Q23" s="875">
        <f>+O23+P23</f>
        <v>11784</v>
      </c>
      <c r="R23" s="868">
        <v>8058</v>
      </c>
      <c r="S23" s="872">
        <v>6892</v>
      </c>
      <c r="T23" s="876">
        <f>+R23+S23</f>
        <v>14950</v>
      </c>
      <c r="U23" s="879">
        <v>0</v>
      </c>
      <c r="V23" s="875">
        <f>+T23+U23</f>
        <v>14950</v>
      </c>
      <c r="W23" s="871">
        <f>IF(Q23=0,0,((V23/Q23)-1)*100)</f>
        <v>26.866938221317049</v>
      </c>
    </row>
    <row r="24" spans="1:23" ht="14.25" thickTop="1" thickBot="1">
      <c r="A24" s="867" t="str">
        <f>IF(ISERROR(F24/G24)," ",IF(F24/G24&gt;0.5,IF(F24/G24&lt;1.5," ","NOT OK"),"NOT OK"))</f>
        <v xml:space="preserve"> </v>
      </c>
      <c r="B24" s="880" t="s">
        <v>27</v>
      </c>
      <c r="C24" s="901">
        <f t="shared" ref="C24:H24" si="17">C21+C22+C23</f>
        <v>128</v>
      </c>
      <c r="D24" s="913">
        <f t="shared" si="17"/>
        <v>126</v>
      </c>
      <c r="E24" s="901">
        <f t="shared" si="17"/>
        <v>254</v>
      </c>
      <c r="F24" s="901">
        <f t="shared" si="17"/>
        <v>228</v>
      </c>
      <c r="G24" s="913">
        <f t="shared" si="17"/>
        <v>229</v>
      </c>
      <c r="H24" s="901">
        <f t="shared" si="17"/>
        <v>457</v>
      </c>
      <c r="I24" s="884">
        <f>IF(E24=0,0,((H24/E24)-1)*100)</f>
        <v>79.921259842519675</v>
      </c>
      <c r="L24" s="885" t="s">
        <v>27</v>
      </c>
      <c r="M24" s="886">
        <f>+M21+M22+M23</f>
        <v>17705</v>
      </c>
      <c r="N24" s="887">
        <f t="shared" ref="N24:U24" si="18">+N21+N22+N23</f>
        <v>16104</v>
      </c>
      <c r="O24" s="886">
        <f t="shared" si="18"/>
        <v>33809</v>
      </c>
      <c r="P24" s="886">
        <f t="shared" si="18"/>
        <v>0</v>
      </c>
      <c r="Q24" s="886">
        <f t="shared" si="18"/>
        <v>33809</v>
      </c>
      <c r="R24" s="886">
        <f t="shared" si="18"/>
        <v>26992</v>
      </c>
      <c r="S24" s="887">
        <f t="shared" si="18"/>
        <v>23743</v>
      </c>
      <c r="T24" s="886">
        <f t="shared" si="18"/>
        <v>50735</v>
      </c>
      <c r="U24" s="886">
        <f t="shared" si="18"/>
        <v>0</v>
      </c>
      <c r="V24" s="886">
        <f>+V21+V22+V23</f>
        <v>50735</v>
      </c>
      <c r="W24" s="889">
        <f>IF(Q24=0,0,((V24/Q24)-1)*100)</f>
        <v>50.063592534532233</v>
      </c>
    </row>
    <row r="25" spans="1:23" s="1171" customFormat="1" ht="14.25" thickTop="1" thickBot="1">
      <c r="A25" s="1252" t="str">
        <f t="shared" si="7"/>
        <v xml:space="preserve"> </v>
      </c>
      <c r="B25" s="1225" t="s">
        <v>92</v>
      </c>
      <c r="C25" s="1176">
        <f t="shared" ref="C25:H25" si="19">+C16+C20+C24</f>
        <v>298</v>
      </c>
      <c r="D25" s="1177">
        <f t="shared" si="19"/>
        <v>297</v>
      </c>
      <c r="E25" s="1178">
        <f t="shared" si="19"/>
        <v>595</v>
      </c>
      <c r="F25" s="1176">
        <f t="shared" si="19"/>
        <v>681</v>
      </c>
      <c r="G25" s="1177">
        <f t="shared" si="19"/>
        <v>680</v>
      </c>
      <c r="H25" s="1178">
        <f t="shared" si="19"/>
        <v>1361</v>
      </c>
      <c r="I25" s="1179">
        <f>IF(E25=0,0,((H25/E25)-1)*100)</f>
        <v>128.73949579831933</v>
      </c>
      <c r="L25" s="1218" t="s">
        <v>92</v>
      </c>
      <c r="M25" s="1196">
        <f>+M16+M20+M24</f>
        <v>37407</v>
      </c>
      <c r="N25" s="1197">
        <f t="shared" ref="N25:U25" si="20">+N16+N20+N24</f>
        <v>33630</v>
      </c>
      <c r="O25" s="1196">
        <f t="shared" si="20"/>
        <v>71037</v>
      </c>
      <c r="P25" s="1196">
        <f t="shared" si="20"/>
        <v>1</v>
      </c>
      <c r="Q25" s="1196">
        <f t="shared" si="20"/>
        <v>71038</v>
      </c>
      <c r="R25" s="1196">
        <f t="shared" si="20"/>
        <v>87201</v>
      </c>
      <c r="S25" s="1197">
        <f t="shared" si="20"/>
        <v>78735</v>
      </c>
      <c r="T25" s="1196">
        <f t="shared" si="20"/>
        <v>165936</v>
      </c>
      <c r="U25" s="1196">
        <f t="shared" si="20"/>
        <v>92</v>
      </c>
      <c r="V25" s="1198">
        <f>+V16+V20+V24</f>
        <v>166028</v>
      </c>
      <c r="W25" s="1199">
        <f>IF(Q25=0,0,((V25/Q25)-1)*100)</f>
        <v>133.71716546073932</v>
      </c>
    </row>
    <row r="26" spans="1:23" ht="14.25" thickTop="1" thickBot="1">
      <c r="A26" s="867" t="str">
        <f>IF(ISERROR(F26/G26)," ",IF(F26/G26&gt;0.5,IF(F26/G26&lt;1.5," ","NOT OK"),"NOT OK"))</f>
        <v xml:space="preserve"> </v>
      </c>
      <c r="B26" s="880" t="s">
        <v>89</v>
      </c>
      <c r="C26" s="881">
        <f t="shared" ref="C26:H26" si="21">+C12+C16+C20+C24</f>
        <v>370</v>
      </c>
      <c r="D26" s="882">
        <f t="shared" si="21"/>
        <v>373</v>
      </c>
      <c r="E26" s="883">
        <f t="shared" si="21"/>
        <v>743</v>
      </c>
      <c r="F26" s="881">
        <f t="shared" si="21"/>
        <v>885</v>
      </c>
      <c r="G26" s="882">
        <f t="shared" si="21"/>
        <v>885</v>
      </c>
      <c r="H26" s="883">
        <f t="shared" si="21"/>
        <v>1770</v>
      </c>
      <c r="I26" s="884">
        <f>IF(E26=0,0,((H26/E26)-1)*100)</f>
        <v>138.2234185733513</v>
      </c>
      <c r="L26" s="885" t="s">
        <v>89</v>
      </c>
      <c r="M26" s="886">
        <f>+M12+M16+M20+M24</f>
        <v>43518</v>
      </c>
      <c r="N26" s="887">
        <f t="shared" ref="N26:U26" si="22">+N12+N16+N20+N24</f>
        <v>38651</v>
      </c>
      <c r="O26" s="886">
        <f t="shared" si="22"/>
        <v>82169</v>
      </c>
      <c r="P26" s="886">
        <f t="shared" si="22"/>
        <v>1</v>
      </c>
      <c r="Q26" s="888">
        <f t="shared" si="22"/>
        <v>82170</v>
      </c>
      <c r="R26" s="886">
        <f t="shared" si="22"/>
        <v>112633</v>
      </c>
      <c r="S26" s="887">
        <f t="shared" si="22"/>
        <v>102051</v>
      </c>
      <c r="T26" s="886">
        <f t="shared" si="22"/>
        <v>214684</v>
      </c>
      <c r="U26" s="886">
        <f t="shared" si="22"/>
        <v>98</v>
      </c>
      <c r="V26" s="888">
        <f>+V12+V16+V20+V24</f>
        <v>214782</v>
      </c>
      <c r="W26" s="889">
        <f>IF(Q26=0,0,((V26/Q26)-1)*100)</f>
        <v>161.38736765242791</v>
      </c>
    </row>
    <row r="27" spans="1:23" ht="14.25" thickTop="1" thickBot="1">
      <c r="B27" s="914" t="s">
        <v>59</v>
      </c>
      <c r="C27" s="833"/>
      <c r="D27" s="833"/>
      <c r="E27" s="833"/>
      <c r="F27" s="833"/>
      <c r="G27" s="833"/>
      <c r="H27" s="833"/>
      <c r="I27" s="837"/>
      <c r="L27" s="914" t="s">
        <v>59</v>
      </c>
      <c r="M27" s="833"/>
      <c r="N27" s="833"/>
      <c r="O27" s="833"/>
      <c r="P27" s="833"/>
      <c r="Q27" s="833"/>
      <c r="R27" s="833"/>
      <c r="S27" s="833"/>
      <c r="T27" s="833"/>
      <c r="U27" s="833"/>
      <c r="V27" s="833"/>
      <c r="W27" s="837"/>
    </row>
    <row r="28" spans="1:23" ht="13.5" thickTop="1">
      <c r="B28" s="1514" t="s">
        <v>28</v>
      </c>
      <c r="C28" s="1515"/>
      <c r="D28" s="1515"/>
      <c r="E28" s="1515"/>
      <c r="F28" s="1515"/>
      <c r="G28" s="1515"/>
      <c r="H28" s="1515"/>
      <c r="I28" s="1516"/>
      <c r="L28" s="1517" t="s">
        <v>29</v>
      </c>
      <c r="M28" s="1518"/>
      <c r="N28" s="1518"/>
      <c r="O28" s="1518"/>
      <c r="P28" s="1518"/>
      <c r="Q28" s="1518"/>
      <c r="R28" s="1518"/>
      <c r="S28" s="1518"/>
      <c r="T28" s="1518"/>
      <c r="U28" s="1518"/>
      <c r="V28" s="1518"/>
      <c r="W28" s="1519"/>
    </row>
    <row r="29" spans="1:23" ht="13.5" thickBot="1">
      <c r="B29" s="1520" t="s">
        <v>30</v>
      </c>
      <c r="C29" s="1521"/>
      <c r="D29" s="1521"/>
      <c r="E29" s="1521"/>
      <c r="F29" s="1521"/>
      <c r="G29" s="1521"/>
      <c r="H29" s="1521"/>
      <c r="I29" s="1522"/>
      <c r="L29" s="1523" t="s">
        <v>31</v>
      </c>
      <c r="M29" s="1524"/>
      <c r="N29" s="1524"/>
      <c r="O29" s="1524"/>
      <c r="P29" s="1524"/>
      <c r="Q29" s="1524"/>
      <c r="R29" s="1524"/>
      <c r="S29" s="1524"/>
      <c r="T29" s="1524"/>
      <c r="U29" s="1524"/>
      <c r="V29" s="1524"/>
      <c r="W29" s="1525"/>
    </row>
    <row r="30" spans="1:23" ht="14.25" thickTop="1" thickBot="1">
      <c r="B30" s="836"/>
      <c r="C30" s="833"/>
      <c r="D30" s="833"/>
      <c r="E30" s="833"/>
      <c r="F30" s="833"/>
      <c r="G30" s="833"/>
      <c r="H30" s="833"/>
      <c r="I30" s="837"/>
      <c r="L30" s="836"/>
      <c r="M30" s="833"/>
      <c r="N30" s="833"/>
      <c r="O30" s="833"/>
      <c r="P30" s="833"/>
      <c r="Q30" s="833"/>
      <c r="R30" s="833"/>
      <c r="S30" s="833"/>
      <c r="T30" s="833"/>
      <c r="U30" s="833"/>
      <c r="V30" s="833"/>
      <c r="W30" s="837"/>
    </row>
    <row r="31" spans="1:23" ht="14.25" thickTop="1" thickBot="1">
      <c r="B31" s="838"/>
      <c r="C31" s="1529" t="s">
        <v>90</v>
      </c>
      <c r="D31" s="1530"/>
      <c r="E31" s="1531"/>
      <c r="F31" s="1529" t="s">
        <v>91</v>
      </c>
      <c r="G31" s="1530"/>
      <c r="H31" s="1531"/>
      <c r="I31" s="839" t="s">
        <v>4</v>
      </c>
      <c r="L31" s="838"/>
      <c r="M31" s="1526" t="s">
        <v>90</v>
      </c>
      <c r="N31" s="1527"/>
      <c r="O31" s="1527"/>
      <c r="P31" s="1527"/>
      <c r="Q31" s="1528"/>
      <c r="R31" s="1526" t="s">
        <v>91</v>
      </c>
      <c r="S31" s="1527"/>
      <c r="T31" s="1527"/>
      <c r="U31" s="1527"/>
      <c r="V31" s="1528"/>
      <c r="W31" s="839" t="s">
        <v>4</v>
      </c>
    </row>
    <row r="32" spans="1:23" ht="13.5" thickTop="1">
      <c r="B32" s="840" t="s">
        <v>5</v>
      </c>
      <c r="C32" s="841"/>
      <c r="D32" s="842"/>
      <c r="E32" s="843"/>
      <c r="F32" s="841"/>
      <c r="G32" s="842"/>
      <c r="H32" s="843"/>
      <c r="I32" s="844" t="s">
        <v>6</v>
      </c>
      <c r="L32" s="840" t="s">
        <v>5</v>
      </c>
      <c r="M32" s="841"/>
      <c r="N32" s="845"/>
      <c r="O32" s="846"/>
      <c r="P32" s="847"/>
      <c r="Q32" s="846"/>
      <c r="R32" s="841"/>
      <c r="S32" s="845"/>
      <c r="T32" s="846"/>
      <c r="U32" s="847"/>
      <c r="V32" s="846"/>
      <c r="W32" s="844" t="s">
        <v>6</v>
      </c>
    </row>
    <row r="33" spans="1:23" ht="13.5" thickBot="1">
      <c r="B33" s="848"/>
      <c r="C33" s="849" t="s">
        <v>7</v>
      </c>
      <c r="D33" s="850" t="s">
        <v>8</v>
      </c>
      <c r="E33" s="1165" t="s">
        <v>9</v>
      </c>
      <c r="F33" s="849" t="s">
        <v>7</v>
      </c>
      <c r="G33" s="850" t="s">
        <v>8</v>
      </c>
      <c r="H33" s="851" t="s">
        <v>9</v>
      </c>
      <c r="I33" s="852"/>
      <c r="L33" s="848"/>
      <c r="M33" s="853" t="s">
        <v>10</v>
      </c>
      <c r="N33" s="854" t="s">
        <v>11</v>
      </c>
      <c r="O33" s="855" t="s">
        <v>12</v>
      </c>
      <c r="P33" s="856" t="s">
        <v>13</v>
      </c>
      <c r="Q33" s="855" t="s">
        <v>9</v>
      </c>
      <c r="R33" s="853" t="s">
        <v>10</v>
      </c>
      <c r="S33" s="854" t="s">
        <v>11</v>
      </c>
      <c r="T33" s="855" t="s">
        <v>12</v>
      </c>
      <c r="U33" s="856" t="s">
        <v>13</v>
      </c>
      <c r="V33" s="855" t="s">
        <v>9</v>
      </c>
      <c r="W33" s="852"/>
    </row>
    <row r="34" spans="1:23" ht="5.25" customHeight="1" thickTop="1">
      <c r="B34" s="840"/>
      <c r="C34" s="857"/>
      <c r="D34" s="858"/>
      <c r="E34" s="859"/>
      <c r="F34" s="857"/>
      <c r="G34" s="858"/>
      <c r="H34" s="859"/>
      <c r="I34" s="860"/>
      <c r="L34" s="840"/>
      <c r="M34" s="861"/>
      <c r="N34" s="862"/>
      <c r="O34" s="915"/>
      <c r="P34" s="866"/>
      <c r="Q34" s="865"/>
      <c r="R34" s="861"/>
      <c r="S34" s="862"/>
      <c r="T34" s="915"/>
      <c r="U34" s="866"/>
      <c r="V34" s="865"/>
      <c r="W34" s="866"/>
    </row>
    <row r="35" spans="1:23">
      <c r="A35" s="833" t="str">
        <f t="shared" si="2"/>
        <v xml:space="preserve"> </v>
      </c>
      <c r="B35" s="840" t="s">
        <v>14</v>
      </c>
      <c r="C35" s="868">
        <v>613</v>
      </c>
      <c r="D35" s="869">
        <v>611</v>
      </c>
      <c r="E35" s="870">
        <f>C35+D35</f>
        <v>1224</v>
      </c>
      <c r="F35" s="211">
        <v>668</v>
      </c>
      <c r="G35" s="215">
        <v>667</v>
      </c>
      <c r="H35" s="870">
        <f>F35+G35</f>
        <v>1335</v>
      </c>
      <c r="I35" s="871">
        <f t="shared" ref="I35:I39" si="23">IF(E35=0,0,((H35/E35)-1)*100)</f>
        <v>9.068627450980383</v>
      </c>
      <c r="K35" s="877"/>
      <c r="L35" s="840" t="s">
        <v>14</v>
      </c>
      <c r="M35" s="868">
        <v>94596</v>
      </c>
      <c r="N35" s="872">
        <v>92650</v>
      </c>
      <c r="O35" s="876">
        <f>+N35+M35</f>
        <v>187246</v>
      </c>
      <c r="P35" s="874">
        <v>0</v>
      </c>
      <c r="Q35" s="875">
        <f>O35+P35</f>
        <v>187246</v>
      </c>
      <c r="R35" s="211">
        <v>105855</v>
      </c>
      <c r="S35" s="212">
        <v>102203</v>
      </c>
      <c r="T35" s="119">
        <f>+S35+R35</f>
        <v>208058</v>
      </c>
      <c r="U35" s="89">
        <v>0</v>
      </c>
      <c r="V35" s="875">
        <f>T35+U35</f>
        <v>208058</v>
      </c>
      <c r="W35" s="871">
        <f t="shared" ref="W35:W39" si="24">IF(Q35=0,0,((V35/Q35)-1)*100)</f>
        <v>11.11479016908239</v>
      </c>
    </row>
    <row r="36" spans="1:23">
      <c r="A36" s="833" t="str">
        <f t="shared" si="2"/>
        <v xml:space="preserve"> </v>
      </c>
      <c r="B36" s="840" t="s">
        <v>15</v>
      </c>
      <c r="C36" s="868">
        <v>707</v>
      </c>
      <c r="D36" s="869">
        <v>705</v>
      </c>
      <c r="E36" s="870">
        <f>C36+D36</f>
        <v>1412</v>
      </c>
      <c r="F36" s="211">
        <v>794</v>
      </c>
      <c r="G36" s="215">
        <v>792</v>
      </c>
      <c r="H36" s="870">
        <f>F36+G36</f>
        <v>1586</v>
      </c>
      <c r="I36" s="871">
        <f t="shared" si="23"/>
        <v>12.322946175637384</v>
      </c>
      <c r="K36" s="877"/>
      <c r="L36" s="840" t="s">
        <v>15</v>
      </c>
      <c r="M36" s="868">
        <v>99034</v>
      </c>
      <c r="N36" s="872">
        <v>95044</v>
      </c>
      <c r="O36" s="876">
        <f>+N36+M36</f>
        <v>194078</v>
      </c>
      <c r="P36" s="874">
        <v>0</v>
      </c>
      <c r="Q36" s="875">
        <f>O36+P36</f>
        <v>194078</v>
      </c>
      <c r="R36" s="211">
        <v>113679</v>
      </c>
      <c r="S36" s="212">
        <v>109020</v>
      </c>
      <c r="T36" s="119">
        <f>+S36+R36</f>
        <v>222699</v>
      </c>
      <c r="U36" s="89">
        <v>0</v>
      </c>
      <c r="V36" s="875">
        <f>T36+U36</f>
        <v>222699</v>
      </c>
      <c r="W36" s="871">
        <f t="shared" si="24"/>
        <v>14.74716351157781</v>
      </c>
    </row>
    <row r="37" spans="1:23" ht="13.5" thickBot="1">
      <c r="A37" s="833" t="str">
        <f t="shared" si="2"/>
        <v xml:space="preserve"> </v>
      </c>
      <c r="B37" s="848" t="s">
        <v>16</v>
      </c>
      <c r="C37" s="868">
        <v>743</v>
      </c>
      <c r="D37" s="878">
        <v>740</v>
      </c>
      <c r="E37" s="870">
        <f>C37+D37</f>
        <v>1483</v>
      </c>
      <c r="F37" s="211">
        <v>848</v>
      </c>
      <c r="G37" s="220">
        <v>849</v>
      </c>
      <c r="H37" s="870">
        <f>F37+G37</f>
        <v>1697</v>
      </c>
      <c r="I37" s="871">
        <f t="shared" si="23"/>
        <v>14.430209035738372</v>
      </c>
      <c r="K37" s="877"/>
      <c r="L37" s="848" t="s">
        <v>16</v>
      </c>
      <c r="M37" s="868">
        <v>114535</v>
      </c>
      <c r="N37" s="872">
        <v>108924</v>
      </c>
      <c r="O37" s="876">
        <f>+N37+M37</f>
        <v>223459</v>
      </c>
      <c r="P37" s="879">
        <v>0</v>
      </c>
      <c r="Q37" s="875">
        <f>O37+P37</f>
        <v>223459</v>
      </c>
      <c r="R37" s="211">
        <v>129856</v>
      </c>
      <c r="S37" s="212">
        <v>124699</v>
      </c>
      <c r="T37" s="119">
        <f>+S37+R37</f>
        <v>254555</v>
      </c>
      <c r="U37" s="218">
        <v>0</v>
      </c>
      <c r="V37" s="875">
        <f>T37+U37</f>
        <v>254555</v>
      </c>
      <c r="W37" s="871">
        <f t="shared" si="24"/>
        <v>13.915751882895734</v>
      </c>
    </row>
    <row r="38" spans="1:23" ht="14.25" thickTop="1" thickBot="1">
      <c r="A38" s="833" t="str">
        <f>IF(ISERROR(F38/G38)," ",IF(F38/G38&gt;0.5,IF(F38/G38&lt;1.5," ","NOT OK"),"NOT OK"))</f>
        <v xml:space="preserve"> </v>
      </c>
      <c r="B38" s="880" t="s">
        <v>17</v>
      </c>
      <c r="C38" s="881">
        <f t="shared" ref="C38:E38" si="25">C35+C36+C37</f>
        <v>2063</v>
      </c>
      <c r="D38" s="882">
        <f t="shared" si="25"/>
        <v>2056</v>
      </c>
      <c r="E38" s="883">
        <f t="shared" si="25"/>
        <v>4119</v>
      </c>
      <c r="F38" s="881">
        <f t="shared" ref="F38:H38" si="26">F35+F36+F37</f>
        <v>2310</v>
      </c>
      <c r="G38" s="882">
        <f t="shared" si="26"/>
        <v>2308</v>
      </c>
      <c r="H38" s="883">
        <f t="shared" si="26"/>
        <v>4618</v>
      </c>
      <c r="I38" s="884">
        <f t="shared" si="23"/>
        <v>12.114590920126233</v>
      </c>
      <c r="L38" s="885" t="s">
        <v>17</v>
      </c>
      <c r="M38" s="886">
        <f t="shared" ref="M38:Q38" si="27">M35+M36+M37</f>
        <v>308165</v>
      </c>
      <c r="N38" s="887">
        <f t="shared" si="27"/>
        <v>296618</v>
      </c>
      <c r="O38" s="886">
        <f t="shared" si="27"/>
        <v>604783</v>
      </c>
      <c r="P38" s="886">
        <f t="shared" si="27"/>
        <v>0</v>
      </c>
      <c r="Q38" s="888">
        <f t="shared" si="27"/>
        <v>604783</v>
      </c>
      <c r="R38" s="886">
        <f t="shared" ref="R38:V38" si="28">R35+R36+R37</f>
        <v>349390</v>
      </c>
      <c r="S38" s="887">
        <f t="shared" si="28"/>
        <v>335922</v>
      </c>
      <c r="T38" s="886">
        <f t="shared" si="28"/>
        <v>685312</v>
      </c>
      <c r="U38" s="886">
        <f t="shared" si="28"/>
        <v>0</v>
      </c>
      <c r="V38" s="888">
        <f t="shared" si="28"/>
        <v>685312</v>
      </c>
      <c r="W38" s="889">
        <f t="shared" si="24"/>
        <v>13.315354432912297</v>
      </c>
    </row>
    <row r="39" spans="1:23" ht="13.5" thickTop="1">
      <c r="A39" s="833" t="str">
        <f t="shared" si="2"/>
        <v xml:space="preserve"> </v>
      </c>
      <c r="B39" s="840" t="s">
        <v>18</v>
      </c>
      <c r="C39" s="890">
        <v>743</v>
      </c>
      <c r="D39" s="891">
        <v>746</v>
      </c>
      <c r="E39" s="870">
        <f>C39+D39</f>
        <v>1489</v>
      </c>
      <c r="F39" s="890">
        <v>804</v>
      </c>
      <c r="G39" s="891">
        <v>805</v>
      </c>
      <c r="H39" s="870">
        <f>F39+G39</f>
        <v>1609</v>
      </c>
      <c r="I39" s="871">
        <f t="shared" si="23"/>
        <v>8.059100067159175</v>
      </c>
      <c r="L39" s="840" t="s">
        <v>18</v>
      </c>
      <c r="M39" s="868">
        <v>115190</v>
      </c>
      <c r="N39" s="872">
        <v>117806</v>
      </c>
      <c r="O39" s="873">
        <f>+M39+N39</f>
        <v>232996</v>
      </c>
      <c r="P39" s="874">
        <v>317</v>
      </c>
      <c r="Q39" s="875">
        <f>O39+P39</f>
        <v>233313</v>
      </c>
      <c r="R39" s="868">
        <v>123596</v>
      </c>
      <c r="S39" s="872">
        <v>127850</v>
      </c>
      <c r="T39" s="873">
        <f>+R39+S39</f>
        <v>251446</v>
      </c>
      <c r="U39" s="874">
        <v>176</v>
      </c>
      <c r="V39" s="875">
        <f>T39+U39</f>
        <v>251622</v>
      </c>
      <c r="W39" s="871">
        <f t="shared" si="24"/>
        <v>7.8473981304085116</v>
      </c>
    </row>
    <row r="40" spans="1:23">
      <c r="A40" s="833" t="str">
        <f t="shared" ref="A40:A43" si="29">IF(ISERROR(F40/G40)," ",IF(F40/G40&gt;0.5,IF(F40/G40&lt;1.5," ","NOT OK"),"NOT OK"))</f>
        <v xml:space="preserve"> </v>
      </c>
      <c r="B40" s="840" t="s">
        <v>19</v>
      </c>
      <c r="C40" s="868">
        <v>678</v>
      </c>
      <c r="D40" s="869">
        <v>675</v>
      </c>
      <c r="E40" s="892">
        <f>C40+D40</f>
        <v>1353</v>
      </c>
      <c r="F40" s="868">
        <v>695</v>
      </c>
      <c r="G40" s="869">
        <v>698</v>
      </c>
      <c r="H40" s="892">
        <f>F40+G40</f>
        <v>1393</v>
      </c>
      <c r="I40" s="871">
        <f t="shared" ref="I40:I43" si="30">IF(E40=0,0,((H40/E40)-1)*100)</f>
        <v>2.9563932002956372</v>
      </c>
      <c r="L40" s="840" t="s">
        <v>19</v>
      </c>
      <c r="M40" s="868">
        <v>97112</v>
      </c>
      <c r="N40" s="872">
        <v>100293</v>
      </c>
      <c r="O40" s="873">
        <f>+M40+N40</f>
        <v>197405</v>
      </c>
      <c r="P40" s="874">
        <v>0</v>
      </c>
      <c r="Q40" s="875">
        <f>O40+P40</f>
        <v>197405</v>
      </c>
      <c r="R40" s="868">
        <v>105900</v>
      </c>
      <c r="S40" s="872">
        <v>107188</v>
      </c>
      <c r="T40" s="873">
        <f>+R40+S40</f>
        <v>213088</v>
      </c>
      <c r="U40" s="874">
        <v>0</v>
      </c>
      <c r="V40" s="875">
        <f>T40+U40</f>
        <v>213088</v>
      </c>
      <c r="W40" s="871">
        <f t="shared" ref="W40:W43" si="31">IF(Q40=0,0,((V40/Q40)-1)*100)</f>
        <v>7.9445809376662124</v>
      </c>
    </row>
    <row r="41" spans="1:23" ht="13.5" thickBot="1">
      <c r="A41" s="833" t="str">
        <f t="shared" si="29"/>
        <v xml:space="preserve"> </v>
      </c>
      <c r="B41" s="840" t="s">
        <v>20</v>
      </c>
      <c r="C41" s="868">
        <v>734</v>
      </c>
      <c r="D41" s="869">
        <v>735</v>
      </c>
      <c r="E41" s="892">
        <f>C41+D41</f>
        <v>1469</v>
      </c>
      <c r="F41" s="868">
        <v>795</v>
      </c>
      <c r="G41" s="869">
        <v>795</v>
      </c>
      <c r="H41" s="892">
        <f>F41+G41</f>
        <v>1590</v>
      </c>
      <c r="I41" s="871">
        <f t="shared" si="30"/>
        <v>8.2368958475153242</v>
      </c>
      <c r="L41" s="840" t="s">
        <v>20</v>
      </c>
      <c r="M41" s="868">
        <v>99651</v>
      </c>
      <c r="N41" s="872">
        <v>99855</v>
      </c>
      <c r="O41" s="873">
        <f>+M41+N41</f>
        <v>199506</v>
      </c>
      <c r="P41" s="874">
        <v>0</v>
      </c>
      <c r="Q41" s="875">
        <f>O41+P41</f>
        <v>199506</v>
      </c>
      <c r="R41" s="868">
        <v>111152</v>
      </c>
      <c r="S41" s="872">
        <v>108825</v>
      </c>
      <c r="T41" s="873">
        <f>+R41+S41</f>
        <v>219977</v>
      </c>
      <c r="U41" s="874">
        <v>0</v>
      </c>
      <c r="V41" s="875">
        <f>T41+U41</f>
        <v>219977</v>
      </c>
      <c r="W41" s="871">
        <f t="shared" si="31"/>
        <v>10.260844285384895</v>
      </c>
    </row>
    <row r="42" spans="1:23" s="1171" customFormat="1" ht="14.25" thickTop="1" thickBot="1">
      <c r="A42" s="1252" t="str">
        <f t="shared" si="29"/>
        <v xml:space="preserve"> </v>
      </c>
      <c r="B42" s="880" t="s">
        <v>87</v>
      </c>
      <c r="C42" s="1176">
        <f>+C39+C40+C41</f>
        <v>2155</v>
      </c>
      <c r="D42" s="1177">
        <f t="shared" ref="D42" si="32">+D39+D40+D41</f>
        <v>2156</v>
      </c>
      <c r="E42" s="1178">
        <f t="shared" ref="E42" si="33">+E39+E40+E41</f>
        <v>4311</v>
      </c>
      <c r="F42" s="1176">
        <f t="shared" ref="F42" si="34">+F39+F40+F41</f>
        <v>2294</v>
      </c>
      <c r="G42" s="1177">
        <f t="shared" ref="G42" si="35">+G39+G40+G41</f>
        <v>2298</v>
      </c>
      <c r="H42" s="1178">
        <f t="shared" ref="H42" si="36">+H39+H40+H41</f>
        <v>4592</v>
      </c>
      <c r="I42" s="1179">
        <f t="shared" si="30"/>
        <v>6.5182092321967033</v>
      </c>
      <c r="L42" s="1218" t="s">
        <v>87</v>
      </c>
      <c r="M42" s="1196">
        <f>+M39+M40+M41</f>
        <v>311953</v>
      </c>
      <c r="N42" s="1197">
        <f t="shared" ref="N42" si="37">+N39+N40+N41</f>
        <v>317954</v>
      </c>
      <c r="O42" s="1196">
        <f t="shared" ref="O42" si="38">+O39+O40+O41</f>
        <v>629907</v>
      </c>
      <c r="P42" s="1196">
        <f t="shared" ref="P42" si="39">+P39+P40+P41</f>
        <v>317</v>
      </c>
      <c r="Q42" s="1198">
        <f t="shared" ref="Q42" si="40">+Q39+Q40+Q41</f>
        <v>630224</v>
      </c>
      <c r="R42" s="1196">
        <f t="shared" ref="R42" si="41">+R39+R40+R41</f>
        <v>340648</v>
      </c>
      <c r="S42" s="1197">
        <f t="shared" ref="S42" si="42">+S39+S40+S41</f>
        <v>343863</v>
      </c>
      <c r="T42" s="1196">
        <f t="shared" ref="T42" si="43">+T39+T40+T41</f>
        <v>684511</v>
      </c>
      <c r="U42" s="1196">
        <f t="shared" ref="U42" si="44">+U39+U40+U41</f>
        <v>176</v>
      </c>
      <c r="V42" s="1198">
        <f t="shared" ref="V42" si="45">+V39+V40+V41</f>
        <v>684687</v>
      </c>
      <c r="W42" s="1199">
        <f t="shared" si="31"/>
        <v>8.6418479778618504</v>
      </c>
    </row>
    <row r="43" spans="1:23" ht="13.5" thickTop="1">
      <c r="A43" s="833" t="str">
        <f t="shared" si="29"/>
        <v xml:space="preserve"> </v>
      </c>
      <c r="B43" s="840" t="s">
        <v>32</v>
      </c>
      <c r="C43" s="895">
        <v>687</v>
      </c>
      <c r="D43" s="896">
        <v>685</v>
      </c>
      <c r="E43" s="892">
        <f>C43+D43</f>
        <v>1372</v>
      </c>
      <c r="F43" s="895">
        <v>796</v>
      </c>
      <c r="G43" s="896">
        <v>796</v>
      </c>
      <c r="H43" s="892">
        <f>F43+G43</f>
        <v>1592</v>
      </c>
      <c r="I43" s="871">
        <f t="shared" si="30"/>
        <v>16.034985422740533</v>
      </c>
      <c r="L43" s="840" t="s">
        <v>21</v>
      </c>
      <c r="M43" s="868">
        <v>98477</v>
      </c>
      <c r="N43" s="872">
        <v>99167</v>
      </c>
      <c r="O43" s="873">
        <f>+N43+M43</f>
        <v>197644</v>
      </c>
      <c r="P43" s="874">
        <v>0</v>
      </c>
      <c r="Q43" s="875">
        <f>+O43+P43</f>
        <v>197644</v>
      </c>
      <c r="R43" s="868">
        <v>113514</v>
      </c>
      <c r="S43" s="872">
        <v>113906</v>
      </c>
      <c r="T43" s="873">
        <f>+S43+R43</f>
        <v>227420</v>
      </c>
      <c r="U43" s="874">
        <v>534</v>
      </c>
      <c r="V43" s="875">
        <f>+T43+U43</f>
        <v>227954</v>
      </c>
      <c r="W43" s="871">
        <f t="shared" si="31"/>
        <v>15.335654004169118</v>
      </c>
    </row>
    <row r="44" spans="1:23">
      <c r="A44" s="833" t="str">
        <f>IF(ISERROR(F44/G44)," ",IF(F44/G44&gt;0.5,IF(F44/G44&lt;1.5," ","NOT OK"),"NOT OK"))</f>
        <v xml:space="preserve"> </v>
      </c>
      <c r="B44" s="840" t="s">
        <v>88</v>
      </c>
      <c r="C44" s="895">
        <v>668</v>
      </c>
      <c r="D44" s="896">
        <v>669</v>
      </c>
      <c r="E44" s="892">
        <f>C44+D44</f>
        <v>1337</v>
      </c>
      <c r="F44" s="895">
        <v>747</v>
      </c>
      <c r="G44" s="896">
        <v>748</v>
      </c>
      <c r="H44" s="892">
        <f>F44+G44</f>
        <v>1495</v>
      </c>
      <c r="I44" s="871">
        <f>IF(E44=0,0,((H44/E44)-1)*100)</f>
        <v>11.817501869857882</v>
      </c>
      <c r="L44" s="840" t="s">
        <v>88</v>
      </c>
      <c r="M44" s="868">
        <v>86569</v>
      </c>
      <c r="N44" s="872">
        <v>89397</v>
      </c>
      <c r="O44" s="873">
        <f>+N44+M44</f>
        <v>175966</v>
      </c>
      <c r="P44" s="874">
        <v>0</v>
      </c>
      <c r="Q44" s="875">
        <f>+O44+P44</f>
        <v>175966</v>
      </c>
      <c r="R44" s="868">
        <v>102772</v>
      </c>
      <c r="S44" s="872">
        <v>105837</v>
      </c>
      <c r="T44" s="873">
        <f>+S44+R44</f>
        <v>208609</v>
      </c>
      <c r="U44" s="874">
        <v>0</v>
      </c>
      <c r="V44" s="875">
        <f>+T44+U44</f>
        <v>208609</v>
      </c>
      <c r="W44" s="871">
        <f>IF(Q44=0,0,((V44/Q44)-1)*100)</f>
        <v>18.55074275712354</v>
      </c>
    </row>
    <row r="45" spans="1:23" ht="13.5" thickBot="1">
      <c r="A45" s="833" t="str">
        <f>IF(ISERROR(F45/G45)," ",IF(F45/G45&gt;0.5,IF(F45/G45&lt;1.5," ","NOT OK"),"NOT OK"))</f>
        <v xml:space="preserve"> </v>
      </c>
      <c r="B45" s="840" t="s">
        <v>22</v>
      </c>
      <c r="C45" s="895">
        <v>593</v>
      </c>
      <c r="D45" s="896">
        <v>594</v>
      </c>
      <c r="E45" s="892">
        <f>C45+D45</f>
        <v>1187</v>
      </c>
      <c r="F45" s="895">
        <v>719</v>
      </c>
      <c r="G45" s="896">
        <v>716</v>
      </c>
      <c r="H45" s="892">
        <f>F45+G45</f>
        <v>1435</v>
      </c>
      <c r="I45" s="871">
        <f>IF(E45=0,0,((H45/E45)-1)*100)</f>
        <v>20.893007582139855</v>
      </c>
      <c r="L45" s="840" t="s">
        <v>22</v>
      </c>
      <c r="M45" s="868">
        <v>81324</v>
      </c>
      <c r="N45" s="872">
        <v>79263</v>
      </c>
      <c r="O45" s="876">
        <f>+N45+M45</f>
        <v>160587</v>
      </c>
      <c r="P45" s="879">
        <v>102</v>
      </c>
      <c r="Q45" s="875">
        <f>+O45+P45</f>
        <v>160689</v>
      </c>
      <c r="R45" s="868">
        <v>93003</v>
      </c>
      <c r="S45" s="872">
        <v>91100</v>
      </c>
      <c r="T45" s="876">
        <f>+S45+R45</f>
        <v>184103</v>
      </c>
      <c r="U45" s="879">
        <v>0</v>
      </c>
      <c r="V45" s="875">
        <f>+T45+U45</f>
        <v>184103</v>
      </c>
      <c r="W45" s="871">
        <f>IF(Q45=0,0,((V45/Q45)-1)*100)</f>
        <v>14.571003615679977</v>
      </c>
    </row>
    <row r="46" spans="1:23" ht="14.25" customHeight="1" thickTop="1" thickBot="1">
      <c r="A46" s="899" t="str">
        <f>IF(ISERROR(F46/G46)," ",IF(F46/G46&gt;0.5,IF(F46/G46&lt;1.5," ","NOT OK"),"NOT OK"))</f>
        <v xml:space="preserve"> </v>
      </c>
      <c r="B46" s="900" t="s">
        <v>60</v>
      </c>
      <c r="C46" s="901">
        <f>+C43+C44+C45</f>
        <v>1948</v>
      </c>
      <c r="D46" s="902">
        <f t="shared" ref="D46" si="46">+D43+D44+D45</f>
        <v>1948</v>
      </c>
      <c r="E46" s="902">
        <f t="shared" ref="E46" si="47">+E43+E44+E45</f>
        <v>3896</v>
      </c>
      <c r="F46" s="901">
        <f t="shared" ref="F46" si="48">+F43+F44+F45</f>
        <v>2262</v>
      </c>
      <c r="G46" s="902">
        <f t="shared" ref="G46" si="49">+G43+G44+G45</f>
        <v>2260</v>
      </c>
      <c r="H46" s="902">
        <f t="shared" ref="H46" si="50">+H43+H44+H45</f>
        <v>4522</v>
      </c>
      <c r="I46" s="884">
        <f>IF(E46=0,0,((H46/E46)-1)*100)</f>
        <v>16.06776180698153</v>
      </c>
      <c r="J46" s="899"/>
      <c r="K46" s="903"/>
      <c r="L46" s="904" t="s">
        <v>60</v>
      </c>
      <c r="M46" s="905">
        <f>+M43+M44+M45</f>
        <v>266370</v>
      </c>
      <c r="N46" s="905">
        <f t="shared" ref="N46" si="51">+N43+N44+N45</f>
        <v>267827</v>
      </c>
      <c r="O46" s="906">
        <f t="shared" ref="O46" si="52">+O43+O44+O45</f>
        <v>534197</v>
      </c>
      <c r="P46" s="906">
        <f t="shared" ref="P46" si="53">+P43+P44+P45</f>
        <v>102</v>
      </c>
      <c r="Q46" s="906">
        <f t="shared" ref="Q46" si="54">+Q43+Q44+Q45</f>
        <v>534299</v>
      </c>
      <c r="R46" s="905">
        <f t="shared" ref="R46" si="55">+R43+R44+R45</f>
        <v>309289</v>
      </c>
      <c r="S46" s="905">
        <f t="shared" ref="S46" si="56">+S43+S44+S45</f>
        <v>310843</v>
      </c>
      <c r="T46" s="906">
        <f t="shared" ref="T46" si="57">+T43+T44+T45</f>
        <v>620132</v>
      </c>
      <c r="U46" s="906">
        <f t="shared" ref="U46" si="58">+U43+U44+U45</f>
        <v>534</v>
      </c>
      <c r="V46" s="906">
        <f t="shared" ref="V46" si="59">+V43+V44+V45</f>
        <v>620666</v>
      </c>
      <c r="W46" s="907">
        <f>IF(Q46=0,0,((V46/Q46)-1)*100)</f>
        <v>16.164544571485262</v>
      </c>
    </row>
    <row r="47" spans="1:23" ht="13.5" thickTop="1">
      <c r="A47" s="833" t="str">
        <f>IF(ISERROR(F47/G47)," ",IF(F47/G47&gt;0.5,IF(F47/G47&lt;1.5," ","NOT OK"),"NOT OK"))</f>
        <v xml:space="preserve"> </v>
      </c>
      <c r="B47" s="840" t="s">
        <v>23</v>
      </c>
      <c r="C47" s="868">
        <v>639</v>
      </c>
      <c r="D47" s="869">
        <v>640</v>
      </c>
      <c r="E47" s="908">
        <f t="shared" ref="E47" si="60">C47+D47</f>
        <v>1279</v>
      </c>
      <c r="F47" s="868">
        <v>710</v>
      </c>
      <c r="G47" s="869">
        <v>712</v>
      </c>
      <c r="H47" s="908">
        <f t="shared" ref="H47" si="61">F47+G47</f>
        <v>1422</v>
      </c>
      <c r="I47" s="871">
        <f>IF(E47=0,0,((H47/E47)-1)*100)</f>
        <v>11.180609851446444</v>
      </c>
      <c r="L47" s="840" t="s">
        <v>24</v>
      </c>
      <c r="M47" s="868">
        <v>89898</v>
      </c>
      <c r="N47" s="872">
        <v>87792</v>
      </c>
      <c r="O47" s="876">
        <f>+N47+M47</f>
        <v>177690</v>
      </c>
      <c r="P47" s="909">
        <v>0</v>
      </c>
      <c r="Q47" s="875">
        <f>+O47+P47</f>
        <v>177690</v>
      </c>
      <c r="R47" s="868">
        <v>105439</v>
      </c>
      <c r="S47" s="872">
        <v>101787</v>
      </c>
      <c r="T47" s="876">
        <f>+S47+R47</f>
        <v>207226</v>
      </c>
      <c r="U47" s="909">
        <v>0</v>
      </c>
      <c r="V47" s="875">
        <f>+T47+U47</f>
        <v>207226</v>
      </c>
      <c r="W47" s="871">
        <f>IF(Q47=0,0,((V47/Q47)-1)*100)</f>
        <v>16.622207214812313</v>
      </c>
    </row>
    <row r="48" spans="1:23">
      <c r="A48" s="833" t="str">
        <f t="shared" ref="A48:A51" si="62">IF(ISERROR(F48/G48)," ",IF(F48/G48&gt;0.5,IF(F48/G48&lt;1.5," ","NOT OK"),"NOT OK"))</f>
        <v xml:space="preserve"> </v>
      </c>
      <c r="B48" s="840" t="s">
        <v>25</v>
      </c>
      <c r="C48" s="868">
        <v>644</v>
      </c>
      <c r="D48" s="869">
        <v>644</v>
      </c>
      <c r="E48" s="910">
        <f>C48+D48</f>
        <v>1288</v>
      </c>
      <c r="F48" s="868">
        <v>720</v>
      </c>
      <c r="G48" s="869">
        <v>720</v>
      </c>
      <c r="H48" s="910">
        <f>F48+G48</f>
        <v>1440</v>
      </c>
      <c r="I48" s="871">
        <f t="shared" ref="I48" si="63">IF(E48=0,0,((H48/E48)-1)*100)</f>
        <v>11.801242236024834</v>
      </c>
      <c r="L48" s="840" t="s">
        <v>25</v>
      </c>
      <c r="M48" s="868">
        <v>93273</v>
      </c>
      <c r="N48" s="872">
        <v>91438</v>
      </c>
      <c r="O48" s="876">
        <f>+N48+M48</f>
        <v>184711</v>
      </c>
      <c r="P48" s="874">
        <v>0</v>
      </c>
      <c r="Q48" s="875">
        <f>+O48+P48</f>
        <v>184711</v>
      </c>
      <c r="R48" s="868">
        <v>102314</v>
      </c>
      <c r="S48" s="872">
        <v>101276</v>
      </c>
      <c r="T48" s="876">
        <f>+S48+R48</f>
        <v>203590</v>
      </c>
      <c r="U48" s="874">
        <v>162</v>
      </c>
      <c r="V48" s="875">
        <f>+T48+U48</f>
        <v>203752</v>
      </c>
      <c r="W48" s="871">
        <f t="shared" ref="W48" si="64">IF(Q48=0,0,((V48/Q48)-1)*100)</f>
        <v>10.308536037377314</v>
      </c>
    </row>
    <row r="49" spans="1:23" ht="13.5" thickBot="1">
      <c r="A49" s="833" t="str">
        <f>IF(ISERROR(F49/G49)," ",IF(F49/G49&gt;0.5,IF(F49/G49&lt;1.5," ","NOT OK"),"NOT OK"))</f>
        <v xml:space="preserve"> </v>
      </c>
      <c r="B49" s="840" t="s">
        <v>26</v>
      </c>
      <c r="C49" s="868">
        <v>632</v>
      </c>
      <c r="D49" s="878">
        <v>633</v>
      </c>
      <c r="E49" s="911">
        <f>C49+D49</f>
        <v>1265</v>
      </c>
      <c r="F49" s="868">
        <v>680</v>
      </c>
      <c r="G49" s="878">
        <v>680</v>
      </c>
      <c r="H49" s="911">
        <f>F49+G49</f>
        <v>1360</v>
      </c>
      <c r="I49" s="912">
        <f>IF(E49=0,0,((H49/E49)-1)*100)</f>
        <v>7.5098814229249022</v>
      </c>
      <c r="L49" s="840" t="s">
        <v>26</v>
      </c>
      <c r="M49" s="868">
        <v>86259</v>
      </c>
      <c r="N49" s="872">
        <v>85088</v>
      </c>
      <c r="O49" s="876">
        <f>+N49+M49</f>
        <v>171347</v>
      </c>
      <c r="P49" s="879">
        <v>0</v>
      </c>
      <c r="Q49" s="875">
        <f>+O49+P49</f>
        <v>171347</v>
      </c>
      <c r="R49" s="868">
        <v>94911</v>
      </c>
      <c r="S49" s="872">
        <v>93364</v>
      </c>
      <c r="T49" s="876">
        <f>+S49+R49</f>
        <v>188275</v>
      </c>
      <c r="U49" s="879">
        <v>0</v>
      </c>
      <c r="V49" s="875">
        <f>+T49+U49</f>
        <v>188275</v>
      </c>
      <c r="W49" s="871">
        <f>IF(Q49=0,0,((V49/Q49)-1)*100)</f>
        <v>9.8793675990825669</v>
      </c>
    </row>
    <row r="50" spans="1:23" ht="14.25" thickTop="1" thickBot="1">
      <c r="A50" s="867" t="str">
        <f>IF(ISERROR(F50/G50)," ",IF(F50/G50&gt;0.5,IF(F50/G50&lt;1.5," ","NOT OK"),"NOT OK"))</f>
        <v xml:space="preserve"> </v>
      </c>
      <c r="B50" s="880" t="s">
        <v>27</v>
      </c>
      <c r="C50" s="901">
        <f t="shared" ref="C50:H50" si="65">C47+C48+C49</f>
        <v>1915</v>
      </c>
      <c r="D50" s="913">
        <f t="shared" si="65"/>
        <v>1917</v>
      </c>
      <c r="E50" s="901">
        <f t="shared" si="65"/>
        <v>3832</v>
      </c>
      <c r="F50" s="901">
        <f t="shared" si="65"/>
        <v>2110</v>
      </c>
      <c r="G50" s="913">
        <f t="shared" si="65"/>
        <v>2112</v>
      </c>
      <c r="H50" s="901">
        <f t="shared" si="65"/>
        <v>4222</v>
      </c>
      <c r="I50" s="884">
        <f>IF(E50=0,0,((H50/E50)-1)*100)</f>
        <v>10.177453027139883</v>
      </c>
      <c r="L50" s="885" t="s">
        <v>27</v>
      </c>
      <c r="M50" s="886">
        <f>+M47+M48+M49</f>
        <v>269430</v>
      </c>
      <c r="N50" s="887">
        <f t="shared" ref="N50" si="66">+N47+N48+N49</f>
        <v>264318</v>
      </c>
      <c r="O50" s="886">
        <f t="shared" ref="O50" si="67">+O47+O48+O49</f>
        <v>533748</v>
      </c>
      <c r="P50" s="886">
        <f t="shared" ref="P50" si="68">+P47+P48+P49</f>
        <v>0</v>
      </c>
      <c r="Q50" s="886">
        <f t="shared" ref="Q50" si="69">+Q47+Q48+Q49</f>
        <v>533748</v>
      </c>
      <c r="R50" s="886">
        <f t="shared" ref="R50" si="70">+R47+R48+R49</f>
        <v>302664</v>
      </c>
      <c r="S50" s="887">
        <f t="shared" ref="S50" si="71">+S47+S48+S49</f>
        <v>296427</v>
      </c>
      <c r="T50" s="886">
        <f t="shared" ref="T50" si="72">+T47+T48+T49</f>
        <v>599091</v>
      </c>
      <c r="U50" s="886">
        <f t="shared" ref="U50" si="73">+U47+U48+U49</f>
        <v>162</v>
      </c>
      <c r="V50" s="886">
        <f>+V47+V48+V49</f>
        <v>599253</v>
      </c>
      <c r="W50" s="889">
        <f>IF(Q50=0,0,((V50/Q50)-1)*100)</f>
        <v>12.27264551810967</v>
      </c>
    </row>
    <row r="51" spans="1:23" s="1171" customFormat="1" ht="14.25" thickTop="1" thickBot="1">
      <c r="A51" s="1252" t="str">
        <f t="shared" si="62"/>
        <v xml:space="preserve"> </v>
      </c>
      <c r="B51" s="1225" t="s">
        <v>92</v>
      </c>
      <c r="C51" s="1176">
        <f t="shared" ref="C51:H51" si="74">+C42+C46+C50</f>
        <v>6018</v>
      </c>
      <c r="D51" s="1177">
        <f t="shared" si="74"/>
        <v>6021</v>
      </c>
      <c r="E51" s="1178">
        <f t="shared" si="74"/>
        <v>12039</v>
      </c>
      <c r="F51" s="1176">
        <f t="shared" si="74"/>
        <v>6666</v>
      </c>
      <c r="G51" s="1177">
        <f t="shared" si="74"/>
        <v>6670</v>
      </c>
      <c r="H51" s="1178">
        <f t="shared" si="74"/>
        <v>13336</v>
      </c>
      <c r="I51" s="1179">
        <f>IF(E51=0,0,((H51/E51)-1)*100)</f>
        <v>10.773320043192957</v>
      </c>
      <c r="L51" s="1218" t="s">
        <v>92</v>
      </c>
      <c r="M51" s="1196">
        <f>+M42+M46+M50</f>
        <v>847753</v>
      </c>
      <c r="N51" s="1197">
        <f t="shared" ref="N51" si="75">+N42+N46+N50</f>
        <v>850099</v>
      </c>
      <c r="O51" s="1196">
        <f t="shared" ref="O51" si="76">+O42+O46+O50</f>
        <v>1697852</v>
      </c>
      <c r="P51" s="1196">
        <f t="shared" ref="P51" si="77">+P42+P46+P50</f>
        <v>419</v>
      </c>
      <c r="Q51" s="1196">
        <f t="shared" ref="Q51" si="78">+Q42+Q46+Q50</f>
        <v>1698271</v>
      </c>
      <c r="R51" s="1196">
        <f t="shared" ref="R51" si="79">+R42+R46+R50</f>
        <v>952601</v>
      </c>
      <c r="S51" s="1197">
        <f t="shared" ref="S51" si="80">+S42+S46+S50</f>
        <v>951133</v>
      </c>
      <c r="T51" s="1196">
        <f t="shared" ref="T51" si="81">+T42+T46+T50</f>
        <v>1903734</v>
      </c>
      <c r="U51" s="1196">
        <f t="shared" ref="U51" si="82">+U42+U46+U50</f>
        <v>872</v>
      </c>
      <c r="V51" s="1198">
        <f>+V42+V46+V50</f>
        <v>1904606</v>
      </c>
      <c r="W51" s="1199">
        <f>IF(Q51=0,0,((V51/Q51)-1)*100)</f>
        <v>12.149709910844608</v>
      </c>
    </row>
    <row r="52" spans="1:23" ht="14.25" thickTop="1" thickBot="1">
      <c r="A52" s="867" t="str">
        <f>IF(ISERROR(F52/G52)," ",IF(F52/G52&gt;0.5,IF(F52/G52&lt;1.5," ","NOT OK"),"NOT OK"))</f>
        <v xml:space="preserve"> </v>
      </c>
      <c r="B52" s="880" t="s">
        <v>89</v>
      </c>
      <c r="C52" s="881">
        <f t="shared" ref="C52:H52" si="83">+C38+C42+C46+C50</f>
        <v>8081</v>
      </c>
      <c r="D52" s="882">
        <f t="shared" si="83"/>
        <v>8077</v>
      </c>
      <c r="E52" s="883">
        <f t="shared" si="83"/>
        <v>16158</v>
      </c>
      <c r="F52" s="881">
        <f t="shared" si="83"/>
        <v>8976</v>
      </c>
      <c r="G52" s="882">
        <f t="shared" si="83"/>
        <v>8978</v>
      </c>
      <c r="H52" s="883">
        <f t="shared" si="83"/>
        <v>17954</v>
      </c>
      <c r="I52" s="884">
        <f>IF(E52=0,0,((H52/E52)-1)*100)</f>
        <v>11.11523703428643</v>
      </c>
      <c r="L52" s="885" t="s">
        <v>89</v>
      </c>
      <c r="M52" s="886">
        <f>+M38+M42+M46+M50</f>
        <v>1155918</v>
      </c>
      <c r="N52" s="887">
        <f t="shared" ref="N52:U52" si="84">+N38+N42+N46+N50</f>
        <v>1146717</v>
      </c>
      <c r="O52" s="886">
        <f t="shared" si="84"/>
        <v>2302635</v>
      </c>
      <c r="P52" s="886">
        <f t="shared" si="84"/>
        <v>419</v>
      </c>
      <c r="Q52" s="888">
        <f t="shared" si="84"/>
        <v>2303054</v>
      </c>
      <c r="R52" s="886">
        <f t="shared" si="84"/>
        <v>1301991</v>
      </c>
      <c r="S52" s="887">
        <f t="shared" si="84"/>
        <v>1287055</v>
      </c>
      <c r="T52" s="886">
        <f t="shared" si="84"/>
        <v>2589046</v>
      </c>
      <c r="U52" s="886">
        <f t="shared" si="84"/>
        <v>872</v>
      </c>
      <c r="V52" s="888">
        <f>+V38+V42+V46+V50</f>
        <v>2589918</v>
      </c>
      <c r="W52" s="889">
        <f>IF(Q52=0,0,((V52/Q52)-1)*100)</f>
        <v>12.455808678389646</v>
      </c>
    </row>
    <row r="53" spans="1:23" ht="14.25" thickTop="1" thickBot="1">
      <c r="B53" s="914" t="s">
        <v>59</v>
      </c>
      <c r="C53" s="833"/>
      <c r="D53" s="833"/>
      <c r="E53" s="833"/>
      <c r="F53" s="833"/>
      <c r="G53" s="833"/>
      <c r="H53" s="833"/>
      <c r="I53" s="837"/>
      <c r="L53" s="914" t="s">
        <v>59</v>
      </c>
      <c r="M53" s="833"/>
      <c r="N53" s="833"/>
      <c r="O53" s="833"/>
      <c r="P53" s="833"/>
      <c r="Q53" s="833"/>
      <c r="R53" s="833"/>
      <c r="S53" s="833"/>
      <c r="T53" s="833"/>
      <c r="U53" s="833"/>
      <c r="V53" s="833"/>
      <c r="W53" s="837"/>
    </row>
    <row r="54" spans="1:23" ht="13.5" thickTop="1">
      <c r="B54" s="1514" t="s">
        <v>33</v>
      </c>
      <c r="C54" s="1515"/>
      <c r="D54" s="1515"/>
      <c r="E54" s="1515"/>
      <c r="F54" s="1515"/>
      <c r="G54" s="1515"/>
      <c r="H54" s="1515"/>
      <c r="I54" s="1516"/>
      <c r="L54" s="1517" t="s">
        <v>34</v>
      </c>
      <c r="M54" s="1518"/>
      <c r="N54" s="1518"/>
      <c r="O54" s="1518"/>
      <c r="P54" s="1518"/>
      <c r="Q54" s="1518"/>
      <c r="R54" s="1518"/>
      <c r="S54" s="1518"/>
      <c r="T54" s="1518"/>
      <c r="U54" s="1518"/>
      <c r="V54" s="1518"/>
      <c r="W54" s="1519"/>
    </row>
    <row r="55" spans="1:23" ht="13.5" thickBot="1">
      <c r="B55" s="1520" t="s">
        <v>35</v>
      </c>
      <c r="C55" s="1521"/>
      <c r="D55" s="1521"/>
      <c r="E55" s="1521"/>
      <c r="F55" s="1521"/>
      <c r="G55" s="1521"/>
      <c r="H55" s="1521"/>
      <c r="I55" s="1522"/>
      <c r="L55" s="1523" t="s">
        <v>36</v>
      </c>
      <c r="M55" s="1524"/>
      <c r="N55" s="1524"/>
      <c r="O55" s="1524"/>
      <c r="P55" s="1524"/>
      <c r="Q55" s="1524"/>
      <c r="R55" s="1524"/>
      <c r="S55" s="1524"/>
      <c r="T55" s="1524"/>
      <c r="U55" s="1524"/>
      <c r="V55" s="1524"/>
      <c r="W55" s="1525"/>
    </row>
    <row r="56" spans="1:23" ht="14.25" thickTop="1" thickBot="1">
      <c r="B56" s="836"/>
      <c r="C56" s="833"/>
      <c r="D56" s="833"/>
      <c r="E56" s="833"/>
      <c r="F56" s="833"/>
      <c r="G56" s="833"/>
      <c r="H56" s="833"/>
      <c r="I56" s="837"/>
      <c r="L56" s="836"/>
      <c r="M56" s="833"/>
      <c r="N56" s="833"/>
      <c r="O56" s="833"/>
      <c r="P56" s="833"/>
      <c r="Q56" s="833"/>
      <c r="R56" s="833"/>
      <c r="S56" s="833"/>
      <c r="T56" s="833"/>
      <c r="U56" s="833"/>
      <c r="V56" s="833"/>
      <c r="W56" s="837"/>
    </row>
    <row r="57" spans="1:23" ht="14.25" thickTop="1" thickBot="1">
      <c r="B57" s="838"/>
      <c r="C57" s="1529" t="s">
        <v>90</v>
      </c>
      <c r="D57" s="1530"/>
      <c r="E57" s="1531"/>
      <c r="F57" s="1529" t="s">
        <v>91</v>
      </c>
      <c r="G57" s="1530"/>
      <c r="H57" s="1531"/>
      <c r="I57" s="839" t="s">
        <v>4</v>
      </c>
      <c r="L57" s="838"/>
      <c r="M57" s="1526" t="s">
        <v>90</v>
      </c>
      <c r="N57" s="1527"/>
      <c r="O57" s="1527"/>
      <c r="P57" s="1527"/>
      <c r="Q57" s="1528"/>
      <c r="R57" s="1526" t="s">
        <v>91</v>
      </c>
      <c r="S57" s="1527"/>
      <c r="T57" s="1527"/>
      <c r="U57" s="1527"/>
      <c r="V57" s="1528"/>
      <c r="W57" s="839" t="s">
        <v>4</v>
      </c>
    </row>
    <row r="58" spans="1:23" ht="13.5" thickTop="1">
      <c r="B58" s="840" t="s">
        <v>5</v>
      </c>
      <c r="C58" s="841"/>
      <c r="D58" s="842"/>
      <c r="E58" s="843"/>
      <c r="F58" s="841"/>
      <c r="G58" s="842"/>
      <c r="H58" s="843"/>
      <c r="I58" s="844" t="s">
        <v>6</v>
      </c>
      <c r="L58" s="840" t="s">
        <v>5</v>
      </c>
      <c r="M58" s="841"/>
      <c r="N58" s="845"/>
      <c r="O58" s="846"/>
      <c r="P58" s="847"/>
      <c r="Q58" s="846"/>
      <c r="R58" s="841"/>
      <c r="S58" s="845"/>
      <c r="T58" s="846"/>
      <c r="U58" s="847"/>
      <c r="V58" s="846"/>
      <c r="W58" s="844" t="s">
        <v>6</v>
      </c>
    </row>
    <row r="59" spans="1:23" ht="13.5" thickBot="1">
      <c r="B59" s="848" t="s">
        <v>37</v>
      </c>
      <c r="C59" s="849" t="s">
        <v>7</v>
      </c>
      <c r="D59" s="850" t="s">
        <v>8</v>
      </c>
      <c r="E59" s="1165" t="s">
        <v>9</v>
      </c>
      <c r="F59" s="849" t="s">
        <v>7</v>
      </c>
      <c r="G59" s="850" t="s">
        <v>8</v>
      </c>
      <c r="H59" s="851" t="s">
        <v>9</v>
      </c>
      <c r="I59" s="852"/>
      <c r="L59" s="848"/>
      <c r="M59" s="853" t="s">
        <v>10</v>
      </c>
      <c r="N59" s="854" t="s">
        <v>11</v>
      </c>
      <c r="O59" s="855" t="s">
        <v>12</v>
      </c>
      <c r="P59" s="856" t="s">
        <v>13</v>
      </c>
      <c r="Q59" s="855" t="s">
        <v>9</v>
      </c>
      <c r="R59" s="853" t="s">
        <v>10</v>
      </c>
      <c r="S59" s="854" t="s">
        <v>11</v>
      </c>
      <c r="T59" s="855" t="s">
        <v>12</v>
      </c>
      <c r="U59" s="856" t="s">
        <v>13</v>
      </c>
      <c r="V59" s="855" t="s">
        <v>9</v>
      </c>
      <c r="W59" s="852"/>
    </row>
    <row r="60" spans="1:23" ht="5.25" customHeight="1" thickTop="1">
      <c r="B60" s="840"/>
      <c r="C60" s="857"/>
      <c r="D60" s="858"/>
      <c r="E60" s="859"/>
      <c r="F60" s="857"/>
      <c r="G60" s="858"/>
      <c r="H60" s="859"/>
      <c r="I60" s="860"/>
      <c r="L60" s="840"/>
      <c r="M60" s="861"/>
      <c r="N60" s="862"/>
      <c r="O60" s="863"/>
      <c r="P60" s="864"/>
      <c r="Q60" s="865"/>
      <c r="R60" s="861"/>
      <c r="S60" s="862"/>
      <c r="T60" s="863"/>
      <c r="U60" s="864"/>
      <c r="V60" s="865"/>
      <c r="W60" s="866"/>
    </row>
    <row r="61" spans="1:23">
      <c r="A61" s="833" t="str">
        <f t="shared" si="2"/>
        <v xml:space="preserve"> </v>
      </c>
      <c r="B61" s="840" t="s">
        <v>14</v>
      </c>
      <c r="C61" s="890">
        <f t="shared" ref="C61:D63" si="85">+C9+C35</f>
        <v>634</v>
      </c>
      <c r="D61" s="891">
        <f t="shared" si="85"/>
        <v>633</v>
      </c>
      <c r="E61" s="870">
        <f>+C61+D61</f>
        <v>1267</v>
      </c>
      <c r="F61" s="890">
        <f t="shared" ref="F61:G63" si="86">+F9+F35</f>
        <v>731</v>
      </c>
      <c r="G61" s="891">
        <f t="shared" si="86"/>
        <v>732</v>
      </c>
      <c r="H61" s="870">
        <f>+F61+G61</f>
        <v>1463</v>
      </c>
      <c r="I61" s="871">
        <f t="shared" ref="I61:I65" si="87">IF(E61=0,0,((H61/E61)-1)*100)</f>
        <v>15.469613259668513</v>
      </c>
      <c r="K61" s="877"/>
      <c r="L61" s="840" t="s">
        <v>14</v>
      </c>
      <c r="M61" s="868">
        <f t="shared" ref="M61:N69" si="88">+M9+M35</f>
        <v>95775</v>
      </c>
      <c r="N61" s="872">
        <f t="shared" si="88"/>
        <v>93646</v>
      </c>
      <c r="O61" s="873">
        <f>+M61+N61</f>
        <v>189421</v>
      </c>
      <c r="P61" s="874">
        <f t="shared" ref="P61:P71" si="89">+P9+P35</f>
        <v>0</v>
      </c>
      <c r="Q61" s="875">
        <f>+O61+P61</f>
        <v>189421</v>
      </c>
      <c r="R61" s="868">
        <f t="shared" ref="R61:S69" si="90">+R9+R35</f>
        <v>113570</v>
      </c>
      <c r="S61" s="872">
        <f t="shared" si="90"/>
        <v>108979</v>
      </c>
      <c r="T61" s="873">
        <f>+R61+S61</f>
        <v>222549</v>
      </c>
      <c r="U61" s="874">
        <f t="shared" ref="U61:U71" si="91">+U9+U35</f>
        <v>0</v>
      </c>
      <c r="V61" s="875">
        <f>+T61+U61</f>
        <v>222549</v>
      </c>
      <c r="W61" s="871">
        <f t="shared" ref="W61:W65" si="92">IF(Q61=0,0,((V61/Q61)-1)*100)</f>
        <v>17.48908515951242</v>
      </c>
    </row>
    <row r="62" spans="1:23">
      <c r="A62" s="833" t="str">
        <f t="shared" si="2"/>
        <v xml:space="preserve"> </v>
      </c>
      <c r="B62" s="840" t="s">
        <v>15</v>
      </c>
      <c r="C62" s="890">
        <f t="shared" si="85"/>
        <v>728</v>
      </c>
      <c r="D62" s="891">
        <f t="shared" si="85"/>
        <v>726</v>
      </c>
      <c r="E62" s="870">
        <f>+C62+D62</f>
        <v>1454</v>
      </c>
      <c r="F62" s="890">
        <f t="shared" si="86"/>
        <v>859</v>
      </c>
      <c r="G62" s="891">
        <f t="shared" si="86"/>
        <v>858</v>
      </c>
      <c r="H62" s="870">
        <f>+F62+G62</f>
        <v>1717</v>
      </c>
      <c r="I62" s="871">
        <f t="shared" si="87"/>
        <v>18.088033012379647</v>
      </c>
      <c r="K62" s="877"/>
      <c r="L62" s="840" t="s">
        <v>15</v>
      </c>
      <c r="M62" s="868">
        <f t="shared" si="88"/>
        <v>100594</v>
      </c>
      <c r="N62" s="872">
        <f t="shared" si="88"/>
        <v>96234</v>
      </c>
      <c r="O62" s="873">
        <f t="shared" ref="O62:O63" si="93">+M62+N62</f>
        <v>196828</v>
      </c>
      <c r="P62" s="874">
        <f t="shared" si="89"/>
        <v>0</v>
      </c>
      <c r="Q62" s="875">
        <f t="shared" ref="Q62:Q63" si="94">+O62+P62</f>
        <v>196828</v>
      </c>
      <c r="R62" s="868">
        <f t="shared" si="90"/>
        <v>122327</v>
      </c>
      <c r="S62" s="872">
        <f t="shared" si="90"/>
        <v>117145</v>
      </c>
      <c r="T62" s="873">
        <f t="shared" ref="T62:T63" si="95">+R62+S62</f>
        <v>239472</v>
      </c>
      <c r="U62" s="874">
        <f t="shared" si="91"/>
        <v>0</v>
      </c>
      <c r="V62" s="875">
        <f t="shared" ref="V62:V63" si="96">+T62+U62</f>
        <v>239472</v>
      </c>
      <c r="W62" s="871">
        <f t="shared" si="92"/>
        <v>21.66561668055358</v>
      </c>
    </row>
    <row r="63" spans="1:23" ht="13.5" thickBot="1">
      <c r="A63" s="833" t="str">
        <f t="shared" si="2"/>
        <v xml:space="preserve"> </v>
      </c>
      <c r="B63" s="848" t="s">
        <v>16</v>
      </c>
      <c r="C63" s="916">
        <f t="shared" si="85"/>
        <v>773</v>
      </c>
      <c r="D63" s="917">
        <f t="shared" si="85"/>
        <v>773</v>
      </c>
      <c r="E63" s="870">
        <f>+C63+D63</f>
        <v>1546</v>
      </c>
      <c r="F63" s="916">
        <f t="shared" si="86"/>
        <v>924</v>
      </c>
      <c r="G63" s="917">
        <f t="shared" si="86"/>
        <v>923</v>
      </c>
      <c r="H63" s="870">
        <f>+F63+G63</f>
        <v>1847</v>
      </c>
      <c r="I63" s="871">
        <f t="shared" si="87"/>
        <v>19.469598965071143</v>
      </c>
      <c r="K63" s="877"/>
      <c r="L63" s="848" t="s">
        <v>16</v>
      </c>
      <c r="M63" s="868">
        <f t="shared" si="88"/>
        <v>117907</v>
      </c>
      <c r="N63" s="872">
        <f t="shared" si="88"/>
        <v>111759</v>
      </c>
      <c r="O63" s="873">
        <f t="shared" si="93"/>
        <v>229666</v>
      </c>
      <c r="P63" s="874">
        <f t="shared" si="89"/>
        <v>0</v>
      </c>
      <c r="Q63" s="875">
        <f t="shared" si="94"/>
        <v>229666</v>
      </c>
      <c r="R63" s="868">
        <f t="shared" si="90"/>
        <v>138925</v>
      </c>
      <c r="S63" s="872">
        <f t="shared" si="90"/>
        <v>133114</v>
      </c>
      <c r="T63" s="873">
        <f t="shared" si="95"/>
        <v>272039</v>
      </c>
      <c r="U63" s="874">
        <f t="shared" si="91"/>
        <v>6</v>
      </c>
      <c r="V63" s="875">
        <f t="shared" si="96"/>
        <v>272045</v>
      </c>
      <c r="W63" s="871">
        <f t="shared" si="92"/>
        <v>18.452448338021309</v>
      </c>
    </row>
    <row r="64" spans="1:23" ht="14.25" thickTop="1" thickBot="1">
      <c r="A64" s="833" t="str">
        <f t="shared" si="2"/>
        <v xml:space="preserve"> </v>
      </c>
      <c r="B64" s="880" t="s">
        <v>17</v>
      </c>
      <c r="C64" s="881">
        <f t="shared" ref="C64:E64" si="97">C61+C62+C63</f>
        <v>2135</v>
      </c>
      <c r="D64" s="882">
        <f t="shared" si="97"/>
        <v>2132</v>
      </c>
      <c r="E64" s="883">
        <f t="shared" si="97"/>
        <v>4267</v>
      </c>
      <c r="F64" s="881">
        <f t="shared" ref="F64:H64" si="98">F61+F62+F63</f>
        <v>2514</v>
      </c>
      <c r="G64" s="882">
        <f t="shared" si="98"/>
        <v>2513</v>
      </c>
      <c r="H64" s="883">
        <f t="shared" si="98"/>
        <v>5027</v>
      </c>
      <c r="I64" s="884">
        <f>IF(E64=0,0,((H64/E64)-1)*100)</f>
        <v>17.811108507147889</v>
      </c>
      <c r="L64" s="885" t="s">
        <v>17</v>
      </c>
      <c r="M64" s="886">
        <f t="shared" si="88"/>
        <v>314276</v>
      </c>
      <c r="N64" s="887">
        <f t="shared" si="88"/>
        <v>301639</v>
      </c>
      <c r="O64" s="886">
        <f>+O61+O62+O63</f>
        <v>615915</v>
      </c>
      <c r="P64" s="886">
        <f t="shared" si="89"/>
        <v>0</v>
      </c>
      <c r="Q64" s="888">
        <f>+Q61+Q62+Q63</f>
        <v>615915</v>
      </c>
      <c r="R64" s="886">
        <f t="shared" si="90"/>
        <v>374822</v>
      </c>
      <c r="S64" s="887">
        <f t="shared" si="90"/>
        <v>359238</v>
      </c>
      <c r="T64" s="886">
        <f>+T61+T62+T63</f>
        <v>734060</v>
      </c>
      <c r="U64" s="886">
        <f t="shared" si="91"/>
        <v>6</v>
      </c>
      <c r="V64" s="888">
        <f>+V61+V62+V63</f>
        <v>734066</v>
      </c>
      <c r="W64" s="889">
        <f>IF(Q64=0,0,((V64/Q64)-1)*100)</f>
        <v>19.183004148299677</v>
      </c>
    </row>
    <row r="65" spans="1:23" ht="13.5" thickTop="1">
      <c r="A65" s="833" t="str">
        <f t="shared" si="2"/>
        <v xml:space="preserve"> </v>
      </c>
      <c r="B65" s="840" t="s">
        <v>18</v>
      </c>
      <c r="C65" s="890">
        <f t="shared" ref="C65:D69" si="99">+C13+C39</f>
        <v>768</v>
      </c>
      <c r="D65" s="891">
        <f t="shared" si="99"/>
        <v>770</v>
      </c>
      <c r="E65" s="870">
        <f>+C65+D65</f>
        <v>1538</v>
      </c>
      <c r="F65" s="890">
        <f t="shared" ref="F65:G69" si="100">+F13+F39</f>
        <v>874</v>
      </c>
      <c r="G65" s="891">
        <f t="shared" si="100"/>
        <v>875</v>
      </c>
      <c r="H65" s="870">
        <f>+F65+G65</f>
        <v>1749</v>
      </c>
      <c r="I65" s="871">
        <f t="shared" si="87"/>
        <v>13.719115734720422</v>
      </c>
      <c r="L65" s="840" t="s">
        <v>18</v>
      </c>
      <c r="M65" s="868">
        <f t="shared" si="88"/>
        <v>118272</v>
      </c>
      <c r="N65" s="872">
        <f t="shared" si="88"/>
        <v>120390</v>
      </c>
      <c r="O65" s="873">
        <f t="shared" ref="O65" si="101">+M65+N65</f>
        <v>238662</v>
      </c>
      <c r="P65" s="874">
        <f t="shared" si="89"/>
        <v>317</v>
      </c>
      <c r="Q65" s="875">
        <f t="shared" ref="Q65" si="102">+O65+P65</f>
        <v>238979</v>
      </c>
      <c r="R65" s="868">
        <f t="shared" si="90"/>
        <v>132515</v>
      </c>
      <c r="S65" s="872">
        <f t="shared" si="90"/>
        <v>136024</v>
      </c>
      <c r="T65" s="873">
        <f t="shared" ref="T65" si="103">+R65+S65</f>
        <v>268539</v>
      </c>
      <c r="U65" s="874">
        <f t="shared" si="91"/>
        <v>176</v>
      </c>
      <c r="V65" s="875">
        <f t="shared" ref="V65" si="104">+T65+U65</f>
        <v>268715</v>
      </c>
      <c r="W65" s="871">
        <f t="shared" si="92"/>
        <v>12.442934316404376</v>
      </c>
    </row>
    <row r="66" spans="1:23">
      <c r="A66" s="833" t="str">
        <f t="shared" ref="A66:A69" si="105">IF(ISERROR(F66/G66)," ",IF(F66/G66&gt;0.5,IF(F66/G66&lt;1.5," ","NOT OK"),"NOT OK"))</f>
        <v xml:space="preserve"> </v>
      </c>
      <c r="B66" s="840" t="s">
        <v>19</v>
      </c>
      <c r="C66" s="868">
        <f t="shared" si="99"/>
        <v>704</v>
      </c>
      <c r="D66" s="869">
        <f t="shared" si="99"/>
        <v>701</v>
      </c>
      <c r="E66" s="892">
        <f>+C66+D66</f>
        <v>1405</v>
      </c>
      <c r="F66" s="868">
        <f t="shared" si="100"/>
        <v>773</v>
      </c>
      <c r="G66" s="869">
        <f t="shared" si="100"/>
        <v>774</v>
      </c>
      <c r="H66" s="892">
        <f>+F66+G66</f>
        <v>1547</v>
      </c>
      <c r="I66" s="871">
        <f t="shared" ref="I66:I69" si="106">IF(E66=0,0,((H66/E66)-1)*100)</f>
        <v>10.106761565836297</v>
      </c>
      <c r="L66" s="840" t="s">
        <v>19</v>
      </c>
      <c r="M66" s="868">
        <f t="shared" si="88"/>
        <v>100094</v>
      </c>
      <c r="N66" s="872">
        <f t="shared" si="88"/>
        <v>103208</v>
      </c>
      <c r="O66" s="873">
        <f>+M66+N66</f>
        <v>203302</v>
      </c>
      <c r="P66" s="874">
        <f t="shared" si="89"/>
        <v>0</v>
      </c>
      <c r="Q66" s="875">
        <f>+O66+P66</f>
        <v>203302</v>
      </c>
      <c r="R66" s="868">
        <f t="shared" si="90"/>
        <v>116444</v>
      </c>
      <c r="S66" s="872">
        <f t="shared" si="90"/>
        <v>118242</v>
      </c>
      <c r="T66" s="873">
        <f>+R66+S66</f>
        <v>234686</v>
      </c>
      <c r="U66" s="874">
        <f t="shared" si="91"/>
        <v>0</v>
      </c>
      <c r="V66" s="875">
        <f>+T66+U66</f>
        <v>234686</v>
      </c>
      <c r="W66" s="871">
        <f t="shared" ref="W66:W69" si="107">IF(Q66=0,0,((V66/Q66)-1)*100)</f>
        <v>15.437132935239205</v>
      </c>
    </row>
    <row r="67" spans="1:23" ht="13.5" thickBot="1">
      <c r="A67" s="833" t="str">
        <f t="shared" si="105"/>
        <v xml:space="preserve"> </v>
      </c>
      <c r="B67" s="840" t="s">
        <v>20</v>
      </c>
      <c r="C67" s="868">
        <f t="shared" si="99"/>
        <v>760</v>
      </c>
      <c r="D67" s="869">
        <f t="shared" si="99"/>
        <v>763</v>
      </c>
      <c r="E67" s="892">
        <f t="shared" ref="E67:E68" si="108">+C67+D67</f>
        <v>1523</v>
      </c>
      <c r="F67" s="868">
        <f t="shared" si="100"/>
        <v>872</v>
      </c>
      <c r="G67" s="869">
        <f t="shared" si="100"/>
        <v>872</v>
      </c>
      <c r="H67" s="892">
        <f t="shared" ref="H67:H68" si="109">+F67+G67</f>
        <v>1744</v>
      </c>
      <c r="I67" s="871">
        <f t="shared" si="106"/>
        <v>14.510833880499007</v>
      </c>
      <c r="L67" s="840" t="s">
        <v>20</v>
      </c>
      <c r="M67" s="868">
        <f t="shared" si="88"/>
        <v>103252</v>
      </c>
      <c r="N67" s="872">
        <f t="shared" si="88"/>
        <v>102861</v>
      </c>
      <c r="O67" s="873">
        <f t="shared" ref="O67:O68" si="110">+M67+N67</f>
        <v>206113</v>
      </c>
      <c r="P67" s="874">
        <f t="shared" si="89"/>
        <v>1</v>
      </c>
      <c r="Q67" s="875">
        <f t="shared" ref="Q67:Q68" si="111">+O67+P67</f>
        <v>206114</v>
      </c>
      <c r="R67" s="868">
        <f t="shared" si="90"/>
        <v>122783</v>
      </c>
      <c r="S67" s="872">
        <f t="shared" si="90"/>
        <v>118049</v>
      </c>
      <c r="T67" s="873">
        <f t="shared" ref="T67:T68" si="112">+R67+S67</f>
        <v>240832</v>
      </c>
      <c r="U67" s="874">
        <f t="shared" si="91"/>
        <v>0</v>
      </c>
      <c r="V67" s="875">
        <f t="shared" ref="V67:V68" si="113">+T67+U67</f>
        <v>240832</v>
      </c>
      <c r="W67" s="871">
        <f t="shared" si="107"/>
        <v>16.84407657898057</v>
      </c>
    </row>
    <row r="68" spans="1:23" s="1171" customFormat="1" ht="14.25" thickTop="1" thickBot="1">
      <c r="A68" s="1252" t="str">
        <f t="shared" si="105"/>
        <v xml:space="preserve"> </v>
      </c>
      <c r="B68" s="880" t="s">
        <v>87</v>
      </c>
      <c r="C68" s="1176">
        <f t="shared" si="99"/>
        <v>2232</v>
      </c>
      <c r="D68" s="1177">
        <f t="shared" si="99"/>
        <v>2234</v>
      </c>
      <c r="E68" s="1178">
        <f t="shared" si="108"/>
        <v>4466</v>
      </c>
      <c r="F68" s="1176">
        <f t="shared" si="100"/>
        <v>2519</v>
      </c>
      <c r="G68" s="1177">
        <f t="shared" si="100"/>
        <v>2521</v>
      </c>
      <c r="H68" s="1178">
        <f t="shared" si="109"/>
        <v>5040</v>
      </c>
      <c r="I68" s="1179">
        <f t="shared" si="106"/>
        <v>12.852664576802496</v>
      </c>
      <c r="L68" s="1218" t="s">
        <v>87</v>
      </c>
      <c r="M68" s="1196">
        <f t="shared" si="88"/>
        <v>321618</v>
      </c>
      <c r="N68" s="1197">
        <f t="shared" si="88"/>
        <v>326459</v>
      </c>
      <c r="O68" s="1196">
        <f t="shared" si="110"/>
        <v>648077</v>
      </c>
      <c r="P68" s="1196">
        <f t="shared" si="89"/>
        <v>318</v>
      </c>
      <c r="Q68" s="1198">
        <f t="shared" si="111"/>
        <v>648395</v>
      </c>
      <c r="R68" s="1196">
        <f t="shared" si="90"/>
        <v>371742</v>
      </c>
      <c r="S68" s="1197">
        <f t="shared" si="90"/>
        <v>372315</v>
      </c>
      <c r="T68" s="1196">
        <f t="shared" si="112"/>
        <v>744057</v>
      </c>
      <c r="U68" s="1196">
        <f t="shared" si="91"/>
        <v>176</v>
      </c>
      <c r="V68" s="1198">
        <f t="shared" si="113"/>
        <v>744233</v>
      </c>
      <c r="W68" s="1199">
        <f t="shared" si="107"/>
        <v>14.780804910586909</v>
      </c>
    </row>
    <row r="69" spans="1:23" ht="13.5" thickTop="1">
      <c r="A69" s="833" t="str">
        <f t="shared" si="105"/>
        <v xml:space="preserve"> </v>
      </c>
      <c r="B69" s="840" t="s">
        <v>21</v>
      </c>
      <c r="C69" s="895">
        <f t="shared" si="99"/>
        <v>719</v>
      </c>
      <c r="D69" s="896">
        <f t="shared" si="99"/>
        <v>719</v>
      </c>
      <c r="E69" s="892">
        <f>+C69+D69</f>
        <v>1438</v>
      </c>
      <c r="F69" s="895">
        <f t="shared" si="100"/>
        <v>868</v>
      </c>
      <c r="G69" s="896">
        <f t="shared" si="100"/>
        <v>868</v>
      </c>
      <c r="H69" s="892">
        <f>+F69+G69</f>
        <v>1736</v>
      </c>
      <c r="I69" s="871">
        <f t="shared" si="106"/>
        <v>20.723226703755216</v>
      </c>
      <c r="L69" s="840" t="s">
        <v>21</v>
      </c>
      <c r="M69" s="868">
        <f t="shared" si="88"/>
        <v>101766</v>
      </c>
      <c r="N69" s="872">
        <f t="shared" si="88"/>
        <v>102214</v>
      </c>
      <c r="O69" s="873">
        <f t="shared" ref="O69" si="114">+M69+N69</f>
        <v>203980</v>
      </c>
      <c r="P69" s="874">
        <f t="shared" si="89"/>
        <v>0</v>
      </c>
      <c r="Q69" s="875">
        <f t="shared" ref="Q69" si="115">+O69+P69</f>
        <v>203980</v>
      </c>
      <c r="R69" s="868">
        <f t="shared" si="90"/>
        <v>123355</v>
      </c>
      <c r="S69" s="872">
        <f t="shared" si="90"/>
        <v>122725</v>
      </c>
      <c r="T69" s="873">
        <f t="shared" ref="T69" si="116">+R69+S69</f>
        <v>246080</v>
      </c>
      <c r="U69" s="874">
        <f t="shared" si="91"/>
        <v>626</v>
      </c>
      <c r="V69" s="875">
        <f t="shared" ref="V69" si="117">+T69+U69</f>
        <v>246706</v>
      </c>
      <c r="W69" s="871">
        <f t="shared" si="107"/>
        <v>20.946171193254237</v>
      </c>
    </row>
    <row r="70" spans="1:23">
      <c r="A70" s="833" t="str">
        <f>IF(ISERROR(F70/G70)," ",IF(F70/G70&gt;0.5,IF(F70/G70&lt;1.5," ","NOT OK"),"NOT OK"))</f>
        <v xml:space="preserve"> </v>
      </c>
      <c r="B70" s="840" t="s">
        <v>88</v>
      </c>
      <c r="C70" s="895">
        <f>+C44+C18</f>
        <v>700</v>
      </c>
      <c r="D70" s="896">
        <f>+D44+D18</f>
        <v>700</v>
      </c>
      <c r="E70" s="892">
        <f>+C70+D70</f>
        <v>1400</v>
      </c>
      <c r="F70" s="895">
        <f>+F44+F18</f>
        <v>825</v>
      </c>
      <c r="G70" s="896">
        <f>+G44+G18</f>
        <v>826</v>
      </c>
      <c r="H70" s="892">
        <f>+F70+G70</f>
        <v>1651</v>
      </c>
      <c r="I70" s="871">
        <f>IF(E70=0,0,((H70/E70)-1)*100)</f>
        <v>17.928571428571427</v>
      </c>
      <c r="L70" s="840" t="s">
        <v>88</v>
      </c>
      <c r="M70" s="868">
        <f>+M44+M18</f>
        <v>89794</v>
      </c>
      <c r="N70" s="872">
        <f>+N44+N18</f>
        <v>92356</v>
      </c>
      <c r="O70" s="873">
        <f>+M70+N70</f>
        <v>182150</v>
      </c>
      <c r="P70" s="874">
        <f t="shared" si="89"/>
        <v>0</v>
      </c>
      <c r="Q70" s="875">
        <f>+O70+P70</f>
        <v>182150</v>
      </c>
      <c r="R70" s="868">
        <f>+R44+R18</f>
        <v>112274</v>
      </c>
      <c r="S70" s="872">
        <f>+S44+S18</f>
        <v>114603</v>
      </c>
      <c r="T70" s="873">
        <f>+R70+S70</f>
        <v>226877</v>
      </c>
      <c r="U70" s="874">
        <f t="shared" si="91"/>
        <v>0</v>
      </c>
      <c r="V70" s="875">
        <f>+T70+U70</f>
        <v>226877</v>
      </c>
      <c r="W70" s="871">
        <f>IF(Q70=0,0,((V70/Q70)-1)*100)</f>
        <v>24.555037057370299</v>
      </c>
    </row>
    <row r="71" spans="1:23" ht="13.5" thickBot="1">
      <c r="A71" s="833" t="str">
        <f>IF(ISERROR(F71/G71)," ",IF(F71/G71&gt;0.5,IF(F71/G71&lt;1.5," ","NOT OK"),"NOT OK"))</f>
        <v xml:space="preserve"> </v>
      </c>
      <c r="B71" s="840" t="s">
        <v>22</v>
      </c>
      <c r="C71" s="895">
        <f>+C19+C45</f>
        <v>622</v>
      </c>
      <c r="D71" s="896">
        <f>+D19+D45</f>
        <v>622</v>
      </c>
      <c r="E71" s="892">
        <f>+C71+D71</f>
        <v>1244</v>
      </c>
      <c r="F71" s="895">
        <f>+F19+F45</f>
        <v>797</v>
      </c>
      <c r="G71" s="896">
        <f>+G19+G45</f>
        <v>794</v>
      </c>
      <c r="H71" s="892">
        <f>+F71+G71</f>
        <v>1591</v>
      </c>
      <c r="I71" s="871">
        <f>IF(E71=0,0,((H71/E71)-1)*100)</f>
        <v>27.893890675241153</v>
      </c>
      <c r="L71" s="840" t="s">
        <v>22</v>
      </c>
      <c r="M71" s="868">
        <f>+M19+M45</f>
        <v>84847</v>
      </c>
      <c r="N71" s="872">
        <f>+N19+N45</f>
        <v>82278</v>
      </c>
      <c r="O71" s="876">
        <f>+M71+N71</f>
        <v>167125</v>
      </c>
      <c r="P71" s="879">
        <f t="shared" si="89"/>
        <v>102</v>
      </c>
      <c r="Q71" s="875">
        <f>+O71+P71</f>
        <v>167227</v>
      </c>
      <c r="R71" s="868">
        <f>+R19+R45</f>
        <v>102775</v>
      </c>
      <c r="S71" s="872">
        <f>+S19+S45</f>
        <v>100055</v>
      </c>
      <c r="T71" s="876">
        <f>+R71+S71</f>
        <v>202830</v>
      </c>
      <c r="U71" s="879">
        <f t="shared" si="91"/>
        <v>0</v>
      </c>
      <c r="V71" s="875">
        <f>+T71+U71</f>
        <v>202830</v>
      </c>
      <c r="W71" s="871">
        <f>IF(Q71=0,0,((V71/Q71)-1)*100)</f>
        <v>21.290222272719127</v>
      </c>
    </row>
    <row r="72" spans="1:23" ht="14.25" customHeight="1" thickTop="1" thickBot="1">
      <c r="A72" s="899" t="str">
        <f>IF(ISERROR(F72/G72)," ",IF(F72/G72&gt;0.5,IF(F72/G72&lt;1.5," ","NOT OK"),"NOT OK"))</f>
        <v xml:space="preserve"> </v>
      </c>
      <c r="B72" s="900" t="s">
        <v>60</v>
      </c>
      <c r="C72" s="901">
        <f>+C69+C70+C71</f>
        <v>2041</v>
      </c>
      <c r="D72" s="902">
        <f t="shared" ref="D72" si="118">+D69+D70+D71</f>
        <v>2041</v>
      </c>
      <c r="E72" s="902">
        <f t="shared" ref="E72" si="119">+E69+E70+E71</f>
        <v>4082</v>
      </c>
      <c r="F72" s="901">
        <f t="shared" ref="F72" si="120">+F69+F70+F71</f>
        <v>2490</v>
      </c>
      <c r="G72" s="902">
        <f t="shared" ref="G72" si="121">+G69+G70+G71</f>
        <v>2488</v>
      </c>
      <c r="H72" s="902">
        <f t="shared" ref="H72" si="122">+H69+H70+H71</f>
        <v>4978</v>
      </c>
      <c r="I72" s="884">
        <f>IF(E72=0,0,((H72/E72)-1)*100)</f>
        <v>21.950024497795194</v>
      </c>
      <c r="J72" s="899"/>
      <c r="K72" s="903"/>
      <c r="L72" s="904" t="s">
        <v>60</v>
      </c>
      <c r="M72" s="905">
        <f>+M69+M70+M71</f>
        <v>276407</v>
      </c>
      <c r="N72" s="905">
        <f t="shared" ref="N72" si="123">+N69+N70+N71</f>
        <v>276848</v>
      </c>
      <c r="O72" s="906">
        <f t="shared" ref="O72" si="124">+O69+O70+O71</f>
        <v>553255</v>
      </c>
      <c r="P72" s="906">
        <f t="shared" ref="P72" si="125">+P69+P70+P71</f>
        <v>102</v>
      </c>
      <c r="Q72" s="906">
        <f t="shared" ref="Q72" si="126">+Q69+Q70+Q71</f>
        <v>553357</v>
      </c>
      <c r="R72" s="905">
        <f t="shared" ref="R72" si="127">+R69+R70+R71</f>
        <v>338404</v>
      </c>
      <c r="S72" s="905">
        <f t="shared" ref="S72" si="128">+S69+S70+S71</f>
        <v>337383</v>
      </c>
      <c r="T72" s="906">
        <f t="shared" ref="T72" si="129">+T69+T70+T71</f>
        <v>675787</v>
      </c>
      <c r="U72" s="906">
        <f t="shared" ref="U72" si="130">+U69+U70+U71</f>
        <v>626</v>
      </c>
      <c r="V72" s="906">
        <f t="shared" ref="V72" si="131">+V69+V70+V71</f>
        <v>676413</v>
      </c>
      <c r="W72" s="907">
        <f>IF(Q72=0,0,((V72/Q72)-1)*100)</f>
        <v>22.238084997569384</v>
      </c>
    </row>
    <row r="73" spans="1:23" ht="13.5" thickTop="1">
      <c r="A73" s="833" t="str">
        <f>IF(ISERROR(F73/G73)," ",IF(F73/G73&gt;0.5,IF(F73/G73&lt;1.5," ","NOT OK"),"NOT OK"))</f>
        <v xml:space="preserve"> </v>
      </c>
      <c r="B73" s="840" t="s">
        <v>24</v>
      </c>
      <c r="C73" s="868">
        <f t="shared" ref="C73:D75" si="132">+C21+C47</f>
        <v>676</v>
      </c>
      <c r="D73" s="869">
        <f t="shared" si="132"/>
        <v>676</v>
      </c>
      <c r="E73" s="908">
        <f>+C73+D73</f>
        <v>1352</v>
      </c>
      <c r="F73" s="868">
        <f t="shared" ref="F73:G75" si="133">+F21+F47</f>
        <v>786</v>
      </c>
      <c r="G73" s="869">
        <f t="shared" si="133"/>
        <v>789</v>
      </c>
      <c r="H73" s="908">
        <f>+F73+G73</f>
        <v>1575</v>
      </c>
      <c r="I73" s="871">
        <f>IF(E73=0,0,((H73/E73)-1)*100)</f>
        <v>16.494082840236679</v>
      </c>
      <c r="L73" s="840" t="s">
        <v>24</v>
      </c>
      <c r="M73" s="868">
        <f t="shared" ref="M73:N75" si="134">+M21+M47</f>
        <v>94546</v>
      </c>
      <c r="N73" s="872">
        <f t="shared" si="134"/>
        <v>91851</v>
      </c>
      <c r="O73" s="876">
        <f>+M73+N73</f>
        <v>186397</v>
      </c>
      <c r="P73" s="909">
        <f>+P21+P47</f>
        <v>0</v>
      </c>
      <c r="Q73" s="875">
        <f>+O73+P73</f>
        <v>186397</v>
      </c>
      <c r="R73" s="868">
        <f t="shared" ref="R73:S75" si="135">+R21+R47</f>
        <v>114636</v>
      </c>
      <c r="S73" s="872">
        <f t="shared" si="135"/>
        <v>109702</v>
      </c>
      <c r="T73" s="876">
        <f>+R73+S73</f>
        <v>224338</v>
      </c>
      <c r="U73" s="909">
        <f>+U21+U47</f>
        <v>0</v>
      </c>
      <c r="V73" s="875">
        <f>+T73+U73</f>
        <v>224338</v>
      </c>
      <c r="W73" s="871">
        <f>IF(Q73=0,0,((V73/Q73)-1)*100)</f>
        <v>20.354941334892729</v>
      </c>
    </row>
    <row r="74" spans="1:23">
      <c r="A74" s="833" t="str">
        <f t="shared" ref="A74:A77" si="136">IF(ISERROR(F74/G74)," ",IF(F74/G74&gt;0.5,IF(F74/G74&lt;1.5," ","NOT OK"),"NOT OK"))</f>
        <v xml:space="preserve"> </v>
      </c>
      <c r="B74" s="840" t="s">
        <v>25</v>
      </c>
      <c r="C74" s="868">
        <f t="shared" si="132"/>
        <v>687</v>
      </c>
      <c r="D74" s="869">
        <f t="shared" si="132"/>
        <v>688</v>
      </c>
      <c r="E74" s="910">
        <f>+C74+D74</f>
        <v>1375</v>
      </c>
      <c r="F74" s="868">
        <f t="shared" si="133"/>
        <v>798</v>
      </c>
      <c r="G74" s="869">
        <f t="shared" si="133"/>
        <v>798</v>
      </c>
      <c r="H74" s="910">
        <f>+F74+G74</f>
        <v>1596</v>
      </c>
      <c r="I74" s="871">
        <f t="shared" ref="I74" si="137">IF(E74=0,0,((H74/E74)-1)*100)</f>
        <v>16.072727272727285</v>
      </c>
      <c r="L74" s="840" t="s">
        <v>25</v>
      </c>
      <c r="M74" s="868">
        <f t="shared" si="134"/>
        <v>99961</v>
      </c>
      <c r="N74" s="872">
        <f t="shared" si="134"/>
        <v>98068</v>
      </c>
      <c r="O74" s="876">
        <f>+M74+N74</f>
        <v>198029</v>
      </c>
      <c r="P74" s="874">
        <f>+P22+P48</f>
        <v>0</v>
      </c>
      <c r="Q74" s="875">
        <f>+O74+P74</f>
        <v>198029</v>
      </c>
      <c r="R74" s="868">
        <f t="shared" si="135"/>
        <v>112051</v>
      </c>
      <c r="S74" s="872">
        <f t="shared" si="135"/>
        <v>110212</v>
      </c>
      <c r="T74" s="876">
        <f>+R74+S74</f>
        <v>222263</v>
      </c>
      <c r="U74" s="874">
        <f>+U22+U48</f>
        <v>162</v>
      </c>
      <c r="V74" s="875">
        <f>+T74+U74</f>
        <v>222425</v>
      </c>
      <c r="W74" s="871">
        <f t="shared" ref="W74" si="138">IF(Q74=0,0,((V74/Q74)-1)*100)</f>
        <v>12.319407763509393</v>
      </c>
    </row>
    <row r="75" spans="1:23" ht="13.5" thickBot="1">
      <c r="A75" s="833" t="str">
        <f t="shared" ref="A75" si="139">IF(ISERROR(F75/G75)," ",IF(F75/G75&gt;0.5,IF(F75/G75&lt;1.5," ","NOT OK"),"NOT OK"))</f>
        <v xml:space="preserve"> </v>
      </c>
      <c r="B75" s="840" t="s">
        <v>26</v>
      </c>
      <c r="C75" s="868">
        <f t="shared" si="132"/>
        <v>680</v>
      </c>
      <c r="D75" s="878">
        <f t="shared" si="132"/>
        <v>679</v>
      </c>
      <c r="E75" s="911">
        <f>+C75+D75</f>
        <v>1359</v>
      </c>
      <c r="F75" s="868">
        <f t="shared" si="133"/>
        <v>754</v>
      </c>
      <c r="G75" s="878">
        <f t="shared" si="133"/>
        <v>754</v>
      </c>
      <c r="H75" s="911">
        <f>+F75+G75</f>
        <v>1508</v>
      </c>
      <c r="I75" s="912">
        <f>IF(E75=0,0,((H75/E75)-1)*100)</f>
        <v>10.963944076526854</v>
      </c>
      <c r="L75" s="840" t="s">
        <v>26</v>
      </c>
      <c r="M75" s="868">
        <f t="shared" si="134"/>
        <v>92628</v>
      </c>
      <c r="N75" s="872">
        <f t="shared" si="134"/>
        <v>90503</v>
      </c>
      <c r="O75" s="876">
        <f t="shared" ref="O75" si="140">+M75+N75</f>
        <v>183131</v>
      </c>
      <c r="P75" s="879">
        <f>+P23+P49</f>
        <v>0</v>
      </c>
      <c r="Q75" s="875">
        <f t="shared" ref="Q75" si="141">+O75+P75</f>
        <v>183131</v>
      </c>
      <c r="R75" s="868">
        <f t="shared" si="135"/>
        <v>102969</v>
      </c>
      <c r="S75" s="872">
        <f t="shared" si="135"/>
        <v>100256</v>
      </c>
      <c r="T75" s="876">
        <f t="shared" ref="T75" si="142">+R75+S75</f>
        <v>203225</v>
      </c>
      <c r="U75" s="879">
        <f>+U23+U49</f>
        <v>0</v>
      </c>
      <c r="V75" s="875">
        <f t="shared" ref="V75" si="143">+T75+U75</f>
        <v>203225</v>
      </c>
      <c r="W75" s="871">
        <f>IF(Q75=0,0,((V75/Q75)-1)*100)</f>
        <v>10.972473256848915</v>
      </c>
    </row>
    <row r="76" spans="1:23" ht="14.25" thickTop="1" thickBot="1">
      <c r="A76" s="867" t="str">
        <f>IF(ISERROR(F76/G76)," ",IF(F76/G76&gt;0.5,IF(F76/G76&lt;1.5," ","NOT OK"),"NOT OK"))</f>
        <v xml:space="preserve"> </v>
      </c>
      <c r="B76" s="880" t="s">
        <v>27</v>
      </c>
      <c r="C76" s="901">
        <f t="shared" ref="C76:H76" si="144">C73+C74+C75</f>
        <v>2043</v>
      </c>
      <c r="D76" s="913">
        <f t="shared" si="144"/>
        <v>2043</v>
      </c>
      <c r="E76" s="901">
        <f t="shared" si="144"/>
        <v>4086</v>
      </c>
      <c r="F76" s="901">
        <f t="shared" si="144"/>
        <v>2338</v>
      </c>
      <c r="G76" s="913">
        <f t="shared" si="144"/>
        <v>2341</v>
      </c>
      <c r="H76" s="901">
        <f t="shared" si="144"/>
        <v>4679</v>
      </c>
      <c r="I76" s="884">
        <f>IF(E76=0,0,((H76/E76)-1)*100)</f>
        <v>14.512971120900641</v>
      </c>
      <c r="L76" s="885" t="s">
        <v>27</v>
      </c>
      <c r="M76" s="886">
        <f>+M73+M74+M75</f>
        <v>287135</v>
      </c>
      <c r="N76" s="887">
        <f t="shared" ref="N76" si="145">+N73+N74+N75</f>
        <v>280422</v>
      </c>
      <c r="O76" s="886">
        <f t="shared" ref="O76" si="146">+O73+O74+O75</f>
        <v>567557</v>
      </c>
      <c r="P76" s="886">
        <f t="shared" ref="P76" si="147">+P73+P74+P75</f>
        <v>0</v>
      </c>
      <c r="Q76" s="886">
        <f t="shared" ref="Q76" si="148">+Q73+Q74+Q75</f>
        <v>567557</v>
      </c>
      <c r="R76" s="886">
        <f t="shared" ref="R76" si="149">+R73+R74+R75</f>
        <v>329656</v>
      </c>
      <c r="S76" s="887">
        <f t="shared" ref="S76" si="150">+S73+S74+S75</f>
        <v>320170</v>
      </c>
      <c r="T76" s="886">
        <f t="shared" ref="T76" si="151">+T73+T74+T75</f>
        <v>649826</v>
      </c>
      <c r="U76" s="886">
        <f t="shared" ref="U76" si="152">+U73+U74+U75</f>
        <v>162</v>
      </c>
      <c r="V76" s="886">
        <f>+V73+V74+V75</f>
        <v>649988</v>
      </c>
      <c r="W76" s="889">
        <f>IF(Q76=0,0,((V76/Q76)-1)*100)</f>
        <v>14.523827562694148</v>
      </c>
    </row>
    <row r="77" spans="1:23" s="1171" customFormat="1" ht="14.25" thickTop="1" thickBot="1">
      <c r="A77" s="1252" t="str">
        <f t="shared" si="136"/>
        <v xml:space="preserve"> </v>
      </c>
      <c r="B77" s="1225" t="s">
        <v>92</v>
      </c>
      <c r="C77" s="1176">
        <f t="shared" ref="C77:H77" si="153">+C68+C72+C76</f>
        <v>6316</v>
      </c>
      <c r="D77" s="1177">
        <f t="shared" si="153"/>
        <v>6318</v>
      </c>
      <c r="E77" s="1178">
        <f t="shared" si="153"/>
        <v>12634</v>
      </c>
      <c r="F77" s="1176">
        <f t="shared" si="153"/>
        <v>7347</v>
      </c>
      <c r="G77" s="1177">
        <f t="shared" si="153"/>
        <v>7350</v>
      </c>
      <c r="H77" s="1178">
        <f t="shared" si="153"/>
        <v>14697</v>
      </c>
      <c r="I77" s="1179">
        <f>IF(E77=0,0,((H77/E77)-1)*100)</f>
        <v>16.328953617223373</v>
      </c>
      <c r="L77" s="1218" t="s">
        <v>92</v>
      </c>
      <c r="M77" s="1196">
        <f>+M68+M72+M76</f>
        <v>885160</v>
      </c>
      <c r="N77" s="1197">
        <f t="shared" ref="N77" si="154">+N68+N72+N76</f>
        <v>883729</v>
      </c>
      <c r="O77" s="1196">
        <f t="shared" ref="O77" si="155">+O68+O72+O76</f>
        <v>1768889</v>
      </c>
      <c r="P77" s="1196">
        <f t="shared" ref="P77" si="156">+P68+P72+P76</f>
        <v>420</v>
      </c>
      <c r="Q77" s="1196">
        <f t="shared" ref="Q77" si="157">+Q68+Q72+Q76</f>
        <v>1769309</v>
      </c>
      <c r="R77" s="1196">
        <f t="shared" ref="R77" si="158">+R68+R72+R76</f>
        <v>1039802</v>
      </c>
      <c r="S77" s="1197">
        <f t="shared" ref="S77" si="159">+S68+S72+S76</f>
        <v>1029868</v>
      </c>
      <c r="T77" s="1196">
        <f t="shared" ref="T77" si="160">+T68+T72+T76</f>
        <v>2069670</v>
      </c>
      <c r="U77" s="1196">
        <f t="shared" ref="U77" si="161">+U68+U72+U76</f>
        <v>964</v>
      </c>
      <c r="V77" s="1198">
        <f>+V68+V72+V76</f>
        <v>2070634</v>
      </c>
      <c r="W77" s="1199">
        <f>IF(Q77=0,0,((V77/Q77)-1)*100)</f>
        <v>17.030659992121212</v>
      </c>
    </row>
    <row r="78" spans="1:23" ht="14.25" thickTop="1" thickBot="1">
      <c r="A78" s="867" t="str">
        <f>IF(ISERROR(F78/G78)," ",IF(F78/G78&gt;0.5,IF(F78/G78&lt;1.5," ","NOT OK"),"NOT OK"))</f>
        <v xml:space="preserve"> </v>
      </c>
      <c r="B78" s="880" t="s">
        <v>89</v>
      </c>
      <c r="C78" s="881">
        <f t="shared" ref="C78:H78" si="162">+C64+C68+C72+C76</f>
        <v>8451</v>
      </c>
      <c r="D78" s="882">
        <f t="shared" si="162"/>
        <v>8450</v>
      </c>
      <c r="E78" s="883">
        <f t="shared" si="162"/>
        <v>16901</v>
      </c>
      <c r="F78" s="881">
        <f t="shared" si="162"/>
        <v>9861</v>
      </c>
      <c r="G78" s="882">
        <f t="shared" si="162"/>
        <v>9863</v>
      </c>
      <c r="H78" s="883">
        <f t="shared" si="162"/>
        <v>19724</v>
      </c>
      <c r="I78" s="884">
        <f>IF(E78=0,0,((H78/E78)-1)*100)</f>
        <v>16.703153659546778</v>
      </c>
      <c r="L78" s="885" t="s">
        <v>89</v>
      </c>
      <c r="M78" s="886">
        <f>+M64+M68+M72+M76</f>
        <v>1199436</v>
      </c>
      <c r="N78" s="887">
        <f t="shared" ref="N78:U78" si="163">+N64+N68+N72+N76</f>
        <v>1185368</v>
      </c>
      <c r="O78" s="886">
        <f t="shared" si="163"/>
        <v>2384804</v>
      </c>
      <c r="P78" s="886">
        <f t="shared" si="163"/>
        <v>420</v>
      </c>
      <c r="Q78" s="888">
        <f t="shared" si="163"/>
        <v>2385224</v>
      </c>
      <c r="R78" s="886">
        <f t="shared" si="163"/>
        <v>1414624</v>
      </c>
      <c r="S78" s="887">
        <f t="shared" si="163"/>
        <v>1389106</v>
      </c>
      <c r="T78" s="886">
        <f t="shared" si="163"/>
        <v>2803730</v>
      </c>
      <c r="U78" s="886">
        <f t="shared" si="163"/>
        <v>970</v>
      </c>
      <c r="V78" s="888">
        <f>+V64+V68+V72+V76</f>
        <v>2804700</v>
      </c>
      <c r="W78" s="889">
        <f>IF(Q78=0,0,((V78/Q78)-1)*100)</f>
        <v>17.586440518794035</v>
      </c>
    </row>
    <row r="79" spans="1:23" ht="14.25" thickTop="1" thickBot="1">
      <c r="B79" s="914" t="s">
        <v>59</v>
      </c>
      <c r="C79" s="833"/>
      <c r="D79" s="833"/>
      <c r="E79" s="833"/>
      <c r="F79" s="833"/>
      <c r="G79" s="833"/>
      <c r="H79" s="833"/>
      <c r="I79" s="837"/>
      <c r="L79" s="914" t="s">
        <v>59</v>
      </c>
      <c r="M79" s="833"/>
      <c r="N79" s="833"/>
      <c r="O79" s="833"/>
      <c r="P79" s="833"/>
      <c r="Q79" s="833"/>
      <c r="R79" s="833"/>
      <c r="S79" s="833"/>
      <c r="T79" s="833"/>
      <c r="U79" s="833"/>
      <c r="V79" s="833"/>
      <c r="W79" s="837"/>
    </row>
    <row r="80" spans="1:23" ht="13.5" thickTop="1">
      <c r="B80" s="836"/>
      <c r="C80" s="833"/>
      <c r="D80" s="833"/>
      <c r="E80" s="833"/>
      <c r="F80" s="833"/>
      <c r="G80" s="833"/>
      <c r="H80" s="833"/>
      <c r="I80" s="837"/>
      <c r="L80" s="1532" t="s">
        <v>38</v>
      </c>
      <c r="M80" s="1533"/>
      <c r="N80" s="1533"/>
      <c r="O80" s="1533"/>
      <c r="P80" s="1533"/>
      <c r="Q80" s="1533"/>
      <c r="R80" s="1533"/>
      <c r="S80" s="1533"/>
      <c r="T80" s="1533"/>
      <c r="U80" s="1533"/>
      <c r="V80" s="1533"/>
      <c r="W80" s="1534"/>
    </row>
    <row r="81" spans="1:23" ht="13.5" thickBot="1">
      <c r="B81" s="836"/>
      <c r="C81" s="833"/>
      <c r="D81" s="833"/>
      <c r="E81" s="833"/>
      <c r="F81" s="833"/>
      <c r="G81" s="833"/>
      <c r="H81" s="833"/>
      <c r="I81" s="837"/>
      <c r="L81" s="1535" t="s">
        <v>39</v>
      </c>
      <c r="M81" s="1536"/>
      <c r="N81" s="1536"/>
      <c r="O81" s="1536"/>
      <c r="P81" s="1536"/>
      <c r="Q81" s="1536"/>
      <c r="R81" s="1536"/>
      <c r="S81" s="1536"/>
      <c r="T81" s="1536"/>
      <c r="U81" s="1536"/>
      <c r="V81" s="1536"/>
      <c r="W81" s="1537"/>
    </row>
    <row r="82" spans="1:23" ht="14.25" thickTop="1" thickBot="1">
      <c r="B82" s="836"/>
      <c r="C82" s="833"/>
      <c r="D82" s="833"/>
      <c r="E82" s="833"/>
      <c r="F82" s="833"/>
      <c r="G82" s="833"/>
      <c r="H82" s="833"/>
      <c r="I82" s="837"/>
      <c r="L82" s="836"/>
      <c r="M82" s="833"/>
      <c r="N82" s="833"/>
      <c r="O82" s="833"/>
      <c r="P82" s="833"/>
      <c r="Q82" s="833"/>
      <c r="R82" s="833"/>
      <c r="S82" s="833"/>
      <c r="T82" s="833"/>
      <c r="U82" s="833"/>
      <c r="V82" s="833"/>
      <c r="W82" s="918" t="s">
        <v>40</v>
      </c>
    </row>
    <row r="83" spans="1:23" ht="14.25" thickTop="1" thickBot="1">
      <c r="B83" s="836"/>
      <c r="C83" s="833"/>
      <c r="D83" s="833"/>
      <c r="E83" s="833"/>
      <c r="F83" s="833"/>
      <c r="G83" s="833"/>
      <c r="H83" s="833"/>
      <c r="I83" s="837"/>
      <c r="L83" s="838"/>
      <c r="M83" s="1544" t="s">
        <v>90</v>
      </c>
      <c r="N83" s="1545"/>
      <c r="O83" s="1545"/>
      <c r="P83" s="1545"/>
      <c r="Q83" s="1546"/>
      <c r="R83" s="1544" t="s">
        <v>91</v>
      </c>
      <c r="S83" s="1545"/>
      <c r="T83" s="1545"/>
      <c r="U83" s="1545"/>
      <c r="V83" s="1546"/>
      <c r="W83" s="839" t="s">
        <v>4</v>
      </c>
    </row>
    <row r="84" spans="1:23" ht="13.5" thickTop="1">
      <c r="B84" s="836"/>
      <c r="C84" s="833"/>
      <c r="D84" s="833"/>
      <c r="E84" s="833"/>
      <c r="F84" s="833"/>
      <c r="G84" s="833"/>
      <c r="H84" s="833"/>
      <c r="I84" s="837"/>
      <c r="L84" s="840" t="s">
        <v>5</v>
      </c>
      <c r="M84" s="841"/>
      <c r="N84" s="845"/>
      <c r="O84" s="919"/>
      <c r="P84" s="847"/>
      <c r="Q84" s="920"/>
      <c r="R84" s="841"/>
      <c r="S84" s="845"/>
      <c r="T84" s="919"/>
      <c r="U84" s="847"/>
      <c r="V84" s="920"/>
      <c r="W84" s="844" t="s">
        <v>6</v>
      </c>
    </row>
    <row r="85" spans="1:23" ht="13.5" thickBot="1">
      <c r="B85" s="836"/>
      <c r="C85" s="833"/>
      <c r="D85" s="833"/>
      <c r="E85" s="833"/>
      <c r="F85" s="833"/>
      <c r="G85" s="833"/>
      <c r="H85" s="833"/>
      <c r="I85" s="837"/>
      <c r="L85" s="848"/>
      <c r="M85" s="853" t="s">
        <v>41</v>
      </c>
      <c r="N85" s="854" t="s">
        <v>42</v>
      </c>
      <c r="O85" s="921" t="s">
        <v>43</v>
      </c>
      <c r="P85" s="856" t="s">
        <v>13</v>
      </c>
      <c r="Q85" s="1166" t="s">
        <v>9</v>
      </c>
      <c r="R85" s="853" t="s">
        <v>41</v>
      </c>
      <c r="S85" s="854" t="s">
        <v>42</v>
      </c>
      <c r="T85" s="921" t="s">
        <v>43</v>
      </c>
      <c r="U85" s="856" t="s">
        <v>13</v>
      </c>
      <c r="V85" s="922" t="s">
        <v>9</v>
      </c>
      <c r="W85" s="852"/>
    </row>
    <row r="86" spans="1:23" ht="4.5" customHeight="1" thickTop="1">
      <c r="B86" s="836"/>
      <c r="C86" s="833"/>
      <c r="D86" s="833"/>
      <c r="E86" s="833"/>
      <c r="F86" s="833"/>
      <c r="G86" s="833"/>
      <c r="H86" s="833"/>
      <c r="I86" s="837"/>
      <c r="L86" s="840"/>
      <c r="M86" s="861"/>
      <c r="N86" s="862"/>
      <c r="O86" s="923"/>
      <c r="P86" s="864"/>
      <c r="Q86" s="924"/>
      <c r="R86" s="861"/>
      <c r="S86" s="862"/>
      <c r="T86" s="923"/>
      <c r="U86" s="864"/>
      <c r="V86" s="924"/>
      <c r="W86" s="866"/>
    </row>
    <row r="87" spans="1:23">
      <c r="A87" s="925"/>
      <c r="B87" s="926"/>
      <c r="C87" s="925"/>
      <c r="D87" s="925"/>
      <c r="E87" s="925"/>
      <c r="F87" s="925"/>
      <c r="G87" s="925"/>
      <c r="H87" s="925"/>
      <c r="I87" s="927"/>
      <c r="J87" s="925"/>
      <c r="L87" s="840" t="s">
        <v>14</v>
      </c>
      <c r="M87" s="868">
        <v>0</v>
      </c>
      <c r="N87" s="872">
        <v>0</v>
      </c>
      <c r="O87" s="930">
        <v>0</v>
      </c>
      <c r="P87" s="874">
        <v>0</v>
      </c>
      <c r="Q87" s="929">
        <f>O87+P87</f>
        <v>0</v>
      </c>
      <c r="R87" s="211">
        <v>0</v>
      </c>
      <c r="S87" s="212">
        <v>0</v>
      </c>
      <c r="T87" s="134">
        <v>0</v>
      </c>
      <c r="U87" s="89">
        <v>0</v>
      </c>
      <c r="V87" s="929">
        <f>T87+U87</f>
        <v>0</v>
      </c>
      <c r="W87" s="871">
        <f t="shared" ref="W87:W91" si="164">IF(Q87=0,0,((V87/Q87)-1)*100)</f>
        <v>0</v>
      </c>
    </row>
    <row r="88" spans="1:23">
      <c r="A88" s="925"/>
      <c r="B88" s="926"/>
      <c r="C88" s="925"/>
      <c r="D88" s="925"/>
      <c r="E88" s="925"/>
      <c r="F88" s="925"/>
      <c r="G88" s="925"/>
      <c r="H88" s="925"/>
      <c r="I88" s="927"/>
      <c r="J88" s="925"/>
      <c r="L88" s="840" t="s">
        <v>15</v>
      </c>
      <c r="M88" s="868">
        <v>0</v>
      </c>
      <c r="N88" s="872">
        <v>0</v>
      </c>
      <c r="O88" s="930">
        <v>0</v>
      </c>
      <c r="P88" s="874">
        <v>0</v>
      </c>
      <c r="Q88" s="929">
        <f>O88+P88</f>
        <v>0</v>
      </c>
      <c r="R88" s="211">
        <v>0</v>
      </c>
      <c r="S88" s="212">
        <v>0</v>
      </c>
      <c r="T88" s="134">
        <v>0</v>
      </c>
      <c r="U88" s="89">
        <v>0</v>
      </c>
      <c r="V88" s="929">
        <f>T88+U88</f>
        <v>0</v>
      </c>
      <c r="W88" s="871">
        <f t="shared" si="164"/>
        <v>0</v>
      </c>
    </row>
    <row r="89" spans="1:23" ht="13.5" thickBot="1">
      <c r="A89" s="925"/>
      <c r="B89" s="926"/>
      <c r="C89" s="925"/>
      <c r="D89" s="925"/>
      <c r="E89" s="925"/>
      <c r="F89" s="925"/>
      <c r="G89" s="925"/>
      <c r="H89" s="925"/>
      <c r="I89" s="927"/>
      <c r="J89" s="925"/>
      <c r="L89" s="848" t="s">
        <v>16</v>
      </c>
      <c r="M89" s="868">
        <v>0</v>
      </c>
      <c r="N89" s="872">
        <v>0</v>
      </c>
      <c r="O89" s="930">
        <f>+M89+N89</f>
        <v>0</v>
      </c>
      <c r="P89" s="874">
        <v>0</v>
      </c>
      <c r="Q89" s="929">
        <f>O89+P89</f>
        <v>0</v>
      </c>
      <c r="R89" s="211">
        <v>0</v>
      </c>
      <c r="S89" s="212">
        <v>0</v>
      </c>
      <c r="T89" s="134">
        <f>+R89+S89</f>
        <v>0</v>
      </c>
      <c r="U89" s="89">
        <v>0</v>
      </c>
      <c r="V89" s="929">
        <f>T89+U89</f>
        <v>0</v>
      </c>
      <c r="W89" s="871">
        <f t="shared" si="164"/>
        <v>0</v>
      </c>
    </row>
    <row r="90" spans="1:23" ht="14.25" thickTop="1" thickBot="1">
      <c r="A90" s="925"/>
      <c r="B90" s="926"/>
      <c r="C90" s="925"/>
      <c r="D90" s="925"/>
      <c r="E90" s="925"/>
      <c r="F90" s="925"/>
      <c r="G90" s="925"/>
      <c r="H90" s="925"/>
      <c r="I90" s="927"/>
      <c r="J90" s="925"/>
      <c r="L90" s="931" t="s">
        <v>17</v>
      </c>
      <c r="M90" s="932">
        <v>0</v>
      </c>
      <c r="N90" s="933">
        <v>0</v>
      </c>
      <c r="O90" s="932">
        <v>0</v>
      </c>
      <c r="P90" s="932">
        <v>0</v>
      </c>
      <c r="Q90" s="934">
        <v>0</v>
      </c>
      <c r="R90" s="932">
        <v>0</v>
      </c>
      <c r="S90" s="933">
        <v>0</v>
      </c>
      <c r="T90" s="932">
        <v>0</v>
      </c>
      <c r="U90" s="932">
        <v>0</v>
      </c>
      <c r="V90" s="934">
        <v>0</v>
      </c>
      <c r="W90" s="935">
        <f t="shared" si="164"/>
        <v>0</v>
      </c>
    </row>
    <row r="91" spans="1:23" ht="13.5" thickTop="1">
      <c r="A91" s="925"/>
      <c r="B91" s="926"/>
      <c r="C91" s="925"/>
      <c r="D91" s="925"/>
      <c r="E91" s="925"/>
      <c r="F91" s="925"/>
      <c r="G91" s="925"/>
      <c r="H91" s="925"/>
      <c r="I91" s="927"/>
      <c r="J91" s="925"/>
      <c r="L91" s="840" t="s">
        <v>18</v>
      </c>
      <c r="M91" s="868">
        <v>0</v>
      </c>
      <c r="N91" s="872">
        <v>0</v>
      </c>
      <c r="O91" s="928">
        <f>M91+N91</f>
        <v>0</v>
      </c>
      <c r="P91" s="874">
        <v>0</v>
      </c>
      <c r="Q91" s="929">
        <f t="shared" ref="Q91" si="165">O91+P91</f>
        <v>0</v>
      </c>
      <c r="R91" s="868">
        <v>0</v>
      </c>
      <c r="S91" s="872">
        <v>0</v>
      </c>
      <c r="T91" s="928">
        <f>R91+S91</f>
        <v>0</v>
      </c>
      <c r="U91" s="874">
        <v>0</v>
      </c>
      <c r="V91" s="929">
        <f t="shared" ref="V91" si="166">T91+U91</f>
        <v>0</v>
      </c>
      <c r="W91" s="871">
        <f t="shared" si="164"/>
        <v>0</v>
      </c>
    </row>
    <row r="92" spans="1:23">
      <c r="A92" s="925"/>
      <c r="B92" s="926"/>
      <c r="C92" s="925"/>
      <c r="D92" s="925"/>
      <c r="E92" s="925"/>
      <c r="F92" s="925"/>
      <c r="G92" s="925"/>
      <c r="H92" s="925"/>
      <c r="I92" s="927"/>
      <c r="J92" s="925"/>
      <c r="L92" s="840" t="s">
        <v>19</v>
      </c>
      <c r="M92" s="868">
        <v>0</v>
      </c>
      <c r="N92" s="872">
        <v>0</v>
      </c>
      <c r="O92" s="928">
        <f>M92+N92</f>
        <v>0</v>
      </c>
      <c r="P92" s="874">
        <v>0</v>
      </c>
      <c r="Q92" s="929">
        <f>O92+P92</f>
        <v>0</v>
      </c>
      <c r="R92" s="868">
        <v>0</v>
      </c>
      <c r="S92" s="872">
        <v>0</v>
      </c>
      <c r="T92" s="928">
        <f>R92+S92</f>
        <v>0</v>
      </c>
      <c r="U92" s="874">
        <v>0</v>
      </c>
      <c r="V92" s="929">
        <f>T92+U92</f>
        <v>0</v>
      </c>
      <c r="W92" s="871">
        <f t="shared" ref="W92:W98" si="167">IF(Q92=0,0,((V92/Q92)-1)*100)</f>
        <v>0</v>
      </c>
    </row>
    <row r="93" spans="1:23" ht="13.5" thickBot="1">
      <c r="A93" s="925"/>
      <c r="B93" s="926"/>
      <c r="C93" s="925"/>
      <c r="D93" s="925"/>
      <c r="E93" s="925"/>
      <c r="F93" s="925"/>
      <c r="G93" s="925"/>
      <c r="H93" s="925"/>
      <c r="I93" s="927"/>
      <c r="J93" s="925"/>
      <c r="L93" s="840" t="s">
        <v>20</v>
      </c>
      <c r="M93" s="868">
        <v>0</v>
      </c>
      <c r="N93" s="872">
        <v>0</v>
      </c>
      <c r="O93" s="928">
        <f>M93+N93</f>
        <v>0</v>
      </c>
      <c r="P93" s="874">
        <v>0</v>
      </c>
      <c r="Q93" s="929">
        <f>O93+P93</f>
        <v>0</v>
      </c>
      <c r="R93" s="868">
        <v>0</v>
      </c>
      <c r="S93" s="872">
        <v>0</v>
      </c>
      <c r="T93" s="928">
        <f>R93+S93</f>
        <v>0</v>
      </c>
      <c r="U93" s="874">
        <v>0</v>
      </c>
      <c r="V93" s="929">
        <f>T93+U93</f>
        <v>0</v>
      </c>
      <c r="W93" s="871">
        <f t="shared" si="167"/>
        <v>0</v>
      </c>
    </row>
    <row r="94" spans="1:23" ht="14.25" thickTop="1" thickBot="1">
      <c r="A94" s="925"/>
      <c r="B94" s="926"/>
      <c r="C94" s="925"/>
      <c r="D94" s="925"/>
      <c r="E94" s="925"/>
      <c r="F94" s="925"/>
      <c r="G94" s="925"/>
      <c r="H94" s="925"/>
      <c r="I94" s="927"/>
      <c r="J94" s="925"/>
      <c r="L94" s="931" t="s">
        <v>87</v>
      </c>
      <c r="M94" s="932">
        <f>+M91+M92+M93</f>
        <v>0</v>
      </c>
      <c r="N94" s="933">
        <f t="shared" ref="N94:V94" si="168">+N91+N92+N93</f>
        <v>0</v>
      </c>
      <c r="O94" s="932">
        <f t="shared" si="168"/>
        <v>0</v>
      </c>
      <c r="P94" s="932">
        <f t="shared" si="168"/>
        <v>0</v>
      </c>
      <c r="Q94" s="934">
        <f t="shared" si="168"/>
        <v>0</v>
      </c>
      <c r="R94" s="932">
        <f t="shared" si="168"/>
        <v>0</v>
      </c>
      <c r="S94" s="933">
        <f t="shared" si="168"/>
        <v>0</v>
      </c>
      <c r="T94" s="932">
        <f t="shared" si="168"/>
        <v>0</v>
      </c>
      <c r="U94" s="932">
        <f t="shared" si="168"/>
        <v>0</v>
      </c>
      <c r="V94" s="934">
        <f t="shared" si="168"/>
        <v>0</v>
      </c>
      <c r="W94" s="935">
        <f t="shared" si="167"/>
        <v>0</v>
      </c>
    </row>
    <row r="95" spans="1:23" ht="13.5" thickTop="1">
      <c r="A95" s="925"/>
      <c r="B95" s="926"/>
      <c r="C95" s="925"/>
      <c r="D95" s="925"/>
      <c r="E95" s="925"/>
      <c r="F95" s="925"/>
      <c r="G95" s="925"/>
      <c r="H95" s="925"/>
      <c r="I95" s="927"/>
      <c r="J95" s="925"/>
      <c r="L95" s="840" t="s">
        <v>21</v>
      </c>
      <c r="M95" s="868">
        <v>0</v>
      </c>
      <c r="N95" s="872">
        <v>0</v>
      </c>
      <c r="O95" s="928">
        <v>0</v>
      </c>
      <c r="P95" s="874">
        <v>0</v>
      </c>
      <c r="Q95" s="929">
        <f>O95+P95</f>
        <v>0</v>
      </c>
      <c r="R95" s="868">
        <v>0</v>
      </c>
      <c r="S95" s="872">
        <v>0</v>
      </c>
      <c r="T95" s="928">
        <v>0</v>
      </c>
      <c r="U95" s="874">
        <v>0</v>
      </c>
      <c r="V95" s="929">
        <f>T95+U95</f>
        <v>0</v>
      </c>
      <c r="W95" s="871">
        <f t="shared" si="167"/>
        <v>0</v>
      </c>
    </row>
    <row r="96" spans="1:23">
      <c r="A96" s="925"/>
      <c r="B96" s="926"/>
      <c r="C96" s="925"/>
      <c r="D96" s="925"/>
      <c r="E96" s="925"/>
      <c r="F96" s="925"/>
      <c r="G96" s="925"/>
      <c r="H96" s="925"/>
      <c r="I96" s="927"/>
      <c r="J96" s="925"/>
      <c r="L96" s="840" t="s">
        <v>88</v>
      </c>
      <c r="M96" s="868">
        <v>0</v>
      </c>
      <c r="N96" s="872">
        <v>0</v>
      </c>
      <c r="O96" s="928">
        <v>0</v>
      </c>
      <c r="P96" s="874">
        <v>0</v>
      </c>
      <c r="Q96" s="929">
        <f t="shared" ref="Q96" si="169">O96+P96</f>
        <v>0</v>
      </c>
      <c r="R96" s="868">
        <v>0</v>
      </c>
      <c r="S96" s="872">
        <v>0</v>
      </c>
      <c r="T96" s="928">
        <v>0</v>
      </c>
      <c r="U96" s="874">
        <v>0</v>
      </c>
      <c r="V96" s="929">
        <f>T96+U96</f>
        <v>0</v>
      </c>
      <c r="W96" s="871">
        <f t="shared" si="167"/>
        <v>0</v>
      </c>
    </row>
    <row r="97" spans="1:23" ht="13.5" thickBot="1">
      <c r="A97" s="925"/>
      <c r="B97" s="926"/>
      <c r="C97" s="925"/>
      <c r="D97" s="925"/>
      <c r="E97" s="925"/>
      <c r="F97" s="925"/>
      <c r="G97" s="925"/>
      <c r="H97" s="925"/>
      <c r="I97" s="927"/>
      <c r="J97" s="925"/>
      <c r="L97" s="840" t="s">
        <v>22</v>
      </c>
      <c r="M97" s="868">
        <v>0</v>
      </c>
      <c r="N97" s="872">
        <v>0</v>
      </c>
      <c r="O97" s="930">
        <v>0</v>
      </c>
      <c r="P97" s="879">
        <v>0</v>
      </c>
      <c r="Q97" s="929">
        <f>O97+P97</f>
        <v>0</v>
      </c>
      <c r="R97" s="868">
        <v>0</v>
      </c>
      <c r="S97" s="872">
        <v>0</v>
      </c>
      <c r="T97" s="930">
        <v>0</v>
      </c>
      <c r="U97" s="879">
        <v>0</v>
      </c>
      <c r="V97" s="929">
        <f>T97+U97</f>
        <v>0</v>
      </c>
      <c r="W97" s="871">
        <f t="shared" si="167"/>
        <v>0</v>
      </c>
    </row>
    <row r="98" spans="1:23" ht="14.25" thickTop="1" thickBot="1">
      <c r="A98" s="925"/>
      <c r="B98" s="926"/>
      <c r="C98" s="925"/>
      <c r="D98" s="925"/>
      <c r="E98" s="925"/>
      <c r="F98" s="925"/>
      <c r="G98" s="925"/>
      <c r="H98" s="925"/>
      <c r="I98" s="927"/>
      <c r="J98" s="925"/>
      <c r="L98" s="936" t="s">
        <v>60</v>
      </c>
      <c r="M98" s="937">
        <f>+M95+M96+M97</f>
        <v>0</v>
      </c>
      <c r="N98" s="937">
        <f t="shared" ref="N98:V98" si="170">+N95+N96+N97</f>
        <v>0</v>
      </c>
      <c r="O98" s="938">
        <f t="shared" si="170"/>
        <v>0</v>
      </c>
      <c r="P98" s="938">
        <f t="shared" si="170"/>
        <v>0</v>
      </c>
      <c r="Q98" s="938">
        <f t="shared" si="170"/>
        <v>0</v>
      </c>
      <c r="R98" s="937">
        <f t="shared" si="170"/>
        <v>0</v>
      </c>
      <c r="S98" s="937">
        <f t="shared" si="170"/>
        <v>0</v>
      </c>
      <c r="T98" s="938">
        <f t="shared" si="170"/>
        <v>0</v>
      </c>
      <c r="U98" s="938">
        <f t="shared" si="170"/>
        <v>0</v>
      </c>
      <c r="V98" s="938">
        <f t="shared" si="170"/>
        <v>0</v>
      </c>
      <c r="W98" s="939">
        <f t="shared" si="167"/>
        <v>0</v>
      </c>
    </row>
    <row r="99" spans="1:23" ht="13.5" thickTop="1">
      <c r="A99" s="925"/>
      <c r="B99" s="926"/>
      <c r="C99" s="925"/>
      <c r="D99" s="925"/>
      <c r="E99" s="925"/>
      <c r="F99" s="925"/>
      <c r="G99" s="925"/>
      <c r="H99" s="925"/>
      <c r="I99" s="927"/>
      <c r="J99" s="925"/>
      <c r="L99" s="840" t="s">
        <v>24</v>
      </c>
      <c r="M99" s="868">
        <v>0</v>
      </c>
      <c r="N99" s="872">
        <v>0</v>
      </c>
      <c r="O99" s="930">
        <v>0</v>
      </c>
      <c r="P99" s="909">
        <v>0</v>
      </c>
      <c r="Q99" s="929">
        <f>O99+P99</f>
        <v>0</v>
      </c>
      <c r="R99" s="868">
        <v>0</v>
      </c>
      <c r="S99" s="872">
        <v>0</v>
      </c>
      <c r="T99" s="930">
        <v>0</v>
      </c>
      <c r="U99" s="909">
        <v>0</v>
      </c>
      <c r="V99" s="929">
        <f>T99+U99</f>
        <v>0</v>
      </c>
      <c r="W99" s="871">
        <f>IF(Q99=0,0,((V99/Q99)-1)*100)</f>
        <v>0</v>
      </c>
    </row>
    <row r="100" spans="1:23">
      <c r="A100" s="925"/>
      <c r="B100" s="926"/>
      <c r="C100" s="925"/>
      <c r="D100" s="925"/>
      <c r="E100" s="925"/>
      <c r="F100" s="925"/>
      <c r="G100" s="925"/>
      <c r="H100" s="925"/>
      <c r="I100" s="927"/>
      <c r="J100" s="925"/>
      <c r="L100" s="840" t="s">
        <v>25</v>
      </c>
      <c r="M100" s="868">
        <v>0</v>
      </c>
      <c r="N100" s="872">
        <v>0</v>
      </c>
      <c r="O100" s="930">
        <v>0</v>
      </c>
      <c r="P100" s="874">
        <v>0</v>
      </c>
      <c r="Q100" s="929">
        <f t="shared" ref="Q100" si="171">O100+P100</f>
        <v>0</v>
      </c>
      <c r="R100" s="868">
        <v>0</v>
      </c>
      <c r="S100" s="872">
        <v>0</v>
      </c>
      <c r="T100" s="930">
        <v>0</v>
      </c>
      <c r="U100" s="874">
        <v>0</v>
      </c>
      <c r="V100" s="929">
        <f t="shared" ref="V100" si="172">T100+U100</f>
        <v>0</v>
      </c>
      <c r="W100" s="871">
        <f t="shared" ref="W100" si="173">IF(Q100=0,0,((V100/Q100)-1)*100)</f>
        <v>0</v>
      </c>
    </row>
    <row r="101" spans="1:23" ht="13.5" thickBot="1">
      <c r="A101" s="940"/>
      <c r="B101" s="926"/>
      <c r="C101" s="925"/>
      <c r="D101" s="925"/>
      <c r="E101" s="925"/>
      <c r="F101" s="925"/>
      <c r="G101" s="925"/>
      <c r="H101" s="925"/>
      <c r="I101" s="927"/>
      <c r="J101" s="940"/>
      <c r="L101" s="840" t="s">
        <v>26</v>
      </c>
      <c r="M101" s="868">
        <v>0</v>
      </c>
      <c r="N101" s="872">
        <v>0</v>
      </c>
      <c r="O101" s="930">
        <f>+M101+N101</f>
        <v>0</v>
      </c>
      <c r="P101" s="874">
        <v>0</v>
      </c>
      <c r="Q101" s="929">
        <f>O101+P101</f>
        <v>0</v>
      </c>
      <c r="R101" s="868">
        <v>0</v>
      </c>
      <c r="S101" s="872">
        <v>0</v>
      </c>
      <c r="T101" s="930">
        <f>+R101+S101</f>
        <v>0</v>
      </c>
      <c r="U101" s="874">
        <v>0</v>
      </c>
      <c r="V101" s="929">
        <f>T101+U101</f>
        <v>0</v>
      </c>
      <c r="W101" s="871">
        <f>IF(Q101=0,0,((V101/Q101)-1)*100)</f>
        <v>0</v>
      </c>
    </row>
    <row r="102" spans="1:23" ht="14.25" thickTop="1" thickBot="1">
      <c r="A102" s="925"/>
      <c r="B102" s="926"/>
      <c r="C102" s="925"/>
      <c r="D102" s="925"/>
      <c r="E102" s="925"/>
      <c r="F102" s="925"/>
      <c r="G102" s="925"/>
      <c r="H102" s="925"/>
      <c r="I102" s="927"/>
      <c r="J102" s="925"/>
      <c r="L102" s="931" t="s">
        <v>27</v>
      </c>
      <c r="M102" s="932">
        <f>+M99+M100+M101</f>
        <v>0</v>
      </c>
      <c r="N102" s="933">
        <f t="shared" ref="N102" si="174">+N99+N100+N101</f>
        <v>0</v>
      </c>
      <c r="O102" s="932">
        <f t="shared" ref="O102" si="175">+O99+O100+O101</f>
        <v>0</v>
      </c>
      <c r="P102" s="932">
        <f t="shared" ref="P102" si="176">+P99+P100+P101</f>
        <v>0</v>
      </c>
      <c r="Q102" s="932">
        <f t="shared" ref="Q102" si="177">+Q99+Q100+Q101</f>
        <v>0</v>
      </c>
      <c r="R102" s="932">
        <f t="shared" ref="R102" si="178">+R99+R100+R101</f>
        <v>0</v>
      </c>
      <c r="S102" s="933">
        <f t="shared" ref="S102" si="179">+S99+S100+S101</f>
        <v>0</v>
      </c>
      <c r="T102" s="932">
        <f t="shared" ref="T102" si="180">+T99+T100+T101</f>
        <v>0</v>
      </c>
      <c r="U102" s="932">
        <f t="shared" ref="U102" si="181">+U99+U100+U101</f>
        <v>0</v>
      </c>
      <c r="V102" s="932">
        <f>+V99+V100+V101</f>
        <v>0</v>
      </c>
      <c r="W102" s="935">
        <f>IF(Q102=0,0,((V102/Q102)-1)*100)</f>
        <v>0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0</v>
      </c>
      <c r="N103" s="1204">
        <f t="shared" ref="N103" si="182">+N94+N98+N102</f>
        <v>0</v>
      </c>
      <c r="O103" s="1203">
        <f t="shared" ref="O103" si="183">+O94+O98+O102</f>
        <v>0</v>
      </c>
      <c r="P103" s="1203">
        <f t="shared" ref="P103" si="184">+P94+P98+P102</f>
        <v>0</v>
      </c>
      <c r="Q103" s="1203">
        <f t="shared" ref="Q103" si="185">+Q94+Q98+Q102</f>
        <v>0</v>
      </c>
      <c r="R103" s="1203">
        <f t="shared" ref="R103" si="186">+R94+R98+R102</f>
        <v>0</v>
      </c>
      <c r="S103" s="1204">
        <f t="shared" ref="S103" si="187">+S94+S98+S102</f>
        <v>0</v>
      </c>
      <c r="T103" s="1203">
        <f t="shared" ref="T103" si="188">+T94+T98+T102</f>
        <v>0</v>
      </c>
      <c r="U103" s="1203">
        <f t="shared" ref="U103" si="189">+U94+U98+U102</f>
        <v>0</v>
      </c>
      <c r="V103" s="1205">
        <f>+V94+V98+V102</f>
        <v>0</v>
      </c>
      <c r="W103" s="1206">
        <f>IF(Q103=0,0,((V103/Q103)-1)*100)</f>
        <v>0</v>
      </c>
    </row>
    <row r="104" spans="1:23" ht="14.25" thickTop="1" thickBot="1">
      <c r="A104" s="925"/>
      <c r="B104" s="926"/>
      <c r="C104" s="925"/>
      <c r="D104" s="925"/>
      <c r="E104" s="925"/>
      <c r="F104" s="925"/>
      <c r="G104" s="925"/>
      <c r="H104" s="925"/>
      <c r="I104" s="927"/>
      <c r="J104" s="925"/>
      <c r="L104" s="931" t="s">
        <v>89</v>
      </c>
      <c r="M104" s="932">
        <f>+M90+M94+M98+M102</f>
        <v>0</v>
      </c>
      <c r="N104" s="933">
        <f t="shared" ref="N104:U104" si="190">+N90+N94+N98+N102</f>
        <v>0</v>
      </c>
      <c r="O104" s="932">
        <f t="shared" si="190"/>
        <v>0</v>
      </c>
      <c r="P104" s="932">
        <f t="shared" si="190"/>
        <v>0</v>
      </c>
      <c r="Q104" s="934">
        <f t="shared" si="190"/>
        <v>0</v>
      </c>
      <c r="R104" s="932">
        <f t="shared" si="190"/>
        <v>0</v>
      </c>
      <c r="S104" s="933">
        <f t="shared" si="190"/>
        <v>0</v>
      </c>
      <c r="T104" s="932">
        <f t="shared" si="190"/>
        <v>0</v>
      </c>
      <c r="U104" s="932">
        <f t="shared" si="190"/>
        <v>0</v>
      </c>
      <c r="V104" s="934">
        <f>+V90+V94+V98+V102</f>
        <v>0</v>
      </c>
      <c r="W104" s="935">
        <f>IF(Q104=0,0,((V104/Q104)-1)*100)</f>
        <v>0</v>
      </c>
    </row>
    <row r="105" spans="1:23" ht="14.25" thickTop="1" thickBot="1">
      <c r="A105" s="925"/>
      <c r="B105" s="926"/>
      <c r="C105" s="925"/>
      <c r="D105" s="925"/>
      <c r="E105" s="925"/>
      <c r="F105" s="925"/>
      <c r="G105" s="925"/>
      <c r="H105" s="925"/>
      <c r="I105" s="927"/>
      <c r="J105" s="925"/>
      <c r="L105" s="914" t="s">
        <v>59</v>
      </c>
      <c r="M105" s="833"/>
      <c r="N105" s="833"/>
      <c r="O105" s="833"/>
      <c r="P105" s="833"/>
      <c r="Q105" s="833"/>
      <c r="R105" s="833"/>
      <c r="S105" s="833"/>
      <c r="T105" s="833"/>
      <c r="U105" s="833"/>
      <c r="V105" s="833"/>
      <c r="W105" s="837"/>
    </row>
    <row r="106" spans="1:23" ht="13.5" thickTop="1">
      <c r="B106" s="926"/>
      <c r="C106" s="925"/>
      <c r="D106" s="925"/>
      <c r="E106" s="925"/>
      <c r="F106" s="925"/>
      <c r="G106" s="925"/>
      <c r="H106" s="925"/>
      <c r="I106" s="927"/>
      <c r="L106" s="1532" t="s">
        <v>44</v>
      </c>
      <c r="M106" s="1533"/>
      <c r="N106" s="1533"/>
      <c r="O106" s="1533"/>
      <c r="P106" s="1533"/>
      <c r="Q106" s="1533"/>
      <c r="R106" s="1533"/>
      <c r="S106" s="1533"/>
      <c r="T106" s="1533"/>
      <c r="U106" s="1533"/>
      <c r="V106" s="1533"/>
      <c r="W106" s="1534"/>
    </row>
    <row r="107" spans="1:23" ht="13.5" thickBot="1">
      <c r="B107" s="926"/>
      <c r="C107" s="925"/>
      <c r="D107" s="925"/>
      <c r="E107" s="925"/>
      <c r="F107" s="925"/>
      <c r="G107" s="925"/>
      <c r="H107" s="925"/>
      <c r="I107" s="927"/>
      <c r="L107" s="1535" t="s">
        <v>45</v>
      </c>
      <c r="M107" s="1536"/>
      <c r="N107" s="1536"/>
      <c r="O107" s="1536"/>
      <c r="P107" s="1536"/>
      <c r="Q107" s="1536"/>
      <c r="R107" s="1536"/>
      <c r="S107" s="1536"/>
      <c r="T107" s="1536"/>
      <c r="U107" s="1536"/>
      <c r="V107" s="1536"/>
      <c r="W107" s="1537"/>
    </row>
    <row r="108" spans="1:23" ht="14.25" thickTop="1" thickBot="1">
      <c r="B108" s="926"/>
      <c r="C108" s="925"/>
      <c r="D108" s="925"/>
      <c r="E108" s="925"/>
      <c r="F108" s="925"/>
      <c r="G108" s="925"/>
      <c r="H108" s="925"/>
      <c r="I108" s="927"/>
      <c r="L108" s="836"/>
      <c r="M108" s="833"/>
      <c r="N108" s="833"/>
      <c r="O108" s="833"/>
      <c r="P108" s="833"/>
      <c r="Q108" s="833"/>
      <c r="R108" s="833"/>
      <c r="S108" s="833"/>
      <c r="T108" s="833"/>
      <c r="U108" s="833"/>
      <c r="V108" s="833"/>
      <c r="W108" s="918" t="s">
        <v>40</v>
      </c>
    </row>
    <row r="109" spans="1:23" ht="14.25" thickTop="1" thickBot="1">
      <c r="B109" s="836"/>
      <c r="C109" s="833"/>
      <c r="D109" s="833"/>
      <c r="E109" s="833"/>
      <c r="F109" s="833"/>
      <c r="G109" s="833"/>
      <c r="H109" s="833"/>
      <c r="I109" s="837"/>
      <c r="L109" s="838"/>
      <c r="M109" s="1544" t="s">
        <v>90</v>
      </c>
      <c r="N109" s="1545"/>
      <c r="O109" s="1545"/>
      <c r="P109" s="1545"/>
      <c r="Q109" s="1546"/>
      <c r="R109" s="1544" t="s">
        <v>91</v>
      </c>
      <c r="S109" s="1545"/>
      <c r="T109" s="1545"/>
      <c r="U109" s="1545"/>
      <c r="V109" s="1546"/>
      <c r="W109" s="839" t="s">
        <v>4</v>
      </c>
    </row>
    <row r="110" spans="1:23" ht="13.5" thickTop="1">
      <c r="B110" s="926"/>
      <c r="C110" s="925"/>
      <c r="D110" s="925"/>
      <c r="E110" s="925"/>
      <c r="F110" s="925"/>
      <c r="G110" s="925"/>
      <c r="H110" s="925"/>
      <c r="I110" s="927"/>
      <c r="L110" s="840" t="s">
        <v>5</v>
      </c>
      <c r="M110" s="841"/>
      <c r="N110" s="845"/>
      <c r="O110" s="919"/>
      <c r="P110" s="847"/>
      <c r="Q110" s="920"/>
      <c r="R110" s="841"/>
      <c r="S110" s="845"/>
      <c r="T110" s="919"/>
      <c r="U110" s="847"/>
      <c r="V110" s="920"/>
      <c r="W110" s="844" t="s">
        <v>6</v>
      </c>
    </row>
    <row r="111" spans="1:23" ht="13.5" thickBot="1">
      <c r="B111" s="926"/>
      <c r="C111" s="925"/>
      <c r="D111" s="925"/>
      <c r="E111" s="925"/>
      <c r="F111" s="925"/>
      <c r="G111" s="925"/>
      <c r="H111" s="925"/>
      <c r="I111" s="927"/>
      <c r="L111" s="848"/>
      <c r="M111" s="853" t="s">
        <v>41</v>
      </c>
      <c r="N111" s="854" t="s">
        <v>42</v>
      </c>
      <c r="O111" s="921" t="s">
        <v>43</v>
      </c>
      <c r="P111" s="856" t="s">
        <v>13</v>
      </c>
      <c r="Q111" s="1166" t="s">
        <v>9</v>
      </c>
      <c r="R111" s="853" t="s">
        <v>41</v>
      </c>
      <c r="S111" s="854" t="s">
        <v>42</v>
      </c>
      <c r="T111" s="921" t="s">
        <v>43</v>
      </c>
      <c r="U111" s="856" t="s">
        <v>13</v>
      </c>
      <c r="V111" s="922" t="s">
        <v>9</v>
      </c>
      <c r="W111" s="852"/>
    </row>
    <row r="112" spans="1:23" ht="4.5" customHeight="1" thickTop="1">
      <c r="B112" s="926"/>
      <c r="C112" s="925"/>
      <c r="D112" s="925"/>
      <c r="E112" s="925"/>
      <c r="F112" s="925"/>
      <c r="G112" s="925"/>
      <c r="H112" s="925"/>
      <c r="I112" s="927"/>
      <c r="L112" s="840"/>
      <c r="M112" s="861"/>
      <c r="N112" s="862"/>
      <c r="O112" s="923"/>
      <c r="P112" s="864"/>
      <c r="Q112" s="924"/>
      <c r="R112" s="861"/>
      <c r="S112" s="862"/>
      <c r="T112" s="923"/>
      <c r="U112" s="864"/>
      <c r="V112" s="924"/>
      <c r="W112" s="866"/>
    </row>
    <row r="113" spans="1:23">
      <c r="B113" s="926"/>
      <c r="C113" s="925"/>
      <c r="D113" s="925"/>
      <c r="E113" s="925"/>
      <c r="F113" s="925"/>
      <c r="G113" s="925"/>
      <c r="H113" s="925"/>
      <c r="I113" s="927"/>
      <c r="L113" s="840" t="s">
        <v>14</v>
      </c>
      <c r="M113" s="868">
        <v>80</v>
      </c>
      <c r="N113" s="872">
        <v>259</v>
      </c>
      <c r="O113" s="930">
        <f>+M113+N113</f>
        <v>339</v>
      </c>
      <c r="P113" s="874">
        <v>0</v>
      </c>
      <c r="Q113" s="929">
        <f>O113+P113</f>
        <v>339</v>
      </c>
      <c r="R113" s="211">
        <v>51</v>
      </c>
      <c r="S113" s="212">
        <v>269</v>
      </c>
      <c r="T113" s="134">
        <f>+R113+S113</f>
        <v>320</v>
      </c>
      <c r="U113" s="89">
        <v>0</v>
      </c>
      <c r="V113" s="929">
        <f>T113+U113</f>
        <v>320</v>
      </c>
      <c r="W113" s="871">
        <f t="shared" ref="W113:W117" si="191">IF(Q113=0,0,((V113/Q113)-1)*100)</f>
        <v>-5.6047197640118007</v>
      </c>
    </row>
    <row r="114" spans="1:23">
      <c r="B114" s="926"/>
      <c r="C114" s="925"/>
      <c r="D114" s="925"/>
      <c r="E114" s="925"/>
      <c r="F114" s="925"/>
      <c r="G114" s="925"/>
      <c r="H114" s="925"/>
      <c r="I114" s="927"/>
      <c r="L114" s="840" t="s">
        <v>15</v>
      </c>
      <c r="M114" s="868">
        <v>77</v>
      </c>
      <c r="N114" s="872">
        <v>253</v>
      </c>
      <c r="O114" s="930">
        <f>+M114+N114</f>
        <v>330</v>
      </c>
      <c r="P114" s="874">
        <v>0</v>
      </c>
      <c r="Q114" s="929">
        <f>O114+P114</f>
        <v>330</v>
      </c>
      <c r="R114" s="211">
        <v>43</v>
      </c>
      <c r="S114" s="212">
        <v>246</v>
      </c>
      <c r="T114" s="134">
        <f>+R114+S114</f>
        <v>289</v>
      </c>
      <c r="U114" s="89">
        <v>0</v>
      </c>
      <c r="V114" s="929">
        <f>T114+U114</f>
        <v>289</v>
      </c>
      <c r="W114" s="871">
        <f t="shared" si="191"/>
        <v>-12.424242424242426</v>
      </c>
    </row>
    <row r="115" spans="1:23" ht="13.5" thickBot="1">
      <c r="B115" s="926"/>
      <c r="C115" s="925"/>
      <c r="D115" s="925"/>
      <c r="E115" s="925"/>
      <c r="F115" s="925"/>
      <c r="G115" s="925"/>
      <c r="H115" s="925"/>
      <c r="I115" s="927"/>
      <c r="L115" s="848" t="s">
        <v>16</v>
      </c>
      <c r="M115" s="868">
        <v>88</v>
      </c>
      <c r="N115" s="872">
        <v>314</v>
      </c>
      <c r="O115" s="930">
        <f>+M115+N115</f>
        <v>402</v>
      </c>
      <c r="P115" s="874">
        <v>0</v>
      </c>
      <c r="Q115" s="929">
        <f>O115+P115</f>
        <v>402</v>
      </c>
      <c r="R115" s="211">
        <v>49</v>
      </c>
      <c r="S115" s="212">
        <v>267</v>
      </c>
      <c r="T115" s="134">
        <f>+R115+S115</f>
        <v>316</v>
      </c>
      <c r="U115" s="89">
        <v>0</v>
      </c>
      <c r="V115" s="929">
        <f>T115+U115</f>
        <v>316</v>
      </c>
      <c r="W115" s="871">
        <f t="shared" si="191"/>
        <v>-21.39303482587065</v>
      </c>
    </row>
    <row r="116" spans="1:23" ht="14.25" thickTop="1" thickBot="1">
      <c r="B116" s="926"/>
      <c r="C116" s="925"/>
      <c r="D116" s="925"/>
      <c r="E116" s="925"/>
      <c r="F116" s="925"/>
      <c r="G116" s="925"/>
      <c r="H116" s="925"/>
      <c r="I116" s="927"/>
      <c r="L116" s="931" t="s">
        <v>17</v>
      </c>
      <c r="M116" s="932">
        <f>+M113+M114+M115</f>
        <v>245</v>
      </c>
      <c r="N116" s="933">
        <f>+N113+N114+N115</f>
        <v>826</v>
      </c>
      <c r="O116" s="932">
        <f t="shared" ref="O116:Q116" si="192">O113+O114+O115</f>
        <v>1071</v>
      </c>
      <c r="P116" s="932">
        <f t="shared" si="192"/>
        <v>0</v>
      </c>
      <c r="Q116" s="934">
        <f t="shared" si="192"/>
        <v>1071</v>
      </c>
      <c r="R116" s="932">
        <f>+R113+R114+R115</f>
        <v>143</v>
      </c>
      <c r="S116" s="933">
        <f>+S113+S114+S115</f>
        <v>782</v>
      </c>
      <c r="T116" s="932">
        <f t="shared" ref="T116:V116" si="193">T113+T114+T115</f>
        <v>925</v>
      </c>
      <c r="U116" s="932">
        <f t="shared" si="193"/>
        <v>0</v>
      </c>
      <c r="V116" s="934">
        <f t="shared" si="193"/>
        <v>925</v>
      </c>
      <c r="W116" s="935">
        <f t="shared" si="191"/>
        <v>-13.632119514472452</v>
      </c>
    </row>
    <row r="117" spans="1:23" ht="13.5" thickTop="1">
      <c r="B117" s="926"/>
      <c r="C117" s="925"/>
      <c r="D117" s="925"/>
      <c r="E117" s="925"/>
      <c r="F117" s="925"/>
      <c r="G117" s="925"/>
      <c r="H117" s="925"/>
      <c r="I117" s="927"/>
      <c r="L117" s="840" t="s">
        <v>18</v>
      </c>
      <c r="M117" s="868">
        <v>74</v>
      </c>
      <c r="N117" s="872">
        <v>350</v>
      </c>
      <c r="O117" s="928">
        <f>+M117+N117</f>
        <v>424</v>
      </c>
      <c r="P117" s="874">
        <v>0</v>
      </c>
      <c r="Q117" s="929">
        <f>O117+P117</f>
        <v>424</v>
      </c>
      <c r="R117" s="868">
        <v>42</v>
      </c>
      <c r="S117" s="872">
        <v>256</v>
      </c>
      <c r="T117" s="928">
        <f>+R117+S117</f>
        <v>298</v>
      </c>
      <c r="U117" s="874">
        <v>0</v>
      </c>
      <c r="V117" s="929">
        <f>T117+U117</f>
        <v>298</v>
      </c>
      <c r="W117" s="871">
        <f t="shared" si="191"/>
        <v>-29.716981132075471</v>
      </c>
    </row>
    <row r="118" spans="1:23">
      <c r="B118" s="926"/>
      <c r="C118" s="925"/>
      <c r="D118" s="925"/>
      <c r="E118" s="925"/>
      <c r="F118" s="925"/>
      <c r="G118" s="925"/>
      <c r="H118" s="925"/>
      <c r="I118" s="927"/>
      <c r="L118" s="840" t="s">
        <v>19</v>
      </c>
      <c r="M118" s="868">
        <v>79</v>
      </c>
      <c r="N118" s="872">
        <v>326</v>
      </c>
      <c r="O118" s="928">
        <f>+M118+N118</f>
        <v>405</v>
      </c>
      <c r="P118" s="874">
        <v>0</v>
      </c>
      <c r="Q118" s="929">
        <f>O118+P118</f>
        <v>405</v>
      </c>
      <c r="R118" s="868">
        <v>49</v>
      </c>
      <c r="S118" s="872">
        <v>288</v>
      </c>
      <c r="T118" s="928">
        <f>+R118+S118</f>
        <v>337</v>
      </c>
      <c r="U118" s="874">
        <v>0</v>
      </c>
      <c r="V118" s="929">
        <f>T118+U118</f>
        <v>337</v>
      </c>
      <c r="W118" s="871">
        <f t="shared" ref="W118" si="194">IF(Q118=0,0,((V118/Q118)-1)*100)</f>
        <v>-16.79012345679012</v>
      </c>
    </row>
    <row r="119" spans="1:23" ht="13.5" thickBot="1">
      <c r="B119" s="926"/>
      <c r="C119" s="925"/>
      <c r="D119" s="925"/>
      <c r="E119" s="925"/>
      <c r="F119" s="925"/>
      <c r="G119" s="925"/>
      <c r="H119" s="925"/>
      <c r="I119" s="927"/>
      <c r="L119" s="840" t="s">
        <v>20</v>
      </c>
      <c r="M119" s="868">
        <v>88</v>
      </c>
      <c r="N119" s="872">
        <v>323</v>
      </c>
      <c r="O119" s="928">
        <f>+M119+N119</f>
        <v>411</v>
      </c>
      <c r="P119" s="874">
        <v>0</v>
      </c>
      <c r="Q119" s="929">
        <f>O119+P119</f>
        <v>411</v>
      </c>
      <c r="R119" s="868">
        <v>66</v>
      </c>
      <c r="S119" s="872">
        <v>294</v>
      </c>
      <c r="T119" s="928">
        <f>+R119+S119</f>
        <v>360</v>
      </c>
      <c r="U119" s="874">
        <v>0</v>
      </c>
      <c r="V119" s="929">
        <f>T119+U119</f>
        <v>360</v>
      </c>
      <c r="W119" s="871">
        <f t="shared" ref="W119" si="195">IF(Q119=0,0,((V119/Q119)-1)*100)</f>
        <v>-12.408759124087588</v>
      </c>
    </row>
    <row r="120" spans="1:23" ht="14.25" thickTop="1" thickBot="1">
      <c r="A120" s="925"/>
      <c r="B120" s="926"/>
      <c r="C120" s="925"/>
      <c r="D120" s="925"/>
      <c r="E120" s="925"/>
      <c r="F120" s="925"/>
      <c r="G120" s="925"/>
      <c r="H120" s="925"/>
      <c r="I120" s="927"/>
      <c r="J120" s="925"/>
      <c r="L120" s="931" t="s">
        <v>87</v>
      </c>
      <c r="M120" s="932">
        <f t="shared" ref="M120:V120" si="196">+M117+M118+M119</f>
        <v>241</v>
      </c>
      <c r="N120" s="933">
        <f t="shared" si="196"/>
        <v>999</v>
      </c>
      <c r="O120" s="932">
        <f t="shared" si="196"/>
        <v>1240</v>
      </c>
      <c r="P120" s="932">
        <f t="shared" si="196"/>
        <v>0</v>
      </c>
      <c r="Q120" s="934">
        <f t="shared" si="196"/>
        <v>1240</v>
      </c>
      <c r="R120" s="932">
        <f t="shared" si="196"/>
        <v>157</v>
      </c>
      <c r="S120" s="933">
        <f t="shared" si="196"/>
        <v>838</v>
      </c>
      <c r="T120" s="932">
        <f t="shared" si="196"/>
        <v>995</v>
      </c>
      <c r="U120" s="932">
        <f t="shared" si="196"/>
        <v>0</v>
      </c>
      <c r="V120" s="934">
        <f t="shared" si="196"/>
        <v>995</v>
      </c>
      <c r="W120" s="935">
        <f>IF(Q120=0,0,((V120/Q120)-1)*100)</f>
        <v>-19.758064516129036</v>
      </c>
    </row>
    <row r="121" spans="1:23" ht="13.5" thickTop="1">
      <c r="B121" s="926"/>
      <c r="C121" s="925"/>
      <c r="D121" s="925"/>
      <c r="E121" s="925"/>
      <c r="F121" s="925"/>
      <c r="G121" s="925"/>
      <c r="H121" s="925"/>
      <c r="I121" s="927"/>
      <c r="L121" s="840" t="s">
        <v>21</v>
      </c>
      <c r="M121" s="868">
        <v>62</v>
      </c>
      <c r="N121" s="872">
        <v>262</v>
      </c>
      <c r="O121" s="928">
        <f>+M121+N121</f>
        <v>324</v>
      </c>
      <c r="P121" s="874">
        <v>0</v>
      </c>
      <c r="Q121" s="929">
        <f>O121+P121</f>
        <v>324</v>
      </c>
      <c r="R121" s="868">
        <v>60</v>
      </c>
      <c r="S121" s="872">
        <v>253</v>
      </c>
      <c r="T121" s="928">
        <f>+R121+S121</f>
        <v>313</v>
      </c>
      <c r="U121" s="874">
        <v>0</v>
      </c>
      <c r="V121" s="929">
        <f>T121+U121</f>
        <v>313</v>
      </c>
      <c r="W121" s="871">
        <f>IF(Q121=0,0,((V121/Q121)-1)*100)</f>
        <v>-3.3950617283950657</v>
      </c>
    </row>
    <row r="122" spans="1:23">
      <c r="B122" s="926"/>
      <c r="C122" s="925"/>
      <c r="D122" s="925"/>
      <c r="E122" s="925"/>
      <c r="F122" s="925"/>
      <c r="G122" s="925"/>
      <c r="H122" s="925"/>
      <c r="I122" s="927"/>
      <c r="L122" s="840" t="s">
        <v>88</v>
      </c>
      <c r="M122" s="868">
        <v>62</v>
      </c>
      <c r="N122" s="872">
        <v>292</v>
      </c>
      <c r="O122" s="928">
        <f>+M122+N122</f>
        <v>354</v>
      </c>
      <c r="P122" s="874">
        <v>0</v>
      </c>
      <c r="Q122" s="929">
        <f>O122+P122</f>
        <v>354</v>
      </c>
      <c r="R122" s="868">
        <v>52</v>
      </c>
      <c r="S122" s="872">
        <v>267</v>
      </c>
      <c r="T122" s="928">
        <f>+R122+S122</f>
        <v>319</v>
      </c>
      <c r="U122" s="874">
        <v>0</v>
      </c>
      <c r="V122" s="929">
        <f>T122+U122</f>
        <v>319</v>
      </c>
      <c r="W122" s="871">
        <f>IF(Q122=0,0,((V122/Q122)-1)*100)</f>
        <v>-9.8870056497175174</v>
      </c>
    </row>
    <row r="123" spans="1:23" ht="13.5" thickBot="1">
      <c r="B123" s="926"/>
      <c r="C123" s="925"/>
      <c r="D123" s="925"/>
      <c r="E123" s="925"/>
      <c r="F123" s="925"/>
      <c r="G123" s="925"/>
      <c r="H123" s="925"/>
      <c r="I123" s="927"/>
      <c r="L123" s="840" t="s">
        <v>22</v>
      </c>
      <c r="M123" s="868">
        <v>62</v>
      </c>
      <c r="N123" s="872">
        <v>340</v>
      </c>
      <c r="O123" s="930">
        <f>+M123+N123</f>
        <v>402</v>
      </c>
      <c r="P123" s="879">
        <v>0</v>
      </c>
      <c r="Q123" s="929">
        <f>O123+P123</f>
        <v>402</v>
      </c>
      <c r="R123" s="868">
        <v>52</v>
      </c>
      <c r="S123" s="872">
        <v>229</v>
      </c>
      <c r="T123" s="930">
        <f>+R123+S123</f>
        <v>281</v>
      </c>
      <c r="U123" s="879">
        <v>0</v>
      </c>
      <c r="V123" s="929">
        <f>T123+U123</f>
        <v>281</v>
      </c>
      <c r="W123" s="871">
        <f t="shared" ref="W123" si="197">IF(Q123=0,0,((V123/Q123)-1)*100)</f>
        <v>-30.099502487562191</v>
      </c>
    </row>
    <row r="124" spans="1:23" ht="14.25" thickTop="1" thickBot="1">
      <c r="A124" s="925"/>
      <c r="B124" s="926"/>
      <c r="C124" s="925"/>
      <c r="D124" s="925"/>
      <c r="E124" s="925"/>
      <c r="F124" s="925"/>
      <c r="G124" s="925"/>
      <c r="H124" s="925"/>
      <c r="I124" s="927"/>
      <c r="J124" s="925"/>
      <c r="L124" s="936" t="s">
        <v>60</v>
      </c>
      <c r="M124" s="937">
        <f>+M121+M122+M123</f>
        <v>186</v>
      </c>
      <c r="N124" s="937">
        <f t="shared" ref="N124" si="198">+N121+N122+N123</f>
        <v>894</v>
      </c>
      <c r="O124" s="938">
        <f t="shared" ref="O124" si="199">+O121+O122+O123</f>
        <v>1080</v>
      </c>
      <c r="P124" s="938">
        <f t="shared" ref="P124" si="200">+P121+P122+P123</f>
        <v>0</v>
      </c>
      <c r="Q124" s="938">
        <f t="shared" ref="Q124" si="201">+Q121+Q122+Q123</f>
        <v>1080</v>
      </c>
      <c r="R124" s="937">
        <f t="shared" ref="R124" si="202">+R121+R122+R123</f>
        <v>164</v>
      </c>
      <c r="S124" s="937">
        <f t="shared" ref="S124" si="203">+S121+S122+S123</f>
        <v>749</v>
      </c>
      <c r="T124" s="938">
        <f t="shared" ref="T124" si="204">+T121+T122+T123</f>
        <v>913</v>
      </c>
      <c r="U124" s="938">
        <f t="shared" ref="U124" si="205">+U121+U122+U123</f>
        <v>0</v>
      </c>
      <c r="V124" s="938">
        <f t="shared" ref="V124" si="206">+V121+V122+V123</f>
        <v>913</v>
      </c>
      <c r="W124" s="939">
        <f>IF(Q124=0,0,((V124/Q124)-1)*100)</f>
        <v>-15.462962962962967</v>
      </c>
    </row>
    <row r="125" spans="1:23" ht="13.5" thickTop="1">
      <c r="A125" s="941"/>
      <c r="B125" s="942"/>
      <c r="C125" s="943"/>
      <c r="D125" s="943"/>
      <c r="E125" s="943"/>
      <c r="F125" s="943"/>
      <c r="G125" s="943"/>
      <c r="H125" s="943"/>
      <c r="I125" s="927"/>
      <c r="J125" s="941"/>
      <c r="K125" s="941"/>
      <c r="L125" s="840" t="s">
        <v>24</v>
      </c>
      <c r="M125" s="868">
        <v>69</v>
      </c>
      <c r="N125" s="872">
        <v>300</v>
      </c>
      <c r="O125" s="930">
        <f>+M125+N125</f>
        <v>369</v>
      </c>
      <c r="P125" s="909">
        <v>0</v>
      </c>
      <c r="Q125" s="929">
        <f>O125+P125</f>
        <v>369</v>
      </c>
      <c r="R125" s="868">
        <v>67</v>
      </c>
      <c r="S125" s="872">
        <v>209</v>
      </c>
      <c r="T125" s="930">
        <f>+R125+S125</f>
        <v>276</v>
      </c>
      <c r="U125" s="909">
        <v>0</v>
      </c>
      <c r="V125" s="929">
        <f>T125+U125</f>
        <v>276</v>
      </c>
      <c r="W125" s="871">
        <f>IF(Q125=0,0,((V125/Q125)-1)*100)</f>
        <v>-25.203252032520329</v>
      </c>
    </row>
    <row r="126" spans="1:23" ht="13.5" customHeight="1">
      <c r="A126" s="941"/>
      <c r="B126" s="944"/>
      <c r="C126" s="945"/>
      <c r="D126" s="945"/>
      <c r="E126" s="945"/>
      <c r="F126" s="945"/>
      <c r="G126" s="945"/>
      <c r="H126" s="945"/>
      <c r="I126" s="927"/>
      <c r="J126" s="941"/>
      <c r="K126" s="941"/>
      <c r="L126" s="840" t="s">
        <v>25</v>
      </c>
      <c r="M126" s="868">
        <v>85</v>
      </c>
      <c r="N126" s="872">
        <v>283</v>
      </c>
      <c r="O126" s="930">
        <f>+M126+N126</f>
        <v>368</v>
      </c>
      <c r="P126" s="874">
        <v>0</v>
      </c>
      <c r="Q126" s="929">
        <f>O126+P126</f>
        <v>368</v>
      </c>
      <c r="R126" s="868">
        <v>65</v>
      </c>
      <c r="S126" s="872">
        <v>203</v>
      </c>
      <c r="T126" s="930">
        <f>+R126+S126</f>
        <v>268</v>
      </c>
      <c r="U126" s="874">
        <v>0</v>
      </c>
      <c r="V126" s="929">
        <f>T126+U126</f>
        <v>268</v>
      </c>
      <c r="W126" s="871">
        <f t="shared" ref="W126" si="207">IF(Q126=0,0,((V126/Q126)-1)*100)</f>
        <v>-27.173913043478258</v>
      </c>
    </row>
    <row r="127" spans="1:23" ht="13.5" customHeight="1" thickBot="1">
      <c r="A127" s="941"/>
      <c r="B127" s="944"/>
      <c r="C127" s="945"/>
      <c r="D127" s="945"/>
      <c r="E127" s="945"/>
      <c r="F127" s="945"/>
      <c r="G127" s="945"/>
      <c r="H127" s="945"/>
      <c r="I127" s="927"/>
      <c r="J127" s="941"/>
      <c r="K127" s="941"/>
      <c r="L127" s="840" t="s">
        <v>26</v>
      </c>
      <c r="M127" s="868">
        <v>64</v>
      </c>
      <c r="N127" s="872">
        <v>241</v>
      </c>
      <c r="O127" s="930">
        <f>+M127+N127</f>
        <v>305</v>
      </c>
      <c r="P127" s="874">
        <v>0</v>
      </c>
      <c r="Q127" s="929">
        <f>+O127+P127</f>
        <v>305</v>
      </c>
      <c r="R127" s="868">
        <v>68</v>
      </c>
      <c r="S127" s="872">
        <v>184</v>
      </c>
      <c r="T127" s="930">
        <f>+R127+S127</f>
        <v>252</v>
      </c>
      <c r="U127" s="874">
        <v>0</v>
      </c>
      <c r="V127" s="929">
        <f>+T127+U127</f>
        <v>252</v>
      </c>
      <c r="W127" s="871">
        <f>IF(Q127=0,0,((V127/Q127)-1)*100)</f>
        <v>-17.377049180327862</v>
      </c>
    </row>
    <row r="128" spans="1:23" ht="14.25" thickTop="1" thickBot="1">
      <c r="A128" s="925"/>
      <c r="B128" s="926"/>
      <c r="C128" s="925"/>
      <c r="D128" s="925"/>
      <c r="E128" s="925"/>
      <c r="F128" s="925"/>
      <c r="G128" s="925"/>
      <c r="H128" s="925"/>
      <c r="I128" s="927"/>
      <c r="J128" s="925"/>
      <c r="L128" s="931" t="s">
        <v>27</v>
      </c>
      <c r="M128" s="932">
        <f>+M125+M126+M127</f>
        <v>218</v>
      </c>
      <c r="N128" s="933">
        <f t="shared" ref="N128" si="208">+N125+N126+N127</f>
        <v>824</v>
      </c>
      <c r="O128" s="932">
        <f t="shared" ref="O128" si="209">+O125+O126+O127</f>
        <v>1042</v>
      </c>
      <c r="P128" s="932">
        <f t="shared" ref="P128" si="210">+P125+P126+P127</f>
        <v>0</v>
      </c>
      <c r="Q128" s="932">
        <f t="shared" ref="Q128" si="211">+Q125+Q126+Q127</f>
        <v>1042</v>
      </c>
      <c r="R128" s="932">
        <f t="shared" ref="R128" si="212">+R125+R126+R127</f>
        <v>200</v>
      </c>
      <c r="S128" s="933">
        <f t="shared" ref="S128" si="213">+S125+S126+S127</f>
        <v>596</v>
      </c>
      <c r="T128" s="932">
        <f t="shared" ref="T128" si="214">+T125+T126+T127</f>
        <v>796</v>
      </c>
      <c r="U128" s="932">
        <f t="shared" ref="U128" si="215">+U125+U126+U127</f>
        <v>0</v>
      </c>
      <c r="V128" s="932">
        <f>+V125+V126+V127</f>
        <v>796</v>
      </c>
      <c r="W128" s="935">
        <f>IF(Q128=0,0,((V128/Q128)-1)*100)</f>
        <v>-23.608445297504797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645</v>
      </c>
      <c r="N129" s="1204">
        <f t="shared" ref="N129" si="216">+N120+N124+N128</f>
        <v>2717</v>
      </c>
      <c r="O129" s="1203">
        <f t="shared" ref="O129" si="217">+O120+O124+O128</f>
        <v>3362</v>
      </c>
      <c r="P129" s="1203">
        <f t="shared" ref="P129" si="218">+P120+P124+P128</f>
        <v>0</v>
      </c>
      <c r="Q129" s="1203">
        <f t="shared" ref="Q129" si="219">+Q120+Q124+Q128</f>
        <v>3362</v>
      </c>
      <c r="R129" s="1203">
        <f t="shared" ref="R129" si="220">+R120+R124+R128</f>
        <v>521</v>
      </c>
      <c r="S129" s="1204">
        <f t="shared" ref="S129" si="221">+S120+S124+S128</f>
        <v>2183</v>
      </c>
      <c r="T129" s="1203">
        <f t="shared" ref="T129" si="222">+T120+T124+T128</f>
        <v>2704</v>
      </c>
      <c r="U129" s="1203">
        <f t="shared" ref="U129" si="223">+U120+U124+U128</f>
        <v>0</v>
      </c>
      <c r="V129" s="1205">
        <f>+V120+V124+V128</f>
        <v>2704</v>
      </c>
      <c r="W129" s="1206">
        <f>IF(Q129=0,0,((V129/Q129)-1)*100)</f>
        <v>-19.571683521713268</v>
      </c>
    </row>
    <row r="130" spans="1:23" ht="14.25" thickTop="1" thickBot="1">
      <c r="A130" s="925"/>
      <c r="B130" s="926"/>
      <c r="C130" s="925"/>
      <c r="D130" s="925"/>
      <c r="E130" s="925"/>
      <c r="F130" s="925"/>
      <c r="G130" s="925"/>
      <c r="H130" s="925"/>
      <c r="I130" s="927"/>
      <c r="J130" s="925"/>
      <c r="L130" s="931" t="s">
        <v>89</v>
      </c>
      <c r="M130" s="932">
        <f>+M116+M120+M124+M128</f>
        <v>890</v>
      </c>
      <c r="N130" s="933">
        <f t="shared" ref="N130:U130" si="224">+N116+N120+N124+N128</f>
        <v>3543</v>
      </c>
      <c r="O130" s="932">
        <f t="shared" si="224"/>
        <v>4433</v>
      </c>
      <c r="P130" s="932">
        <f t="shared" si="224"/>
        <v>0</v>
      </c>
      <c r="Q130" s="934">
        <f t="shared" si="224"/>
        <v>4433</v>
      </c>
      <c r="R130" s="932">
        <f t="shared" si="224"/>
        <v>664</v>
      </c>
      <c r="S130" s="933">
        <f t="shared" si="224"/>
        <v>2965</v>
      </c>
      <c r="T130" s="932">
        <f t="shared" si="224"/>
        <v>3629</v>
      </c>
      <c r="U130" s="932">
        <f t="shared" si="224"/>
        <v>0</v>
      </c>
      <c r="V130" s="934">
        <f>+V116+V120+V124+V128</f>
        <v>3629</v>
      </c>
      <c r="W130" s="935">
        <f>IF(Q130=0,0,((V130/Q130)-1)*100)</f>
        <v>-18.136702007669747</v>
      </c>
    </row>
    <row r="131" spans="1:23" ht="14.25" thickTop="1" thickBot="1">
      <c r="B131" s="926"/>
      <c r="C131" s="925"/>
      <c r="D131" s="925"/>
      <c r="E131" s="925"/>
      <c r="F131" s="925"/>
      <c r="G131" s="925"/>
      <c r="H131" s="925"/>
      <c r="I131" s="927"/>
      <c r="L131" s="914" t="s">
        <v>59</v>
      </c>
      <c r="M131" s="833"/>
      <c r="N131" s="833"/>
      <c r="O131" s="833"/>
      <c r="P131" s="833"/>
      <c r="Q131" s="833"/>
      <c r="R131" s="833"/>
      <c r="S131" s="833"/>
      <c r="T131" s="833"/>
      <c r="U131" s="833"/>
      <c r="V131" s="833"/>
      <c r="W131" s="946"/>
    </row>
    <row r="132" spans="1:23" ht="13.5" thickTop="1">
      <c r="B132" s="926"/>
      <c r="C132" s="925"/>
      <c r="D132" s="925"/>
      <c r="E132" s="925"/>
      <c r="F132" s="925"/>
      <c r="G132" s="925"/>
      <c r="H132" s="925"/>
      <c r="I132" s="927"/>
      <c r="L132" s="1532" t="s">
        <v>46</v>
      </c>
      <c r="M132" s="1533"/>
      <c r="N132" s="1533"/>
      <c r="O132" s="1533"/>
      <c r="P132" s="1533"/>
      <c r="Q132" s="1533"/>
      <c r="R132" s="1533"/>
      <c r="S132" s="1533"/>
      <c r="T132" s="1533"/>
      <c r="U132" s="1533"/>
      <c r="V132" s="1533"/>
      <c r="W132" s="1534"/>
    </row>
    <row r="133" spans="1:23" ht="13.5" thickBot="1">
      <c r="B133" s="926"/>
      <c r="C133" s="925"/>
      <c r="D133" s="925"/>
      <c r="E133" s="925"/>
      <c r="F133" s="925"/>
      <c r="G133" s="925"/>
      <c r="H133" s="925"/>
      <c r="I133" s="927"/>
      <c r="L133" s="1535" t="s">
        <v>47</v>
      </c>
      <c r="M133" s="1536"/>
      <c r="N133" s="1536"/>
      <c r="O133" s="1536"/>
      <c r="P133" s="1536"/>
      <c r="Q133" s="1536"/>
      <c r="R133" s="1536"/>
      <c r="S133" s="1536"/>
      <c r="T133" s="1536"/>
      <c r="U133" s="1536"/>
      <c r="V133" s="1536"/>
      <c r="W133" s="1537"/>
    </row>
    <row r="134" spans="1:23" ht="14.25" thickTop="1" thickBot="1">
      <c r="B134" s="926"/>
      <c r="C134" s="925"/>
      <c r="D134" s="925"/>
      <c r="E134" s="925"/>
      <c r="F134" s="925"/>
      <c r="G134" s="925"/>
      <c r="H134" s="925"/>
      <c r="I134" s="927"/>
      <c r="L134" s="836"/>
      <c r="M134" s="833"/>
      <c r="N134" s="833"/>
      <c r="O134" s="833"/>
      <c r="P134" s="833"/>
      <c r="Q134" s="833"/>
      <c r="R134" s="833"/>
      <c r="S134" s="833"/>
      <c r="T134" s="833"/>
      <c r="U134" s="833"/>
      <c r="V134" s="833"/>
      <c r="W134" s="918" t="s">
        <v>40</v>
      </c>
    </row>
    <row r="135" spans="1:23" ht="14.25" thickTop="1" thickBot="1">
      <c r="B135" s="836"/>
      <c r="C135" s="833"/>
      <c r="D135" s="833"/>
      <c r="E135" s="833"/>
      <c r="F135" s="833"/>
      <c r="G135" s="833"/>
      <c r="H135" s="833"/>
      <c r="I135" s="837"/>
      <c r="L135" s="838"/>
      <c r="M135" s="1544" t="s">
        <v>90</v>
      </c>
      <c r="N135" s="1545"/>
      <c r="O135" s="1545"/>
      <c r="P135" s="1545"/>
      <c r="Q135" s="1546"/>
      <c r="R135" s="1544" t="s">
        <v>91</v>
      </c>
      <c r="S135" s="1545"/>
      <c r="T135" s="1545"/>
      <c r="U135" s="1545"/>
      <c r="V135" s="1546"/>
      <c r="W135" s="839" t="s">
        <v>4</v>
      </c>
    </row>
    <row r="136" spans="1:23" ht="13.5" thickTop="1">
      <c r="B136" s="926"/>
      <c r="C136" s="925"/>
      <c r="D136" s="925"/>
      <c r="E136" s="925"/>
      <c r="F136" s="925"/>
      <c r="G136" s="925"/>
      <c r="H136" s="925"/>
      <c r="I136" s="927"/>
      <c r="L136" s="840" t="s">
        <v>5</v>
      </c>
      <c r="M136" s="841"/>
      <c r="N136" s="845"/>
      <c r="O136" s="919"/>
      <c r="P136" s="847"/>
      <c r="Q136" s="920"/>
      <c r="R136" s="841"/>
      <c r="S136" s="845"/>
      <c r="T136" s="919"/>
      <c r="U136" s="847"/>
      <c r="V136" s="920"/>
      <c r="W136" s="844" t="s">
        <v>6</v>
      </c>
    </row>
    <row r="137" spans="1:23" ht="13.5" thickBot="1">
      <c r="B137" s="926"/>
      <c r="C137" s="925"/>
      <c r="D137" s="925"/>
      <c r="E137" s="925"/>
      <c r="F137" s="925"/>
      <c r="G137" s="925"/>
      <c r="H137" s="925"/>
      <c r="I137" s="927"/>
      <c r="L137" s="848"/>
      <c r="M137" s="853" t="s">
        <v>41</v>
      </c>
      <c r="N137" s="854" t="s">
        <v>42</v>
      </c>
      <c r="O137" s="921" t="s">
        <v>43</v>
      </c>
      <c r="P137" s="856" t="s">
        <v>13</v>
      </c>
      <c r="Q137" s="1166" t="s">
        <v>9</v>
      </c>
      <c r="R137" s="853" t="s">
        <v>41</v>
      </c>
      <c r="S137" s="854" t="s">
        <v>42</v>
      </c>
      <c r="T137" s="921" t="s">
        <v>43</v>
      </c>
      <c r="U137" s="856" t="s">
        <v>13</v>
      </c>
      <c r="V137" s="922" t="s">
        <v>9</v>
      </c>
      <c r="W137" s="852"/>
    </row>
    <row r="138" spans="1:23" ht="4.5" customHeight="1" thickTop="1">
      <c r="B138" s="926"/>
      <c r="C138" s="925"/>
      <c r="D138" s="925"/>
      <c r="E138" s="925"/>
      <c r="F138" s="925"/>
      <c r="G138" s="925"/>
      <c r="H138" s="925"/>
      <c r="I138" s="927"/>
      <c r="L138" s="840"/>
      <c r="M138" s="861"/>
      <c r="N138" s="862"/>
      <c r="O138" s="923"/>
      <c r="P138" s="864"/>
      <c r="Q138" s="924"/>
      <c r="R138" s="861"/>
      <c r="S138" s="862"/>
      <c r="T138" s="923"/>
      <c r="U138" s="864"/>
      <c r="V138" s="924"/>
      <c r="W138" s="866"/>
    </row>
    <row r="139" spans="1:23">
      <c r="B139" s="926"/>
      <c r="C139" s="925"/>
      <c r="D139" s="925"/>
      <c r="E139" s="925"/>
      <c r="F139" s="925"/>
      <c r="G139" s="925"/>
      <c r="H139" s="925"/>
      <c r="I139" s="927"/>
      <c r="L139" s="840" t="s">
        <v>14</v>
      </c>
      <c r="M139" s="868">
        <f t="shared" ref="M139:N145" si="225">+M87+M113</f>
        <v>80</v>
      </c>
      <c r="N139" s="872">
        <f t="shared" si="225"/>
        <v>259</v>
      </c>
      <c r="O139" s="928">
        <f>+M139+N139</f>
        <v>339</v>
      </c>
      <c r="P139" s="874">
        <f t="shared" ref="P139:P145" si="226">+P87+P113</f>
        <v>0</v>
      </c>
      <c r="Q139" s="929">
        <f>+O139+P139</f>
        <v>339</v>
      </c>
      <c r="R139" s="868">
        <f t="shared" ref="R139:S145" si="227">+R87+R113</f>
        <v>51</v>
      </c>
      <c r="S139" s="872">
        <f t="shared" si="227"/>
        <v>269</v>
      </c>
      <c r="T139" s="928">
        <f>+R139+S139</f>
        <v>320</v>
      </c>
      <c r="U139" s="874">
        <f t="shared" ref="U139:U145" si="228">+U87+U113</f>
        <v>0</v>
      </c>
      <c r="V139" s="929">
        <f>+T139+U139</f>
        <v>320</v>
      </c>
      <c r="W139" s="871">
        <f t="shared" ref="W139:W143" si="229">IF(Q139=0,0,((V139/Q139)-1)*100)</f>
        <v>-5.6047197640118007</v>
      </c>
    </row>
    <row r="140" spans="1:23">
      <c r="B140" s="926"/>
      <c r="C140" s="925"/>
      <c r="D140" s="925"/>
      <c r="E140" s="925"/>
      <c r="F140" s="925"/>
      <c r="G140" s="925"/>
      <c r="H140" s="925"/>
      <c r="I140" s="927"/>
      <c r="L140" s="840" t="s">
        <v>15</v>
      </c>
      <c r="M140" s="868">
        <f t="shared" si="225"/>
        <v>77</v>
      </c>
      <c r="N140" s="872">
        <f t="shared" si="225"/>
        <v>253</v>
      </c>
      <c r="O140" s="928">
        <f t="shared" ref="O140:O141" si="230">+M140+N140</f>
        <v>330</v>
      </c>
      <c r="P140" s="874">
        <f t="shared" si="226"/>
        <v>0</v>
      </c>
      <c r="Q140" s="929">
        <f t="shared" ref="Q140:Q141" si="231">+O140+P140</f>
        <v>330</v>
      </c>
      <c r="R140" s="868">
        <f t="shared" si="227"/>
        <v>43</v>
      </c>
      <c r="S140" s="872">
        <f t="shared" si="227"/>
        <v>246</v>
      </c>
      <c r="T140" s="928">
        <f t="shared" ref="T140:T141" si="232">+R140+S140</f>
        <v>289</v>
      </c>
      <c r="U140" s="874">
        <f t="shared" si="228"/>
        <v>0</v>
      </c>
      <c r="V140" s="929">
        <f t="shared" ref="V140:V141" si="233">+T140+U140</f>
        <v>289</v>
      </c>
      <c r="W140" s="871">
        <f t="shared" si="229"/>
        <v>-12.424242424242426</v>
      </c>
    </row>
    <row r="141" spans="1:23" ht="13.5" thickBot="1">
      <c r="B141" s="926"/>
      <c r="C141" s="925"/>
      <c r="D141" s="925"/>
      <c r="E141" s="925"/>
      <c r="F141" s="925"/>
      <c r="G141" s="925"/>
      <c r="H141" s="925"/>
      <c r="I141" s="927"/>
      <c r="L141" s="848" t="s">
        <v>16</v>
      </c>
      <c r="M141" s="868">
        <f t="shared" si="225"/>
        <v>88</v>
      </c>
      <c r="N141" s="872">
        <f t="shared" si="225"/>
        <v>314</v>
      </c>
      <c r="O141" s="928">
        <f t="shared" si="230"/>
        <v>402</v>
      </c>
      <c r="P141" s="874">
        <f t="shared" si="226"/>
        <v>0</v>
      </c>
      <c r="Q141" s="929">
        <f t="shared" si="231"/>
        <v>402</v>
      </c>
      <c r="R141" s="868">
        <f t="shared" si="227"/>
        <v>49</v>
      </c>
      <c r="S141" s="872">
        <f t="shared" si="227"/>
        <v>267</v>
      </c>
      <c r="T141" s="928">
        <f t="shared" si="232"/>
        <v>316</v>
      </c>
      <c r="U141" s="874">
        <f t="shared" si="228"/>
        <v>0</v>
      </c>
      <c r="V141" s="929">
        <f t="shared" si="233"/>
        <v>316</v>
      </c>
      <c r="W141" s="871">
        <f t="shared" si="229"/>
        <v>-21.39303482587065</v>
      </c>
    </row>
    <row r="142" spans="1:23" ht="14.25" thickTop="1" thickBot="1">
      <c r="B142" s="926"/>
      <c r="C142" s="925"/>
      <c r="D142" s="925"/>
      <c r="E142" s="925"/>
      <c r="F142" s="925"/>
      <c r="G142" s="925"/>
      <c r="H142" s="925"/>
      <c r="I142" s="927"/>
      <c r="L142" s="931" t="s">
        <v>17</v>
      </c>
      <c r="M142" s="932">
        <f t="shared" si="225"/>
        <v>245</v>
      </c>
      <c r="N142" s="933">
        <f t="shared" si="225"/>
        <v>826</v>
      </c>
      <c r="O142" s="932">
        <f>+O139+O140+O141</f>
        <v>1071</v>
      </c>
      <c r="P142" s="932">
        <f t="shared" si="226"/>
        <v>0</v>
      </c>
      <c r="Q142" s="934">
        <f>+Q139+Q140+Q141</f>
        <v>1071</v>
      </c>
      <c r="R142" s="932">
        <f t="shared" si="227"/>
        <v>143</v>
      </c>
      <c r="S142" s="933">
        <f t="shared" si="227"/>
        <v>782</v>
      </c>
      <c r="T142" s="932">
        <f>+T139+T140+T141</f>
        <v>925</v>
      </c>
      <c r="U142" s="932">
        <f t="shared" si="228"/>
        <v>0</v>
      </c>
      <c r="V142" s="934">
        <f>+V139+V140+V141</f>
        <v>925</v>
      </c>
      <c r="W142" s="935">
        <f t="shared" si="229"/>
        <v>-13.632119514472452</v>
      </c>
    </row>
    <row r="143" spans="1:23" ht="13.5" thickTop="1">
      <c r="B143" s="926"/>
      <c r="C143" s="925"/>
      <c r="D143" s="925"/>
      <c r="E143" s="925"/>
      <c r="F143" s="925"/>
      <c r="G143" s="925"/>
      <c r="H143" s="925"/>
      <c r="I143" s="927"/>
      <c r="L143" s="840" t="s">
        <v>18</v>
      </c>
      <c r="M143" s="868">
        <f t="shared" si="225"/>
        <v>74</v>
      </c>
      <c r="N143" s="872">
        <f t="shared" si="225"/>
        <v>350</v>
      </c>
      <c r="O143" s="928">
        <f t="shared" ref="O143" si="234">+M143+N143</f>
        <v>424</v>
      </c>
      <c r="P143" s="874">
        <f t="shared" si="226"/>
        <v>0</v>
      </c>
      <c r="Q143" s="929">
        <f t="shared" ref="Q143" si="235">+O143+P143</f>
        <v>424</v>
      </c>
      <c r="R143" s="868">
        <f t="shared" si="227"/>
        <v>42</v>
      </c>
      <c r="S143" s="872">
        <f t="shared" si="227"/>
        <v>256</v>
      </c>
      <c r="T143" s="928">
        <f t="shared" ref="T143" si="236">+R143+S143</f>
        <v>298</v>
      </c>
      <c r="U143" s="874">
        <f t="shared" si="228"/>
        <v>0</v>
      </c>
      <c r="V143" s="929">
        <f t="shared" ref="V143" si="237">+T143+U143</f>
        <v>298</v>
      </c>
      <c r="W143" s="871">
        <f t="shared" si="229"/>
        <v>-29.716981132075471</v>
      </c>
    </row>
    <row r="144" spans="1:23">
      <c r="B144" s="926"/>
      <c r="C144" s="925"/>
      <c r="D144" s="925"/>
      <c r="E144" s="925"/>
      <c r="F144" s="925"/>
      <c r="G144" s="925"/>
      <c r="H144" s="925"/>
      <c r="I144" s="927"/>
      <c r="L144" s="840" t="s">
        <v>19</v>
      </c>
      <c r="M144" s="868">
        <f t="shared" si="225"/>
        <v>79</v>
      </c>
      <c r="N144" s="872">
        <f t="shared" si="225"/>
        <v>326</v>
      </c>
      <c r="O144" s="928">
        <f>+M144+N144</f>
        <v>405</v>
      </c>
      <c r="P144" s="874">
        <f t="shared" si="226"/>
        <v>0</v>
      </c>
      <c r="Q144" s="929">
        <f>+O144+P144</f>
        <v>405</v>
      </c>
      <c r="R144" s="868">
        <f t="shared" si="227"/>
        <v>49</v>
      </c>
      <c r="S144" s="872">
        <f t="shared" si="227"/>
        <v>288</v>
      </c>
      <c r="T144" s="928">
        <f>+R144+S144</f>
        <v>337</v>
      </c>
      <c r="U144" s="874">
        <f t="shared" si="228"/>
        <v>0</v>
      </c>
      <c r="V144" s="929">
        <f>+T144+U144</f>
        <v>337</v>
      </c>
      <c r="W144" s="871">
        <f>IF(Q144=0,0,((V144/Q144)-1)*100)</f>
        <v>-16.79012345679012</v>
      </c>
    </row>
    <row r="145" spans="1:23" ht="13.5" thickBot="1">
      <c r="B145" s="926"/>
      <c r="C145" s="925"/>
      <c r="D145" s="925"/>
      <c r="E145" s="925"/>
      <c r="F145" s="925"/>
      <c r="G145" s="925"/>
      <c r="H145" s="925"/>
      <c r="I145" s="927"/>
      <c r="L145" s="840" t="s">
        <v>20</v>
      </c>
      <c r="M145" s="868">
        <f t="shared" si="225"/>
        <v>88</v>
      </c>
      <c r="N145" s="872">
        <f t="shared" si="225"/>
        <v>323</v>
      </c>
      <c r="O145" s="928">
        <f>+M145+N145</f>
        <v>411</v>
      </c>
      <c r="P145" s="874">
        <f t="shared" si="226"/>
        <v>0</v>
      </c>
      <c r="Q145" s="929">
        <f>+O145+P145</f>
        <v>411</v>
      </c>
      <c r="R145" s="868">
        <f t="shared" si="227"/>
        <v>66</v>
      </c>
      <c r="S145" s="872">
        <f t="shared" si="227"/>
        <v>294</v>
      </c>
      <c r="T145" s="928">
        <f>+R145+S145</f>
        <v>360</v>
      </c>
      <c r="U145" s="874">
        <f t="shared" si="228"/>
        <v>0</v>
      </c>
      <c r="V145" s="929">
        <f>+T145+U145</f>
        <v>360</v>
      </c>
      <c r="W145" s="871">
        <f>IF(Q145=0,0,((V145/Q145)-1)*100)</f>
        <v>-12.408759124087588</v>
      </c>
    </row>
    <row r="146" spans="1:23" ht="14.25" thickTop="1" thickBot="1">
      <c r="A146" s="925"/>
      <c r="B146" s="926"/>
      <c r="C146" s="925"/>
      <c r="D146" s="925"/>
      <c r="E146" s="925"/>
      <c r="F146" s="925"/>
      <c r="G146" s="925"/>
      <c r="H146" s="925"/>
      <c r="I146" s="927"/>
      <c r="J146" s="925"/>
      <c r="L146" s="931" t="s">
        <v>87</v>
      </c>
      <c r="M146" s="932">
        <f>+M143+M144+M145</f>
        <v>241</v>
      </c>
      <c r="N146" s="933">
        <f t="shared" ref="N146" si="238">+N143+N144+N145</f>
        <v>999</v>
      </c>
      <c r="O146" s="932">
        <f t="shared" ref="O146" si="239">+O143+O144+O145</f>
        <v>1240</v>
      </c>
      <c r="P146" s="932">
        <f t="shared" ref="P146" si="240">+P143+P144+P145</f>
        <v>0</v>
      </c>
      <c r="Q146" s="934">
        <f t="shared" ref="Q146" si="241">+Q143+Q144+Q145</f>
        <v>1240</v>
      </c>
      <c r="R146" s="932">
        <f t="shared" ref="R146" si="242">+R143+R144+R145</f>
        <v>157</v>
      </c>
      <c r="S146" s="933">
        <f t="shared" ref="S146" si="243">+S143+S144+S145</f>
        <v>838</v>
      </c>
      <c r="T146" s="932">
        <f t="shared" ref="T146" si="244">+T143+T144+T145</f>
        <v>995</v>
      </c>
      <c r="U146" s="932">
        <f t="shared" ref="U146" si="245">+U143+U144+U145</f>
        <v>0</v>
      </c>
      <c r="V146" s="934">
        <f t="shared" ref="V146" si="246">+V143+V144+V145</f>
        <v>995</v>
      </c>
      <c r="W146" s="935">
        <f>IF(Q146=0,0,((V146/Q146)-1)*100)</f>
        <v>-19.758064516129036</v>
      </c>
    </row>
    <row r="147" spans="1:23" ht="13.5" thickTop="1">
      <c r="B147" s="926"/>
      <c r="C147" s="925"/>
      <c r="D147" s="925"/>
      <c r="E147" s="925"/>
      <c r="F147" s="925"/>
      <c r="G147" s="925"/>
      <c r="H147" s="925"/>
      <c r="I147" s="927"/>
      <c r="L147" s="840" t="s">
        <v>21</v>
      </c>
      <c r="M147" s="868">
        <f>+M95+M121</f>
        <v>62</v>
      </c>
      <c r="N147" s="872">
        <f>+N95+N121</f>
        <v>262</v>
      </c>
      <c r="O147" s="928">
        <f t="shared" ref="O147" si="247">+M147+N147</f>
        <v>324</v>
      </c>
      <c r="P147" s="874">
        <f>+P95+P121</f>
        <v>0</v>
      </c>
      <c r="Q147" s="929">
        <f t="shared" ref="Q147" si="248">+O147+P147</f>
        <v>324</v>
      </c>
      <c r="R147" s="868">
        <f>+R95+R121</f>
        <v>60</v>
      </c>
      <c r="S147" s="872">
        <f>+S95+S121</f>
        <v>253</v>
      </c>
      <c r="T147" s="928">
        <f t="shared" ref="T147" si="249">+R147+S147</f>
        <v>313</v>
      </c>
      <c r="U147" s="874">
        <f>+U95+U121</f>
        <v>0</v>
      </c>
      <c r="V147" s="929">
        <f t="shared" ref="V147" si="250">+T147+U147</f>
        <v>313</v>
      </c>
      <c r="W147" s="871">
        <f t="shared" ref="W147" si="251">IF(Q147=0,0,((V147/Q147)-1)*100)</f>
        <v>-3.3950617283950657</v>
      </c>
    </row>
    <row r="148" spans="1:23">
      <c r="B148" s="926"/>
      <c r="C148" s="925"/>
      <c r="D148" s="925"/>
      <c r="E148" s="925"/>
      <c r="F148" s="925"/>
      <c r="G148" s="925"/>
      <c r="H148" s="925"/>
      <c r="I148" s="927"/>
      <c r="L148" s="840" t="s">
        <v>88</v>
      </c>
      <c r="M148" s="868">
        <f>+M122+M96</f>
        <v>62</v>
      </c>
      <c r="N148" s="872">
        <f>+N122+N96</f>
        <v>292</v>
      </c>
      <c r="O148" s="928">
        <f>+M148+N148</f>
        <v>354</v>
      </c>
      <c r="P148" s="874">
        <f>+P96+P122</f>
        <v>0</v>
      </c>
      <c r="Q148" s="929">
        <f>+O148+P148</f>
        <v>354</v>
      </c>
      <c r="R148" s="868">
        <f>+R122+R96</f>
        <v>52</v>
      </c>
      <c r="S148" s="872">
        <f>+S122+S96</f>
        <v>267</v>
      </c>
      <c r="T148" s="928">
        <f>+R148+S148</f>
        <v>319</v>
      </c>
      <c r="U148" s="874">
        <f>+U96+U122</f>
        <v>0</v>
      </c>
      <c r="V148" s="929">
        <f>+T148+U148</f>
        <v>319</v>
      </c>
      <c r="W148" s="871">
        <f>IF(Q148=0,0,((V148/Q148)-1)*100)</f>
        <v>-9.8870056497175174</v>
      </c>
    </row>
    <row r="149" spans="1:23" ht="13.5" thickBot="1">
      <c r="B149" s="926"/>
      <c r="C149" s="925"/>
      <c r="D149" s="925"/>
      <c r="E149" s="925"/>
      <c r="F149" s="925"/>
      <c r="G149" s="925"/>
      <c r="H149" s="925"/>
      <c r="I149" s="927"/>
      <c r="L149" s="840" t="s">
        <v>22</v>
      </c>
      <c r="M149" s="868">
        <f>+M97+M123</f>
        <v>62</v>
      </c>
      <c r="N149" s="872">
        <f>+N97+N123</f>
        <v>340</v>
      </c>
      <c r="O149" s="930">
        <f>+M149+N149</f>
        <v>402</v>
      </c>
      <c r="P149" s="879">
        <f>+P97+P123</f>
        <v>0</v>
      </c>
      <c r="Q149" s="929">
        <f>+O149+P149</f>
        <v>402</v>
      </c>
      <c r="R149" s="868">
        <f>+R97+R123</f>
        <v>52</v>
      </c>
      <c r="S149" s="872">
        <f>+S97+S123</f>
        <v>229</v>
      </c>
      <c r="T149" s="930">
        <f>+R149+S149</f>
        <v>281</v>
      </c>
      <c r="U149" s="879">
        <f>+U97+U123</f>
        <v>0</v>
      </c>
      <c r="V149" s="929">
        <f>+T149+U149</f>
        <v>281</v>
      </c>
      <c r="W149" s="871">
        <f t="shared" ref="W149" si="252">IF(Q149=0,0,((V149/Q149)-1)*100)</f>
        <v>-30.099502487562191</v>
      </c>
    </row>
    <row r="150" spans="1:23" ht="14.25" thickTop="1" thickBot="1">
      <c r="A150" s="925"/>
      <c r="B150" s="926"/>
      <c r="C150" s="925"/>
      <c r="D150" s="925"/>
      <c r="E150" s="925"/>
      <c r="F150" s="925"/>
      <c r="G150" s="925"/>
      <c r="H150" s="925"/>
      <c r="I150" s="927"/>
      <c r="J150" s="925"/>
      <c r="L150" s="936" t="s">
        <v>60</v>
      </c>
      <c r="M150" s="937">
        <f>+M147+M148+M149</f>
        <v>186</v>
      </c>
      <c r="N150" s="937">
        <f t="shared" ref="N150" si="253">+N147+N148+N149</f>
        <v>894</v>
      </c>
      <c r="O150" s="938">
        <f t="shared" ref="O150" si="254">+O147+O148+O149</f>
        <v>1080</v>
      </c>
      <c r="P150" s="938">
        <f t="shared" ref="P150" si="255">+P147+P148+P149</f>
        <v>0</v>
      </c>
      <c r="Q150" s="938">
        <f t="shared" ref="Q150" si="256">+Q147+Q148+Q149</f>
        <v>1080</v>
      </c>
      <c r="R150" s="937">
        <f t="shared" ref="R150" si="257">+R147+R148+R149</f>
        <v>164</v>
      </c>
      <c r="S150" s="937">
        <f t="shared" ref="S150" si="258">+S147+S148+S149</f>
        <v>749</v>
      </c>
      <c r="T150" s="938">
        <f t="shared" ref="T150" si="259">+T147+T148+T149</f>
        <v>913</v>
      </c>
      <c r="U150" s="938">
        <f t="shared" ref="U150" si="260">+U147+U148+U149</f>
        <v>0</v>
      </c>
      <c r="V150" s="938">
        <f t="shared" ref="V150" si="261">+V147+V148+V149</f>
        <v>913</v>
      </c>
      <c r="W150" s="939">
        <f>IF(Q150=0,0,((V150/Q150)-1)*100)</f>
        <v>-15.462962962962967</v>
      </c>
    </row>
    <row r="151" spans="1:23" ht="13.5" thickTop="1">
      <c r="A151" s="925"/>
      <c r="B151" s="926"/>
      <c r="C151" s="925"/>
      <c r="D151" s="925"/>
      <c r="E151" s="925"/>
      <c r="F151" s="925"/>
      <c r="G151" s="925"/>
      <c r="H151" s="925"/>
      <c r="I151" s="927"/>
      <c r="J151" s="925"/>
      <c r="L151" s="840" t="s">
        <v>24</v>
      </c>
      <c r="M151" s="868">
        <f t="shared" ref="M151:N153" si="262">+M99+M125</f>
        <v>69</v>
      </c>
      <c r="N151" s="872">
        <f t="shared" si="262"/>
        <v>300</v>
      </c>
      <c r="O151" s="930">
        <f>+M151+N151</f>
        <v>369</v>
      </c>
      <c r="P151" s="909">
        <f>+P99+P125</f>
        <v>0</v>
      </c>
      <c r="Q151" s="929">
        <f>+O151+P151</f>
        <v>369</v>
      </c>
      <c r="R151" s="868">
        <f t="shared" ref="R151:S153" si="263">+R99+R125</f>
        <v>67</v>
      </c>
      <c r="S151" s="872">
        <f t="shared" si="263"/>
        <v>209</v>
      </c>
      <c r="T151" s="930">
        <f>+R151+S151</f>
        <v>276</v>
      </c>
      <c r="U151" s="909">
        <f>+U99+U125</f>
        <v>0</v>
      </c>
      <c r="V151" s="929">
        <f>+T151+U151</f>
        <v>276</v>
      </c>
      <c r="W151" s="871">
        <f>IF(Q151=0,0,((V151/Q151)-1)*100)</f>
        <v>-25.203252032520329</v>
      </c>
    </row>
    <row r="152" spans="1:23">
      <c r="A152" s="925"/>
      <c r="B152" s="947"/>
      <c r="C152" s="948"/>
      <c r="D152" s="948"/>
      <c r="E152" s="949"/>
      <c r="F152" s="948"/>
      <c r="G152" s="948"/>
      <c r="H152" s="949"/>
      <c r="I152" s="950"/>
      <c r="J152" s="925"/>
      <c r="L152" s="840" t="s">
        <v>25</v>
      </c>
      <c r="M152" s="868">
        <f t="shared" si="262"/>
        <v>85</v>
      </c>
      <c r="N152" s="872">
        <f t="shared" si="262"/>
        <v>283</v>
      </c>
      <c r="O152" s="930">
        <f>+M152+N152</f>
        <v>368</v>
      </c>
      <c r="P152" s="874">
        <f>+P100+P126</f>
        <v>0</v>
      </c>
      <c r="Q152" s="929">
        <f>+O152+P152</f>
        <v>368</v>
      </c>
      <c r="R152" s="868">
        <f t="shared" si="263"/>
        <v>65</v>
      </c>
      <c r="S152" s="872">
        <f t="shared" si="263"/>
        <v>203</v>
      </c>
      <c r="T152" s="930">
        <f>+R152+S152</f>
        <v>268</v>
      </c>
      <c r="U152" s="874">
        <f>+U100+U126</f>
        <v>0</v>
      </c>
      <c r="V152" s="929">
        <f>+T152+U152</f>
        <v>268</v>
      </c>
      <c r="W152" s="871">
        <f t="shared" ref="W152" si="264">IF(Q152=0,0,((V152/Q152)-1)*100)</f>
        <v>-27.173913043478258</v>
      </c>
    </row>
    <row r="153" spans="1:23" ht="13.5" customHeight="1" thickBot="1">
      <c r="A153" s="941"/>
      <c r="B153" s="944"/>
      <c r="C153" s="945"/>
      <c r="D153" s="945"/>
      <c r="E153" s="945"/>
      <c r="F153" s="945"/>
      <c r="G153" s="945"/>
      <c r="H153" s="945"/>
      <c r="I153" s="951"/>
      <c r="J153" s="941"/>
      <c r="K153" s="941"/>
      <c r="L153" s="840" t="s">
        <v>26</v>
      </c>
      <c r="M153" s="868">
        <f t="shared" si="262"/>
        <v>64</v>
      </c>
      <c r="N153" s="872">
        <f t="shared" si="262"/>
        <v>241</v>
      </c>
      <c r="O153" s="930">
        <f t="shared" ref="O153" si="265">+M153+N153</f>
        <v>305</v>
      </c>
      <c r="P153" s="874">
        <f>+P101+P127</f>
        <v>0</v>
      </c>
      <c r="Q153" s="929">
        <f t="shared" ref="Q153" si="266">+O153+P153</f>
        <v>305</v>
      </c>
      <c r="R153" s="868">
        <f t="shared" si="263"/>
        <v>68</v>
      </c>
      <c r="S153" s="872">
        <f t="shared" si="263"/>
        <v>184</v>
      </c>
      <c r="T153" s="930">
        <f t="shared" ref="T153" si="267">+R153+S153</f>
        <v>252</v>
      </c>
      <c r="U153" s="874">
        <f>+U101+U127</f>
        <v>0</v>
      </c>
      <c r="V153" s="929">
        <f t="shared" ref="V153" si="268">+T153+U153</f>
        <v>252</v>
      </c>
      <c r="W153" s="871">
        <f>IF(Q153=0,0,((V153/Q153)-1)*100)</f>
        <v>-17.377049180327862</v>
      </c>
    </row>
    <row r="154" spans="1:23" ht="14.25" thickTop="1" thickBot="1">
      <c r="A154" s="925"/>
      <c r="B154" s="926"/>
      <c r="C154" s="925"/>
      <c r="D154" s="925"/>
      <c r="E154" s="925"/>
      <c r="F154" s="925"/>
      <c r="G154" s="925"/>
      <c r="H154" s="925"/>
      <c r="I154" s="927"/>
      <c r="J154" s="925"/>
      <c r="L154" s="931" t="s">
        <v>27</v>
      </c>
      <c r="M154" s="932">
        <f>+M151+M152+M153</f>
        <v>218</v>
      </c>
      <c r="N154" s="933">
        <f t="shared" ref="N154" si="269">+N151+N152+N153</f>
        <v>824</v>
      </c>
      <c r="O154" s="932">
        <f t="shared" ref="O154" si="270">+O151+O152+O153</f>
        <v>1042</v>
      </c>
      <c r="P154" s="932">
        <f t="shared" ref="P154" si="271">+P151+P152+P153</f>
        <v>0</v>
      </c>
      <c r="Q154" s="932">
        <f t="shared" ref="Q154" si="272">+Q151+Q152+Q153</f>
        <v>1042</v>
      </c>
      <c r="R154" s="932">
        <f t="shared" ref="R154" si="273">+R151+R152+R153</f>
        <v>200</v>
      </c>
      <c r="S154" s="933">
        <f t="shared" ref="S154" si="274">+S151+S152+S153</f>
        <v>596</v>
      </c>
      <c r="T154" s="932">
        <f t="shared" ref="T154" si="275">+T151+T152+T153</f>
        <v>796</v>
      </c>
      <c r="U154" s="932">
        <f t="shared" ref="U154" si="276">+U151+U152+U153</f>
        <v>0</v>
      </c>
      <c r="V154" s="932">
        <f>+V151+V152+V153</f>
        <v>796</v>
      </c>
      <c r="W154" s="935">
        <f>IF(Q154=0,0,((V154/Q154)-1)*100)</f>
        <v>-23.608445297504797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645</v>
      </c>
      <c r="N155" s="1204">
        <f t="shared" ref="N155" si="277">+N146+N150+N154</f>
        <v>2717</v>
      </c>
      <c r="O155" s="1203">
        <f t="shared" ref="O155" si="278">+O146+O150+O154</f>
        <v>3362</v>
      </c>
      <c r="P155" s="1203">
        <f t="shared" ref="P155" si="279">+P146+P150+P154</f>
        <v>0</v>
      </c>
      <c r="Q155" s="1203">
        <f t="shared" ref="Q155" si="280">+Q146+Q150+Q154</f>
        <v>3362</v>
      </c>
      <c r="R155" s="1203">
        <f t="shared" ref="R155" si="281">+R146+R150+R154</f>
        <v>521</v>
      </c>
      <c r="S155" s="1204">
        <f t="shared" ref="S155" si="282">+S146+S150+S154</f>
        <v>2183</v>
      </c>
      <c r="T155" s="1203">
        <f t="shared" ref="T155" si="283">+T146+T150+T154</f>
        <v>2704</v>
      </c>
      <c r="U155" s="1203">
        <f t="shared" ref="U155" si="284">+U146+U150+U154</f>
        <v>0</v>
      </c>
      <c r="V155" s="1205">
        <f>+V146+V150+V154</f>
        <v>2704</v>
      </c>
      <c r="W155" s="1206">
        <f>IF(Q155=0,0,((V155/Q155)-1)*100)</f>
        <v>-19.571683521713268</v>
      </c>
    </row>
    <row r="156" spans="1:23" ht="14.25" thickTop="1" thickBot="1">
      <c r="A156" s="925"/>
      <c r="B156" s="926"/>
      <c r="C156" s="925"/>
      <c r="D156" s="925"/>
      <c r="E156" s="925"/>
      <c r="F156" s="925"/>
      <c r="G156" s="925"/>
      <c r="H156" s="925"/>
      <c r="I156" s="927"/>
      <c r="J156" s="925"/>
      <c r="L156" s="931" t="s">
        <v>89</v>
      </c>
      <c r="M156" s="932">
        <f>+M142+M146+M150+M154</f>
        <v>890</v>
      </c>
      <c r="N156" s="933">
        <f t="shared" ref="N156:U156" si="285">+N142+N146+N150+N154</f>
        <v>3543</v>
      </c>
      <c r="O156" s="932">
        <f t="shared" si="285"/>
        <v>4433</v>
      </c>
      <c r="P156" s="932">
        <f t="shared" si="285"/>
        <v>0</v>
      </c>
      <c r="Q156" s="934">
        <f t="shared" si="285"/>
        <v>4433</v>
      </c>
      <c r="R156" s="932">
        <f t="shared" si="285"/>
        <v>664</v>
      </c>
      <c r="S156" s="933">
        <f t="shared" si="285"/>
        <v>2965</v>
      </c>
      <c r="T156" s="932">
        <f t="shared" si="285"/>
        <v>3629</v>
      </c>
      <c r="U156" s="932">
        <f t="shared" si="285"/>
        <v>0</v>
      </c>
      <c r="V156" s="934">
        <f>+V142+V146+V150+V154</f>
        <v>3629</v>
      </c>
      <c r="W156" s="935">
        <f>IF(Q156=0,0,((V156/Q156)-1)*100)</f>
        <v>-18.136702007669747</v>
      </c>
    </row>
    <row r="157" spans="1:23" ht="14.25" thickTop="1" thickBot="1">
      <c r="B157" s="926"/>
      <c r="C157" s="925"/>
      <c r="D157" s="925"/>
      <c r="E157" s="925"/>
      <c r="F157" s="925"/>
      <c r="G157" s="925"/>
      <c r="H157" s="925"/>
      <c r="I157" s="927"/>
      <c r="L157" s="914" t="s">
        <v>59</v>
      </c>
      <c r="M157" s="833"/>
      <c r="N157" s="833"/>
      <c r="O157" s="833"/>
      <c r="P157" s="833"/>
      <c r="Q157" s="833"/>
      <c r="R157" s="833"/>
      <c r="S157" s="833"/>
      <c r="T157" s="833"/>
      <c r="U157" s="833"/>
      <c r="V157" s="833"/>
      <c r="W157" s="837"/>
    </row>
    <row r="158" spans="1:23" ht="13.5" thickTop="1">
      <c r="B158" s="926"/>
      <c r="C158" s="925"/>
      <c r="D158" s="925"/>
      <c r="E158" s="925"/>
      <c r="F158" s="925"/>
      <c r="G158" s="925"/>
      <c r="H158" s="925"/>
      <c r="I158" s="927"/>
      <c r="L158" s="1538" t="s">
        <v>48</v>
      </c>
      <c r="M158" s="1539"/>
      <c r="N158" s="1539"/>
      <c r="O158" s="1539"/>
      <c r="P158" s="1539"/>
      <c r="Q158" s="1539"/>
      <c r="R158" s="1539"/>
      <c r="S158" s="1539"/>
      <c r="T158" s="1539"/>
      <c r="U158" s="1539"/>
      <c r="V158" s="1539"/>
      <c r="W158" s="1540"/>
    </row>
    <row r="159" spans="1:23" ht="13.5" thickBot="1">
      <c r="B159" s="926"/>
      <c r="C159" s="925"/>
      <c r="D159" s="925"/>
      <c r="E159" s="925"/>
      <c r="F159" s="925"/>
      <c r="G159" s="925"/>
      <c r="H159" s="925"/>
      <c r="I159" s="927"/>
      <c r="L159" s="1541" t="s">
        <v>49</v>
      </c>
      <c r="M159" s="1542"/>
      <c r="N159" s="1542"/>
      <c r="O159" s="1542"/>
      <c r="P159" s="1542"/>
      <c r="Q159" s="1542"/>
      <c r="R159" s="1542"/>
      <c r="S159" s="1542"/>
      <c r="T159" s="1542"/>
      <c r="U159" s="1542"/>
      <c r="V159" s="1542"/>
      <c r="W159" s="1543"/>
    </row>
    <row r="160" spans="1:23" ht="14.25" thickTop="1" thickBot="1">
      <c r="B160" s="926"/>
      <c r="C160" s="925"/>
      <c r="D160" s="925"/>
      <c r="E160" s="925"/>
      <c r="F160" s="925"/>
      <c r="G160" s="925"/>
      <c r="H160" s="925"/>
      <c r="I160" s="927"/>
      <c r="L160" s="836"/>
      <c r="M160" s="833"/>
      <c r="N160" s="833"/>
      <c r="O160" s="833"/>
      <c r="P160" s="833"/>
      <c r="Q160" s="833"/>
      <c r="R160" s="833"/>
      <c r="S160" s="833"/>
      <c r="T160" s="833"/>
      <c r="U160" s="833"/>
      <c r="V160" s="833"/>
      <c r="W160" s="918" t="s">
        <v>40</v>
      </c>
    </row>
    <row r="161" spans="2:23" ht="14.25" thickTop="1" thickBot="1">
      <c r="B161" s="926"/>
      <c r="C161" s="925"/>
      <c r="D161" s="925"/>
      <c r="E161" s="925"/>
      <c r="F161" s="925"/>
      <c r="G161" s="925"/>
      <c r="H161" s="925"/>
      <c r="I161" s="927"/>
      <c r="L161" s="838"/>
      <c r="M161" s="1547" t="s">
        <v>90</v>
      </c>
      <c r="N161" s="1548"/>
      <c r="O161" s="1548"/>
      <c r="P161" s="1548"/>
      <c r="Q161" s="1549"/>
      <c r="R161" s="1547" t="s">
        <v>91</v>
      </c>
      <c r="S161" s="1548"/>
      <c r="T161" s="1548"/>
      <c r="U161" s="1548"/>
      <c r="V161" s="1549"/>
      <c r="W161" s="839" t="s">
        <v>4</v>
      </c>
    </row>
    <row r="162" spans="2:23" ht="13.5" thickTop="1">
      <c r="B162" s="926"/>
      <c r="C162" s="925"/>
      <c r="D162" s="925"/>
      <c r="E162" s="925"/>
      <c r="F162" s="925"/>
      <c r="G162" s="925"/>
      <c r="H162" s="925"/>
      <c r="I162" s="927"/>
      <c r="L162" s="840" t="s">
        <v>5</v>
      </c>
      <c r="M162" s="841"/>
      <c r="N162" s="845"/>
      <c r="O162" s="952"/>
      <c r="P162" s="847"/>
      <c r="Q162" s="953"/>
      <c r="R162" s="841"/>
      <c r="S162" s="845"/>
      <c r="T162" s="952"/>
      <c r="U162" s="847"/>
      <c r="V162" s="953"/>
      <c r="W162" s="844" t="s">
        <v>6</v>
      </c>
    </row>
    <row r="163" spans="2:23" ht="13.5" thickBot="1">
      <c r="B163" s="926"/>
      <c r="C163" s="925"/>
      <c r="D163" s="925"/>
      <c r="E163" s="925"/>
      <c r="F163" s="925"/>
      <c r="G163" s="925"/>
      <c r="H163" s="925"/>
      <c r="I163" s="927"/>
      <c r="L163" s="848"/>
      <c r="M163" s="853" t="s">
        <v>41</v>
      </c>
      <c r="N163" s="854" t="s">
        <v>42</v>
      </c>
      <c r="O163" s="954" t="s">
        <v>43</v>
      </c>
      <c r="P163" s="856" t="s">
        <v>13</v>
      </c>
      <c r="Q163" s="1167" t="s">
        <v>9</v>
      </c>
      <c r="R163" s="853" t="s">
        <v>41</v>
      </c>
      <c r="S163" s="854" t="s">
        <v>42</v>
      </c>
      <c r="T163" s="954" t="s">
        <v>43</v>
      </c>
      <c r="U163" s="856" t="s">
        <v>13</v>
      </c>
      <c r="V163" s="955" t="s">
        <v>9</v>
      </c>
      <c r="W163" s="852"/>
    </row>
    <row r="164" spans="2:23" ht="3.75" customHeight="1" thickTop="1">
      <c r="B164" s="926"/>
      <c r="C164" s="925"/>
      <c r="D164" s="925"/>
      <c r="E164" s="925"/>
      <c r="F164" s="925"/>
      <c r="G164" s="925"/>
      <c r="H164" s="925"/>
      <c r="I164" s="927"/>
      <c r="L164" s="840"/>
      <c r="M164" s="861"/>
      <c r="N164" s="862"/>
      <c r="O164" s="956"/>
      <c r="P164" s="864"/>
      <c r="Q164" s="957"/>
      <c r="R164" s="861"/>
      <c r="S164" s="862"/>
      <c r="T164" s="956"/>
      <c r="U164" s="864"/>
      <c r="V164" s="957"/>
      <c r="W164" s="866"/>
    </row>
    <row r="165" spans="2:23">
      <c r="B165" s="926"/>
      <c r="C165" s="925"/>
      <c r="D165" s="925"/>
      <c r="E165" s="925"/>
      <c r="F165" s="925"/>
      <c r="G165" s="925"/>
      <c r="H165" s="925"/>
      <c r="I165" s="927"/>
      <c r="L165" s="840" t="s">
        <v>14</v>
      </c>
      <c r="M165" s="958">
        <v>0</v>
      </c>
      <c r="N165" s="959">
        <v>0</v>
      </c>
      <c r="O165" s="963">
        <v>0</v>
      </c>
      <c r="P165" s="961">
        <v>0</v>
      </c>
      <c r="Q165" s="962">
        <f>O165+P165</f>
        <v>0</v>
      </c>
      <c r="R165" s="224">
        <v>0</v>
      </c>
      <c r="S165" s="225">
        <v>0</v>
      </c>
      <c r="T165" s="151">
        <v>0</v>
      </c>
      <c r="U165" s="228">
        <v>0</v>
      </c>
      <c r="V165" s="962">
        <f>T165+U165</f>
        <v>0</v>
      </c>
      <c r="W165" s="1312">
        <f t="shared" ref="W165:W169" si="286">IF(Q165=0,0,((V165/Q165)-1)*100)</f>
        <v>0</v>
      </c>
    </row>
    <row r="166" spans="2:23">
      <c r="B166" s="926"/>
      <c r="C166" s="925"/>
      <c r="D166" s="925"/>
      <c r="E166" s="925"/>
      <c r="F166" s="925"/>
      <c r="G166" s="925"/>
      <c r="H166" s="925"/>
      <c r="I166" s="927"/>
      <c r="L166" s="840" t="s">
        <v>15</v>
      </c>
      <c r="M166" s="958">
        <v>0</v>
      </c>
      <c r="N166" s="959">
        <v>0</v>
      </c>
      <c r="O166" s="963">
        <v>0</v>
      </c>
      <c r="P166" s="961">
        <v>0</v>
      </c>
      <c r="Q166" s="962">
        <f>O166+P166</f>
        <v>0</v>
      </c>
      <c r="R166" s="224">
        <v>0</v>
      </c>
      <c r="S166" s="225">
        <v>0</v>
      </c>
      <c r="T166" s="151">
        <v>0</v>
      </c>
      <c r="U166" s="228">
        <v>0</v>
      </c>
      <c r="V166" s="962">
        <f>T166+U166</f>
        <v>0</v>
      </c>
      <c r="W166" s="1312">
        <f t="shared" si="286"/>
        <v>0</v>
      </c>
    </row>
    <row r="167" spans="2:23" ht="13.5" thickBot="1">
      <c r="B167" s="926"/>
      <c r="C167" s="925"/>
      <c r="D167" s="925"/>
      <c r="E167" s="925"/>
      <c r="F167" s="925"/>
      <c r="G167" s="925"/>
      <c r="H167" s="925"/>
      <c r="I167" s="927"/>
      <c r="L167" s="848" t="s">
        <v>16</v>
      </c>
      <c r="M167" s="958">
        <v>0</v>
      </c>
      <c r="N167" s="959">
        <v>0</v>
      </c>
      <c r="O167" s="963">
        <v>0</v>
      </c>
      <c r="P167" s="964">
        <v>0</v>
      </c>
      <c r="Q167" s="962">
        <f>O167+P167</f>
        <v>0</v>
      </c>
      <c r="R167" s="224">
        <v>0</v>
      </c>
      <c r="S167" s="225">
        <v>0</v>
      </c>
      <c r="T167" s="151">
        <v>0</v>
      </c>
      <c r="U167" s="229">
        <v>0</v>
      </c>
      <c r="V167" s="962">
        <f>T167+U167</f>
        <v>0</v>
      </c>
      <c r="W167" s="1312">
        <f t="shared" si="286"/>
        <v>0</v>
      </c>
    </row>
    <row r="168" spans="2:23" ht="14.25" thickTop="1" thickBot="1">
      <c r="B168" s="926"/>
      <c r="C168" s="925"/>
      <c r="D168" s="925"/>
      <c r="E168" s="925"/>
      <c r="F168" s="925"/>
      <c r="G168" s="925"/>
      <c r="H168" s="925"/>
      <c r="I168" s="927"/>
      <c r="L168" s="965" t="s">
        <v>17</v>
      </c>
      <c r="M168" s="966">
        <v>0</v>
      </c>
      <c r="N168" s="967">
        <v>0</v>
      </c>
      <c r="O168" s="966">
        <v>0</v>
      </c>
      <c r="P168" s="966">
        <v>0</v>
      </c>
      <c r="Q168" s="968">
        <f t="shared" ref="Q168" si="287">+Q165+Q166+Q167</f>
        <v>0</v>
      </c>
      <c r="R168" s="966">
        <v>0</v>
      </c>
      <c r="S168" s="967">
        <v>0</v>
      </c>
      <c r="T168" s="966">
        <v>0</v>
      </c>
      <c r="U168" s="966">
        <v>0</v>
      </c>
      <c r="V168" s="968">
        <f t="shared" ref="V168" si="288">+V165+V166+V167</f>
        <v>0</v>
      </c>
      <c r="W168" s="1313">
        <f t="shared" si="286"/>
        <v>0</v>
      </c>
    </row>
    <row r="169" spans="2:23" ht="13.5" thickTop="1">
      <c r="B169" s="926"/>
      <c r="C169" s="925"/>
      <c r="D169" s="925"/>
      <c r="E169" s="925"/>
      <c r="F169" s="925"/>
      <c r="G169" s="925"/>
      <c r="H169" s="925"/>
      <c r="I169" s="927"/>
      <c r="L169" s="840" t="s">
        <v>18</v>
      </c>
      <c r="M169" s="970">
        <v>0</v>
      </c>
      <c r="N169" s="971">
        <v>0</v>
      </c>
      <c r="O169" s="972">
        <f>M169+N169</f>
        <v>0</v>
      </c>
      <c r="P169" s="874">
        <v>0</v>
      </c>
      <c r="Q169" s="962">
        <f>O169+P169</f>
        <v>0</v>
      </c>
      <c r="R169" s="970">
        <v>0</v>
      </c>
      <c r="S169" s="971">
        <v>0</v>
      </c>
      <c r="T169" s="972">
        <f>R169+S169</f>
        <v>0</v>
      </c>
      <c r="U169" s="874">
        <v>0</v>
      </c>
      <c r="V169" s="962">
        <f>T169+U169</f>
        <v>0</v>
      </c>
      <c r="W169" s="1312">
        <f t="shared" si="286"/>
        <v>0</v>
      </c>
    </row>
    <row r="170" spans="2:23">
      <c r="B170" s="926"/>
      <c r="C170" s="925"/>
      <c r="D170" s="925"/>
      <c r="E170" s="925"/>
      <c r="F170" s="925"/>
      <c r="G170" s="925"/>
      <c r="H170" s="925"/>
      <c r="I170" s="927"/>
      <c r="L170" s="840" t="s">
        <v>19</v>
      </c>
      <c r="M170" s="868">
        <v>0</v>
      </c>
      <c r="N170" s="872">
        <v>0</v>
      </c>
      <c r="O170" s="960">
        <f>M170+N170</f>
        <v>0</v>
      </c>
      <c r="P170" s="874">
        <v>0</v>
      </c>
      <c r="Q170" s="962">
        <f>O170+P170</f>
        <v>0</v>
      </c>
      <c r="R170" s="868">
        <v>0</v>
      </c>
      <c r="S170" s="872">
        <v>0</v>
      </c>
      <c r="T170" s="960">
        <f>R170+S170</f>
        <v>0</v>
      </c>
      <c r="U170" s="874">
        <v>0</v>
      </c>
      <c r="V170" s="962">
        <f>T170+U170</f>
        <v>0</v>
      </c>
      <c r="W170" s="1312">
        <f t="shared" ref="W170:W173" si="289">IF(Q170=0,0,((V170/Q170)-1)*100)</f>
        <v>0</v>
      </c>
    </row>
    <row r="171" spans="2:23" ht="13.5" thickBot="1">
      <c r="B171" s="926"/>
      <c r="C171" s="925"/>
      <c r="D171" s="925"/>
      <c r="E171" s="925"/>
      <c r="F171" s="925"/>
      <c r="G171" s="925"/>
      <c r="H171" s="925"/>
      <c r="I171" s="927"/>
      <c r="L171" s="840" t="s">
        <v>20</v>
      </c>
      <c r="M171" s="868">
        <v>0</v>
      </c>
      <c r="N171" s="872">
        <v>0</v>
      </c>
      <c r="O171" s="960">
        <f>M171+N171</f>
        <v>0</v>
      </c>
      <c r="P171" s="874">
        <v>0</v>
      </c>
      <c r="Q171" s="962">
        <f>O171+P171</f>
        <v>0</v>
      </c>
      <c r="R171" s="868">
        <v>0</v>
      </c>
      <c r="S171" s="872">
        <v>0</v>
      </c>
      <c r="T171" s="960">
        <f>R171+S171</f>
        <v>0</v>
      </c>
      <c r="U171" s="874">
        <v>0</v>
      </c>
      <c r="V171" s="962">
        <f>T171+U171</f>
        <v>0</v>
      </c>
      <c r="W171" s="1312">
        <f t="shared" si="289"/>
        <v>0</v>
      </c>
    </row>
    <row r="172" spans="2:23" ht="14.25" thickTop="1" thickBot="1">
      <c r="B172" s="926"/>
      <c r="C172" s="925"/>
      <c r="D172" s="925"/>
      <c r="E172" s="925"/>
      <c r="F172" s="925"/>
      <c r="G172" s="925"/>
      <c r="H172" s="925"/>
      <c r="I172" s="927"/>
      <c r="L172" s="965" t="s">
        <v>87</v>
      </c>
      <c r="M172" s="966">
        <f>+M169+M170+M171</f>
        <v>0</v>
      </c>
      <c r="N172" s="966">
        <f t="shared" ref="N172:V172" si="290">+N169+N170+N171</f>
        <v>0</v>
      </c>
      <c r="O172" s="966">
        <f t="shared" si="290"/>
        <v>0</v>
      </c>
      <c r="P172" s="966">
        <f t="shared" si="290"/>
        <v>0</v>
      </c>
      <c r="Q172" s="966">
        <f t="shared" si="290"/>
        <v>0</v>
      </c>
      <c r="R172" s="966">
        <f t="shared" si="290"/>
        <v>0</v>
      </c>
      <c r="S172" s="966">
        <f t="shared" si="290"/>
        <v>0</v>
      </c>
      <c r="T172" s="966">
        <f t="shared" si="290"/>
        <v>0</v>
      </c>
      <c r="U172" s="966">
        <f t="shared" si="290"/>
        <v>0</v>
      </c>
      <c r="V172" s="966">
        <f t="shared" si="290"/>
        <v>0</v>
      </c>
      <c r="W172" s="1313">
        <f t="shared" si="289"/>
        <v>0</v>
      </c>
    </row>
    <row r="173" spans="2:23" ht="13.5" thickTop="1">
      <c r="B173" s="926"/>
      <c r="C173" s="925"/>
      <c r="D173" s="925"/>
      <c r="E173" s="925"/>
      <c r="F173" s="925"/>
      <c r="G173" s="925"/>
      <c r="H173" s="925"/>
      <c r="I173" s="927"/>
      <c r="L173" s="840" t="s">
        <v>21</v>
      </c>
      <c r="M173" s="868">
        <v>0</v>
      </c>
      <c r="N173" s="872">
        <v>0</v>
      </c>
      <c r="O173" s="960">
        <v>0</v>
      </c>
      <c r="P173" s="874">
        <v>0</v>
      </c>
      <c r="Q173" s="962">
        <f>O173+P173</f>
        <v>0</v>
      </c>
      <c r="R173" s="868">
        <v>0</v>
      </c>
      <c r="S173" s="872">
        <v>0</v>
      </c>
      <c r="T173" s="960">
        <v>0</v>
      </c>
      <c r="U173" s="874">
        <v>0</v>
      </c>
      <c r="V173" s="962">
        <f>T173+U173</f>
        <v>0</v>
      </c>
      <c r="W173" s="1312">
        <f t="shared" si="289"/>
        <v>0</v>
      </c>
    </row>
    <row r="174" spans="2:23">
      <c r="B174" s="926"/>
      <c r="C174" s="925"/>
      <c r="D174" s="925"/>
      <c r="E174" s="925"/>
      <c r="F174" s="925"/>
      <c r="G174" s="925"/>
      <c r="H174" s="925"/>
      <c r="I174" s="927"/>
      <c r="L174" s="840" t="s">
        <v>88</v>
      </c>
      <c r="M174" s="868">
        <v>0</v>
      </c>
      <c r="N174" s="872">
        <v>0</v>
      </c>
      <c r="O174" s="960">
        <v>0</v>
      </c>
      <c r="P174" s="874">
        <v>0</v>
      </c>
      <c r="Q174" s="962">
        <f>O174+P174</f>
        <v>0</v>
      </c>
      <c r="R174" s="868">
        <v>0</v>
      </c>
      <c r="S174" s="872">
        <v>0</v>
      </c>
      <c r="T174" s="960">
        <v>0</v>
      </c>
      <c r="U174" s="874">
        <v>0</v>
      </c>
      <c r="V174" s="962">
        <f>T174+U174</f>
        <v>0</v>
      </c>
      <c r="W174" s="1312">
        <f>IF(Q174=0,0,((V174/Q174)-1)*100)</f>
        <v>0</v>
      </c>
    </row>
    <row r="175" spans="2:23" ht="13.5" thickBot="1">
      <c r="B175" s="926"/>
      <c r="C175" s="925"/>
      <c r="D175" s="925"/>
      <c r="E175" s="925"/>
      <c r="F175" s="925"/>
      <c r="G175" s="925"/>
      <c r="H175" s="925"/>
      <c r="I175" s="927"/>
      <c r="L175" s="840" t="s">
        <v>22</v>
      </c>
      <c r="M175" s="868">
        <v>0</v>
      </c>
      <c r="N175" s="872">
        <v>0</v>
      </c>
      <c r="O175" s="973">
        <v>0</v>
      </c>
      <c r="P175" s="879">
        <v>0</v>
      </c>
      <c r="Q175" s="962">
        <f>O175+P175</f>
        <v>0</v>
      </c>
      <c r="R175" s="868">
        <v>0</v>
      </c>
      <c r="S175" s="872">
        <v>0</v>
      </c>
      <c r="T175" s="973">
        <v>0</v>
      </c>
      <c r="U175" s="879">
        <v>0</v>
      </c>
      <c r="V175" s="962">
        <f>T175+U175</f>
        <v>0</v>
      </c>
      <c r="W175" s="1312">
        <f>IF(Q175=0,0,((V175/Q175)-1)*100)</f>
        <v>0</v>
      </c>
    </row>
    <row r="176" spans="2:23" ht="14.25" thickTop="1" thickBot="1">
      <c r="B176" s="926"/>
      <c r="C176" s="925"/>
      <c r="D176" s="925"/>
      <c r="E176" s="925"/>
      <c r="F176" s="925"/>
      <c r="G176" s="925"/>
      <c r="H176" s="925"/>
      <c r="I176" s="927"/>
      <c r="L176" s="974" t="s">
        <v>60</v>
      </c>
      <c r="M176" s="975">
        <f>+M173+M174+M175</f>
        <v>0</v>
      </c>
      <c r="N176" s="975">
        <f t="shared" ref="N176:V176" si="291">+N173+N174+N175</f>
        <v>0</v>
      </c>
      <c r="O176" s="976">
        <f t="shared" si="291"/>
        <v>0</v>
      </c>
      <c r="P176" s="976">
        <f t="shared" si="291"/>
        <v>0</v>
      </c>
      <c r="Q176" s="976">
        <f t="shared" si="291"/>
        <v>0</v>
      </c>
      <c r="R176" s="975">
        <f t="shared" si="291"/>
        <v>0</v>
      </c>
      <c r="S176" s="975">
        <f t="shared" si="291"/>
        <v>0</v>
      </c>
      <c r="T176" s="976">
        <f t="shared" si="291"/>
        <v>0</v>
      </c>
      <c r="U176" s="976">
        <f t="shared" si="291"/>
        <v>0</v>
      </c>
      <c r="V176" s="976">
        <f t="shared" si="291"/>
        <v>0</v>
      </c>
      <c r="W176" s="1314">
        <f>IF(Q176=0,0,((V176/Q176)-1)*100)</f>
        <v>0</v>
      </c>
    </row>
    <row r="177" spans="1:23" ht="13.5" thickTop="1">
      <c r="A177" s="941"/>
      <c r="B177" s="942"/>
      <c r="C177" s="943"/>
      <c r="D177" s="943"/>
      <c r="E177" s="943"/>
      <c r="F177" s="943"/>
      <c r="G177" s="943"/>
      <c r="H177" s="943"/>
      <c r="I177" s="977"/>
      <c r="J177" s="941"/>
      <c r="L177" s="978" t="s">
        <v>24</v>
      </c>
      <c r="M177" s="958">
        <v>0</v>
      </c>
      <c r="N177" s="959">
        <v>0</v>
      </c>
      <c r="O177" s="963">
        <v>0</v>
      </c>
      <c r="P177" s="979">
        <v>0</v>
      </c>
      <c r="Q177" s="980">
        <f>O177+P177</f>
        <v>0</v>
      </c>
      <c r="R177" s="958">
        <v>0</v>
      </c>
      <c r="S177" s="959">
        <v>0</v>
      </c>
      <c r="T177" s="963">
        <v>0</v>
      </c>
      <c r="U177" s="979">
        <v>0</v>
      </c>
      <c r="V177" s="980">
        <f>T177+U177</f>
        <v>0</v>
      </c>
      <c r="W177" s="1315">
        <f>IF(Q177=0,0,((V177/Q177)-1)*100)</f>
        <v>0</v>
      </c>
    </row>
    <row r="178" spans="1:23" ht="13.5" customHeight="1">
      <c r="A178" s="941"/>
      <c r="B178" s="944"/>
      <c r="C178" s="945"/>
      <c r="D178" s="945"/>
      <c r="E178" s="945"/>
      <c r="F178" s="945"/>
      <c r="G178" s="945"/>
      <c r="H178" s="945"/>
      <c r="I178" s="951"/>
      <c r="J178" s="941"/>
      <c r="L178" s="978" t="s">
        <v>25</v>
      </c>
      <c r="M178" s="958">
        <v>0</v>
      </c>
      <c r="N178" s="959">
        <v>0</v>
      </c>
      <c r="O178" s="963">
        <v>0</v>
      </c>
      <c r="P178" s="961">
        <v>0</v>
      </c>
      <c r="Q178" s="963">
        <f>O178+P178</f>
        <v>0</v>
      </c>
      <c r="R178" s="958">
        <v>0</v>
      </c>
      <c r="S178" s="959">
        <v>0</v>
      </c>
      <c r="T178" s="963">
        <v>0</v>
      </c>
      <c r="U178" s="961">
        <v>0</v>
      </c>
      <c r="V178" s="963">
        <f>T178+U178</f>
        <v>0</v>
      </c>
      <c r="W178" s="1315">
        <f t="shared" ref="W178" si="292">IF(Q178=0,0,((V178/Q178)-1)*100)</f>
        <v>0</v>
      </c>
    </row>
    <row r="179" spans="1:23" ht="13.5" customHeight="1" thickBot="1">
      <c r="A179" s="941"/>
      <c r="B179" s="944"/>
      <c r="C179" s="945"/>
      <c r="D179" s="945"/>
      <c r="E179" s="945"/>
      <c r="F179" s="945"/>
      <c r="G179" s="945"/>
      <c r="H179" s="945"/>
      <c r="I179" s="951"/>
      <c r="J179" s="941"/>
      <c r="L179" s="978" t="s">
        <v>26</v>
      </c>
      <c r="M179" s="958">
        <v>0</v>
      </c>
      <c r="N179" s="959">
        <v>0</v>
      </c>
      <c r="O179" s="963">
        <v>0</v>
      </c>
      <c r="P179" s="964">
        <v>0</v>
      </c>
      <c r="Q179" s="980">
        <f>O179+P179</f>
        <v>0</v>
      </c>
      <c r="R179" s="958">
        <v>0</v>
      </c>
      <c r="S179" s="959">
        <v>0</v>
      </c>
      <c r="T179" s="963">
        <v>0</v>
      </c>
      <c r="U179" s="964">
        <v>0</v>
      </c>
      <c r="V179" s="980">
        <f>T179+U179</f>
        <v>0</v>
      </c>
      <c r="W179" s="1315">
        <f>IF(Q179=0,0,((V179/Q179)-1)*100)</f>
        <v>0</v>
      </c>
    </row>
    <row r="180" spans="1:23" ht="14.25" thickTop="1" thickBot="1">
      <c r="B180" s="926"/>
      <c r="C180" s="925"/>
      <c r="D180" s="925"/>
      <c r="E180" s="925"/>
      <c r="F180" s="925"/>
      <c r="G180" s="925"/>
      <c r="H180" s="925"/>
      <c r="I180" s="927"/>
      <c r="L180" s="965" t="s">
        <v>27</v>
      </c>
      <c r="M180" s="966">
        <f>+M177+M178+M179</f>
        <v>0</v>
      </c>
      <c r="N180" s="967">
        <f t="shared" ref="N180" si="293">+N177+N178+N179</f>
        <v>0</v>
      </c>
      <c r="O180" s="966">
        <f t="shared" ref="O180" si="294">+O177+O178+O179</f>
        <v>0</v>
      </c>
      <c r="P180" s="966">
        <f t="shared" ref="P180" si="295">+P177+P178+P179</f>
        <v>0</v>
      </c>
      <c r="Q180" s="982">
        <f t="shared" ref="Q180" si="296">+Q177+Q178+Q179</f>
        <v>0</v>
      </c>
      <c r="R180" s="966">
        <f t="shared" ref="R180" si="297">+R177+R178+R179</f>
        <v>0</v>
      </c>
      <c r="S180" s="967">
        <f t="shared" ref="S180" si="298">+S177+S178+S179</f>
        <v>0</v>
      </c>
      <c r="T180" s="966">
        <f t="shared" ref="T180" si="299">+T177+T178+T179</f>
        <v>0</v>
      </c>
      <c r="U180" s="966">
        <f t="shared" ref="U180" si="300">+U177+U178+U179</f>
        <v>0</v>
      </c>
      <c r="V180" s="982">
        <f>+V177+V178+V179</f>
        <v>0</v>
      </c>
      <c r="W180" s="1313">
        <f>IF(Q180=0,0,((V180/Q180)-1)*100)</f>
        <v>0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0</v>
      </c>
      <c r="N181" s="1211">
        <f t="shared" ref="N181" si="301">+N172+N176+N180</f>
        <v>0</v>
      </c>
      <c r="O181" s="1210">
        <f t="shared" ref="O181" si="302">+O172+O176+O180</f>
        <v>0</v>
      </c>
      <c r="P181" s="1210">
        <f t="shared" ref="P181" si="303">+P172+P176+P180</f>
        <v>0</v>
      </c>
      <c r="Q181" s="1210">
        <f t="shared" ref="Q181" si="304">+Q172+Q176+Q180</f>
        <v>0</v>
      </c>
      <c r="R181" s="1210">
        <f t="shared" ref="R181" si="305">+R172+R176+R180</f>
        <v>0</v>
      </c>
      <c r="S181" s="1211">
        <f t="shared" ref="S181" si="306">+S172+S176+S180</f>
        <v>0</v>
      </c>
      <c r="T181" s="1210">
        <f t="shared" ref="T181" si="307">+T172+T176+T180</f>
        <v>0</v>
      </c>
      <c r="U181" s="1210">
        <f t="shared" ref="U181" si="308">+U172+U176+U180</f>
        <v>0</v>
      </c>
      <c r="V181" s="1212">
        <f>+V172+V176+V180</f>
        <v>0</v>
      </c>
      <c r="W181" s="1298">
        <f>IF(Q181=0,0,((V181/Q181)-1)*100)</f>
        <v>0</v>
      </c>
    </row>
    <row r="182" spans="1:23" ht="14.25" thickTop="1" thickBot="1">
      <c r="B182" s="926"/>
      <c r="C182" s="925"/>
      <c r="D182" s="925"/>
      <c r="E182" s="925"/>
      <c r="F182" s="925"/>
      <c r="G182" s="925"/>
      <c r="H182" s="925"/>
      <c r="I182" s="927"/>
      <c r="L182" s="965" t="s">
        <v>89</v>
      </c>
      <c r="M182" s="966">
        <f>+M168+M172+M176+M180</f>
        <v>0</v>
      </c>
      <c r="N182" s="967">
        <f t="shared" ref="N182:U182" si="309">+N168+N172+N176+N180</f>
        <v>0</v>
      </c>
      <c r="O182" s="966">
        <f t="shared" si="309"/>
        <v>0</v>
      </c>
      <c r="P182" s="966">
        <f t="shared" si="309"/>
        <v>0</v>
      </c>
      <c r="Q182" s="968">
        <f t="shared" si="309"/>
        <v>0</v>
      </c>
      <c r="R182" s="966">
        <f t="shared" si="309"/>
        <v>0</v>
      </c>
      <c r="S182" s="967">
        <f t="shared" si="309"/>
        <v>0</v>
      </c>
      <c r="T182" s="966">
        <f t="shared" si="309"/>
        <v>0</v>
      </c>
      <c r="U182" s="966">
        <f t="shared" si="309"/>
        <v>0</v>
      </c>
      <c r="V182" s="968">
        <f>+V168+V172+V176+V180</f>
        <v>0</v>
      </c>
      <c r="W182" s="1313">
        <f>IF(Q182=0,0,((V182/Q182)-1)*100)</f>
        <v>0</v>
      </c>
    </row>
    <row r="183" spans="1:23" ht="14.25" thickTop="1" thickBot="1">
      <c r="B183" s="926"/>
      <c r="C183" s="925"/>
      <c r="D183" s="925"/>
      <c r="E183" s="925"/>
      <c r="F183" s="925"/>
      <c r="G183" s="925"/>
      <c r="H183" s="925"/>
      <c r="I183" s="927"/>
      <c r="L183" s="914" t="s">
        <v>59</v>
      </c>
      <c r="M183" s="833"/>
      <c r="N183" s="833"/>
      <c r="O183" s="833"/>
      <c r="P183" s="833"/>
      <c r="Q183" s="833"/>
      <c r="R183" s="833"/>
      <c r="S183" s="833"/>
      <c r="T183" s="833"/>
      <c r="U183" s="833"/>
      <c r="V183" s="833"/>
      <c r="W183" s="837"/>
    </row>
    <row r="184" spans="1:23" ht="13.5" thickTop="1">
      <c r="B184" s="926"/>
      <c r="C184" s="925"/>
      <c r="D184" s="925"/>
      <c r="E184" s="925"/>
      <c r="F184" s="925"/>
      <c r="G184" s="925"/>
      <c r="H184" s="925"/>
      <c r="I184" s="927"/>
      <c r="L184" s="1538" t="s">
        <v>50</v>
      </c>
      <c r="M184" s="1539"/>
      <c r="N184" s="1539"/>
      <c r="O184" s="1539"/>
      <c r="P184" s="1539"/>
      <c r="Q184" s="1539"/>
      <c r="R184" s="1539"/>
      <c r="S184" s="1539"/>
      <c r="T184" s="1539"/>
      <c r="U184" s="1539"/>
      <c r="V184" s="1539"/>
      <c r="W184" s="1540"/>
    </row>
    <row r="185" spans="1:23" ht="13.5" thickBot="1">
      <c r="B185" s="926"/>
      <c r="C185" s="925"/>
      <c r="D185" s="925"/>
      <c r="E185" s="925"/>
      <c r="F185" s="925"/>
      <c r="G185" s="925"/>
      <c r="H185" s="925"/>
      <c r="I185" s="927"/>
      <c r="L185" s="1541" t="s">
        <v>51</v>
      </c>
      <c r="M185" s="1542"/>
      <c r="N185" s="1542"/>
      <c r="O185" s="1542"/>
      <c r="P185" s="1542"/>
      <c r="Q185" s="1542"/>
      <c r="R185" s="1542"/>
      <c r="S185" s="1542"/>
      <c r="T185" s="1542"/>
      <c r="U185" s="1542"/>
      <c r="V185" s="1542"/>
      <c r="W185" s="1543"/>
    </row>
    <row r="186" spans="1:23" ht="14.25" thickTop="1" thickBot="1">
      <c r="B186" s="926"/>
      <c r="C186" s="925"/>
      <c r="D186" s="925"/>
      <c r="E186" s="925"/>
      <c r="F186" s="925"/>
      <c r="G186" s="925"/>
      <c r="H186" s="925"/>
      <c r="I186" s="927"/>
      <c r="L186" s="836"/>
      <c r="M186" s="833"/>
      <c r="N186" s="833"/>
      <c r="O186" s="833"/>
      <c r="P186" s="833"/>
      <c r="Q186" s="833"/>
      <c r="R186" s="833"/>
      <c r="S186" s="833"/>
      <c r="T186" s="833"/>
      <c r="U186" s="833"/>
      <c r="V186" s="833"/>
      <c r="W186" s="918" t="s">
        <v>40</v>
      </c>
    </row>
    <row r="187" spans="1:23" ht="14.25" thickTop="1" thickBot="1">
      <c r="B187" s="926"/>
      <c r="C187" s="925"/>
      <c r="D187" s="925"/>
      <c r="E187" s="925"/>
      <c r="F187" s="925"/>
      <c r="G187" s="925"/>
      <c r="H187" s="925"/>
      <c r="I187" s="927"/>
      <c r="L187" s="838"/>
      <c r="M187" s="1547" t="s">
        <v>90</v>
      </c>
      <c r="N187" s="1548"/>
      <c r="O187" s="1548"/>
      <c r="P187" s="1548"/>
      <c r="Q187" s="1549"/>
      <c r="R187" s="1547" t="s">
        <v>91</v>
      </c>
      <c r="S187" s="1548"/>
      <c r="T187" s="1548"/>
      <c r="U187" s="1548"/>
      <c r="V187" s="1549"/>
      <c r="W187" s="839" t="s">
        <v>4</v>
      </c>
    </row>
    <row r="188" spans="1:23" ht="13.5" thickTop="1">
      <c r="B188" s="926"/>
      <c r="C188" s="925"/>
      <c r="D188" s="925"/>
      <c r="E188" s="925"/>
      <c r="F188" s="925"/>
      <c r="G188" s="925"/>
      <c r="H188" s="925"/>
      <c r="I188" s="927"/>
      <c r="L188" s="840" t="s">
        <v>5</v>
      </c>
      <c r="M188" s="841"/>
      <c r="N188" s="845"/>
      <c r="O188" s="952"/>
      <c r="P188" s="847"/>
      <c r="Q188" s="953"/>
      <c r="R188" s="841"/>
      <c r="S188" s="845"/>
      <c r="T188" s="952"/>
      <c r="U188" s="847"/>
      <c r="V188" s="953"/>
      <c r="W188" s="844" t="s">
        <v>6</v>
      </c>
    </row>
    <row r="189" spans="1:23" ht="13.5" thickBot="1">
      <c r="B189" s="926"/>
      <c r="C189" s="925"/>
      <c r="D189" s="925"/>
      <c r="E189" s="925"/>
      <c r="F189" s="925"/>
      <c r="G189" s="925"/>
      <c r="H189" s="925"/>
      <c r="I189" s="927"/>
      <c r="L189" s="848"/>
      <c r="M189" s="853" t="s">
        <v>41</v>
      </c>
      <c r="N189" s="854" t="s">
        <v>42</v>
      </c>
      <c r="O189" s="954" t="s">
        <v>43</v>
      </c>
      <c r="P189" s="856" t="s">
        <v>13</v>
      </c>
      <c r="Q189" s="1167" t="s">
        <v>9</v>
      </c>
      <c r="R189" s="853" t="s">
        <v>41</v>
      </c>
      <c r="S189" s="854" t="s">
        <v>42</v>
      </c>
      <c r="T189" s="954" t="s">
        <v>43</v>
      </c>
      <c r="U189" s="856" t="s">
        <v>13</v>
      </c>
      <c r="V189" s="955" t="s">
        <v>9</v>
      </c>
      <c r="W189" s="852"/>
    </row>
    <row r="190" spans="1:23" ht="4.5" customHeight="1" thickTop="1">
      <c r="B190" s="926"/>
      <c r="C190" s="925"/>
      <c r="D190" s="925"/>
      <c r="E190" s="925"/>
      <c r="F190" s="925"/>
      <c r="G190" s="925"/>
      <c r="H190" s="925"/>
      <c r="I190" s="927"/>
      <c r="L190" s="840"/>
      <c r="M190" s="861"/>
      <c r="N190" s="862"/>
      <c r="O190" s="956"/>
      <c r="P190" s="864"/>
      <c r="Q190" s="957"/>
      <c r="R190" s="861"/>
      <c r="S190" s="862"/>
      <c r="T190" s="956"/>
      <c r="U190" s="864"/>
      <c r="V190" s="957"/>
      <c r="W190" s="866"/>
    </row>
    <row r="191" spans="1:23">
      <c r="B191" s="926"/>
      <c r="C191" s="925"/>
      <c r="D191" s="925"/>
      <c r="E191" s="925"/>
      <c r="F191" s="925"/>
      <c r="G191" s="925"/>
      <c r="H191" s="925"/>
      <c r="I191" s="927"/>
      <c r="L191" s="840" t="s">
        <v>14</v>
      </c>
      <c r="M191" s="958">
        <v>36</v>
      </c>
      <c r="N191" s="959">
        <v>35</v>
      </c>
      <c r="O191" s="963">
        <f>M191+N191</f>
        <v>71</v>
      </c>
      <c r="P191" s="961">
        <v>0</v>
      </c>
      <c r="Q191" s="962">
        <f>O191+P191</f>
        <v>71</v>
      </c>
      <c r="R191" s="224">
        <v>2</v>
      </c>
      <c r="S191" s="225">
        <v>0</v>
      </c>
      <c r="T191" s="151">
        <f>R191+S191</f>
        <v>2</v>
      </c>
      <c r="U191" s="228">
        <v>0</v>
      </c>
      <c r="V191" s="962">
        <f>T191+U191</f>
        <v>2</v>
      </c>
      <c r="W191" s="871">
        <f t="shared" ref="W191:W195" si="310">IF(Q191=0,0,((V191/Q191)-1)*100)</f>
        <v>-97.183098591549296</v>
      </c>
    </row>
    <row r="192" spans="1:23">
      <c r="B192" s="926"/>
      <c r="C192" s="925"/>
      <c r="D192" s="925"/>
      <c r="E192" s="925"/>
      <c r="F192" s="925"/>
      <c r="G192" s="925"/>
      <c r="H192" s="925"/>
      <c r="I192" s="927"/>
      <c r="L192" s="840" t="s">
        <v>15</v>
      </c>
      <c r="M192" s="958">
        <v>35</v>
      </c>
      <c r="N192" s="959">
        <v>34</v>
      </c>
      <c r="O192" s="963">
        <f>M192+N192</f>
        <v>69</v>
      </c>
      <c r="P192" s="961">
        <v>0</v>
      </c>
      <c r="Q192" s="962">
        <f>O192+P192</f>
        <v>69</v>
      </c>
      <c r="R192" s="224">
        <v>1</v>
      </c>
      <c r="S192" s="225">
        <v>0</v>
      </c>
      <c r="T192" s="151">
        <f>R192+S192</f>
        <v>1</v>
      </c>
      <c r="U192" s="228">
        <v>0</v>
      </c>
      <c r="V192" s="962">
        <f>T192+U192</f>
        <v>1</v>
      </c>
      <c r="W192" s="871">
        <f t="shared" si="310"/>
        <v>-98.550724637681171</v>
      </c>
    </row>
    <row r="193" spans="1:23" ht="13.5" thickBot="1">
      <c r="B193" s="926"/>
      <c r="C193" s="925"/>
      <c r="D193" s="925"/>
      <c r="E193" s="925"/>
      <c r="F193" s="925"/>
      <c r="G193" s="925"/>
      <c r="H193" s="925"/>
      <c r="I193" s="927"/>
      <c r="L193" s="848" t="s">
        <v>16</v>
      </c>
      <c r="M193" s="958">
        <v>27</v>
      </c>
      <c r="N193" s="959">
        <v>39</v>
      </c>
      <c r="O193" s="963">
        <f>M193+N193</f>
        <v>66</v>
      </c>
      <c r="P193" s="964">
        <v>0</v>
      </c>
      <c r="Q193" s="962">
        <f>O193+P193</f>
        <v>66</v>
      </c>
      <c r="R193" s="224">
        <v>3</v>
      </c>
      <c r="S193" s="225">
        <v>0</v>
      </c>
      <c r="T193" s="151">
        <f>R193+S193</f>
        <v>3</v>
      </c>
      <c r="U193" s="229">
        <v>0</v>
      </c>
      <c r="V193" s="962">
        <f>T193+U193</f>
        <v>3</v>
      </c>
      <c r="W193" s="871">
        <f t="shared" si="310"/>
        <v>-95.454545454545453</v>
      </c>
    </row>
    <row r="194" spans="1:23" ht="14.25" thickTop="1" thickBot="1">
      <c r="B194" s="926"/>
      <c r="C194" s="925"/>
      <c r="D194" s="925"/>
      <c r="E194" s="925"/>
      <c r="F194" s="925"/>
      <c r="G194" s="925"/>
      <c r="H194" s="925"/>
      <c r="I194" s="927"/>
      <c r="L194" s="965" t="s">
        <v>17</v>
      </c>
      <c r="M194" s="966">
        <f t="shared" ref="M194:Q194" si="311">+M191+M192+M193</f>
        <v>98</v>
      </c>
      <c r="N194" s="967">
        <f t="shared" si="311"/>
        <v>108</v>
      </c>
      <c r="O194" s="966">
        <f t="shared" si="311"/>
        <v>206</v>
      </c>
      <c r="P194" s="966">
        <f t="shared" si="311"/>
        <v>0</v>
      </c>
      <c r="Q194" s="968">
        <f t="shared" si="311"/>
        <v>206</v>
      </c>
      <c r="R194" s="966">
        <f t="shared" ref="R194:V194" si="312">+R191+R192+R193</f>
        <v>6</v>
      </c>
      <c r="S194" s="967">
        <f t="shared" si="312"/>
        <v>0</v>
      </c>
      <c r="T194" s="966">
        <f t="shared" si="312"/>
        <v>6</v>
      </c>
      <c r="U194" s="966">
        <f t="shared" si="312"/>
        <v>0</v>
      </c>
      <c r="V194" s="968">
        <f t="shared" si="312"/>
        <v>6</v>
      </c>
      <c r="W194" s="969">
        <f t="shared" si="310"/>
        <v>-97.087378640776706</v>
      </c>
    </row>
    <row r="195" spans="1:23" ht="13.5" thickTop="1">
      <c r="B195" s="926"/>
      <c r="C195" s="925"/>
      <c r="D195" s="925"/>
      <c r="E195" s="925"/>
      <c r="F195" s="925"/>
      <c r="G195" s="925"/>
      <c r="H195" s="925"/>
      <c r="I195" s="927"/>
      <c r="L195" s="840" t="s">
        <v>18</v>
      </c>
      <c r="M195" s="970">
        <v>24</v>
      </c>
      <c r="N195" s="971">
        <v>38</v>
      </c>
      <c r="O195" s="972">
        <f>M195+N195</f>
        <v>62</v>
      </c>
      <c r="P195" s="874">
        <v>0</v>
      </c>
      <c r="Q195" s="962">
        <f>O195+P195</f>
        <v>62</v>
      </c>
      <c r="R195" s="970">
        <v>1</v>
      </c>
      <c r="S195" s="971">
        <v>0</v>
      </c>
      <c r="T195" s="972">
        <f>R195+S195</f>
        <v>1</v>
      </c>
      <c r="U195" s="874">
        <v>0</v>
      </c>
      <c r="V195" s="962">
        <f>T195+U195</f>
        <v>1</v>
      </c>
      <c r="W195" s="871">
        <f t="shared" si="310"/>
        <v>-98.387096774193552</v>
      </c>
    </row>
    <row r="196" spans="1:23">
      <c r="B196" s="926"/>
      <c r="C196" s="925"/>
      <c r="D196" s="925"/>
      <c r="E196" s="925"/>
      <c r="F196" s="925"/>
      <c r="G196" s="925"/>
      <c r="H196" s="925"/>
      <c r="I196" s="927"/>
      <c r="L196" s="840" t="s">
        <v>19</v>
      </c>
      <c r="M196" s="868">
        <v>22</v>
      </c>
      <c r="N196" s="872">
        <v>42</v>
      </c>
      <c r="O196" s="960">
        <f>M196+N196</f>
        <v>64</v>
      </c>
      <c r="P196" s="874">
        <v>0</v>
      </c>
      <c r="Q196" s="962">
        <f>O196+P196</f>
        <v>64</v>
      </c>
      <c r="R196" s="868">
        <v>0</v>
      </c>
      <c r="S196" s="872">
        <v>0</v>
      </c>
      <c r="T196" s="960">
        <f>R196+S196</f>
        <v>0</v>
      </c>
      <c r="U196" s="874">
        <v>0</v>
      </c>
      <c r="V196" s="962">
        <f>T196+U196</f>
        <v>0</v>
      </c>
      <c r="W196" s="871">
        <f t="shared" ref="W196:W199" si="313">IF(Q196=0,0,((V196/Q196)-1)*100)</f>
        <v>-100</v>
      </c>
    </row>
    <row r="197" spans="1:23" ht="13.5" thickBot="1">
      <c r="B197" s="926"/>
      <c r="C197" s="925"/>
      <c r="D197" s="925"/>
      <c r="E197" s="925"/>
      <c r="F197" s="925"/>
      <c r="G197" s="925"/>
      <c r="H197" s="925"/>
      <c r="I197" s="927"/>
      <c r="L197" s="840" t="s">
        <v>20</v>
      </c>
      <c r="M197" s="868">
        <v>26</v>
      </c>
      <c r="N197" s="872">
        <v>46</v>
      </c>
      <c r="O197" s="960">
        <f>M197+N197</f>
        <v>72</v>
      </c>
      <c r="P197" s="874">
        <v>0</v>
      </c>
      <c r="Q197" s="962">
        <f>O197+P197</f>
        <v>72</v>
      </c>
      <c r="R197" s="868">
        <v>0</v>
      </c>
      <c r="S197" s="872">
        <v>0</v>
      </c>
      <c r="T197" s="960">
        <f>R197+S197</f>
        <v>0</v>
      </c>
      <c r="U197" s="874">
        <v>0</v>
      </c>
      <c r="V197" s="962">
        <f>T197+U197</f>
        <v>0</v>
      </c>
      <c r="W197" s="871">
        <f t="shared" si="313"/>
        <v>-100</v>
      </c>
    </row>
    <row r="198" spans="1:23" ht="14.25" thickTop="1" thickBot="1">
      <c r="B198" s="926"/>
      <c r="C198" s="925"/>
      <c r="D198" s="925"/>
      <c r="E198" s="925"/>
      <c r="F198" s="925"/>
      <c r="G198" s="925"/>
      <c r="H198" s="925"/>
      <c r="I198" s="927"/>
      <c r="L198" s="965" t="s">
        <v>87</v>
      </c>
      <c r="M198" s="966">
        <f>+M195+M196+M197</f>
        <v>72</v>
      </c>
      <c r="N198" s="966">
        <f t="shared" ref="N198" si="314">+N195+N196+N197</f>
        <v>126</v>
      </c>
      <c r="O198" s="966">
        <f t="shared" ref="O198" si="315">+O195+O196+O197</f>
        <v>198</v>
      </c>
      <c r="P198" s="966">
        <f t="shared" ref="P198" si="316">+P195+P196+P197</f>
        <v>0</v>
      </c>
      <c r="Q198" s="966">
        <f t="shared" ref="Q198" si="317">+Q195+Q196+Q197</f>
        <v>198</v>
      </c>
      <c r="R198" s="966">
        <f t="shared" ref="R198" si="318">+R195+R196+R197</f>
        <v>1</v>
      </c>
      <c r="S198" s="966">
        <f t="shared" ref="S198" si="319">+S195+S196+S197</f>
        <v>0</v>
      </c>
      <c r="T198" s="966">
        <f t="shared" ref="T198" si="320">+T195+T196+T197</f>
        <v>1</v>
      </c>
      <c r="U198" s="966">
        <f t="shared" ref="U198" si="321">+U195+U196+U197</f>
        <v>0</v>
      </c>
      <c r="V198" s="966">
        <f t="shared" ref="V198" si="322">+V195+V196+V197</f>
        <v>1</v>
      </c>
      <c r="W198" s="1313">
        <f t="shared" si="313"/>
        <v>-99.494949494949495</v>
      </c>
    </row>
    <row r="199" spans="1:23" ht="13.5" thickTop="1">
      <c r="B199" s="926"/>
      <c r="C199" s="925"/>
      <c r="D199" s="925"/>
      <c r="E199" s="925"/>
      <c r="F199" s="925"/>
      <c r="G199" s="925"/>
      <c r="H199" s="925"/>
      <c r="I199" s="927"/>
      <c r="L199" s="840" t="s">
        <v>21</v>
      </c>
      <c r="M199" s="868">
        <v>26</v>
      </c>
      <c r="N199" s="872">
        <v>37</v>
      </c>
      <c r="O199" s="960">
        <f>M199+N199</f>
        <v>63</v>
      </c>
      <c r="P199" s="874">
        <v>0</v>
      </c>
      <c r="Q199" s="962">
        <f>O199+P199</f>
        <v>63</v>
      </c>
      <c r="R199" s="868">
        <v>0</v>
      </c>
      <c r="S199" s="872">
        <v>0</v>
      </c>
      <c r="T199" s="960">
        <f>R199+S199</f>
        <v>0</v>
      </c>
      <c r="U199" s="874">
        <v>0</v>
      </c>
      <c r="V199" s="962">
        <f>T199+U199</f>
        <v>0</v>
      </c>
      <c r="W199" s="871">
        <f t="shared" si="313"/>
        <v>-100</v>
      </c>
    </row>
    <row r="200" spans="1:23">
      <c r="B200" s="926"/>
      <c r="C200" s="925"/>
      <c r="D200" s="925"/>
      <c r="E200" s="925"/>
      <c r="F200" s="925"/>
      <c r="G200" s="925"/>
      <c r="H200" s="925"/>
      <c r="I200" s="927"/>
      <c r="L200" s="840" t="s">
        <v>88</v>
      </c>
      <c r="M200" s="868">
        <v>25</v>
      </c>
      <c r="N200" s="872">
        <v>44</v>
      </c>
      <c r="O200" s="960">
        <f>M200+N200</f>
        <v>69</v>
      </c>
      <c r="P200" s="874">
        <v>0</v>
      </c>
      <c r="Q200" s="962">
        <f>O200+P200</f>
        <v>69</v>
      </c>
      <c r="R200" s="868">
        <v>2</v>
      </c>
      <c r="S200" s="872">
        <v>0</v>
      </c>
      <c r="T200" s="960">
        <f>R200+S200</f>
        <v>2</v>
      </c>
      <c r="U200" s="874">
        <v>0</v>
      </c>
      <c r="V200" s="962">
        <f>T200+U200</f>
        <v>2</v>
      </c>
      <c r="W200" s="871">
        <f>IF(Q200=0,0,((V200/Q200)-1)*100)</f>
        <v>-97.101449275362313</v>
      </c>
    </row>
    <row r="201" spans="1:23" ht="13.5" thickBot="1">
      <c r="B201" s="926"/>
      <c r="C201" s="925"/>
      <c r="D201" s="925"/>
      <c r="E201" s="925"/>
      <c r="F201" s="925"/>
      <c r="G201" s="925"/>
      <c r="H201" s="925"/>
      <c r="I201" s="927"/>
      <c r="L201" s="840" t="s">
        <v>22</v>
      </c>
      <c r="M201" s="868">
        <v>21</v>
      </c>
      <c r="N201" s="872">
        <v>24</v>
      </c>
      <c r="O201" s="973">
        <f>M201+N201</f>
        <v>45</v>
      </c>
      <c r="P201" s="879">
        <v>0</v>
      </c>
      <c r="Q201" s="962">
        <f>O201+P201</f>
        <v>45</v>
      </c>
      <c r="R201" s="868">
        <v>1</v>
      </c>
      <c r="S201" s="872">
        <v>0</v>
      </c>
      <c r="T201" s="973">
        <f>R201+S201</f>
        <v>1</v>
      </c>
      <c r="U201" s="879">
        <v>0</v>
      </c>
      <c r="V201" s="962">
        <f>T201+U201</f>
        <v>1</v>
      </c>
      <c r="W201" s="871">
        <f>IF(Q201=0,0,((V201/Q201)-1)*100)</f>
        <v>-97.777777777777771</v>
      </c>
    </row>
    <row r="202" spans="1:23" ht="14.25" thickTop="1" thickBot="1">
      <c r="B202" s="926"/>
      <c r="C202" s="925"/>
      <c r="D202" s="925"/>
      <c r="E202" s="925"/>
      <c r="F202" s="925"/>
      <c r="G202" s="925"/>
      <c r="H202" s="925"/>
      <c r="I202" s="927"/>
      <c r="L202" s="974" t="s">
        <v>60</v>
      </c>
      <c r="M202" s="975">
        <f>+M199+M200+M201</f>
        <v>72</v>
      </c>
      <c r="N202" s="975">
        <f t="shared" ref="N202" si="323">+N199+N200+N201</f>
        <v>105</v>
      </c>
      <c r="O202" s="976">
        <f t="shared" ref="O202" si="324">+O199+O200+O201</f>
        <v>177</v>
      </c>
      <c r="P202" s="976">
        <f t="shared" ref="P202" si="325">+P199+P200+P201</f>
        <v>0</v>
      </c>
      <c r="Q202" s="976">
        <f t="shared" ref="Q202" si="326">+Q199+Q200+Q201</f>
        <v>177</v>
      </c>
      <c r="R202" s="975">
        <f t="shared" ref="R202" si="327">+R199+R200+R201</f>
        <v>3</v>
      </c>
      <c r="S202" s="975">
        <f t="shared" ref="S202" si="328">+S199+S200+S201</f>
        <v>0</v>
      </c>
      <c r="T202" s="976">
        <f t="shared" ref="T202" si="329">+T199+T200+T201</f>
        <v>3</v>
      </c>
      <c r="U202" s="976">
        <f t="shared" ref="U202" si="330">+U199+U200+U201</f>
        <v>0</v>
      </c>
      <c r="V202" s="976">
        <f t="shared" ref="V202" si="331">+V199+V200+V201</f>
        <v>3</v>
      </c>
      <c r="W202" s="1314">
        <f>IF(Q202=0,0,((V202/Q202)-1)*100)</f>
        <v>-98.305084745762713</v>
      </c>
    </row>
    <row r="203" spans="1:23" ht="13.5" thickTop="1">
      <c r="A203" s="941"/>
      <c r="B203" s="942"/>
      <c r="C203" s="943"/>
      <c r="D203" s="943"/>
      <c r="E203" s="943"/>
      <c r="F203" s="943"/>
      <c r="G203" s="943"/>
      <c r="H203" s="943"/>
      <c r="I203" s="977"/>
      <c r="J203" s="941"/>
      <c r="K203" s="941"/>
      <c r="L203" s="978" t="s">
        <v>24</v>
      </c>
      <c r="M203" s="958">
        <v>25</v>
      </c>
      <c r="N203" s="959">
        <v>40</v>
      </c>
      <c r="O203" s="963">
        <f>M203+N203</f>
        <v>65</v>
      </c>
      <c r="P203" s="979">
        <v>0</v>
      </c>
      <c r="Q203" s="980">
        <f>O203+P203</f>
        <v>65</v>
      </c>
      <c r="R203" s="958">
        <v>2</v>
      </c>
      <c r="S203" s="959">
        <v>0</v>
      </c>
      <c r="T203" s="963">
        <f>R203+S203</f>
        <v>2</v>
      </c>
      <c r="U203" s="979">
        <v>0</v>
      </c>
      <c r="V203" s="980">
        <f>T203+U203</f>
        <v>2</v>
      </c>
      <c r="W203" s="981">
        <f>IF(Q203=0,0,((V203/Q203)-1)*100)</f>
        <v>-96.92307692307692</v>
      </c>
    </row>
    <row r="204" spans="1:23" ht="13.5" customHeight="1">
      <c r="A204" s="941"/>
      <c r="B204" s="944"/>
      <c r="C204" s="945"/>
      <c r="D204" s="945"/>
      <c r="E204" s="945"/>
      <c r="F204" s="945"/>
      <c r="G204" s="945"/>
      <c r="H204" s="945"/>
      <c r="I204" s="951"/>
      <c r="J204" s="941"/>
      <c r="K204" s="941"/>
      <c r="L204" s="978" t="s">
        <v>25</v>
      </c>
      <c r="M204" s="958">
        <v>28</v>
      </c>
      <c r="N204" s="959">
        <v>45</v>
      </c>
      <c r="O204" s="963">
        <f>M204+N204</f>
        <v>73</v>
      </c>
      <c r="P204" s="961">
        <v>0</v>
      </c>
      <c r="Q204" s="963">
        <f>O204+P204</f>
        <v>73</v>
      </c>
      <c r="R204" s="958">
        <v>2</v>
      </c>
      <c r="S204" s="959">
        <v>0</v>
      </c>
      <c r="T204" s="963">
        <f>R204+S204</f>
        <v>2</v>
      </c>
      <c r="U204" s="961">
        <v>0</v>
      </c>
      <c r="V204" s="963">
        <f>T204+U204</f>
        <v>2</v>
      </c>
      <c r="W204" s="981">
        <f t="shared" ref="W204" si="332">IF(Q204=0,0,((V204/Q204)-1)*100)</f>
        <v>-97.260273972602747</v>
      </c>
    </row>
    <row r="205" spans="1:23" ht="13.5" customHeight="1" thickBot="1">
      <c r="A205" s="941"/>
      <c r="B205" s="944"/>
      <c r="C205" s="945"/>
      <c r="D205" s="945"/>
      <c r="E205" s="945"/>
      <c r="F205" s="945"/>
      <c r="G205" s="945"/>
      <c r="H205" s="945"/>
      <c r="I205" s="951"/>
      <c r="J205" s="941"/>
      <c r="K205" s="941"/>
      <c r="L205" s="978" t="s">
        <v>26</v>
      </c>
      <c r="M205" s="958">
        <v>9</v>
      </c>
      <c r="N205" s="959">
        <v>11</v>
      </c>
      <c r="O205" s="963">
        <f>M205+N205</f>
        <v>20</v>
      </c>
      <c r="P205" s="964">
        <v>0</v>
      </c>
      <c r="Q205" s="980">
        <f>O205+P205</f>
        <v>20</v>
      </c>
      <c r="R205" s="958">
        <v>3</v>
      </c>
      <c r="S205" s="959">
        <v>0</v>
      </c>
      <c r="T205" s="963">
        <f>R205+S205</f>
        <v>3</v>
      </c>
      <c r="U205" s="964">
        <v>0</v>
      </c>
      <c r="V205" s="980">
        <f>T205+U205</f>
        <v>3</v>
      </c>
      <c r="W205" s="981">
        <f>IF(Q205=0,0,((V205/Q205)-1)*100)</f>
        <v>-85</v>
      </c>
    </row>
    <row r="206" spans="1:23" ht="14.25" thickTop="1" thickBot="1">
      <c r="B206" s="926"/>
      <c r="C206" s="925"/>
      <c r="D206" s="925"/>
      <c r="E206" s="925"/>
      <c r="F206" s="925"/>
      <c r="G206" s="925"/>
      <c r="H206" s="925"/>
      <c r="I206" s="927"/>
      <c r="L206" s="965" t="s">
        <v>27</v>
      </c>
      <c r="M206" s="966">
        <f>+M203+M204+M205</f>
        <v>62</v>
      </c>
      <c r="N206" s="967">
        <f t="shared" ref="N206" si="333">+N203+N204+N205</f>
        <v>96</v>
      </c>
      <c r="O206" s="966">
        <f t="shared" ref="O206" si="334">+O203+O204+O205</f>
        <v>158</v>
      </c>
      <c r="P206" s="966">
        <f t="shared" ref="P206" si="335">+P203+P204+P205</f>
        <v>0</v>
      </c>
      <c r="Q206" s="982">
        <f t="shared" ref="Q206" si="336">+Q203+Q204+Q205</f>
        <v>158</v>
      </c>
      <c r="R206" s="966">
        <f t="shared" ref="R206" si="337">+R203+R204+R205</f>
        <v>7</v>
      </c>
      <c r="S206" s="967">
        <f t="shared" ref="S206" si="338">+S203+S204+S205</f>
        <v>0</v>
      </c>
      <c r="T206" s="966">
        <f t="shared" ref="T206" si="339">+T203+T204+T205</f>
        <v>7</v>
      </c>
      <c r="U206" s="966">
        <f t="shared" ref="U206" si="340">+U203+U204+U205</f>
        <v>0</v>
      </c>
      <c r="V206" s="982">
        <f>+V203+V204+V205</f>
        <v>7</v>
      </c>
      <c r="W206" s="969">
        <f>IF(Q206=0,0,((V206/Q206)-1)*100)</f>
        <v>-95.569620253164558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206</v>
      </c>
      <c r="N207" s="1211">
        <f t="shared" ref="N207" si="341">+N198+N202+N206</f>
        <v>327</v>
      </c>
      <c r="O207" s="1210">
        <f t="shared" ref="O207" si="342">+O198+O202+O206</f>
        <v>533</v>
      </c>
      <c r="P207" s="1210">
        <f t="shared" ref="P207" si="343">+P198+P202+P206</f>
        <v>0</v>
      </c>
      <c r="Q207" s="1210">
        <f t="shared" ref="Q207" si="344">+Q198+Q202+Q206</f>
        <v>533</v>
      </c>
      <c r="R207" s="1210">
        <f t="shared" ref="R207" si="345">+R198+R202+R206</f>
        <v>11</v>
      </c>
      <c r="S207" s="1211">
        <f t="shared" ref="S207" si="346">+S198+S202+S206</f>
        <v>0</v>
      </c>
      <c r="T207" s="1210">
        <f t="shared" ref="T207" si="347">+T198+T202+T206</f>
        <v>11</v>
      </c>
      <c r="U207" s="1210">
        <f t="shared" ref="U207" si="348">+U198+U202+U206</f>
        <v>0</v>
      </c>
      <c r="V207" s="1212">
        <f>+V198+V202+V206</f>
        <v>11</v>
      </c>
      <c r="W207" s="1213">
        <f>IF(Q207=0,0,((V207/Q207)-1)*100)</f>
        <v>-97.936210131332075</v>
      </c>
    </row>
    <row r="208" spans="1:23" ht="14.25" thickTop="1" thickBot="1">
      <c r="B208" s="926"/>
      <c r="C208" s="925"/>
      <c r="D208" s="925"/>
      <c r="E208" s="925"/>
      <c r="F208" s="925"/>
      <c r="G208" s="925"/>
      <c r="H208" s="925"/>
      <c r="I208" s="927"/>
      <c r="L208" s="965" t="s">
        <v>89</v>
      </c>
      <c r="M208" s="966">
        <f>+M194+M198+M202+M206</f>
        <v>304</v>
      </c>
      <c r="N208" s="967">
        <f t="shared" ref="N208:U208" si="349">+N194+N198+N202+N206</f>
        <v>435</v>
      </c>
      <c r="O208" s="966">
        <f t="shared" si="349"/>
        <v>739</v>
      </c>
      <c r="P208" s="966">
        <f t="shared" si="349"/>
        <v>0</v>
      </c>
      <c r="Q208" s="968">
        <f t="shared" si="349"/>
        <v>739</v>
      </c>
      <c r="R208" s="966">
        <f t="shared" si="349"/>
        <v>17</v>
      </c>
      <c r="S208" s="967">
        <f t="shared" si="349"/>
        <v>0</v>
      </c>
      <c r="T208" s="966">
        <f t="shared" si="349"/>
        <v>17</v>
      </c>
      <c r="U208" s="966">
        <f t="shared" si="349"/>
        <v>0</v>
      </c>
      <c r="V208" s="968">
        <f>+V194+V198+V202+V206</f>
        <v>17</v>
      </c>
      <c r="W208" s="1213">
        <f>IF(Q208=0,0,((V208/Q208)-1)*100)</f>
        <v>-97.699594046008116</v>
      </c>
    </row>
    <row r="209" spans="2:23" ht="14.25" thickTop="1" thickBot="1">
      <c r="B209" s="926"/>
      <c r="C209" s="925"/>
      <c r="D209" s="925"/>
      <c r="E209" s="925"/>
      <c r="F209" s="925"/>
      <c r="G209" s="925"/>
      <c r="H209" s="925"/>
      <c r="I209" s="927"/>
      <c r="L209" s="914" t="s">
        <v>59</v>
      </c>
      <c r="M209" s="833"/>
      <c r="N209" s="833"/>
      <c r="O209" s="833"/>
      <c r="P209" s="833"/>
      <c r="Q209" s="833"/>
      <c r="R209" s="833"/>
      <c r="S209" s="833"/>
      <c r="T209" s="833"/>
      <c r="U209" s="833"/>
      <c r="V209" s="833"/>
      <c r="W209" s="837"/>
    </row>
    <row r="210" spans="2:23" ht="13.5" thickTop="1">
      <c r="B210" s="926"/>
      <c r="C210" s="925"/>
      <c r="D210" s="925"/>
      <c r="E210" s="925"/>
      <c r="F210" s="925"/>
      <c r="G210" s="925"/>
      <c r="H210" s="925"/>
      <c r="I210" s="927"/>
      <c r="L210" s="1538" t="s">
        <v>52</v>
      </c>
      <c r="M210" s="1539"/>
      <c r="N210" s="1539"/>
      <c r="O210" s="1539"/>
      <c r="P210" s="1539"/>
      <c r="Q210" s="1539"/>
      <c r="R210" s="1539"/>
      <c r="S210" s="1539"/>
      <c r="T210" s="1539"/>
      <c r="U210" s="1539"/>
      <c r="V210" s="1539"/>
      <c r="W210" s="1540"/>
    </row>
    <row r="211" spans="2:23" ht="13.5" thickBot="1">
      <c r="B211" s="926"/>
      <c r="C211" s="925"/>
      <c r="D211" s="925"/>
      <c r="E211" s="925"/>
      <c r="F211" s="925"/>
      <c r="G211" s="925"/>
      <c r="H211" s="925"/>
      <c r="I211" s="927"/>
      <c r="L211" s="1541" t="s">
        <v>53</v>
      </c>
      <c r="M211" s="1542"/>
      <c r="N211" s="1542"/>
      <c r="O211" s="1542"/>
      <c r="P211" s="1542"/>
      <c r="Q211" s="1542"/>
      <c r="R211" s="1542"/>
      <c r="S211" s="1542"/>
      <c r="T211" s="1542"/>
      <c r="U211" s="1542"/>
      <c r="V211" s="1542"/>
      <c r="W211" s="1543"/>
    </row>
    <row r="212" spans="2:23" ht="14.25" thickTop="1" thickBot="1">
      <c r="B212" s="926"/>
      <c r="C212" s="925"/>
      <c r="D212" s="925"/>
      <c r="E212" s="925"/>
      <c r="F212" s="925"/>
      <c r="G212" s="925"/>
      <c r="H212" s="925"/>
      <c r="I212" s="927"/>
      <c r="L212" s="836"/>
      <c r="M212" s="833"/>
      <c r="N212" s="833"/>
      <c r="O212" s="833"/>
      <c r="P212" s="833"/>
      <c r="Q212" s="833"/>
      <c r="R212" s="833"/>
      <c r="S212" s="833"/>
      <c r="T212" s="833"/>
      <c r="U212" s="833"/>
      <c r="V212" s="833"/>
      <c r="W212" s="918" t="s">
        <v>40</v>
      </c>
    </row>
    <row r="213" spans="2:23" ht="14.25" thickTop="1" thickBot="1">
      <c r="B213" s="926"/>
      <c r="C213" s="925"/>
      <c r="D213" s="925"/>
      <c r="E213" s="925"/>
      <c r="F213" s="925"/>
      <c r="G213" s="925"/>
      <c r="H213" s="925"/>
      <c r="I213" s="927"/>
      <c r="L213" s="838"/>
      <c r="M213" s="1547" t="s">
        <v>90</v>
      </c>
      <c r="N213" s="1548"/>
      <c r="O213" s="1548"/>
      <c r="P213" s="1548"/>
      <c r="Q213" s="1549"/>
      <c r="R213" s="1547" t="s">
        <v>91</v>
      </c>
      <c r="S213" s="1548"/>
      <c r="T213" s="1548"/>
      <c r="U213" s="1548"/>
      <c r="V213" s="1549"/>
      <c r="W213" s="839" t="s">
        <v>4</v>
      </c>
    </row>
    <row r="214" spans="2:23" ht="13.5" thickTop="1">
      <c r="B214" s="926"/>
      <c r="C214" s="925"/>
      <c r="D214" s="925"/>
      <c r="E214" s="925"/>
      <c r="F214" s="925"/>
      <c r="G214" s="925"/>
      <c r="H214" s="925"/>
      <c r="I214" s="927"/>
      <c r="L214" s="840" t="s">
        <v>5</v>
      </c>
      <c r="M214" s="841"/>
      <c r="N214" s="845"/>
      <c r="O214" s="952"/>
      <c r="P214" s="847"/>
      <c r="Q214" s="953"/>
      <c r="R214" s="841"/>
      <c r="S214" s="845"/>
      <c r="T214" s="952"/>
      <c r="U214" s="847"/>
      <c r="V214" s="953"/>
      <c r="W214" s="844" t="s">
        <v>6</v>
      </c>
    </row>
    <row r="215" spans="2:23" ht="13.5" thickBot="1">
      <c r="B215" s="926"/>
      <c r="C215" s="925"/>
      <c r="D215" s="925"/>
      <c r="E215" s="925"/>
      <c r="F215" s="925"/>
      <c r="G215" s="925"/>
      <c r="H215" s="925"/>
      <c r="I215" s="927"/>
      <c r="L215" s="848"/>
      <c r="M215" s="853" t="s">
        <v>41</v>
      </c>
      <c r="N215" s="854" t="s">
        <v>42</v>
      </c>
      <c r="O215" s="954" t="s">
        <v>54</v>
      </c>
      <c r="P215" s="856" t="s">
        <v>13</v>
      </c>
      <c r="Q215" s="1167" t="s">
        <v>9</v>
      </c>
      <c r="R215" s="853" t="s">
        <v>41</v>
      </c>
      <c r="S215" s="854" t="s">
        <v>42</v>
      </c>
      <c r="T215" s="954" t="s">
        <v>54</v>
      </c>
      <c r="U215" s="856" t="s">
        <v>13</v>
      </c>
      <c r="V215" s="955" t="s">
        <v>9</v>
      </c>
      <c r="W215" s="852"/>
    </row>
    <row r="216" spans="2:23" ht="5.25" customHeight="1" thickTop="1">
      <c r="B216" s="926"/>
      <c r="C216" s="925"/>
      <c r="D216" s="925"/>
      <c r="E216" s="925"/>
      <c r="F216" s="925"/>
      <c r="G216" s="925"/>
      <c r="H216" s="925"/>
      <c r="I216" s="927"/>
      <c r="L216" s="840"/>
      <c r="M216" s="861"/>
      <c r="N216" s="862"/>
      <c r="O216" s="956"/>
      <c r="P216" s="864"/>
      <c r="Q216" s="957"/>
      <c r="R216" s="861"/>
      <c r="S216" s="862"/>
      <c r="T216" s="956"/>
      <c r="U216" s="864"/>
      <c r="V216" s="957"/>
      <c r="W216" s="866"/>
    </row>
    <row r="217" spans="2:23">
      <c r="B217" s="926"/>
      <c r="C217" s="925"/>
      <c r="D217" s="925"/>
      <c r="E217" s="925"/>
      <c r="F217" s="925"/>
      <c r="G217" s="925"/>
      <c r="H217" s="925"/>
      <c r="I217" s="927"/>
      <c r="L217" s="840" t="s">
        <v>14</v>
      </c>
      <c r="M217" s="868">
        <f t="shared" ref="M217:N223" si="350">+M165+M191</f>
        <v>36</v>
      </c>
      <c r="N217" s="872">
        <f t="shared" si="350"/>
        <v>35</v>
      </c>
      <c r="O217" s="960">
        <f>+M217+N217</f>
        <v>71</v>
      </c>
      <c r="P217" s="874">
        <f t="shared" ref="P217:P223" si="351">+P165+P191</f>
        <v>0</v>
      </c>
      <c r="Q217" s="962">
        <f>+O217+P217</f>
        <v>71</v>
      </c>
      <c r="R217" s="868">
        <f t="shared" ref="R217:S223" si="352">+R165+R191</f>
        <v>2</v>
      </c>
      <c r="S217" s="872">
        <f t="shared" si="352"/>
        <v>0</v>
      </c>
      <c r="T217" s="960">
        <f>+R217+S217</f>
        <v>2</v>
      </c>
      <c r="U217" s="874">
        <f t="shared" ref="U217:U223" si="353">+U165+U191</f>
        <v>0</v>
      </c>
      <c r="V217" s="962">
        <f>+T217+U217</f>
        <v>2</v>
      </c>
      <c r="W217" s="871">
        <f t="shared" ref="W217:W221" si="354">IF(Q217=0,0,((V217/Q217)-1)*100)</f>
        <v>-97.183098591549296</v>
      </c>
    </row>
    <row r="218" spans="2:23">
      <c r="B218" s="926"/>
      <c r="C218" s="925"/>
      <c r="D218" s="925"/>
      <c r="E218" s="925"/>
      <c r="F218" s="925"/>
      <c r="G218" s="925"/>
      <c r="H218" s="925"/>
      <c r="I218" s="927"/>
      <c r="L218" s="840" t="s">
        <v>15</v>
      </c>
      <c r="M218" s="868">
        <f t="shared" si="350"/>
        <v>35</v>
      </c>
      <c r="N218" s="872">
        <f t="shared" si="350"/>
        <v>34</v>
      </c>
      <c r="O218" s="960">
        <f t="shared" ref="O218:O219" si="355">+M218+N218</f>
        <v>69</v>
      </c>
      <c r="P218" s="874">
        <f t="shared" si="351"/>
        <v>0</v>
      </c>
      <c r="Q218" s="962">
        <f t="shared" ref="Q218:Q219" si="356">+O218+P218</f>
        <v>69</v>
      </c>
      <c r="R218" s="868">
        <f t="shared" si="352"/>
        <v>1</v>
      </c>
      <c r="S218" s="872">
        <f t="shared" si="352"/>
        <v>0</v>
      </c>
      <c r="T218" s="960">
        <f t="shared" ref="T218:T219" si="357">+R218+S218</f>
        <v>1</v>
      </c>
      <c r="U218" s="874">
        <f t="shared" si="353"/>
        <v>0</v>
      </c>
      <c r="V218" s="962">
        <f t="shared" ref="V218:V219" si="358">+T218+U218</f>
        <v>1</v>
      </c>
      <c r="W218" s="871">
        <f t="shared" si="354"/>
        <v>-98.550724637681171</v>
      </c>
    </row>
    <row r="219" spans="2:23" ht="13.5" thickBot="1">
      <c r="B219" s="926"/>
      <c r="C219" s="925"/>
      <c r="D219" s="925"/>
      <c r="E219" s="925"/>
      <c r="F219" s="925"/>
      <c r="G219" s="925"/>
      <c r="H219" s="925"/>
      <c r="I219" s="927"/>
      <c r="L219" s="848" t="s">
        <v>16</v>
      </c>
      <c r="M219" s="868">
        <f t="shared" si="350"/>
        <v>27</v>
      </c>
      <c r="N219" s="872">
        <f t="shared" si="350"/>
        <v>39</v>
      </c>
      <c r="O219" s="960">
        <f t="shared" si="355"/>
        <v>66</v>
      </c>
      <c r="P219" s="874">
        <f t="shared" si="351"/>
        <v>0</v>
      </c>
      <c r="Q219" s="962">
        <f t="shared" si="356"/>
        <v>66</v>
      </c>
      <c r="R219" s="868">
        <f t="shared" si="352"/>
        <v>3</v>
      </c>
      <c r="S219" s="872">
        <f t="shared" si="352"/>
        <v>0</v>
      </c>
      <c r="T219" s="960">
        <f t="shared" si="357"/>
        <v>3</v>
      </c>
      <c r="U219" s="874">
        <f t="shared" si="353"/>
        <v>0</v>
      </c>
      <c r="V219" s="962">
        <f t="shared" si="358"/>
        <v>3</v>
      </c>
      <c r="W219" s="871">
        <f t="shared" si="354"/>
        <v>-95.454545454545453</v>
      </c>
    </row>
    <row r="220" spans="2:23" ht="14.25" thickTop="1" thickBot="1">
      <c r="B220" s="926"/>
      <c r="C220" s="925"/>
      <c r="D220" s="925"/>
      <c r="E220" s="925"/>
      <c r="F220" s="925"/>
      <c r="G220" s="925"/>
      <c r="H220" s="925"/>
      <c r="I220" s="927"/>
      <c r="L220" s="965" t="s">
        <v>17</v>
      </c>
      <c r="M220" s="966">
        <f t="shared" si="350"/>
        <v>98</v>
      </c>
      <c r="N220" s="967">
        <f t="shared" si="350"/>
        <v>108</v>
      </c>
      <c r="O220" s="966">
        <f>+O217+O218+O219</f>
        <v>206</v>
      </c>
      <c r="P220" s="966">
        <f t="shared" si="351"/>
        <v>0</v>
      </c>
      <c r="Q220" s="968">
        <f>+Q217+Q218+Q219</f>
        <v>206</v>
      </c>
      <c r="R220" s="966">
        <f t="shared" si="352"/>
        <v>6</v>
      </c>
      <c r="S220" s="967">
        <f t="shared" si="352"/>
        <v>0</v>
      </c>
      <c r="T220" s="966">
        <f>+T217+T218+T219</f>
        <v>6</v>
      </c>
      <c r="U220" s="966">
        <f t="shared" si="353"/>
        <v>0</v>
      </c>
      <c r="V220" s="968">
        <f>+V217+V218+V219</f>
        <v>6</v>
      </c>
      <c r="W220" s="969">
        <f t="shared" si="354"/>
        <v>-97.087378640776706</v>
      </c>
    </row>
    <row r="221" spans="2:23" ht="13.5" thickTop="1">
      <c r="B221" s="926"/>
      <c r="C221" s="925"/>
      <c r="D221" s="925"/>
      <c r="E221" s="925"/>
      <c r="F221" s="925"/>
      <c r="G221" s="925"/>
      <c r="H221" s="925"/>
      <c r="I221" s="927"/>
      <c r="L221" s="840" t="s">
        <v>18</v>
      </c>
      <c r="M221" s="970">
        <f t="shared" si="350"/>
        <v>24</v>
      </c>
      <c r="N221" s="971">
        <f t="shared" si="350"/>
        <v>38</v>
      </c>
      <c r="O221" s="972">
        <f t="shared" ref="O221" si="359">+M221+N221</f>
        <v>62</v>
      </c>
      <c r="P221" s="874">
        <f t="shared" si="351"/>
        <v>0</v>
      </c>
      <c r="Q221" s="962">
        <f t="shared" ref="Q221" si="360">+O221+P221</f>
        <v>62</v>
      </c>
      <c r="R221" s="970">
        <f t="shared" si="352"/>
        <v>1</v>
      </c>
      <c r="S221" s="971">
        <f t="shared" si="352"/>
        <v>0</v>
      </c>
      <c r="T221" s="972">
        <f t="shared" ref="T221" si="361">+R221+S221</f>
        <v>1</v>
      </c>
      <c r="U221" s="874">
        <f t="shared" si="353"/>
        <v>0</v>
      </c>
      <c r="V221" s="962">
        <f t="shared" ref="V221" si="362">+T221+U221</f>
        <v>1</v>
      </c>
      <c r="W221" s="871">
        <f t="shared" si="354"/>
        <v>-98.387096774193552</v>
      </c>
    </row>
    <row r="222" spans="2:23">
      <c r="B222" s="926"/>
      <c r="C222" s="925"/>
      <c r="D222" s="925"/>
      <c r="E222" s="925"/>
      <c r="F222" s="925"/>
      <c r="G222" s="925"/>
      <c r="H222" s="925"/>
      <c r="I222" s="927"/>
      <c r="L222" s="840" t="s">
        <v>19</v>
      </c>
      <c r="M222" s="868">
        <f t="shared" si="350"/>
        <v>22</v>
      </c>
      <c r="N222" s="872">
        <f t="shared" si="350"/>
        <v>42</v>
      </c>
      <c r="O222" s="960">
        <f>+M222+N222</f>
        <v>64</v>
      </c>
      <c r="P222" s="874">
        <f t="shared" si="351"/>
        <v>0</v>
      </c>
      <c r="Q222" s="962">
        <f>+O222+P222</f>
        <v>64</v>
      </c>
      <c r="R222" s="868">
        <f t="shared" si="352"/>
        <v>0</v>
      </c>
      <c r="S222" s="872">
        <f t="shared" si="352"/>
        <v>0</v>
      </c>
      <c r="T222" s="960">
        <f>+R222+S222</f>
        <v>0</v>
      </c>
      <c r="U222" s="874">
        <f t="shared" si="353"/>
        <v>0</v>
      </c>
      <c r="V222" s="962">
        <f>+T222+U222</f>
        <v>0</v>
      </c>
      <c r="W222" s="871">
        <f t="shared" ref="W222:W225" si="363">IF(Q222=0,0,((V222/Q222)-1)*100)</f>
        <v>-100</v>
      </c>
    </row>
    <row r="223" spans="2:23" ht="13.5" thickBot="1">
      <c r="B223" s="926"/>
      <c r="C223" s="925"/>
      <c r="D223" s="925"/>
      <c r="E223" s="925"/>
      <c r="F223" s="925"/>
      <c r="G223" s="925"/>
      <c r="H223" s="925"/>
      <c r="I223" s="927"/>
      <c r="L223" s="840" t="s">
        <v>20</v>
      </c>
      <c r="M223" s="868">
        <f t="shared" si="350"/>
        <v>26</v>
      </c>
      <c r="N223" s="872">
        <f t="shared" si="350"/>
        <v>46</v>
      </c>
      <c r="O223" s="960">
        <f>+M223+N223</f>
        <v>72</v>
      </c>
      <c r="P223" s="874">
        <f t="shared" si="351"/>
        <v>0</v>
      </c>
      <c r="Q223" s="962">
        <f>+O223+P223</f>
        <v>72</v>
      </c>
      <c r="R223" s="868">
        <f t="shared" si="352"/>
        <v>0</v>
      </c>
      <c r="S223" s="872">
        <f t="shared" si="352"/>
        <v>0</v>
      </c>
      <c r="T223" s="960">
        <f>+R223+S223</f>
        <v>0</v>
      </c>
      <c r="U223" s="874">
        <f t="shared" si="353"/>
        <v>0</v>
      </c>
      <c r="V223" s="962">
        <f>+T223+U223</f>
        <v>0</v>
      </c>
      <c r="W223" s="871">
        <f t="shared" si="363"/>
        <v>-100</v>
      </c>
    </row>
    <row r="224" spans="2:23" ht="14.25" thickTop="1" thickBot="1">
      <c r="B224" s="926"/>
      <c r="C224" s="925"/>
      <c r="D224" s="925"/>
      <c r="E224" s="925"/>
      <c r="F224" s="925"/>
      <c r="G224" s="925"/>
      <c r="H224" s="925"/>
      <c r="I224" s="927"/>
      <c r="L224" s="965" t="s">
        <v>87</v>
      </c>
      <c r="M224" s="966">
        <f>+M221+M222+M223</f>
        <v>72</v>
      </c>
      <c r="N224" s="966">
        <f t="shared" ref="N224" si="364">+N221+N222+N223</f>
        <v>126</v>
      </c>
      <c r="O224" s="966">
        <f t="shared" ref="O224" si="365">+O221+O222+O223</f>
        <v>198</v>
      </c>
      <c r="P224" s="966">
        <f t="shared" ref="P224" si="366">+P221+P222+P223</f>
        <v>0</v>
      </c>
      <c r="Q224" s="966">
        <f t="shared" ref="Q224" si="367">+Q221+Q222+Q223</f>
        <v>198</v>
      </c>
      <c r="R224" s="966">
        <f t="shared" ref="R224" si="368">+R221+R222+R223</f>
        <v>1</v>
      </c>
      <c r="S224" s="966">
        <f t="shared" ref="S224" si="369">+S221+S222+S223</f>
        <v>0</v>
      </c>
      <c r="T224" s="966">
        <f t="shared" ref="T224" si="370">+T221+T222+T223</f>
        <v>1</v>
      </c>
      <c r="U224" s="966">
        <f t="shared" ref="U224" si="371">+U221+U222+U223</f>
        <v>0</v>
      </c>
      <c r="V224" s="966">
        <f t="shared" ref="V224" si="372">+V221+V222+V223</f>
        <v>1</v>
      </c>
      <c r="W224" s="1313">
        <f t="shared" si="363"/>
        <v>-99.494949494949495</v>
      </c>
    </row>
    <row r="225" spans="1:23" ht="13.5" thickTop="1">
      <c r="B225" s="926"/>
      <c r="C225" s="925"/>
      <c r="D225" s="925"/>
      <c r="E225" s="925"/>
      <c r="F225" s="925"/>
      <c r="G225" s="925"/>
      <c r="H225" s="925"/>
      <c r="I225" s="927"/>
      <c r="L225" s="840" t="s">
        <v>21</v>
      </c>
      <c r="M225" s="868">
        <f t="shared" ref="M225:N227" si="373">+M173+M199</f>
        <v>26</v>
      </c>
      <c r="N225" s="872">
        <f t="shared" si="373"/>
        <v>37</v>
      </c>
      <c r="O225" s="960">
        <f>+M225+N225</f>
        <v>63</v>
      </c>
      <c r="P225" s="874">
        <f>+P173+P199</f>
        <v>0</v>
      </c>
      <c r="Q225" s="962">
        <f>+O225+P225</f>
        <v>63</v>
      </c>
      <c r="R225" s="868">
        <f t="shared" ref="R225:S227" si="374">+R173+R199</f>
        <v>0</v>
      </c>
      <c r="S225" s="872">
        <f t="shared" si="374"/>
        <v>0</v>
      </c>
      <c r="T225" s="960">
        <f>+R225+S225</f>
        <v>0</v>
      </c>
      <c r="U225" s="874">
        <f>+U173+U199</f>
        <v>0</v>
      </c>
      <c r="V225" s="962">
        <f>+T225+U225</f>
        <v>0</v>
      </c>
      <c r="W225" s="871">
        <f t="shared" si="363"/>
        <v>-100</v>
      </c>
    </row>
    <row r="226" spans="1:23">
      <c r="B226" s="926"/>
      <c r="C226" s="925"/>
      <c r="D226" s="925"/>
      <c r="E226" s="925"/>
      <c r="F226" s="925"/>
      <c r="G226" s="925"/>
      <c r="H226" s="925"/>
      <c r="I226" s="927"/>
      <c r="L226" s="840" t="s">
        <v>88</v>
      </c>
      <c r="M226" s="868">
        <f t="shared" si="373"/>
        <v>25</v>
      </c>
      <c r="N226" s="872">
        <f t="shared" si="373"/>
        <v>44</v>
      </c>
      <c r="O226" s="960">
        <f>+M226+N226</f>
        <v>69</v>
      </c>
      <c r="P226" s="874">
        <f>+P174+P200</f>
        <v>0</v>
      </c>
      <c r="Q226" s="962">
        <f>+O226+P226</f>
        <v>69</v>
      </c>
      <c r="R226" s="868">
        <f t="shared" si="374"/>
        <v>2</v>
      </c>
      <c r="S226" s="872">
        <f t="shared" si="374"/>
        <v>0</v>
      </c>
      <c r="T226" s="960">
        <f>+R226+S226</f>
        <v>2</v>
      </c>
      <c r="U226" s="874">
        <f>+U174+U200</f>
        <v>0</v>
      </c>
      <c r="V226" s="962">
        <f>+T226+U226</f>
        <v>2</v>
      </c>
      <c r="W226" s="871">
        <f>IF(Q226=0,0,((V226/Q226)-1)*100)</f>
        <v>-97.101449275362313</v>
      </c>
    </row>
    <row r="227" spans="1:23" ht="13.5" thickBot="1">
      <c r="B227" s="926"/>
      <c r="C227" s="925"/>
      <c r="D227" s="925"/>
      <c r="E227" s="925"/>
      <c r="F227" s="925"/>
      <c r="G227" s="925"/>
      <c r="H227" s="925"/>
      <c r="I227" s="927"/>
      <c r="L227" s="840" t="s">
        <v>22</v>
      </c>
      <c r="M227" s="868">
        <f t="shared" si="373"/>
        <v>21</v>
      </c>
      <c r="N227" s="872">
        <f t="shared" si="373"/>
        <v>24</v>
      </c>
      <c r="O227" s="973">
        <f>+M227+N227</f>
        <v>45</v>
      </c>
      <c r="P227" s="879">
        <f>+P175+P201</f>
        <v>0</v>
      </c>
      <c r="Q227" s="962">
        <f>+O227+P227</f>
        <v>45</v>
      </c>
      <c r="R227" s="868">
        <f t="shared" si="374"/>
        <v>1</v>
      </c>
      <c r="S227" s="872">
        <f t="shared" si="374"/>
        <v>0</v>
      </c>
      <c r="T227" s="973">
        <f>+R227+S227</f>
        <v>1</v>
      </c>
      <c r="U227" s="879">
        <f>+U175+U201</f>
        <v>0</v>
      </c>
      <c r="V227" s="962">
        <f>+T227+U227</f>
        <v>1</v>
      </c>
      <c r="W227" s="871">
        <f>IF(Q227=0,0,((V227/Q227)-1)*100)</f>
        <v>-97.777777777777771</v>
      </c>
    </row>
    <row r="228" spans="1:23" ht="14.25" thickTop="1" thickBot="1">
      <c r="B228" s="926"/>
      <c r="C228" s="925"/>
      <c r="D228" s="925"/>
      <c r="E228" s="925"/>
      <c r="F228" s="925"/>
      <c r="G228" s="925"/>
      <c r="H228" s="925"/>
      <c r="I228" s="927"/>
      <c r="L228" s="974" t="s">
        <v>60</v>
      </c>
      <c r="M228" s="975">
        <f>+M225+M226+M227</f>
        <v>72</v>
      </c>
      <c r="N228" s="975">
        <f t="shared" ref="N228" si="375">+N225+N226+N227</f>
        <v>105</v>
      </c>
      <c r="O228" s="976">
        <f t="shared" ref="O228" si="376">+O225+O226+O227</f>
        <v>177</v>
      </c>
      <c r="P228" s="976">
        <f t="shared" ref="P228" si="377">+P225+P226+P227</f>
        <v>0</v>
      </c>
      <c r="Q228" s="976">
        <f t="shared" ref="Q228" si="378">+Q225+Q226+Q227</f>
        <v>177</v>
      </c>
      <c r="R228" s="975">
        <f t="shared" ref="R228" si="379">+R225+R226+R227</f>
        <v>3</v>
      </c>
      <c r="S228" s="975">
        <f t="shared" ref="S228" si="380">+S225+S226+S227</f>
        <v>0</v>
      </c>
      <c r="T228" s="976">
        <f t="shared" ref="T228" si="381">+T225+T226+T227</f>
        <v>3</v>
      </c>
      <c r="U228" s="976">
        <f t="shared" ref="U228" si="382">+U225+U226+U227</f>
        <v>0</v>
      </c>
      <c r="V228" s="976">
        <f t="shared" ref="V228" si="383">+V225+V226+V227</f>
        <v>3</v>
      </c>
      <c r="W228" s="1314">
        <f>IF(Q228=0,0,((V228/Q228)-1)*100)</f>
        <v>-98.305084745762713</v>
      </c>
    </row>
    <row r="229" spans="1:23" ht="13.5" thickTop="1">
      <c r="A229" s="941"/>
      <c r="B229" s="942"/>
      <c r="C229" s="943"/>
      <c r="D229" s="943"/>
      <c r="E229" s="943"/>
      <c r="F229" s="943"/>
      <c r="G229" s="943"/>
      <c r="H229" s="943"/>
      <c r="I229" s="977"/>
      <c r="J229" s="941"/>
      <c r="K229" s="941"/>
      <c r="L229" s="978" t="s">
        <v>24</v>
      </c>
      <c r="M229" s="958">
        <f t="shared" ref="M229:N231" si="384">+M177+M203</f>
        <v>25</v>
      </c>
      <c r="N229" s="959">
        <f t="shared" si="384"/>
        <v>40</v>
      </c>
      <c r="O229" s="963">
        <f>+M229+N229</f>
        <v>65</v>
      </c>
      <c r="P229" s="979">
        <f>+P177+P203</f>
        <v>0</v>
      </c>
      <c r="Q229" s="980">
        <f>+O229+P229</f>
        <v>65</v>
      </c>
      <c r="R229" s="958">
        <f t="shared" ref="R229:S231" si="385">+R177+R203</f>
        <v>2</v>
      </c>
      <c r="S229" s="959">
        <f t="shared" si="385"/>
        <v>0</v>
      </c>
      <c r="T229" s="963">
        <f t="shared" ref="T229" si="386">+R229+S229</f>
        <v>2</v>
      </c>
      <c r="U229" s="979">
        <f>+U177+U203</f>
        <v>0</v>
      </c>
      <c r="V229" s="980">
        <f t="shared" ref="V229" si="387">+T229+U229</f>
        <v>2</v>
      </c>
      <c r="W229" s="981">
        <f>IF(Q229=0,0,((V229/Q229)-1)*100)</f>
        <v>-96.92307692307692</v>
      </c>
    </row>
    <row r="230" spans="1:23" ht="13.5" customHeight="1">
      <c r="A230" s="941"/>
      <c r="B230" s="944"/>
      <c r="C230" s="945"/>
      <c r="D230" s="945"/>
      <c r="E230" s="945"/>
      <c r="F230" s="945"/>
      <c r="G230" s="945"/>
      <c r="H230" s="945"/>
      <c r="I230" s="951"/>
      <c r="J230" s="941"/>
      <c r="K230" s="941"/>
      <c r="L230" s="978" t="s">
        <v>25</v>
      </c>
      <c r="M230" s="958">
        <f t="shared" si="384"/>
        <v>28</v>
      </c>
      <c r="N230" s="959">
        <f t="shared" si="384"/>
        <v>45</v>
      </c>
      <c r="O230" s="963">
        <f t="shared" ref="O230" si="388">+M230+N230</f>
        <v>73</v>
      </c>
      <c r="P230" s="961">
        <f>+P178+P204</f>
        <v>0</v>
      </c>
      <c r="Q230" s="963">
        <f t="shared" ref="Q230" si="389">+O230+P230</f>
        <v>73</v>
      </c>
      <c r="R230" s="958">
        <f t="shared" si="385"/>
        <v>2</v>
      </c>
      <c r="S230" s="959">
        <f t="shared" si="385"/>
        <v>0</v>
      </c>
      <c r="T230" s="963">
        <f t="shared" ref="T230" si="390">+R230+S230</f>
        <v>2</v>
      </c>
      <c r="U230" s="961">
        <f>+U178+U204</f>
        <v>0</v>
      </c>
      <c r="V230" s="963">
        <f t="shared" ref="V230" si="391">+T230+U230</f>
        <v>2</v>
      </c>
      <c r="W230" s="981">
        <f t="shared" ref="W230" si="392">IF(Q230=0,0,((V230/Q230)-1)*100)</f>
        <v>-97.260273972602747</v>
      </c>
    </row>
    <row r="231" spans="1:23" ht="13.5" customHeight="1" thickBot="1">
      <c r="A231" s="941"/>
      <c r="B231" s="944"/>
      <c r="C231" s="945"/>
      <c r="D231" s="945"/>
      <c r="E231" s="945"/>
      <c r="F231" s="945"/>
      <c r="G231" s="945"/>
      <c r="H231" s="945"/>
      <c r="I231" s="951"/>
      <c r="J231" s="941"/>
      <c r="K231" s="941"/>
      <c r="L231" s="978" t="s">
        <v>26</v>
      </c>
      <c r="M231" s="958">
        <f t="shared" si="384"/>
        <v>9</v>
      </c>
      <c r="N231" s="959">
        <f t="shared" si="384"/>
        <v>11</v>
      </c>
      <c r="O231" s="963">
        <f>+M231+N231</f>
        <v>20</v>
      </c>
      <c r="P231" s="964">
        <f>+P179+P205</f>
        <v>0</v>
      </c>
      <c r="Q231" s="980">
        <f>+O231+P231</f>
        <v>20</v>
      </c>
      <c r="R231" s="958">
        <f t="shared" si="385"/>
        <v>3</v>
      </c>
      <c r="S231" s="959">
        <f t="shared" si="385"/>
        <v>0</v>
      </c>
      <c r="T231" s="963">
        <f>+R231+S231</f>
        <v>3</v>
      </c>
      <c r="U231" s="964">
        <f>+U179+U205</f>
        <v>0</v>
      </c>
      <c r="V231" s="980">
        <f>+T231+U231</f>
        <v>3</v>
      </c>
      <c r="W231" s="981">
        <f>IF(Q231=0,0,((V231/Q231)-1)*100)</f>
        <v>-85</v>
      </c>
    </row>
    <row r="232" spans="1:23" ht="14.25" thickTop="1" thickBot="1">
      <c r="B232" s="926"/>
      <c r="C232" s="925"/>
      <c r="D232" s="925"/>
      <c r="E232" s="925"/>
      <c r="F232" s="925"/>
      <c r="G232" s="925"/>
      <c r="H232" s="925"/>
      <c r="I232" s="927"/>
      <c r="L232" s="965" t="s">
        <v>27</v>
      </c>
      <c r="M232" s="966">
        <f>+M229+M230+M231</f>
        <v>62</v>
      </c>
      <c r="N232" s="967">
        <f t="shared" ref="N232" si="393">+N229+N230+N231</f>
        <v>96</v>
      </c>
      <c r="O232" s="966">
        <f t="shared" ref="O232" si="394">+O229+O230+O231</f>
        <v>158</v>
      </c>
      <c r="P232" s="966">
        <f t="shared" ref="P232" si="395">+P229+P230+P231</f>
        <v>0</v>
      </c>
      <c r="Q232" s="982">
        <f t="shared" ref="Q232" si="396">+Q229+Q230+Q231</f>
        <v>158</v>
      </c>
      <c r="R232" s="966">
        <f t="shared" ref="R232" si="397">+R229+R230+R231</f>
        <v>7</v>
      </c>
      <c r="S232" s="967">
        <f t="shared" ref="S232" si="398">+S229+S230+S231</f>
        <v>0</v>
      </c>
      <c r="T232" s="966">
        <f t="shared" ref="T232" si="399">+T229+T230+T231</f>
        <v>7</v>
      </c>
      <c r="U232" s="966">
        <f t="shared" ref="U232" si="400">+U229+U230+U231</f>
        <v>0</v>
      </c>
      <c r="V232" s="982">
        <f>+V229+V230+V231</f>
        <v>7</v>
      </c>
      <c r="W232" s="969">
        <f>IF(Q232=0,0,((V232/Q232)-1)*100)</f>
        <v>-95.569620253164558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833"/>
      <c r="L233" s="1223" t="s">
        <v>92</v>
      </c>
      <c r="M233" s="1210">
        <f>+M224+M228+M232</f>
        <v>206</v>
      </c>
      <c r="N233" s="1211">
        <f t="shared" ref="N233" si="401">+N224+N228+N232</f>
        <v>327</v>
      </c>
      <c r="O233" s="1210">
        <f t="shared" ref="O233" si="402">+O224+O228+O232</f>
        <v>533</v>
      </c>
      <c r="P233" s="1210">
        <f t="shared" ref="P233" si="403">+P224+P228+P232</f>
        <v>0</v>
      </c>
      <c r="Q233" s="1210">
        <f t="shared" ref="Q233" si="404">+Q224+Q228+Q232</f>
        <v>533</v>
      </c>
      <c r="R233" s="1210">
        <f t="shared" ref="R233" si="405">+R224+R228+R232</f>
        <v>11</v>
      </c>
      <c r="S233" s="1211">
        <f t="shared" ref="S233" si="406">+S224+S228+S232</f>
        <v>0</v>
      </c>
      <c r="T233" s="1210">
        <f t="shared" ref="T233" si="407">+T224+T228+T232</f>
        <v>11</v>
      </c>
      <c r="U233" s="1210">
        <f t="shared" ref="U233" si="408">+U224+U228+U232</f>
        <v>0</v>
      </c>
      <c r="V233" s="1212">
        <f>+V224+V228+V232</f>
        <v>11</v>
      </c>
      <c r="W233" s="1213">
        <f>IF(Q233=0,0,((V233/Q233)-1)*100)</f>
        <v>-97.936210131332075</v>
      </c>
    </row>
    <row r="234" spans="1:23" ht="14.25" thickTop="1" thickBot="1">
      <c r="B234" s="926"/>
      <c r="C234" s="925"/>
      <c r="D234" s="925"/>
      <c r="E234" s="925"/>
      <c r="F234" s="925"/>
      <c r="G234" s="925"/>
      <c r="H234" s="925"/>
      <c r="I234" s="927"/>
      <c r="L234" s="965" t="s">
        <v>89</v>
      </c>
      <c r="M234" s="966">
        <f>+M220+M224+M228+M232</f>
        <v>304</v>
      </c>
      <c r="N234" s="967">
        <f t="shared" ref="N234:U234" si="409">+N220+N224+N228+N232</f>
        <v>435</v>
      </c>
      <c r="O234" s="966">
        <f t="shared" si="409"/>
        <v>739</v>
      </c>
      <c r="P234" s="966">
        <f t="shared" si="409"/>
        <v>0</v>
      </c>
      <c r="Q234" s="968">
        <f t="shared" si="409"/>
        <v>739</v>
      </c>
      <c r="R234" s="966">
        <f t="shared" si="409"/>
        <v>17</v>
      </c>
      <c r="S234" s="967">
        <f t="shared" si="409"/>
        <v>0</v>
      </c>
      <c r="T234" s="966">
        <f t="shared" si="409"/>
        <v>17</v>
      </c>
      <c r="U234" s="966">
        <f t="shared" si="409"/>
        <v>0</v>
      </c>
      <c r="V234" s="968">
        <f>+V220+V224+V228+V232</f>
        <v>17</v>
      </c>
      <c r="W234" s="1213">
        <f>IF(Q234=0,0,((V234/Q234)-1)*100)</f>
        <v>-97.699594046008116</v>
      </c>
    </row>
    <row r="235" spans="1:23" ht="13.5" thickTop="1">
      <c r="B235" s="836"/>
      <c r="C235" s="833"/>
      <c r="D235" s="833"/>
      <c r="E235" s="833"/>
      <c r="F235" s="833"/>
      <c r="G235" s="833"/>
      <c r="H235" s="833"/>
      <c r="I235" s="837"/>
      <c r="L235" s="914" t="s">
        <v>59</v>
      </c>
      <c r="M235" s="833"/>
      <c r="N235" s="833"/>
      <c r="O235" s="833"/>
      <c r="P235" s="833"/>
      <c r="Q235" s="833"/>
      <c r="R235" s="833"/>
      <c r="S235" s="833"/>
      <c r="T235" s="833"/>
      <c r="U235" s="833"/>
      <c r="V235" s="833"/>
      <c r="W235" s="837"/>
    </row>
  </sheetData>
  <sheetProtection password="CF53" sheet="1" objects="1" scenarios="1"/>
  <customSheetViews>
    <customSheetView guid="{ED529B84-E379-4C9B-A677-BE1D384436B0}" fitToPage="1">
      <selection activeCell="U207" sqref="U207"/>
      <pageMargins left="0.74803149606299213" right="0.74803149606299213" top="0.98425196850393704" bottom="0.98425196850393704" header="0.51181102362204722" footer="0.51181102362204722"/>
      <printOptions horizontalCentered="1" verticalCentered="1"/>
      <pageSetup paperSize="9" scale="66" orientation="portrait" r:id="rId1"/>
      <headerFooter alignWithMargins="0">
        <oddHeader>&amp;LMonthly Air Transport Statistic : Chiang Rai Intarnational Airport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129" priority="275" operator="containsText" text="NOT OK">
      <formula>NOT(ISERROR(SEARCH("NOT OK",A1)))</formula>
    </cfRule>
  </conditionalFormatting>
  <conditionalFormatting sqref="J31:K31 A31">
    <cfRule type="containsText" dxfId="128" priority="274" operator="containsText" text="NOT OK">
      <formula>NOT(ISERROR(SEARCH("NOT OK",A31)))</formula>
    </cfRule>
  </conditionalFormatting>
  <conditionalFormatting sqref="J57:K57 A57">
    <cfRule type="containsText" dxfId="127" priority="273" operator="containsText" text="NOT OK">
      <formula>NOT(ISERROR(SEARCH("NOT OK",A57)))</formula>
    </cfRule>
  </conditionalFormatting>
  <conditionalFormatting sqref="J109:K109 A109">
    <cfRule type="containsText" dxfId="126" priority="272" operator="containsText" text="NOT OK">
      <formula>NOT(ISERROR(SEARCH("NOT OK",A109)))</formula>
    </cfRule>
  </conditionalFormatting>
  <conditionalFormatting sqref="J135:K135 A135">
    <cfRule type="containsText" dxfId="125" priority="271" operator="containsText" text="NOT OK">
      <formula>NOT(ISERROR(SEARCH("NOT OK",A135)))</formula>
    </cfRule>
  </conditionalFormatting>
  <conditionalFormatting sqref="A50 J50:K50">
    <cfRule type="containsText" dxfId="124" priority="201" operator="containsText" text="NOT OK">
      <formula>NOT(ISERROR(SEARCH("NOT OK",A50)))</formula>
    </cfRule>
  </conditionalFormatting>
  <conditionalFormatting sqref="A50 J50:K50">
    <cfRule type="containsText" dxfId="123" priority="199" operator="containsText" text="NOT OK">
      <formula>NOT(ISERROR(SEARCH("NOT OK",A50)))</formula>
    </cfRule>
  </conditionalFormatting>
  <conditionalFormatting sqref="A76 J76:K76">
    <cfRule type="containsText" dxfId="122" priority="198" operator="containsText" text="NOT OK">
      <formula>NOT(ISERROR(SEARCH("NOT OK",A76)))</formula>
    </cfRule>
  </conditionalFormatting>
  <conditionalFormatting sqref="A76 J76:K76">
    <cfRule type="containsText" dxfId="121" priority="196" operator="containsText" text="NOT OK">
      <formula>NOT(ISERROR(SEARCH("NOT OK",A76)))</formula>
    </cfRule>
  </conditionalFormatting>
  <conditionalFormatting sqref="A128 J128:K128">
    <cfRule type="containsText" dxfId="120" priority="195" operator="containsText" text="NOT OK">
      <formula>NOT(ISERROR(SEARCH("NOT OK",A128)))</formula>
    </cfRule>
  </conditionalFormatting>
  <conditionalFormatting sqref="A128 J128:K128">
    <cfRule type="containsText" dxfId="119" priority="193" operator="containsText" text="NOT OK">
      <formula>NOT(ISERROR(SEARCH("NOT OK",A128)))</formula>
    </cfRule>
  </conditionalFormatting>
  <conditionalFormatting sqref="A154 J154:K154">
    <cfRule type="containsText" dxfId="118" priority="192" operator="containsText" text="NOT OK">
      <formula>NOT(ISERROR(SEARCH("NOT OK",A154)))</formula>
    </cfRule>
  </conditionalFormatting>
  <conditionalFormatting sqref="A154 J154:K154">
    <cfRule type="containsText" dxfId="117" priority="190" operator="containsText" text="NOT OK">
      <formula>NOT(ISERROR(SEARCH("NOT OK",A154)))</formula>
    </cfRule>
  </conditionalFormatting>
  <conditionalFormatting sqref="J206:K206 A206">
    <cfRule type="containsText" dxfId="116" priority="189" operator="containsText" text="NOT OK">
      <formula>NOT(ISERROR(SEARCH("NOT OK",A206)))</formula>
    </cfRule>
  </conditionalFormatting>
  <conditionalFormatting sqref="J206:K206 A206">
    <cfRule type="containsText" dxfId="115" priority="187" operator="containsText" text="NOT OK">
      <formula>NOT(ISERROR(SEARCH("NOT OK",A206)))</formula>
    </cfRule>
  </conditionalFormatting>
  <conditionalFormatting sqref="J232:K232 A232 K233">
    <cfRule type="containsText" dxfId="114" priority="186" operator="containsText" text="NOT OK">
      <formula>NOT(ISERROR(SEARCH("NOT OK",A232)))</formula>
    </cfRule>
  </conditionalFormatting>
  <conditionalFormatting sqref="J232:K232 A232 K233">
    <cfRule type="containsText" dxfId="113" priority="184" operator="containsText" text="NOT OK">
      <formula>NOT(ISERROR(SEARCH("NOT OK",A232)))</formula>
    </cfRule>
  </conditionalFormatting>
  <conditionalFormatting sqref="J16:K24 A16:A24">
    <cfRule type="containsText" dxfId="112" priority="183" operator="containsText" text="NOT OK">
      <formula>NOT(ISERROR(SEARCH("NOT OK",A16)))</formula>
    </cfRule>
  </conditionalFormatting>
  <conditionalFormatting sqref="A15 J15:K15">
    <cfRule type="containsText" dxfId="111" priority="156" operator="containsText" text="NOT OK">
      <formula>NOT(ISERROR(SEARCH("NOT OK",A15)))</formula>
    </cfRule>
  </conditionalFormatting>
  <conditionalFormatting sqref="J41:K41 A41">
    <cfRule type="containsText" dxfId="110" priority="155" operator="containsText" text="NOT OK">
      <formula>NOT(ISERROR(SEARCH("NOT OK",A41)))</formula>
    </cfRule>
  </conditionalFormatting>
  <conditionalFormatting sqref="A67 J67:K67">
    <cfRule type="containsText" dxfId="109" priority="153" operator="containsText" text="NOT OK">
      <formula>NOT(ISERROR(SEARCH("NOT OK",A67)))</formula>
    </cfRule>
  </conditionalFormatting>
  <conditionalFormatting sqref="A93:A102 J93:K102">
    <cfRule type="containsText" dxfId="108" priority="151" operator="containsText" text="NOT OK">
      <formula>NOT(ISERROR(SEARCH("NOT OK",A93)))</formula>
    </cfRule>
  </conditionalFormatting>
  <conditionalFormatting sqref="J119:K119 A119">
    <cfRule type="containsText" dxfId="107" priority="150" operator="containsText" text="NOT OK">
      <formula>NOT(ISERROR(SEARCH("NOT OK",A119)))</formula>
    </cfRule>
  </conditionalFormatting>
  <conditionalFormatting sqref="J145:K145 A145">
    <cfRule type="containsText" dxfId="106" priority="148" operator="containsText" text="NOT OK">
      <formula>NOT(ISERROR(SEARCH("NOT OK",A145)))</formula>
    </cfRule>
  </conditionalFormatting>
  <conditionalFormatting sqref="J171:K180 A171:A180">
    <cfRule type="containsText" dxfId="105" priority="146" operator="containsText" text="NOT OK">
      <formula>NOT(ISERROR(SEARCH("NOT OK",A171)))</formula>
    </cfRule>
  </conditionalFormatting>
  <conditionalFormatting sqref="J197:K197 A197">
    <cfRule type="containsText" dxfId="104" priority="145" operator="containsText" text="NOT OK">
      <formula>NOT(ISERROR(SEARCH("NOT OK",A197)))</formula>
    </cfRule>
  </conditionalFormatting>
  <conditionalFormatting sqref="J223:K223 A223">
    <cfRule type="containsText" dxfId="103" priority="143" operator="containsText" text="NOT OK">
      <formula>NOT(ISERROR(SEARCH("NOT OK",A223)))</formula>
    </cfRule>
  </conditionalFormatting>
  <conditionalFormatting sqref="A42:A45 J42:K45">
    <cfRule type="containsText" dxfId="102" priority="141" operator="containsText" text="NOT OK">
      <formula>NOT(ISERROR(SEARCH("NOT OK",A42)))</formula>
    </cfRule>
  </conditionalFormatting>
  <conditionalFormatting sqref="J42:K45 A42:A45">
    <cfRule type="containsText" dxfId="101" priority="140" operator="containsText" text="NOT OK">
      <formula>NOT(ISERROR(SEARCH("NOT OK",A42)))</formula>
    </cfRule>
  </conditionalFormatting>
  <conditionalFormatting sqref="A146:A149 J146:K149">
    <cfRule type="containsText" dxfId="100" priority="124" operator="containsText" text="NOT OK">
      <formula>NOT(ISERROR(SEARCH("NOT OK",A146)))</formula>
    </cfRule>
  </conditionalFormatting>
  <conditionalFormatting sqref="A208 J208:K208">
    <cfRule type="containsText" dxfId="99" priority="123" operator="containsText" text="NOT OK">
      <formula>NOT(ISERROR(SEARCH("NOT OK",A208)))</formula>
    </cfRule>
  </conditionalFormatting>
  <conditionalFormatting sqref="A52 J52:K52">
    <cfRule type="containsText" dxfId="98" priority="137" operator="containsText" text="NOT OK">
      <formula>NOT(ISERROR(SEARCH("NOT OK",A52)))</formula>
    </cfRule>
  </conditionalFormatting>
  <conditionalFormatting sqref="A68:A71 J68:K71">
    <cfRule type="containsText" dxfId="97" priority="135" operator="containsText" text="NOT OK">
      <formula>NOT(ISERROR(SEARCH("NOT OK",A68)))</formula>
    </cfRule>
  </conditionalFormatting>
  <conditionalFormatting sqref="J68:K71 A68:A71">
    <cfRule type="containsText" dxfId="96" priority="134" operator="containsText" text="NOT OK">
      <formula>NOT(ISERROR(SEARCH("NOT OK",A68)))</formula>
    </cfRule>
  </conditionalFormatting>
  <conditionalFormatting sqref="A234 J234:K234">
    <cfRule type="containsText" dxfId="95" priority="121" operator="containsText" text="NOT OK">
      <formula>NOT(ISERROR(SEARCH("NOT OK",A234)))</formula>
    </cfRule>
  </conditionalFormatting>
  <conditionalFormatting sqref="A78 J78:K78">
    <cfRule type="containsText" dxfId="94" priority="131" operator="containsText" text="NOT OK">
      <formula>NOT(ISERROR(SEARCH("NOT OK",A78)))</formula>
    </cfRule>
  </conditionalFormatting>
  <conditionalFormatting sqref="J198:K201 A198:A201">
    <cfRule type="containsText" dxfId="93" priority="117" operator="containsText" text="NOT OK">
      <formula>NOT(ISERROR(SEARCH("NOT OK",A198)))</formula>
    </cfRule>
  </conditionalFormatting>
  <conditionalFormatting sqref="J224:K227 A224:A227">
    <cfRule type="containsText" dxfId="92" priority="114" operator="containsText" text="NOT OK">
      <formula>NOT(ISERROR(SEARCH("NOT OK",A224)))</formula>
    </cfRule>
  </conditionalFormatting>
  <conditionalFormatting sqref="A120:A123 J120:K123">
    <cfRule type="containsText" dxfId="91" priority="127" operator="containsText" text="NOT OK">
      <formula>NOT(ISERROR(SEARCH("NOT OK",A120)))</formula>
    </cfRule>
  </conditionalFormatting>
  <conditionalFormatting sqref="A130 J130:K130">
    <cfRule type="containsText" dxfId="90" priority="113" operator="containsText" text="NOT OK">
      <formula>NOT(ISERROR(SEARCH("NOT OK",A130)))</formula>
    </cfRule>
  </conditionalFormatting>
  <conditionalFormatting sqref="A156 J156:K156">
    <cfRule type="containsText" dxfId="89" priority="111" operator="containsText" text="NOT OK">
      <formula>NOT(ISERROR(SEARCH("NOT OK",A156)))</formula>
    </cfRule>
  </conditionalFormatting>
  <conditionalFormatting sqref="J25:K25 A25">
    <cfRule type="containsText" dxfId="88" priority="95" operator="containsText" text="NOT OK">
      <formula>NOT(ISERROR(SEARCH("NOT OK",A25)))</formula>
    </cfRule>
  </conditionalFormatting>
  <conditionalFormatting sqref="J103:K103 A103">
    <cfRule type="containsText" dxfId="87" priority="92" operator="containsText" text="NOT OK">
      <formula>NOT(ISERROR(SEARCH("NOT OK",A103)))</formula>
    </cfRule>
  </conditionalFormatting>
  <conditionalFormatting sqref="J181:K181 A181">
    <cfRule type="containsText" dxfId="86" priority="89" operator="containsText" text="NOT OK">
      <formula>NOT(ISERROR(SEARCH("NOT OK",A181)))</formula>
    </cfRule>
  </conditionalFormatting>
  <conditionalFormatting sqref="A46:A50 J46:K50">
    <cfRule type="containsText" dxfId="85" priority="54" operator="containsText" text="NOT OK">
      <formula>NOT(ISERROR(SEARCH("NOT OK",A46)))</formula>
    </cfRule>
  </conditionalFormatting>
  <conditionalFormatting sqref="J46:K50 A46:A50">
    <cfRule type="containsText" dxfId="84" priority="53" operator="containsText" text="NOT OK">
      <formula>NOT(ISERROR(SEARCH("NOT OK",A46)))</formula>
    </cfRule>
  </conditionalFormatting>
  <conditionalFormatting sqref="A72:A76 J72:K76">
    <cfRule type="containsText" dxfId="83" priority="49" operator="containsText" text="NOT OK">
      <formula>NOT(ISERROR(SEARCH("NOT OK",A72)))</formula>
    </cfRule>
  </conditionalFormatting>
  <conditionalFormatting sqref="J72:K76 A72:A76">
    <cfRule type="containsText" dxfId="82" priority="48" operator="containsText" text="NOT OK">
      <formula>NOT(ISERROR(SEARCH("NOT OK",A72)))</formula>
    </cfRule>
  </conditionalFormatting>
  <conditionalFormatting sqref="A124:A128 J124:K128">
    <cfRule type="containsText" dxfId="81" priority="44" operator="containsText" text="NOT OK">
      <formula>NOT(ISERROR(SEARCH("NOT OK",A124)))</formula>
    </cfRule>
  </conditionalFormatting>
  <conditionalFormatting sqref="A124:A128 J124:K128">
    <cfRule type="containsText" dxfId="80" priority="41" operator="containsText" text="NOT OK">
      <formula>NOT(ISERROR(SEARCH("NOT OK",A124)))</formula>
    </cfRule>
  </conditionalFormatting>
  <conditionalFormatting sqref="A150:A154 J150:K154">
    <cfRule type="containsText" dxfId="79" priority="39" operator="containsText" text="NOT OK">
      <formula>NOT(ISERROR(SEARCH("NOT OK",A150)))</formula>
    </cfRule>
  </conditionalFormatting>
  <conditionalFormatting sqref="A150:A154 J150:K154">
    <cfRule type="containsText" dxfId="78" priority="36" operator="containsText" text="NOT OK">
      <formula>NOT(ISERROR(SEARCH("NOT OK",A150)))</formula>
    </cfRule>
  </conditionalFormatting>
  <conditionalFormatting sqref="J202:K206 A202:A206">
    <cfRule type="containsText" dxfId="77" priority="34" operator="containsText" text="NOT OK">
      <formula>NOT(ISERROR(SEARCH("NOT OK",A202)))</formula>
    </cfRule>
  </conditionalFormatting>
  <conditionalFormatting sqref="J202:K206 A202:A206">
    <cfRule type="containsText" dxfId="76" priority="31" operator="containsText" text="NOT OK">
      <formula>NOT(ISERROR(SEARCH("NOT OK",A202)))</formula>
    </cfRule>
  </conditionalFormatting>
  <conditionalFormatting sqref="J129:K129 A129">
    <cfRule type="containsText" dxfId="75" priority="16" operator="containsText" text="NOT OK">
      <formula>NOT(ISERROR(SEARCH("NOT OK",A129)))</formula>
    </cfRule>
  </conditionalFormatting>
  <conditionalFormatting sqref="J155:K155 A155">
    <cfRule type="containsText" dxfId="74" priority="13" operator="containsText" text="NOT OK">
      <formula>NOT(ISERROR(SEARCH("NOT OK",A155)))</formula>
    </cfRule>
  </conditionalFormatting>
  <conditionalFormatting sqref="J207:K207 A207">
    <cfRule type="containsText" dxfId="73" priority="10" operator="containsText" text="NOT OK">
      <formula>NOT(ISERROR(SEARCH("NOT OK",A207)))</formula>
    </cfRule>
  </conditionalFormatting>
  <conditionalFormatting sqref="J233 A233">
    <cfRule type="containsText" dxfId="72" priority="7" operator="containsText" text="NOT OK">
      <formula>NOT(ISERROR(SEARCH("NOT OK",A233)))</formula>
    </cfRule>
  </conditionalFormatting>
  <conditionalFormatting sqref="J51:K51 A51">
    <cfRule type="containsText" dxfId="71" priority="4" operator="containsText" text="NOT OK">
      <formula>NOT(ISERROR(SEARCH("NOT OK",A51)))</formula>
    </cfRule>
  </conditionalFormatting>
  <conditionalFormatting sqref="J77:K77 A77">
    <cfRule type="containsText" dxfId="70" priority="1" operator="containsText" text="NOT OK">
      <formula>NOT(ISERROR(SEARCH("NOT OK",A77)))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6" orientation="portrait" r:id="rId2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W235"/>
  <sheetViews>
    <sheetView tabSelected="1" topLeftCell="E106" zoomScale="98" zoomScaleNormal="98" workbookViewId="0">
      <selection activeCell="I136" sqref="I136"/>
    </sheetView>
  </sheetViews>
  <sheetFormatPr defaultColWidth="7" defaultRowHeight="12.75"/>
  <cols>
    <col min="1" max="1" width="7" style="235"/>
    <col min="2" max="2" width="12.42578125" style="236" customWidth="1"/>
    <col min="3" max="3" width="10.85546875" style="236" customWidth="1"/>
    <col min="4" max="4" width="11.140625" style="236" customWidth="1"/>
    <col min="5" max="5" width="11.85546875" style="236" customWidth="1"/>
    <col min="6" max="6" width="10.85546875" style="236" customWidth="1"/>
    <col min="7" max="7" width="11.140625" style="236" customWidth="1"/>
    <col min="8" max="8" width="11.85546875" style="236" customWidth="1"/>
    <col min="9" max="9" width="11.85546875" style="237" customWidth="1"/>
    <col min="10" max="11" width="7" style="235"/>
    <col min="12" max="14" width="13" style="236" customWidth="1"/>
    <col min="15" max="15" width="14.140625" style="236" bestFit="1" customWidth="1"/>
    <col min="16" max="19" width="13" style="236" customWidth="1"/>
    <col min="20" max="20" width="14.140625" style="236" bestFit="1" customWidth="1"/>
    <col min="21" max="22" width="13" style="236" customWidth="1"/>
    <col min="23" max="23" width="12.140625" style="237" bestFit="1" customWidth="1"/>
    <col min="24" max="16384" width="7" style="236"/>
  </cols>
  <sheetData>
    <row r="1" spans="1:23" ht="13.5" thickBot="1"/>
    <row r="2" spans="1:23" ht="13.5" thickTop="1">
      <c r="B2" s="1550" t="s">
        <v>0</v>
      </c>
      <c r="C2" s="1551"/>
      <c r="D2" s="1551"/>
      <c r="E2" s="1551"/>
      <c r="F2" s="1551"/>
      <c r="G2" s="1551"/>
      <c r="H2" s="1551"/>
      <c r="I2" s="1552"/>
      <c r="L2" s="1553" t="s">
        <v>1</v>
      </c>
      <c r="M2" s="1554"/>
      <c r="N2" s="1554"/>
      <c r="O2" s="1554"/>
      <c r="P2" s="1554"/>
      <c r="Q2" s="1554"/>
      <c r="R2" s="1554"/>
      <c r="S2" s="1554"/>
      <c r="T2" s="1554"/>
      <c r="U2" s="1554"/>
      <c r="V2" s="1554"/>
      <c r="W2" s="1555"/>
    </row>
    <row r="3" spans="1:23" ht="13.5" thickBot="1">
      <c r="B3" s="1556" t="s">
        <v>2</v>
      </c>
      <c r="C3" s="1557"/>
      <c r="D3" s="1557"/>
      <c r="E3" s="1557"/>
      <c r="F3" s="1557"/>
      <c r="G3" s="1557"/>
      <c r="H3" s="1557"/>
      <c r="I3" s="1558"/>
      <c r="L3" s="1559" t="s">
        <v>3</v>
      </c>
      <c r="M3" s="1560"/>
      <c r="N3" s="1560"/>
      <c r="O3" s="1560"/>
      <c r="P3" s="1560"/>
      <c r="Q3" s="1560"/>
      <c r="R3" s="1560"/>
      <c r="S3" s="1560"/>
      <c r="T3" s="1560"/>
      <c r="U3" s="1560"/>
      <c r="V3" s="1560"/>
      <c r="W3" s="1561"/>
    </row>
    <row r="4" spans="1:23" ht="14.25" thickTop="1" thickBot="1">
      <c r="B4" s="238"/>
      <c r="C4" s="235"/>
      <c r="D4" s="235"/>
      <c r="E4" s="235"/>
      <c r="F4" s="235"/>
      <c r="G4" s="235"/>
      <c r="H4" s="235"/>
      <c r="I4" s="239"/>
      <c r="L4" s="238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9"/>
    </row>
    <row r="5" spans="1:23" ht="14.25" thickTop="1" thickBot="1">
      <c r="B5" s="240"/>
      <c r="C5" s="1565" t="s">
        <v>90</v>
      </c>
      <c r="D5" s="1566"/>
      <c r="E5" s="1567"/>
      <c r="F5" s="1565" t="s">
        <v>91</v>
      </c>
      <c r="G5" s="1566"/>
      <c r="H5" s="1567"/>
      <c r="I5" s="241" t="s">
        <v>4</v>
      </c>
      <c r="L5" s="240"/>
      <c r="M5" s="1562" t="s">
        <v>90</v>
      </c>
      <c r="N5" s="1563"/>
      <c r="O5" s="1563"/>
      <c r="P5" s="1563"/>
      <c r="Q5" s="1564"/>
      <c r="R5" s="1562" t="s">
        <v>91</v>
      </c>
      <c r="S5" s="1563"/>
      <c r="T5" s="1563"/>
      <c r="U5" s="1563"/>
      <c r="V5" s="1564"/>
      <c r="W5" s="241" t="s">
        <v>4</v>
      </c>
    </row>
    <row r="6" spans="1:23" ht="13.5" thickTop="1">
      <c r="B6" s="242" t="s">
        <v>5</v>
      </c>
      <c r="C6" s="243"/>
      <c r="D6" s="244"/>
      <c r="E6" s="245"/>
      <c r="F6" s="243"/>
      <c r="G6" s="244"/>
      <c r="H6" s="245"/>
      <c r="I6" s="246" t="s">
        <v>6</v>
      </c>
      <c r="L6" s="242" t="s">
        <v>5</v>
      </c>
      <c r="M6" s="243"/>
      <c r="N6" s="247"/>
      <c r="O6" s="248"/>
      <c r="P6" s="249"/>
      <c r="Q6" s="248"/>
      <c r="R6" s="243"/>
      <c r="S6" s="247"/>
      <c r="T6" s="248"/>
      <c r="U6" s="249"/>
      <c r="V6" s="248"/>
      <c r="W6" s="246" t="s">
        <v>6</v>
      </c>
    </row>
    <row r="7" spans="1:23" ht="13.5" thickBot="1">
      <c r="B7" s="250"/>
      <c r="C7" s="251" t="s">
        <v>7</v>
      </c>
      <c r="D7" s="252" t="s">
        <v>8</v>
      </c>
      <c r="E7" s="1168" t="s">
        <v>9</v>
      </c>
      <c r="F7" s="251" t="s">
        <v>7</v>
      </c>
      <c r="G7" s="252" t="s">
        <v>8</v>
      </c>
      <c r="H7" s="253" t="s">
        <v>9</v>
      </c>
      <c r="I7" s="254"/>
      <c r="L7" s="250"/>
      <c r="M7" s="255" t="s">
        <v>10</v>
      </c>
      <c r="N7" s="256" t="s">
        <v>11</v>
      </c>
      <c r="O7" s="257" t="s">
        <v>12</v>
      </c>
      <c r="P7" s="258" t="s">
        <v>13</v>
      </c>
      <c r="Q7" s="257" t="s">
        <v>9</v>
      </c>
      <c r="R7" s="255" t="s">
        <v>10</v>
      </c>
      <c r="S7" s="256" t="s">
        <v>11</v>
      </c>
      <c r="T7" s="257" t="s">
        <v>12</v>
      </c>
      <c r="U7" s="258" t="s">
        <v>13</v>
      </c>
      <c r="V7" s="257" t="s">
        <v>9</v>
      </c>
      <c r="W7" s="254"/>
    </row>
    <row r="8" spans="1:23" ht="6" customHeight="1" thickTop="1">
      <c r="B8" s="242"/>
      <c r="C8" s="259"/>
      <c r="D8" s="260"/>
      <c r="E8" s="261"/>
      <c r="F8" s="259"/>
      <c r="G8" s="260"/>
      <c r="H8" s="261"/>
      <c r="I8" s="262"/>
      <c r="L8" s="242"/>
      <c r="M8" s="263"/>
      <c r="N8" s="264"/>
      <c r="O8" s="265"/>
      <c r="P8" s="266"/>
      <c r="Q8" s="267"/>
      <c r="R8" s="263"/>
      <c r="S8" s="264"/>
      <c r="T8" s="265"/>
      <c r="U8" s="266"/>
      <c r="V8" s="267"/>
      <c r="W8" s="268"/>
    </row>
    <row r="9" spans="1:23">
      <c r="A9" s="269" t="str">
        <f>IF(ISERROR(F9/G9)," ",IF(F9/G9&gt;0.5,IF(F9/G9&lt;1.5," ","NOT OK"),"NOT OK"))</f>
        <v xml:space="preserve"> </v>
      </c>
      <c r="B9" s="242" t="s">
        <v>14</v>
      </c>
      <c r="C9" s="270">
        <f>+BKK!C9+DMK!C9+CNX!C9+HDY!C9+HKT!C9+CEI!C9</f>
        <v>16451</v>
      </c>
      <c r="D9" s="271">
        <f>+BKK!D9+DMK!D9+CNX!D9+HDY!D9+HKT!D9+CEI!D9</f>
        <v>16478</v>
      </c>
      <c r="E9" s="272">
        <f>C9+D9</f>
        <v>32929</v>
      </c>
      <c r="F9" s="270">
        <f>+BKK!F9+DMK!F9+CNX!F9+HDY!F9+HKT!F9+CEI!F9</f>
        <v>18174</v>
      </c>
      <c r="G9" s="271">
        <f>+BKK!G9+DMK!G9+CNX!G9+HDY!G9+HKT!G9+CEI!G9</f>
        <v>18320</v>
      </c>
      <c r="H9" s="272">
        <f>F9+G9</f>
        <v>36494</v>
      </c>
      <c r="I9" s="273">
        <f t="shared" ref="I9:I13" si="0">IF(E9=0,0,((H9/E9)-1)*100)</f>
        <v>10.82632330164901</v>
      </c>
      <c r="L9" s="242" t="s">
        <v>14</v>
      </c>
      <c r="M9" s="274">
        <f>+BKK!M9+DMK!M9+CNX!M9+HDY!M9+HKT!M9+CEI!M9</f>
        <v>2536565</v>
      </c>
      <c r="N9" s="275">
        <f>+BKK!N9+DMK!N9+CNX!N9+HDY!N9+HKT!N9+CEI!N9</f>
        <v>2517299</v>
      </c>
      <c r="O9" s="276">
        <f>+M9+N9</f>
        <v>5053864</v>
      </c>
      <c r="P9" s="277">
        <f>+BKK!P9+DMK!P9+CNX!P9+HDY!P9+HKT!P9+CEI!P9</f>
        <v>75011</v>
      </c>
      <c r="Q9" s="278">
        <f>O9+P9</f>
        <v>5128875</v>
      </c>
      <c r="R9" s="274">
        <f>+BKK!R9+DMK!R9+CNX!R9+HDY!R9+HKT!R9+CEI!R9</f>
        <v>3031917</v>
      </c>
      <c r="S9" s="275">
        <f>+BKK!S9+DMK!S9+CNX!S9+HDY!S9+HKT!S9+CEI!S9</f>
        <v>2982418</v>
      </c>
      <c r="T9" s="276">
        <f>+R9+S9</f>
        <v>6014335</v>
      </c>
      <c r="U9" s="277">
        <f>+BKK!U9+DMK!U9+CNX!U9+HDY!U9+HKT!U9+CEI!U9</f>
        <v>73161</v>
      </c>
      <c r="V9" s="278">
        <f>T9+U9</f>
        <v>6087496</v>
      </c>
      <c r="W9" s="273">
        <f t="shared" ref="W9:W13" si="1">IF(Q9=0,0,((V9/Q9)-1)*100)</f>
        <v>18.690668031488379</v>
      </c>
    </row>
    <row r="10" spans="1:23">
      <c r="A10" s="269" t="str">
        <f t="shared" ref="A10:A65" si="2">IF(ISERROR(F10/G10)," ",IF(F10/G10&gt;0.5,IF(F10/G10&lt;1.5," ","NOT OK"),"NOT OK"))</f>
        <v xml:space="preserve"> </v>
      </c>
      <c r="B10" s="242" t="s">
        <v>15</v>
      </c>
      <c r="C10" s="270">
        <f>+BKK!C10+DMK!C10+CNX!C10+HDY!C10+HKT!C10+CEI!C10</f>
        <v>16129</v>
      </c>
      <c r="D10" s="271">
        <f>+BKK!D10+DMK!D10+CNX!D10+HDY!D10+HKT!D10+CEI!D10</f>
        <v>16142</v>
      </c>
      <c r="E10" s="272">
        <f>C10+D10</f>
        <v>32271</v>
      </c>
      <c r="F10" s="270">
        <f>+BKK!F10+DMK!F10+CNX!F10+HDY!F10+HKT!F10+CEI!F10</f>
        <v>18276</v>
      </c>
      <c r="G10" s="271">
        <f>+BKK!G10+DMK!G10+CNX!G10+HDY!G10+HKT!G10+CEI!G10</f>
        <v>18266</v>
      </c>
      <c r="H10" s="272">
        <f>F10+G10</f>
        <v>36542</v>
      </c>
      <c r="I10" s="273">
        <f t="shared" si="0"/>
        <v>13.234792848067922</v>
      </c>
      <c r="K10" s="279"/>
      <c r="L10" s="242" t="s">
        <v>15</v>
      </c>
      <c r="M10" s="274">
        <f>+BKK!M10+DMK!M10+CNX!M10+HDY!M10+HKT!M10+CEI!M10</f>
        <v>2643579</v>
      </c>
      <c r="N10" s="275">
        <f>+BKK!N10+DMK!N10+CNX!N10+HDY!N10+HKT!N10+CEI!N10</f>
        <v>2514064</v>
      </c>
      <c r="O10" s="276">
        <f>+M10+N10</f>
        <v>5157643</v>
      </c>
      <c r="P10" s="277">
        <f>+BKK!P10+DMK!P10+CNX!P10+HDY!P10+HKT!P10+CEI!P10</f>
        <v>61805</v>
      </c>
      <c r="Q10" s="278">
        <f>O10+P10</f>
        <v>5219448</v>
      </c>
      <c r="R10" s="274">
        <f>+BKK!R10+DMK!R10+CNX!R10+HDY!R10+HKT!R10+CEI!R10</f>
        <v>3268153</v>
      </c>
      <c r="S10" s="275">
        <f>+BKK!S10+DMK!S10+CNX!S10+HDY!S10+HKT!S10+CEI!S10</f>
        <v>3163372</v>
      </c>
      <c r="T10" s="276">
        <f>+R10+S10</f>
        <v>6431525</v>
      </c>
      <c r="U10" s="277">
        <f>+BKK!U10+DMK!U10+CNX!U10+HDY!U10+HKT!U10+CEI!U10</f>
        <v>54438</v>
      </c>
      <c r="V10" s="278">
        <f>T10+U10</f>
        <v>6485963</v>
      </c>
      <c r="W10" s="273">
        <f t="shared" si="1"/>
        <v>24.265305449924981</v>
      </c>
    </row>
    <row r="11" spans="1:23" ht="13.5" thickBot="1">
      <c r="A11" s="269" t="str">
        <f t="shared" si="2"/>
        <v xml:space="preserve"> </v>
      </c>
      <c r="B11" s="250" t="s">
        <v>16</v>
      </c>
      <c r="C11" s="280">
        <f>+BKK!C11+DMK!C11+CNX!C11+HDY!C11+HKT!C11+CEI!C11</f>
        <v>17480</v>
      </c>
      <c r="D11" s="281">
        <f>+BKK!D11+DMK!D11+CNX!D11+HDY!D11+HKT!D11+CEI!D11</f>
        <v>17495</v>
      </c>
      <c r="E11" s="272">
        <f>C11+D11</f>
        <v>34975</v>
      </c>
      <c r="F11" s="280">
        <f>+BKK!F11+DMK!F11+CNX!F11+HDY!F11+HKT!F11+CEI!F11</f>
        <v>19662</v>
      </c>
      <c r="G11" s="281">
        <f>+BKK!G11+DMK!G11+CNX!G11+HDY!G11+HKT!G11+CEI!G11</f>
        <v>19628</v>
      </c>
      <c r="H11" s="272">
        <f>F11+G11</f>
        <v>39290</v>
      </c>
      <c r="I11" s="273">
        <f t="shared" si="0"/>
        <v>12.337383845604011</v>
      </c>
      <c r="K11" s="279"/>
      <c r="L11" s="250" t="s">
        <v>16</v>
      </c>
      <c r="M11" s="274">
        <f>+BKK!M11+DMK!M11+CNX!M11+HDY!M11+HKT!M11+CEI!M11</f>
        <v>3186059</v>
      </c>
      <c r="N11" s="275">
        <f>+BKK!N11+DMK!N11+CNX!N11+HDY!N11+HKT!N11+CEI!N11</f>
        <v>2927868</v>
      </c>
      <c r="O11" s="276">
        <f>+M11+N11</f>
        <v>6113927</v>
      </c>
      <c r="P11" s="277">
        <f>+BKK!P11+DMK!P11+CNX!P11+HDY!P11+HKT!P11+CEI!P11</f>
        <v>63948</v>
      </c>
      <c r="Q11" s="278">
        <f>O11+P11</f>
        <v>6177875</v>
      </c>
      <c r="R11" s="274">
        <f>+BKK!R11+DMK!R11+CNX!R11+HDY!R11+HKT!R11+CEI!R11</f>
        <v>3671445</v>
      </c>
      <c r="S11" s="275">
        <f>+BKK!S11+DMK!S11+CNX!S11+HDY!S11+HKT!S11+CEI!S11</f>
        <v>3463573</v>
      </c>
      <c r="T11" s="276">
        <f>+R11+S11</f>
        <v>7135018</v>
      </c>
      <c r="U11" s="277">
        <f>+BKK!U11+DMK!U11+CNX!U11+HDY!U11+HKT!U11+CEI!U11</f>
        <v>57355</v>
      </c>
      <c r="V11" s="278">
        <f>T11+U11</f>
        <v>7192373</v>
      </c>
      <c r="W11" s="273">
        <f t="shared" si="1"/>
        <v>16.421471784391883</v>
      </c>
    </row>
    <row r="12" spans="1:23" ht="14.25" thickTop="1" thickBot="1">
      <c r="A12" s="269" t="str">
        <f>IF(ISERROR(F12/G12)," ",IF(F12/G12&gt;0.5,IF(F12/G12&lt;1.5," ","NOT OK"),"NOT OK"))</f>
        <v xml:space="preserve"> </v>
      </c>
      <c r="B12" s="282" t="s">
        <v>17</v>
      </c>
      <c r="C12" s="283">
        <f>C11+C9+C10</f>
        <v>50060</v>
      </c>
      <c r="D12" s="284">
        <f>D11+D9+D10</f>
        <v>50115</v>
      </c>
      <c r="E12" s="285">
        <f>+E9+E10+E11</f>
        <v>100175</v>
      </c>
      <c r="F12" s="283">
        <f>F11+F9+F10</f>
        <v>56112</v>
      </c>
      <c r="G12" s="284">
        <f>G11+G9+G10</f>
        <v>56214</v>
      </c>
      <c r="H12" s="285">
        <f>+H9+H10+H11</f>
        <v>112326</v>
      </c>
      <c r="I12" s="286">
        <f t="shared" si="0"/>
        <v>12.129772897429492</v>
      </c>
      <c r="L12" s="287" t="s">
        <v>17</v>
      </c>
      <c r="M12" s="288">
        <f t="shared" ref="M12:Q12" si="3">M11+M10+M9</f>
        <v>8366203</v>
      </c>
      <c r="N12" s="289">
        <f t="shared" si="3"/>
        <v>7959231</v>
      </c>
      <c r="O12" s="288">
        <f t="shared" si="3"/>
        <v>16325434</v>
      </c>
      <c r="P12" s="288">
        <f t="shared" si="3"/>
        <v>200764</v>
      </c>
      <c r="Q12" s="290">
        <f t="shared" si="3"/>
        <v>16526198</v>
      </c>
      <c r="R12" s="288">
        <f t="shared" ref="R12:V12" si="4">R11+R10+R9</f>
        <v>9971515</v>
      </c>
      <c r="S12" s="289">
        <f t="shared" si="4"/>
        <v>9609363</v>
      </c>
      <c r="T12" s="288">
        <f t="shared" si="4"/>
        <v>19580878</v>
      </c>
      <c r="U12" s="288">
        <f t="shared" si="4"/>
        <v>184954</v>
      </c>
      <c r="V12" s="290">
        <f t="shared" si="4"/>
        <v>19765832</v>
      </c>
      <c r="W12" s="291">
        <f t="shared" si="1"/>
        <v>19.603020610064092</v>
      </c>
    </row>
    <row r="13" spans="1:23" ht="13.5" thickTop="1">
      <c r="A13" s="269" t="str">
        <f t="shared" si="2"/>
        <v xml:space="preserve"> </v>
      </c>
      <c r="B13" s="242" t="s">
        <v>18</v>
      </c>
      <c r="C13" s="270">
        <f>+BKK!C13+DMK!C13+CNX!C13+HDY!C13+HKT!C13+CEI!C13</f>
        <v>18221</v>
      </c>
      <c r="D13" s="271">
        <f>+BKK!D13+DMK!D13+CNX!D13+HDY!D13+HKT!D13+CEI!D13</f>
        <v>18261</v>
      </c>
      <c r="E13" s="272">
        <f>C13+D13</f>
        <v>36482</v>
      </c>
      <c r="F13" s="270">
        <f>+BKK!F13+DMK!F13+CNX!F13+HDY!F13+HKT!F13+CEI!F13</f>
        <v>20120</v>
      </c>
      <c r="G13" s="271">
        <f>+BKK!G13+DMK!G13+CNX!G13+HDY!G13+HKT!G13+CEI!G13</f>
        <v>20135</v>
      </c>
      <c r="H13" s="272">
        <f>F13+G13</f>
        <v>40255</v>
      </c>
      <c r="I13" s="273">
        <f t="shared" si="0"/>
        <v>10.342086508415104</v>
      </c>
      <c r="L13" s="242" t="s">
        <v>18</v>
      </c>
      <c r="M13" s="274">
        <f>+BKK!M13+DMK!M13+CNX!M13+HDY!M13+HKT!M13+CEI!M13</f>
        <v>3359186</v>
      </c>
      <c r="N13" s="275">
        <f>+BKK!N13+DMK!N13+CNX!N13+HDY!N13+HKT!N13+CEI!N13</f>
        <v>3237480</v>
      </c>
      <c r="O13" s="276">
        <f>M13+N13</f>
        <v>6596666</v>
      </c>
      <c r="P13" s="277">
        <f>+BKK!P13+DMK!P13+CNX!P13+HDY!P13+HKT!P13+CEI!P13</f>
        <v>68230</v>
      </c>
      <c r="Q13" s="278">
        <f>O13+P13</f>
        <v>6664896</v>
      </c>
      <c r="R13" s="274">
        <f>+BKK!R13+DMK!R13+CNX!R13+HDY!R13+HKT!R13+CEI!R13</f>
        <v>3679122</v>
      </c>
      <c r="S13" s="275">
        <f>+BKK!S13+DMK!S13+CNX!S13+HDY!S13+HKT!S13+CEI!S13</f>
        <v>3623604</v>
      </c>
      <c r="T13" s="276">
        <f>R13+S13</f>
        <v>7302726</v>
      </c>
      <c r="U13" s="277">
        <f>+BKK!U13+DMK!U13+CNX!U13+HDY!U13+HKT!U13+CEI!U13</f>
        <v>48326</v>
      </c>
      <c r="V13" s="278">
        <f>T13+U13</f>
        <v>7351052</v>
      </c>
      <c r="W13" s="273">
        <f t="shared" si="1"/>
        <v>10.295074371753143</v>
      </c>
    </row>
    <row r="14" spans="1:23">
      <c r="A14" s="269" t="str">
        <f t="shared" ref="A14:A25" si="5">IF(ISERROR(F14/G14)," ",IF(F14/G14&gt;0.5,IF(F14/G14&lt;1.5," ","NOT OK"),"NOT OK"))</f>
        <v xml:space="preserve"> </v>
      </c>
      <c r="B14" s="242" t="s">
        <v>19</v>
      </c>
      <c r="C14" s="274">
        <f>+BKK!C14+DMK!C14+CNX!C14+HDY!C14+HKT!C14+CEI!C14</f>
        <v>16800</v>
      </c>
      <c r="D14" s="292">
        <f>+BKK!D14+DMK!D14+CNX!D14+HDY!D14+HKT!D14+CEI!D14</f>
        <v>16841</v>
      </c>
      <c r="E14" s="293">
        <f>C14+D14</f>
        <v>33641</v>
      </c>
      <c r="F14" s="274">
        <f>+BKK!F14+DMK!F14+CNX!F14+HDY!F14+HKT!F14+CEI!F14</f>
        <v>19054</v>
      </c>
      <c r="G14" s="292">
        <f>+BKK!G14+DMK!G14+CNX!G14+HDY!G14+HKT!G14+CEI!G14</f>
        <v>19041</v>
      </c>
      <c r="H14" s="293">
        <f>F14+G14</f>
        <v>38095</v>
      </c>
      <c r="I14" s="273">
        <f t="shared" ref="I14:I17" si="6">IF(E14=0,0,((H14/E14)-1)*100)</f>
        <v>13.239796676674299</v>
      </c>
      <c r="L14" s="242" t="s">
        <v>19</v>
      </c>
      <c r="M14" s="274">
        <f>+BKK!M14+DMK!M14+CNX!M14+HDY!M14+HKT!M14+CEI!M14</f>
        <v>3052818</v>
      </c>
      <c r="N14" s="275">
        <f>+BKK!N14+DMK!N14+CNX!N14+HDY!N14+HKT!N14+CEI!N14</f>
        <v>3228110</v>
      </c>
      <c r="O14" s="276">
        <f>M14+N14</f>
        <v>6280928</v>
      </c>
      <c r="P14" s="277">
        <f>+BKK!P14+DMK!P14+CNX!P14+HDY!P14+HKT!P14+CEI!P14</f>
        <v>60656</v>
      </c>
      <c r="Q14" s="278">
        <f>O14+P14</f>
        <v>6341584</v>
      </c>
      <c r="R14" s="274">
        <f>+BKK!R14+DMK!R14+CNX!R14+HDY!R14+HKT!R14+CEI!R14</f>
        <v>3497839</v>
      </c>
      <c r="S14" s="275">
        <f>+BKK!S14+DMK!S14+CNX!S14+HDY!S14+HKT!S14+CEI!S14</f>
        <v>3589245</v>
      </c>
      <c r="T14" s="276">
        <f>R14+S14</f>
        <v>7087084</v>
      </c>
      <c r="U14" s="277">
        <f>+BKK!U14+DMK!U14+CNX!U14+HDY!U14+HKT!U14+CEI!U14</f>
        <v>46817</v>
      </c>
      <c r="V14" s="278">
        <f>T14+U14</f>
        <v>7133901</v>
      </c>
      <c r="W14" s="273">
        <f t="shared" ref="W14:W17" si="7">IF(Q14=0,0,((V14/Q14)-1)*100)</f>
        <v>12.493992037320645</v>
      </c>
    </row>
    <row r="15" spans="1:23" s="1255" customFormat="1" ht="13.5" thickBot="1">
      <c r="A15" s="294" t="str">
        <f t="shared" si="5"/>
        <v xml:space="preserve"> </v>
      </c>
      <c r="B15" s="242" t="s">
        <v>20</v>
      </c>
      <c r="C15" s="274">
        <f>+BKK!C15+DMK!C15+CNX!C15+HDY!C15+HKT!C15+CEI!C15</f>
        <v>17728</v>
      </c>
      <c r="D15" s="292">
        <f>+BKK!D15+DMK!D15+CNX!D15+HDY!D15+HKT!D15+CEI!D15</f>
        <v>17696</v>
      </c>
      <c r="E15" s="293">
        <f>+D15+C15</f>
        <v>35424</v>
      </c>
      <c r="F15" s="274">
        <f>+BKK!F15+DMK!F15+CNX!F15+HDY!F15+HKT!F15+CEI!F15</f>
        <v>20492</v>
      </c>
      <c r="G15" s="292">
        <f>+BKK!G15+DMK!G15+CNX!G15+HDY!G15+HKT!G15+CEI!G15</f>
        <v>20478</v>
      </c>
      <c r="H15" s="293">
        <f>+G15+F15</f>
        <v>40970</v>
      </c>
      <c r="I15" s="273">
        <f t="shared" si="6"/>
        <v>15.656052393857278</v>
      </c>
      <c r="J15" s="295"/>
      <c r="K15" s="235"/>
      <c r="L15" s="242" t="s">
        <v>20</v>
      </c>
      <c r="M15" s="274">
        <f>+BKK!M15+DMK!M15+CNX!M15+HDY!M15+HKT!M15+CEI!M15</f>
        <v>3177046</v>
      </c>
      <c r="N15" s="275">
        <f>+BKK!N15+DMK!N15+CNX!N15+HDY!N15+HKT!N15+CEI!N15</f>
        <v>3348094</v>
      </c>
      <c r="O15" s="276">
        <f>M15+N15</f>
        <v>6525140</v>
      </c>
      <c r="P15" s="277">
        <f>+BKK!P15+DMK!P15+CNX!P15+HDY!P15+HKT!P15+CEI!P15</f>
        <v>61943</v>
      </c>
      <c r="Q15" s="278">
        <f>O15+P15</f>
        <v>6587083</v>
      </c>
      <c r="R15" s="274">
        <f>+BKK!R15+DMK!R15+CNX!R15+HDY!R15+HKT!R15+CEI!R15</f>
        <v>3673219</v>
      </c>
      <c r="S15" s="275">
        <f>+BKK!S15+DMK!S15+CNX!S15+HDY!S15+HKT!S15+CEI!S15</f>
        <v>3817654</v>
      </c>
      <c r="T15" s="276">
        <f>R15+S15</f>
        <v>7490873</v>
      </c>
      <c r="U15" s="277">
        <f>+BKK!U15+DMK!U15+CNX!U15+HDY!U15+HKT!U15+CEI!U15</f>
        <v>51138</v>
      </c>
      <c r="V15" s="278">
        <f>T15+U15</f>
        <v>7542011</v>
      </c>
      <c r="W15" s="273">
        <f t="shared" si="7"/>
        <v>14.496978404553285</v>
      </c>
    </row>
    <row r="16" spans="1:23" s="83" customFormat="1" ht="14.25" thickTop="1" thickBot="1">
      <c r="A16" s="233" t="str">
        <f t="shared" si="5"/>
        <v xml:space="preserve"> </v>
      </c>
      <c r="B16" s="282" t="s">
        <v>87</v>
      </c>
      <c r="C16" s="90">
        <f>+C13+C14+C15</f>
        <v>52749</v>
      </c>
      <c r="D16" s="91">
        <f t="shared" ref="D16:H16" si="8">+D13+D14+D15</f>
        <v>52798</v>
      </c>
      <c r="E16" s="92">
        <f t="shared" si="8"/>
        <v>105547</v>
      </c>
      <c r="F16" s="90">
        <f t="shared" si="8"/>
        <v>59666</v>
      </c>
      <c r="G16" s="91">
        <f t="shared" si="8"/>
        <v>59654</v>
      </c>
      <c r="H16" s="92">
        <f t="shared" si="8"/>
        <v>119320</v>
      </c>
      <c r="I16" s="93">
        <f t="shared" si="6"/>
        <v>13.049162932153457</v>
      </c>
      <c r="L16" s="167" t="s">
        <v>87</v>
      </c>
      <c r="M16" s="122">
        <f>+M13+M14+M15</f>
        <v>9589050</v>
      </c>
      <c r="N16" s="123">
        <f t="shared" ref="N16:V16" si="9">+N13+N14+N15</f>
        <v>9813684</v>
      </c>
      <c r="O16" s="122">
        <f t="shared" si="9"/>
        <v>19402734</v>
      </c>
      <c r="P16" s="122">
        <f t="shared" si="9"/>
        <v>190829</v>
      </c>
      <c r="Q16" s="124">
        <f t="shared" si="9"/>
        <v>19593563</v>
      </c>
      <c r="R16" s="122">
        <f t="shared" si="9"/>
        <v>10850180</v>
      </c>
      <c r="S16" s="123">
        <f t="shared" si="9"/>
        <v>11030503</v>
      </c>
      <c r="T16" s="122">
        <f t="shared" si="9"/>
        <v>21880683</v>
      </c>
      <c r="U16" s="122">
        <f t="shared" si="9"/>
        <v>146281</v>
      </c>
      <c r="V16" s="124">
        <f t="shared" si="9"/>
        <v>22026964</v>
      </c>
      <c r="W16" s="125">
        <f t="shared" si="7"/>
        <v>12.419389980270568</v>
      </c>
    </row>
    <row r="17" spans="1:23" ht="13.5" thickTop="1">
      <c r="A17" s="269" t="str">
        <f t="shared" si="5"/>
        <v xml:space="preserve"> </v>
      </c>
      <c r="B17" s="242" t="s">
        <v>21</v>
      </c>
      <c r="C17" s="296">
        <f>+BKK!C17+DMK!C17+CNX!C17+HDY!C17+HKT!C17+CEI!C17</f>
        <v>17107</v>
      </c>
      <c r="D17" s="297">
        <f>+BKK!D17+DMK!D17+CNX!D17+HDY!D17+HKT!D17+CEI!D17</f>
        <v>17060</v>
      </c>
      <c r="E17" s="293">
        <f>C17+D17</f>
        <v>34167</v>
      </c>
      <c r="F17" s="296">
        <f>+BKK!F17+DMK!F17+CNX!F17+HDY!F17+HKT!F17+CEI!F17</f>
        <v>19505</v>
      </c>
      <c r="G17" s="297">
        <f>+BKK!G17+DMK!G17+CNX!G17+HDY!G17+HKT!G17+CEI!G17</f>
        <v>19515</v>
      </c>
      <c r="H17" s="293">
        <f>F17+G17</f>
        <v>39020</v>
      </c>
      <c r="I17" s="273">
        <f t="shared" si="6"/>
        <v>14.203763865718377</v>
      </c>
      <c r="L17" s="242" t="s">
        <v>21</v>
      </c>
      <c r="M17" s="274">
        <f>+BKK!M17+DMK!M17+CNX!M17+HDY!M17+HKT!M17+CEI!M17</f>
        <v>3115401</v>
      </c>
      <c r="N17" s="275">
        <f>+BKK!N17+DMK!N17+CNX!N17+HDY!N17+HKT!N17+CEI!N17</f>
        <v>3172056</v>
      </c>
      <c r="O17" s="276">
        <f>+M17+N17</f>
        <v>6287457</v>
      </c>
      <c r="P17" s="277">
        <f>+BKK!P17+DMK!P17+CNX!P17+HDY!P17+HKT!P17+CEI!P17</f>
        <v>63902</v>
      </c>
      <c r="Q17" s="278">
        <f>+O17+P17</f>
        <v>6351359</v>
      </c>
      <c r="R17" s="274">
        <f>+BKK!R17+DMK!R17+CNX!R17+HDY!R17+HKT!R17+CEI!R17</f>
        <v>3415160</v>
      </c>
      <c r="S17" s="275">
        <f>+BKK!S17+DMK!S17+CNX!S17+HDY!S17+HKT!S17+CEI!S17</f>
        <v>3543749</v>
      </c>
      <c r="T17" s="276">
        <f>+R17+S17</f>
        <v>6958909</v>
      </c>
      <c r="U17" s="277">
        <f>+BKK!U17+DMK!U17+CNX!U17+HDY!U17+HKT!U17+CEI!U17</f>
        <v>51063</v>
      </c>
      <c r="V17" s="278">
        <f>+T17+U17</f>
        <v>7009972</v>
      </c>
      <c r="W17" s="273">
        <f t="shared" si="7"/>
        <v>10.369639001668784</v>
      </c>
    </row>
    <row r="18" spans="1:23">
      <c r="A18" s="269" t="str">
        <f t="shared" ref="A18" si="10">IF(ISERROR(F18/G18)," ",IF(F18/G18&gt;0.5,IF(F18/G18&lt;1.5," ","NOT OK"),"NOT OK"))</f>
        <v xml:space="preserve"> </v>
      </c>
      <c r="B18" s="242" t="s">
        <v>88</v>
      </c>
      <c r="C18" s="296">
        <f>+BKK!C18+DMK!C18+CNX!C18+HDY!C18+HKT!C18+CEI!C18</f>
        <v>17345</v>
      </c>
      <c r="D18" s="297">
        <f>+BKK!D18+DMK!D18+CNX!D18+HDY!D18+HKT!D18+CEI!D18</f>
        <v>17307</v>
      </c>
      <c r="E18" s="293">
        <f>C18+D18</f>
        <v>34652</v>
      </c>
      <c r="F18" s="296">
        <f>+BKK!F18+DMK!F18+CNX!F18+HDY!F18+HKT!F18+CEI!F18</f>
        <v>19273</v>
      </c>
      <c r="G18" s="297">
        <f>+BKK!G18+DMK!G18+CNX!G18+HDY!G18+HKT!G18+CEI!G18</f>
        <v>19282</v>
      </c>
      <c r="H18" s="293">
        <f>F18+G18</f>
        <v>38555</v>
      </c>
      <c r="I18" s="273">
        <f t="shared" ref="I18" si="11">IF(E18=0,0,((H18/E18)-1)*100)</f>
        <v>11.263419138866437</v>
      </c>
      <c r="L18" s="242" t="s">
        <v>88</v>
      </c>
      <c r="M18" s="274">
        <f>+BKK!M18+DMK!M18+CNX!M18+HDY!M18+HKT!M18+CEI!M18</f>
        <v>2820600</v>
      </c>
      <c r="N18" s="275">
        <f>+BKK!N18+DMK!N18+CNX!N18+HDY!N18+HKT!N18+CEI!N18</f>
        <v>2886288</v>
      </c>
      <c r="O18" s="276">
        <f>+M18+N18</f>
        <v>5706888</v>
      </c>
      <c r="P18" s="277">
        <f>+BKK!P18+DMK!P18+CNX!P18+HDY!P18+HKT!P18+CEI!P18</f>
        <v>72491</v>
      </c>
      <c r="Q18" s="278">
        <f>+O18+P18</f>
        <v>5779379</v>
      </c>
      <c r="R18" s="274">
        <f>+BKK!R18+DMK!R18+CNX!R18+HDY!R18+HKT!R18+CEI!R18</f>
        <v>3010867</v>
      </c>
      <c r="S18" s="275">
        <f>+BKK!S18+DMK!S18+CNX!S18+HDY!S18+HKT!S18+CEI!S18</f>
        <v>3148937</v>
      </c>
      <c r="T18" s="276">
        <f>+R18+S18</f>
        <v>6159804</v>
      </c>
      <c r="U18" s="277">
        <f>+BKK!U18+DMK!U18+CNX!U18+HDY!U18+HKT!U18+CEI!U18</f>
        <v>55161</v>
      </c>
      <c r="V18" s="278">
        <f>+T18+U18</f>
        <v>6214965</v>
      </c>
      <c r="W18" s="273">
        <f t="shared" ref="W18" si="12">IF(Q18=0,0,((V18/Q18)-1)*100)</f>
        <v>7.5368997257317716</v>
      </c>
    </row>
    <row r="19" spans="1:23" ht="13.5" thickBot="1">
      <c r="A19" s="298" t="str">
        <f>IF(ISERROR(F19/G19)," ",IF(F19/G19&gt;0.5,IF(F19/G19&lt;1.5," ","NOT OK"),"NOT OK"))</f>
        <v xml:space="preserve"> </v>
      </c>
      <c r="B19" s="242" t="s">
        <v>22</v>
      </c>
      <c r="C19" s="296">
        <f>+BKK!C19+DMK!C19+CNX!C19+HDY!C19+HKT!C19+CEI!C19</f>
        <v>16781</v>
      </c>
      <c r="D19" s="297">
        <f>+BKK!D19+DMK!D19+CNX!D19+HDY!D19+HKT!D19+CEI!D19</f>
        <v>16880</v>
      </c>
      <c r="E19" s="293">
        <f>C19+D19</f>
        <v>33661</v>
      </c>
      <c r="F19" s="296">
        <f>+BKK!F19+DMK!F19+CNX!F19+HDY!F19+HKT!F19+CEI!F19</f>
        <v>18758</v>
      </c>
      <c r="G19" s="297">
        <f>+BKK!G19+DMK!G19+CNX!G19+HDY!G19+HKT!G19+CEI!G19</f>
        <v>18763</v>
      </c>
      <c r="H19" s="293">
        <f>F19+G19</f>
        <v>37521</v>
      </c>
      <c r="I19" s="273">
        <f>IF(E19=0,0,((H19/E19)-1)*100)</f>
        <v>11.467276670330651</v>
      </c>
      <c r="J19" s="299"/>
      <c r="L19" s="242" t="s">
        <v>22</v>
      </c>
      <c r="M19" s="274">
        <f>+BKK!M19+DMK!M19+CNX!M19+HDY!M19+HKT!M19+CEI!M19</f>
        <v>2816132</v>
      </c>
      <c r="N19" s="275">
        <f>+BKK!N19+DMK!N19+CNX!N19+HDY!N19+HKT!N19+CEI!N19</f>
        <v>2730904</v>
      </c>
      <c r="O19" s="300">
        <f>+M19+N19</f>
        <v>5547036</v>
      </c>
      <c r="P19" s="301">
        <f>+BKK!P19+DMK!P19+CNX!P19+HDY!P19+HKT!P19+CEI!P19</f>
        <v>75908</v>
      </c>
      <c r="Q19" s="278">
        <f>+O19+P19</f>
        <v>5622944</v>
      </c>
      <c r="R19" s="274">
        <f>+BKK!R19+DMK!R19+CNX!R19+HDY!R19+HKT!R19+CEI!R19</f>
        <v>3119610</v>
      </c>
      <c r="S19" s="275">
        <f>+BKK!S19+DMK!S19+CNX!S19+HDY!S19+HKT!S19+CEI!S19</f>
        <v>3029727</v>
      </c>
      <c r="T19" s="300">
        <f>+R19+S19</f>
        <v>6149337</v>
      </c>
      <c r="U19" s="301">
        <f>+BKK!U19+DMK!U19+CNX!U19+HDY!U19+HKT!U19+CEI!U19</f>
        <v>63455</v>
      </c>
      <c r="V19" s="278">
        <f>+T19+U19</f>
        <v>6212792</v>
      </c>
      <c r="W19" s="273">
        <f>IF(Q19=0,0,((V19/Q19)-1)*100)</f>
        <v>10.490020885856243</v>
      </c>
    </row>
    <row r="20" spans="1:23" ht="15.75" customHeight="1" thickTop="1" thickBot="1">
      <c r="A20" s="302" t="str">
        <f>IF(ISERROR(F20/G20)," ",IF(F20/G20&gt;0.5,IF(F20/G20&lt;1.5," ","NOT OK"),"NOT OK"))</f>
        <v xml:space="preserve"> </v>
      </c>
      <c r="B20" s="303" t="s">
        <v>60</v>
      </c>
      <c r="C20" s="304">
        <f>+C17+C18+C19</f>
        <v>51233</v>
      </c>
      <c r="D20" s="305">
        <f t="shared" ref="D20:H20" si="13">+D17+D18+D19</f>
        <v>51247</v>
      </c>
      <c r="E20" s="305">
        <f t="shared" si="13"/>
        <v>102480</v>
      </c>
      <c r="F20" s="304">
        <f t="shared" si="13"/>
        <v>57536</v>
      </c>
      <c r="G20" s="305">
        <f t="shared" si="13"/>
        <v>57560</v>
      </c>
      <c r="H20" s="305">
        <f t="shared" si="13"/>
        <v>115096</v>
      </c>
      <c r="I20" s="286">
        <f>IF(E20=0,0,((H20/E20)-1)*100)</f>
        <v>12.310694769711162</v>
      </c>
      <c r="J20" s="302"/>
      <c r="K20" s="306"/>
      <c r="L20" s="307" t="s">
        <v>60</v>
      </c>
      <c r="M20" s="308">
        <f>+M17+M18+M19</f>
        <v>8752133</v>
      </c>
      <c r="N20" s="308">
        <f t="shared" ref="N20:V20" si="14">+N17+N18+N19</f>
        <v>8789248</v>
      </c>
      <c r="O20" s="309">
        <f t="shared" si="14"/>
        <v>17541381</v>
      </c>
      <c r="P20" s="309">
        <f t="shared" si="14"/>
        <v>212301</v>
      </c>
      <c r="Q20" s="309">
        <f t="shared" si="14"/>
        <v>17753682</v>
      </c>
      <c r="R20" s="308">
        <f t="shared" si="14"/>
        <v>9545637</v>
      </c>
      <c r="S20" s="308">
        <f t="shared" si="14"/>
        <v>9722413</v>
      </c>
      <c r="T20" s="309">
        <f t="shared" si="14"/>
        <v>19268050</v>
      </c>
      <c r="U20" s="309">
        <f t="shared" si="14"/>
        <v>169679</v>
      </c>
      <c r="V20" s="309">
        <f t="shared" si="14"/>
        <v>19437729</v>
      </c>
      <c r="W20" s="310">
        <f>IF(Q20=0,0,((V20/Q20)-1)*100)</f>
        <v>9.4856210672242582</v>
      </c>
    </row>
    <row r="21" spans="1:23" ht="13.5" thickTop="1">
      <c r="A21" s="269" t="str">
        <f>IF(ISERROR(F21/G21)," ",IF(F21/G21&gt;0.5,IF(F21/G21&lt;1.5," ","NOT OK"),"NOT OK"))</f>
        <v xml:space="preserve"> </v>
      </c>
      <c r="B21" s="242" t="s">
        <v>23</v>
      </c>
      <c r="C21" s="274">
        <f>+BKK!C21+DMK!C21+CNX!C21+HDY!C21+HKT!C21+CEI!C21</f>
        <v>18136</v>
      </c>
      <c r="D21" s="292">
        <f>+BKK!D21+DMK!D21+CNX!D21+HDY!D21+HKT!D21+CEI!D21</f>
        <v>18262</v>
      </c>
      <c r="E21" s="311">
        <f>C21+D21</f>
        <v>36398</v>
      </c>
      <c r="F21" s="274">
        <f>+BKK!F21+DMK!F21+CNX!F21+HDY!F21+HKT!F21+CEI!F21</f>
        <v>19748</v>
      </c>
      <c r="G21" s="292">
        <f>+BKK!G21+DMK!G21+CNX!G21+HDY!G21+HKT!G21+CEI!G21</f>
        <v>19741</v>
      </c>
      <c r="H21" s="311">
        <f>F21+G21</f>
        <v>39489</v>
      </c>
      <c r="I21" s="273">
        <f>IF(E21=0,0,((H21/E21)-1)*100)</f>
        <v>8.492224847519104</v>
      </c>
      <c r="L21" s="242" t="s">
        <v>24</v>
      </c>
      <c r="M21" s="274">
        <f>+BKK!M21+DMK!M21+CNX!M21+HDY!M21+HKT!M21+CEI!M21</f>
        <v>3242817</v>
      </c>
      <c r="N21" s="275">
        <f>+BKK!N21+DMK!N21+CNX!N21+HDY!N21+HKT!N21+CEI!N21</f>
        <v>3141121</v>
      </c>
      <c r="O21" s="300">
        <f>+M21+N21</f>
        <v>6383938</v>
      </c>
      <c r="P21" s="312">
        <f>+BKK!P21+DMK!P21+CNX!P21+HDY!P21+HKT!P21+CEI!P21</f>
        <v>86362</v>
      </c>
      <c r="Q21" s="278">
        <f>+O21+P21</f>
        <v>6470300</v>
      </c>
      <c r="R21" s="274">
        <f>+BKK!R21+DMK!R21+CNX!R21+HDY!R21+HKT!R21+CEI!R21</f>
        <v>3395744</v>
      </c>
      <c r="S21" s="275">
        <f>+BKK!S21+DMK!S21+CNX!S21+HDY!S21+HKT!S21+CEI!S21</f>
        <v>3319057</v>
      </c>
      <c r="T21" s="300">
        <f>+R21+S21</f>
        <v>6714801</v>
      </c>
      <c r="U21" s="312">
        <f>+BKK!U21+DMK!U21+CNX!U21+HDY!U21+HKT!U21+CEI!U21</f>
        <v>73664</v>
      </c>
      <c r="V21" s="278">
        <f>+T21+U21</f>
        <v>6788465</v>
      </c>
      <c r="W21" s="273">
        <f>IF(Q21=0,0,((V21/Q21)-1)*100)</f>
        <v>4.9173144985549255</v>
      </c>
    </row>
    <row r="22" spans="1:23">
      <c r="A22" s="269" t="str">
        <f t="shared" ref="A22" si="15">IF(ISERROR(F22/G22)," ",IF(F22/G22&gt;0.5,IF(F22/G22&lt;1.5," ","NOT OK"),"NOT OK"))</f>
        <v xml:space="preserve"> </v>
      </c>
      <c r="B22" s="242" t="s">
        <v>25</v>
      </c>
      <c r="C22" s="274">
        <f>+BKK!C22+DMK!C22+CNX!C22+HDY!C22+HKT!C22+CEI!C22</f>
        <v>18197</v>
      </c>
      <c r="D22" s="292">
        <f>+BKK!D22+DMK!D22+CNX!D22+HDY!D22+HKT!D22+CEI!D22</f>
        <v>18351</v>
      </c>
      <c r="E22" s="313">
        <f>C22+D22</f>
        <v>36548</v>
      </c>
      <c r="F22" s="274">
        <f>+BKK!F22+DMK!F22+CNX!F22+HDY!F22+HKT!F22+CEI!F22</f>
        <v>19679</v>
      </c>
      <c r="G22" s="292">
        <f>+BKK!G22+DMK!G22+CNX!G22+HDY!G22+HKT!G22+CEI!G22</f>
        <v>19693</v>
      </c>
      <c r="H22" s="313">
        <f>F22+G22</f>
        <v>39372</v>
      </c>
      <c r="I22" s="273">
        <f t="shared" ref="I22" si="16">IF(E22=0,0,((H22/E22)-1)*100)</f>
        <v>7.7268249972638703</v>
      </c>
      <c r="L22" s="242" t="s">
        <v>25</v>
      </c>
      <c r="M22" s="274">
        <f>+BKK!M22+DMK!M22+CNX!M22+HDY!M22+HKT!M22+CEI!M22</f>
        <v>3180598</v>
      </c>
      <c r="N22" s="275">
        <f>+BKK!N22+DMK!N22+CNX!N22+HDY!N22+HKT!N22+CEI!N22</f>
        <v>3311078</v>
      </c>
      <c r="O22" s="300">
        <f>+M22+N22</f>
        <v>6491676</v>
      </c>
      <c r="P22" s="277">
        <f>+BKK!P22+DMK!P22+CNX!P22+HDY!P22+HKT!P22+CEI!P22</f>
        <v>76671</v>
      </c>
      <c r="Q22" s="278">
        <f>+O22+P22</f>
        <v>6568347</v>
      </c>
      <c r="R22" s="274">
        <f>+BKK!R22+DMK!R22+CNX!R22+HDY!R22+HKT!R22+CEI!R22</f>
        <v>3297156</v>
      </c>
      <c r="S22" s="275">
        <f>+BKK!S22+DMK!S22+CNX!S22+HDY!S22+HKT!S22+CEI!S22</f>
        <v>3426402</v>
      </c>
      <c r="T22" s="300">
        <f>+R22+S22</f>
        <v>6723558</v>
      </c>
      <c r="U22" s="277">
        <f>+BKK!U22+DMK!U22+CNX!U22+HDY!U22+HKT!U22+CEI!U22</f>
        <v>67102</v>
      </c>
      <c r="V22" s="278">
        <f>+T22+U22</f>
        <v>6790660</v>
      </c>
      <c r="W22" s="273">
        <f t="shared" ref="W22" si="17">IF(Q22=0,0,((V22/Q22)-1)*100)</f>
        <v>3.3846110749021108</v>
      </c>
    </row>
    <row r="23" spans="1:23" ht="13.5" thickBot="1">
      <c r="A23" s="269" t="str">
        <f>IF(ISERROR(F23/G23)," ",IF(F23/G23&gt;0.5,IF(F23/G23&lt;1.5," ","NOT OK"),"NOT OK"))</f>
        <v xml:space="preserve"> </v>
      </c>
      <c r="B23" s="242" t="s">
        <v>26</v>
      </c>
      <c r="C23" s="274">
        <f>+BKK!C23+DMK!C23+CNX!C23+HDY!C23+HKT!C23+CEI!C23</f>
        <v>17019</v>
      </c>
      <c r="D23" s="314">
        <f>+BKK!D23+DMK!D23+CNX!D23+HDY!D23+HKT!D23+CEI!D23</f>
        <v>17172</v>
      </c>
      <c r="E23" s="315">
        <f>C23+D23</f>
        <v>34191</v>
      </c>
      <c r="F23" s="274">
        <f>+BKK!F23+DMK!F23+CNX!F23+HDY!F23+HKT!F23+CEI!F23</f>
        <v>18319</v>
      </c>
      <c r="G23" s="314">
        <f>+BKK!G23+DMK!G23+CNX!G23+HDY!G23+HKT!G23+CEI!G23</f>
        <v>18303</v>
      </c>
      <c r="H23" s="315">
        <f>F23+G23</f>
        <v>36622</v>
      </c>
      <c r="I23" s="316">
        <f>IF(E23=0,0,((H23/E23)-1)*100)</f>
        <v>7.1100582024509418</v>
      </c>
      <c r="L23" s="242" t="s">
        <v>26</v>
      </c>
      <c r="M23" s="274">
        <f>+BKK!M23+DMK!M23+CNX!M23+HDY!M23+HKT!M23+CEI!M23</f>
        <v>2767318</v>
      </c>
      <c r="N23" s="275">
        <f>+BKK!N23+DMK!N23+CNX!N23+HDY!N23+HKT!N23+CEI!N23</f>
        <v>2781642</v>
      </c>
      <c r="O23" s="300">
        <f>+M23+N23</f>
        <v>5548960</v>
      </c>
      <c r="P23" s="301">
        <f>+BKK!P23+DMK!P23+CNX!P23+HDY!P23+HKT!P23+CEI!P23</f>
        <v>78790</v>
      </c>
      <c r="Q23" s="278">
        <f>+O23+P23</f>
        <v>5627750</v>
      </c>
      <c r="R23" s="274">
        <f>+BKK!R23+DMK!R23+CNX!R23+HDY!R23+HKT!R23+CEI!R23</f>
        <v>2791606</v>
      </c>
      <c r="S23" s="275">
        <f>+BKK!S23+DMK!S23+CNX!S23+HDY!S23+HKT!S23+CEI!S23</f>
        <v>2810951</v>
      </c>
      <c r="T23" s="300">
        <f>+R23+S23</f>
        <v>5602557</v>
      </c>
      <c r="U23" s="301">
        <f>+BKK!U23+DMK!U23+CNX!U23+HDY!U23+HKT!U23+CEI!U23</f>
        <v>77324</v>
      </c>
      <c r="V23" s="278">
        <f>+T23+U23</f>
        <v>5679881</v>
      </c>
      <c r="W23" s="273">
        <f>IF(Q23=0,0,((V23/Q23)-1)*100)</f>
        <v>0.92632046555016778</v>
      </c>
    </row>
    <row r="24" spans="1:23" ht="14.25" thickTop="1" thickBot="1">
      <c r="A24" s="269" t="str">
        <f>IF(ISERROR(F24/G24)," ",IF(F24/G24&gt;0.5,IF(F24/G24&lt;1.5," ","NOT OK"),"NOT OK"))</f>
        <v xml:space="preserve"> </v>
      </c>
      <c r="B24" s="282" t="s">
        <v>27</v>
      </c>
      <c r="C24" s="304">
        <f t="shared" ref="C24:H24" si="18">C21+C22+C23</f>
        <v>53352</v>
      </c>
      <c r="D24" s="317">
        <f t="shared" si="18"/>
        <v>53785</v>
      </c>
      <c r="E24" s="304">
        <f t="shared" si="18"/>
        <v>107137</v>
      </c>
      <c r="F24" s="304">
        <f t="shared" si="18"/>
        <v>57746</v>
      </c>
      <c r="G24" s="317">
        <f t="shared" si="18"/>
        <v>57737</v>
      </c>
      <c r="H24" s="304">
        <f t="shared" si="18"/>
        <v>115483</v>
      </c>
      <c r="I24" s="286">
        <f>IF(E24=0,0,((H24/E24)-1)*100)</f>
        <v>7.7900258547467294</v>
      </c>
      <c r="L24" s="287" t="s">
        <v>27</v>
      </c>
      <c r="M24" s="288">
        <f>+M21+M22+M23</f>
        <v>9190733</v>
      </c>
      <c r="N24" s="289">
        <f t="shared" ref="N24:U24" si="19">+N21+N22+N23</f>
        <v>9233841</v>
      </c>
      <c r="O24" s="288">
        <f t="shared" si="19"/>
        <v>18424574</v>
      </c>
      <c r="P24" s="288">
        <f t="shared" si="19"/>
        <v>241823</v>
      </c>
      <c r="Q24" s="288">
        <f t="shared" si="19"/>
        <v>18666397</v>
      </c>
      <c r="R24" s="288">
        <f t="shared" si="19"/>
        <v>9484506</v>
      </c>
      <c r="S24" s="289">
        <f t="shared" si="19"/>
        <v>9556410</v>
      </c>
      <c r="T24" s="288">
        <f t="shared" si="19"/>
        <v>19040916</v>
      </c>
      <c r="U24" s="288">
        <f t="shared" si="19"/>
        <v>218090</v>
      </c>
      <c r="V24" s="288">
        <f>+V21+V22+V23</f>
        <v>19259006</v>
      </c>
      <c r="W24" s="291">
        <f>IF(Q24=0,0,((V24/Q24)-1)*100)</f>
        <v>3.1747369350389354</v>
      </c>
    </row>
    <row r="25" spans="1:23" s="1171" customFormat="1" ht="14.25" thickTop="1" thickBot="1">
      <c r="A25" s="1252" t="str">
        <f t="shared" si="5"/>
        <v xml:space="preserve"> </v>
      </c>
      <c r="B25" s="1225" t="s">
        <v>92</v>
      </c>
      <c r="C25" s="1176">
        <f t="shared" ref="C25:H25" si="20">+C16+C20+C24</f>
        <v>157334</v>
      </c>
      <c r="D25" s="1177">
        <f t="shared" si="20"/>
        <v>157830</v>
      </c>
      <c r="E25" s="1178">
        <f t="shared" si="20"/>
        <v>315164</v>
      </c>
      <c r="F25" s="1176">
        <f t="shared" si="20"/>
        <v>174948</v>
      </c>
      <c r="G25" s="1177">
        <f t="shared" si="20"/>
        <v>174951</v>
      </c>
      <c r="H25" s="1178">
        <f t="shared" si="20"/>
        <v>349899</v>
      </c>
      <c r="I25" s="1179">
        <f>IF(E25=0,0,((H25/E25)-1)*100)</f>
        <v>11.021246081405245</v>
      </c>
      <c r="L25" s="1218" t="s">
        <v>92</v>
      </c>
      <c r="M25" s="1196">
        <f>+M16+M20+M24</f>
        <v>27531916</v>
      </c>
      <c r="N25" s="1197">
        <f t="shared" ref="N25:U25" si="21">+N16+N20+N24</f>
        <v>27836773</v>
      </c>
      <c r="O25" s="1196">
        <f t="shared" si="21"/>
        <v>55368689</v>
      </c>
      <c r="P25" s="1196">
        <f t="shared" si="21"/>
        <v>644953</v>
      </c>
      <c r="Q25" s="1196">
        <f t="shared" si="21"/>
        <v>56013642</v>
      </c>
      <c r="R25" s="1196">
        <f t="shared" si="21"/>
        <v>29880323</v>
      </c>
      <c r="S25" s="1197">
        <f t="shared" si="21"/>
        <v>30309326</v>
      </c>
      <c r="T25" s="1196">
        <f t="shared" si="21"/>
        <v>60189649</v>
      </c>
      <c r="U25" s="1196">
        <f t="shared" si="21"/>
        <v>534050</v>
      </c>
      <c r="V25" s="1198">
        <f>+V16+V20+V24</f>
        <v>60723699</v>
      </c>
      <c r="W25" s="1199">
        <f>IF(Q25=0,0,((V25/Q25)-1)*100)</f>
        <v>8.4087676355699248</v>
      </c>
    </row>
    <row r="26" spans="1:23" ht="14.25" thickTop="1" thickBot="1">
      <c r="A26" s="269" t="str">
        <f>IF(ISERROR(F26/G26)," ",IF(F26/G26&gt;0.5,IF(F26/G26&lt;1.5," ","NOT OK"),"NOT OK"))</f>
        <v xml:space="preserve"> </v>
      </c>
      <c r="B26" s="282" t="s">
        <v>89</v>
      </c>
      <c r="C26" s="283">
        <f t="shared" ref="C26:H26" si="22">+C12+C16+C20+C24</f>
        <v>207394</v>
      </c>
      <c r="D26" s="284">
        <f t="shared" si="22"/>
        <v>207945</v>
      </c>
      <c r="E26" s="285">
        <f t="shared" si="22"/>
        <v>415339</v>
      </c>
      <c r="F26" s="283">
        <f t="shared" si="22"/>
        <v>231060</v>
      </c>
      <c r="G26" s="284">
        <f t="shared" si="22"/>
        <v>231165</v>
      </c>
      <c r="H26" s="285">
        <f t="shared" si="22"/>
        <v>462225</v>
      </c>
      <c r="I26" s="286">
        <f>IF(E26=0,0,((H26/E26)-1)*100)</f>
        <v>11.288610026989998</v>
      </c>
      <c r="L26" s="287" t="s">
        <v>89</v>
      </c>
      <c r="M26" s="288">
        <f>+M12+M16+M20+M24</f>
        <v>35898119</v>
      </c>
      <c r="N26" s="289">
        <f t="shared" ref="N26:U26" si="23">+N12+N16+N20+N24</f>
        <v>35796004</v>
      </c>
      <c r="O26" s="288">
        <f t="shared" si="23"/>
        <v>71694123</v>
      </c>
      <c r="P26" s="288">
        <f t="shared" si="23"/>
        <v>845717</v>
      </c>
      <c r="Q26" s="290">
        <f t="shared" si="23"/>
        <v>72539840</v>
      </c>
      <c r="R26" s="288">
        <f t="shared" si="23"/>
        <v>39851838</v>
      </c>
      <c r="S26" s="289">
        <f t="shared" si="23"/>
        <v>39918689</v>
      </c>
      <c r="T26" s="288">
        <f t="shared" si="23"/>
        <v>79770527</v>
      </c>
      <c r="U26" s="288">
        <f t="shared" si="23"/>
        <v>719004</v>
      </c>
      <c r="V26" s="290">
        <f>+V12+V16+V20+V24</f>
        <v>80489531</v>
      </c>
      <c r="W26" s="291">
        <f>IF(Q26=0,0,((V26/Q26)-1)*100)</f>
        <v>10.959068837207253</v>
      </c>
    </row>
    <row r="27" spans="1:23" ht="14.25" thickTop="1" thickBot="1">
      <c r="B27" s="318" t="s">
        <v>59</v>
      </c>
      <c r="C27" s="235"/>
      <c r="D27" s="235"/>
      <c r="E27" s="235"/>
      <c r="F27" s="235"/>
      <c r="G27" s="235"/>
      <c r="H27" s="235"/>
      <c r="I27" s="239"/>
      <c r="L27" s="318" t="s">
        <v>59</v>
      </c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9"/>
    </row>
    <row r="28" spans="1:23" ht="13.5" thickTop="1">
      <c r="B28" s="1550" t="s">
        <v>28</v>
      </c>
      <c r="C28" s="1551"/>
      <c r="D28" s="1551"/>
      <c r="E28" s="1551"/>
      <c r="F28" s="1551"/>
      <c r="G28" s="1551"/>
      <c r="H28" s="1551"/>
      <c r="I28" s="1552"/>
      <c r="L28" s="1553" t="s">
        <v>29</v>
      </c>
      <c r="M28" s="1554"/>
      <c r="N28" s="1554"/>
      <c r="O28" s="1554"/>
      <c r="P28" s="1554"/>
      <c r="Q28" s="1554"/>
      <c r="R28" s="1554"/>
      <c r="S28" s="1554"/>
      <c r="T28" s="1554"/>
      <c r="U28" s="1554"/>
      <c r="V28" s="1554"/>
      <c r="W28" s="1555"/>
    </row>
    <row r="29" spans="1:23" ht="13.5" thickBot="1">
      <c r="B29" s="1556" t="s">
        <v>30</v>
      </c>
      <c r="C29" s="1557"/>
      <c r="D29" s="1557"/>
      <c r="E29" s="1557"/>
      <c r="F29" s="1557"/>
      <c r="G29" s="1557"/>
      <c r="H29" s="1557"/>
      <c r="I29" s="1558"/>
      <c r="L29" s="1559" t="s">
        <v>31</v>
      </c>
      <c r="M29" s="1560"/>
      <c r="N29" s="1560"/>
      <c r="O29" s="1560"/>
      <c r="P29" s="1560"/>
      <c r="Q29" s="1560"/>
      <c r="R29" s="1560"/>
      <c r="S29" s="1560"/>
      <c r="T29" s="1560"/>
      <c r="U29" s="1560"/>
      <c r="V29" s="1560"/>
      <c r="W29" s="1561"/>
    </row>
    <row r="30" spans="1:23" ht="14.25" thickTop="1" thickBot="1">
      <c r="B30" s="238"/>
      <c r="C30" s="235"/>
      <c r="D30" s="235"/>
      <c r="E30" s="235"/>
      <c r="F30" s="235"/>
      <c r="G30" s="235"/>
      <c r="H30" s="235"/>
      <c r="I30" s="239"/>
      <c r="L30" s="238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9"/>
    </row>
    <row r="31" spans="1:23" ht="14.25" thickTop="1" thickBot="1">
      <c r="B31" s="240"/>
      <c r="C31" s="1565" t="s">
        <v>90</v>
      </c>
      <c r="D31" s="1566"/>
      <c r="E31" s="1567"/>
      <c r="F31" s="1565" t="s">
        <v>91</v>
      </c>
      <c r="G31" s="1566"/>
      <c r="H31" s="1567"/>
      <c r="I31" s="241" t="s">
        <v>4</v>
      </c>
      <c r="L31" s="240"/>
      <c r="M31" s="1562" t="s">
        <v>90</v>
      </c>
      <c r="N31" s="1563"/>
      <c r="O31" s="1563"/>
      <c r="P31" s="1563"/>
      <c r="Q31" s="1564"/>
      <c r="R31" s="1562" t="s">
        <v>91</v>
      </c>
      <c r="S31" s="1563"/>
      <c r="T31" s="1563"/>
      <c r="U31" s="1563"/>
      <c r="V31" s="1564"/>
      <c r="W31" s="241" t="s">
        <v>4</v>
      </c>
    </row>
    <row r="32" spans="1:23" ht="13.5" thickTop="1">
      <c r="B32" s="242" t="s">
        <v>5</v>
      </c>
      <c r="C32" s="243"/>
      <c r="D32" s="244"/>
      <c r="E32" s="245"/>
      <c r="F32" s="243"/>
      <c r="G32" s="244"/>
      <c r="H32" s="245"/>
      <c r="I32" s="246" t="s">
        <v>6</v>
      </c>
      <c r="L32" s="242" t="s">
        <v>5</v>
      </c>
      <c r="M32" s="243"/>
      <c r="N32" s="247"/>
      <c r="O32" s="248"/>
      <c r="P32" s="249"/>
      <c r="Q32" s="248"/>
      <c r="R32" s="243"/>
      <c r="S32" s="247"/>
      <c r="T32" s="248"/>
      <c r="U32" s="249"/>
      <c r="V32" s="248"/>
      <c r="W32" s="246" t="s">
        <v>6</v>
      </c>
    </row>
    <row r="33" spans="1:23" ht="13.5" thickBot="1">
      <c r="B33" s="250"/>
      <c r="C33" s="251" t="s">
        <v>7</v>
      </c>
      <c r="D33" s="252" t="s">
        <v>8</v>
      </c>
      <c r="E33" s="1168" t="s">
        <v>9</v>
      </c>
      <c r="F33" s="251" t="s">
        <v>7</v>
      </c>
      <c r="G33" s="252" t="s">
        <v>8</v>
      </c>
      <c r="H33" s="253" t="s">
        <v>9</v>
      </c>
      <c r="I33" s="254"/>
      <c r="L33" s="250"/>
      <c r="M33" s="255" t="s">
        <v>10</v>
      </c>
      <c r="N33" s="256" t="s">
        <v>11</v>
      </c>
      <c r="O33" s="257" t="s">
        <v>12</v>
      </c>
      <c r="P33" s="258" t="s">
        <v>13</v>
      </c>
      <c r="Q33" s="257" t="s">
        <v>9</v>
      </c>
      <c r="R33" s="255" t="s">
        <v>10</v>
      </c>
      <c r="S33" s="256" t="s">
        <v>11</v>
      </c>
      <c r="T33" s="257" t="s">
        <v>12</v>
      </c>
      <c r="U33" s="258" t="s">
        <v>13</v>
      </c>
      <c r="V33" s="257" t="s">
        <v>9</v>
      </c>
      <c r="W33" s="254"/>
    </row>
    <row r="34" spans="1:23" ht="5.25" customHeight="1" thickTop="1">
      <c r="B34" s="242"/>
      <c r="C34" s="259"/>
      <c r="D34" s="260"/>
      <c r="E34" s="261"/>
      <c r="F34" s="259"/>
      <c r="G34" s="260"/>
      <c r="H34" s="261"/>
      <c r="I34" s="262"/>
      <c r="L34" s="242"/>
      <c r="M34" s="263"/>
      <c r="N34" s="264"/>
      <c r="O34" s="265"/>
      <c r="P34" s="266"/>
      <c r="Q34" s="267"/>
      <c r="R34" s="263"/>
      <c r="S34" s="264"/>
      <c r="T34" s="265"/>
      <c r="U34" s="266"/>
      <c r="V34" s="267"/>
      <c r="W34" s="268"/>
    </row>
    <row r="35" spans="1:23">
      <c r="A35" s="235" t="str">
        <f t="shared" si="2"/>
        <v xml:space="preserve"> </v>
      </c>
      <c r="B35" s="242" t="s">
        <v>14</v>
      </c>
      <c r="C35" s="270">
        <f>+BKK!C35+DMK!C35+CNX!C35+HDY!C35+HKT!C35+CEI!C35</f>
        <v>16685</v>
      </c>
      <c r="D35" s="271">
        <f>+BKK!D35+DMK!D35+CNX!D35+HDY!D35+HKT!D35+CEI!D35</f>
        <v>16653</v>
      </c>
      <c r="E35" s="272">
        <f>C35+D35</f>
        <v>33338</v>
      </c>
      <c r="F35" s="270">
        <f>+BKK!F35+DMK!F35+CNX!F35+HDY!F35+HKT!F35+CEI!F35</f>
        <v>16928</v>
      </c>
      <c r="G35" s="271">
        <f>+BKK!G35+DMK!G35+CNX!G35+HDY!G35+HKT!G35+CEI!G35</f>
        <v>16795</v>
      </c>
      <c r="H35" s="272">
        <f>F35+G35</f>
        <v>33723</v>
      </c>
      <c r="I35" s="273">
        <f t="shared" ref="I35:I39" si="24">IF(E35=0,0,((H35/E35)-1)*100)</f>
        <v>1.1548383226348324</v>
      </c>
      <c r="K35" s="279"/>
      <c r="L35" s="242" t="s">
        <v>14</v>
      </c>
      <c r="M35" s="274">
        <f>+BKK!M35+DMK!M35+CNX!M35+HDY!M35+HKT!M35+CEI!M35</f>
        <v>2280194</v>
      </c>
      <c r="N35" s="275">
        <f>+BKK!N35+DMK!N35+CNX!N35+HDY!N35+HKT!N35+CEI!N35</f>
        <v>2265625</v>
      </c>
      <c r="O35" s="276">
        <f>+M35+N35</f>
        <v>4545819</v>
      </c>
      <c r="P35" s="277">
        <f>+BKK!P35+DMK!P35+CNX!P35+HDY!P35+HKT!P35+CEI!P35</f>
        <v>2162</v>
      </c>
      <c r="Q35" s="278">
        <f>O35+P35</f>
        <v>4547981</v>
      </c>
      <c r="R35" s="274">
        <f>+BKK!R35+DMK!R35+CNX!R35+HDY!R35+HKT!R35+CEI!R35</f>
        <v>2384127</v>
      </c>
      <c r="S35" s="275">
        <f>+BKK!S35+DMK!S35+CNX!S35+HDY!S35+HKT!S35+CEI!S35</f>
        <v>2376701</v>
      </c>
      <c r="T35" s="276">
        <f>+R35+S35</f>
        <v>4760828</v>
      </c>
      <c r="U35" s="277">
        <f>+BKK!U35+DMK!U35+CNX!U35+HDY!U35+HKT!U35+CEI!U35</f>
        <v>3201</v>
      </c>
      <c r="V35" s="278">
        <f>T35+U35</f>
        <v>4764029</v>
      </c>
      <c r="W35" s="273">
        <f t="shared" ref="W35:W39" si="25">IF(Q35=0,0,((V35/Q35)-1)*100)</f>
        <v>4.7504156239878803</v>
      </c>
    </row>
    <row r="36" spans="1:23">
      <c r="A36" s="235" t="str">
        <f t="shared" si="2"/>
        <v xml:space="preserve"> </v>
      </c>
      <c r="B36" s="242" t="s">
        <v>15</v>
      </c>
      <c r="C36" s="270">
        <f>+BKK!C36+DMK!C36+CNX!C36+HDY!C36+HKT!C36+CEI!C36</f>
        <v>17306</v>
      </c>
      <c r="D36" s="271">
        <f>+BKK!D36+DMK!D36+CNX!D36+HDY!D36+HKT!D36+CEI!D36</f>
        <v>17277</v>
      </c>
      <c r="E36" s="272">
        <f>C36+D36</f>
        <v>34583</v>
      </c>
      <c r="F36" s="270">
        <f>+BKK!F36+DMK!F36+CNX!F36+HDY!F36+HKT!F36+CEI!F36</f>
        <v>16570</v>
      </c>
      <c r="G36" s="271">
        <f>+BKK!G36+DMK!G36+CNX!G36+HDY!G36+HKT!G36+CEI!G36</f>
        <v>16563</v>
      </c>
      <c r="H36" s="272">
        <f>F36+G36</f>
        <v>33133</v>
      </c>
      <c r="I36" s="273">
        <f t="shared" si="24"/>
        <v>-4.1928114969782886</v>
      </c>
      <c r="K36" s="279"/>
      <c r="L36" s="242" t="s">
        <v>15</v>
      </c>
      <c r="M36" s="274">
        <f>+BKK!M36+DMK!M36+CNX!M36+HDY!M36+HKT!M36+CEI!M36</f>
        <v>2270336</v>
      </c>
      <c r="N36" s="275">
        <f>+BKK!N36+DMK!N36+CNX!N36+HDY!N36+HKT!N36+CEI!N36</f>
        <v>2276681</v>
      </c>
      <c r="O36" s="276">
        <f>+M36+N36</f>
        <v>4547017</v>
      </c>
      <c r="P36" s="277">
        <f>+BKK!P36+DMK!P36+CNX!P36+HDY!P36+HKT!P36+CEI!P36</f>
        <v>2477</v>
      </c>
      <c r="Q36" s="278">
        <f>O36+P36</f>
        <v>4549494</v>
      </c>
      <c r="R36" s="274">
        <f>+BKK!R36+DMK!R36+CNX!R36+HDY!R36+HKT!R36+CEI!R36</f>
        <v>2425331</v>
      </c>
      <c r="S36" s="275">
        <f>+BKK!S36+DMK!S36+CNX!S36+HDY!S36+HKT!S36+CEI!S36</f>
        <v>2415271</v>
      </c>
      <c r="T36" s="276">
        <f>+R36+S36</f>
        <v>4840602</v>
      </c>
      <c r="U36" s="277">
        <f>+BKK!U36+DMK!U36+CNX!U36+HDY!U36+HKT!U36+CEI!U36</f>
        <v>3482</v>
      </c>
      <c r="V36" s="278">
        <f>T36+U36</f>
        <v>4844084</v>
      </c>
      <c r="W36" s="273">
        <f t="shared" si="25"/>
        <v>6.4752255965168981</v>
      </c>
    </row>
    <row r="37" spans="1:23" ht="13.5" thickBot="1">
      <c r="A37" s="235" t="str">
        <f t="shared" si="2"/>
        <v xml:space="preserve"> </v>
      </c>
      <c r="B37" s="250" t="s">
        <v>16</v>
      </c>
      <c r="C37" s="280">
        <f>+BKK!C37+DMK!C37+CNX!C37+HDY!C37+HKT!C37+CEI!C37</f>
        <v>18357</v>
      </c>
      <c r="D37" s="281">
        <f>+BKK!D37+DMK!D37+CNX!D37+HDY!D37+HKT!D37+CEI!D37</f>
        <v>18340</v>
      </c>
      <c r="E37" s="272">
        <f>C37+D37</f>
        <v>36697</v>
      </c>
      <c r="F37" s="280">
        <f>+BKK!F37+DMK!F37+CNX!F37+HDY!F37+HKT!F37+CEI!F37</f>
        <v>17548</v>
      </c>
      <c r="G37" s="281">
        <f>+BKK!G37+DMK!G37+CNX!G37+HDY!G37+HKT!G37+CEI!G37</f>
        <v>17572</v>
      </c>
      <c r="H37" s="272">
        <f>F37+G37</f>
        <v>35120</v>
      </c>
      <c r="I37" s="273">
        <f t="shared" si="24"/>
        <v>-4.2973540071395533</v>
      </c>
      <c r="K37" s="279"/>
      <c r="L37" s="250" t="s">
        <v>16</v>
      </c>
      <c r="M37" s="274">
        <f>+BKK!M37+DMK!M37+CNX!M37+HDY!M37+HKT!M37+CEI!M37</f>
        <v>2500551</v>
      </c>
      <c r="N37" s="275">
        <f>+BKK!N37+DMK!N37+CNX!N37+HDY!N37+HKT!N37+CEI!N37</f>
        <v>2592085</v>
      </c>
      <c r="O37" s="276">
        <f>+M37+N37</f>
        <v>5092636</v>
      </c>
      <c r="P37" s="277">
        <f>+BKK!P37+DMK!P37+CNX!P37+HDY!P37+HKT!P37+CEI!P37</f>
        <v>3317</v>
      </c>
      <c r="Q37" s="278">
        <f>O37+P37</f>
        <v>5095953</v>
      </c>
      <c r="R37" s="274">
        <f>+BKK!R37+DMK!R37+CNX!R37+HDY!R37+HKT!R37+CEI!R37</f>
        <v>2592838</v>
      </c>
      <c r="S37" s="275">
        <f>+BKK!S37+DMK!S37+CNX!S37+HDY!S37+HKT!S37+CEI!S37</f>
        <v>2667979</v>
      </c>
      <c r="T37" s="276">
        <f>+R37+S37</f>
        <v>5260817</v>
      </c>
      <c r="U37" s="277">
        <f>+BKK!U37+DMK!U37+CNX!U37+HDY!U37+HKT!U37+CEI!U37</f>
        <v>2129</v>
      </c>
      <c r="V37" s="278">
        <f>T37+U37</f>
        <v>5262946</v>
      </c>
      <c r="W37" s="273">
        <f t="shared" si="25"/>
        <v>3.2769729234158884</v>
      </c>
    </row>
    <row r="38" spans="1:23" ht="14.25" thickTop="1" thickBot="1">
      <c r="A38" s="235" t="str">
        <f>IF(ISERROR(F38/G38)," ",IF(F38/G38&gt;0.5,IF(F38/G38&lt;1.5," ","NOT OK"),"NOT OK"))</f>
        <v xml:space="preserve"> </v>
      </c>
      <c r="B38" s="282" t="s">
        <v>17</v>
      </c>
      <c r="C38" s="283">
        <f>C37+C35+C36</f>
        <v>52348</v>
      </c>
      <c r="D38" s="284">
        <f>D37+D35+D36</f>
        <v>52270</v>
      </c>
      <c r="E38" s="285">
        <f>+E35+E36+E37</f>
        <v>104618</v>
      </c>
      <c r="F38" s="283">
        <f>F37+F35+F36</f>
        <v>51046</v>
      </c>
      <c r="G38" s="284">
        <f>G37+G35+G36</f>
        <v>50930</v>
      </c>
      <c r="H38" s="285">
        <f>+H35+H36+H37</f>
        <v>101976</v>
      </c>
      <c r="I38" s="286">
        <f t="shared" si="24"/>
        <v>-2.5253780420195326</v>
      </c>
      <c r="L38" s="287" t="s">
        <v>17</v>
      </c>
      <c r="M38" s="288">
        <f t="shared" ref="M38:Q38" si="26">M37+M36+M35</f>
        <v>7051081</v>
      </c>
      <c r="N38" s="289">
        <f t="shared" si="26"/>
        <v>7134391</v>
      </c>
      <c r="O38" s="288">
        <f t="shared" si="26"/>
        <v>14185472</v>
      </c>
      <c r="P38" s="288">
        <f t="shared" si="26"/>
        <v>7956</v>
      </c>
      <c r="Q38" s="290">
        <f t="shared" si="26"/>
        <v>14193428</v>
      </c>
      <c r="R38" s="288">
        <f t="shared" ref="R38:V38" si="27">R37+R36+R35</f>
        <v>7402296</v>
      </c>
      <c r="S38" s="289">
        <f t="shared" si="27"/>
        <v>7459951</v>
      </c>
      <c r="T38" s="288">
        <f t="shared" si="27"/>
        <v>14862247</v>
      </c>
      <c r="U38" s="288">
        <f t="shared" si="27"/>
        <v>8812</v>
      </c>
      <c r="V38" s="290">
        <f t="shared" si="27"/>
        <v>14871059</v>
      </c>
      <c r="W38" s="291">
        <f t="shared" si="25"/>
        <v>4.7742589034868832</v>
      </c>
    </row>
    <row r="39" spans="1:23" ht="13.5" thickTop="1">
      <c r="A39" s="235" t="str">
        <f t="shared" si="2"/>
        <v xml:space="preserve"> </v>
      </c>
      <c r="B39" s="242" t="s">
        <v>18</v>
      </c>
      <c r="C39" s="270">
        <f>+BKK!C39+DMK!C39+CNX!C39+HDY!C39+HKT!C39+CEI!C39</f>
        <v>18459</v>
      </c>
      <c r="D39" s="271">
        <f>+BKK!D39+DMK!D39+CNX!D39+HDY!D39+HKT!D39+CEI!D39</f>
        <v>18417</v>
      </c>
      <c r="E39" s="272">
        <f>C39+D39</f>
        <v>36876</v>
      </c>
      <c r="F39" s="270">
        <f>+BKK!F39+DMK!F39+CNX!F39+HDY!F39+HKT!F39+CEI!F39</f>
        <v>17789</v>
      </c>
      <c r="G39" s="271">
        <f>+BKK!G39+DMK!G39+CNX!G39+HDY!G39+HKT!G39+CEI!G39</f>
        <v>17778</v>
      </c>
      <c r="H39" s="272">
        <f>F39+G39</f>
        <v>35567</v>
      </c>
      <c r="I39" s="273">
        <f t="shared" si="24"/>
        <v>-3.5497342444950619</v>
      </c>
      <c r="L39" s="242" t="s">
        <v>18</v>
      </c>
      <c r="M39" s="274">
        <f>+BKK!M39+DMK!M39+CNX!M39+HDY!M39+HKT!M39+CEI!M39</f>
        <v>2738510</v>
      </c>
      <c r="N39" s="275">
        <f>+BKK!N39+DMK!N39+CNX!N39+HDY!N39+HKT!N39+CEI!N39</f>
        <v>2683075</v>
      </c>
      <c r="O39" s="276">
        <f>M39+N39</f>
        <v>5421585</v>
      </c>
      <c r="P39" s="277">
        <f>+BKK!P39+DMK!P39+CNX!P39+HDY!P39+HKT!P39+CEI!P39</f>
        <v>3495</v>
      </c>
      <c r="Q39" s="278">
        <f>O39+P39</f>
        <v>5425080</v>
      </c>
      <c r="R39" s="274">
        <f>+BKK!R39+DMK!R39+CNX!R39+HDY!R39+HKT!R39+CEI!R39</f>
        <v>2746510</v>
      </c>
      <c r="S39" s="275">
        <f>+BKK!S39+DMK!S39+CNX!S39+HDY!S39+HKT!S39+CEI!S39</f>
        <v>2690738</v>
      </c>
      <c r="T39" s="276">
        <f>R39+S39</f>
        <v>5437248</v>
      </c>
      <c r="U39" s="277">
        <f>+BKK!U39+DMK!U39+CNX!U39+HDY!U39+HKT!U39+CEI!U39</f>
        <v>3256</v>
      </c>
      <c r="V39" s="278">
        <f>T39+U39</f>
        <v>5440504</v>
      </c>
      <c r="W39" s="273">
        <f t="shared" si="25"/>
        <v>0.28430917147765911</v>
      </c>
    </row>
    <row r="40" spans="1:23">
      <c r="A40" s="235" t="str">
        <f t="shared" ref="A40:A43" si="28">IF(ISERROR(F40/G40)," ",IF(F40/G40&gt;0.5,IF(F40/G40&lt;1.5," ","NOT OK"),"NOT OK"))</f>
        <v xml:space="preserve"> </v>
      </c>
      <c r="B40" s="242" t="s">
        <v>19</v>
      </c>
      <c r="C40" s="274">
        <f>+BKK!C40+DMK!C40+CNX!C40+HDY!C40+HKT!C40+CEI!C40</f>
        <v>16467</v>
      </c>
      <c r="D40" s="292">
        <f>+BKK!D40+DMK!D40+CNX!D40+HDY!D40+HKT!D40+CEI!D40</f>
        <v>16428</v>
      </c>
      <c r="E40" s="293">
        <f>C40+D40</f>
        <v>32895</v>
      </c>
      <c r="F40" s="274">
        <f>+BKK!F40+DMK!F40+CNX!F40+HDY!F40+HKT!F40+CEI!F40</f>
        <v>15970</v>
      </c>
      <c r="G40" s="292">
        <f>+BKK!G40+DMK!G40+CNX!G40+HDY!G40+HKT!G40+CEI!G40</f>
        <v>15980</v>
      </c>
      <c r="H40" s="293">
        <f>F40+G40</f>
        <v>31950</v>
      </c>
      <c r="I40" s="273">
        <f t="shared" ref="I40:I43" si="29">IF(E40=0,0,((H40/E40)-1)*100)</f>
        <v>-2.8727770177838563</v>
      </c>
      <c r="L40" s="242" t="s">
        <v>19</v>
      </c>
      <c r="M40" s="274">
        <f>+BKK!M40+DMK!M40+CNX!M40+HDY!M40+HKT!M40+CEI!M40</f>
        <v>2426510</v>
      </c>
      <c r="N40" s="275">
        <f>+BKK!N40+DMK!N40+CNX!N40+HDY!N40+HKT!N40+CEI!N40</f>
        <v>2406761</v>
      </c>
      <c r="O40" s="276">
        <f>M40+N40</f>
        <v>4833271</v>
      </c>
      <c r="P40" s="277">
        <f>+BKK!P40+DMK!P40+CNX!P40+HDY!P40+HKT!P40+CEI!P40</f>
        <v>2243</v>
      </c>
      <c r="Q40" s="278">
        <f>O40+P40</f>
        <v>4835514</v>
      </c>
      <c r="R40" s="274">
        <f>+BKK!R40+DMK!R40+CNX!R40+HDY!R40+HKT!R40+CEI!R40</f>
        <v>2496471</v>
      </c>
      <c r="S40" s="275">
        <f>+BKK!S40+DMK!S40+CNX!S40+HDY!S40+HKT!S40+CEI!S40</f>
        <v>2491827</v>
      </c>
      <c r="T40" s="276">
        <f>R40+S40</f>
        <v>4988298</v>
      </c>
      <c r="U40" s="277">
        <f>+BKK!U40+DMK!U40+CNX!U40+HDY!U40+HKT!U40+CEI!U40</f>
        <v>2871</v>
      </c>
      <c r="V40" s="278">
        <f>T40+U40</f>
        <v>4991169</v>
      </c>
      <c r="W40" s="273">
        <f t="shared" ref="W40:W43" si="30">IF(Q40=0,0,((V40/Q40)-1)*100)</f>
        <v>3.2189959536876644</v>
      </c>
    </row>
    <row r="41" spans="1:23" s="1255" customFormat="1" ht="13.5" thickBot="1">
      <c r="A41" s="235" t="str">
        <f t="shared" si="28"/>
        <v xml:space="preserve"> </v>
      </c>
      <c r="B41" s="242" t="s">
        <v>20</v>
      </c>
      <c r="C41" s="274">
        <f>+BKK!C41+DMK!C41+CNX!C41+HDY!C41+HKT!C41+CEI!C41</f>
        <v>17847</v>
      </c>
      <c r="D41" s="292">
        <f>+BKK!D41+DMK!D41+CNX!D41+HDY!D41+HKT!D41+CEI!D41</f>
        <v>17892</v>
      </c>
      <c r="E41" s="293">
        <f>+D41+C41</f>
        <v>35739</v>
      </c>
      <c r="F41" s="274">
        <f>+BKK!F41+DMK!F41+CNX!F41+HDY!F41+HKT!F41+CEI!F41</f>
        <v>17841</v>
      </c>
      <c r="G41" s="292">
        <f>+BKK!G41+DMK!G41+CNX!G41+HDY!G41+HKT!G41+CEI!G41</f>
        <v>17838</v>
      </c>
      <c r="H41" s="293">
        <f>+G41+F41</f>
        <v>35679</v>
      </c>
      <c r="I41" s="273">
        <f t="shared" si="29"/>
        <v>-0.16788382439352212</v>
      </c>
      <c r="J41" s="235"/>
      <c r="K41" s="235"/>
      <c r="L41" s="242" t="s">
        <v>20</v>
      </c>
      <c r="M41" s="274">
        <f>+BKK!M41+DMK!M41+CNX!M41+HDY!M41+HKT!M41+CEI!M41</f>
        <v>2533751</v>
      </c>
      <c r="N41" s="275">
        <f>+BKK!N41+DMK!N41+CNX!N41+HDY!N41+HKT!N41+CEI!N41</f>
        <v>2502397</v>
      </c>
      <c r="O41" s="276">
        <f>M41+N41</f>
        <v>5036148</v>
      </c>
      <c r="P41" s="277">
        <f>+BKK!P41+DMK!P41+CNX!P41+HDY!P41+HKT!P41+CEI!P41</f>
        <v>4577</v>
      </c>
      <c r="Q41" s="278">
        <f>O41+P41</f>
        <v>5040725</v>
      </c>
      <c r="R41" s="274">
        <f>+BKK!R41+DMK!R41+CNX!R41+HDY!R41+HKT!R41+CEI!R41</f>
        <v>2662091</v>
      </c>
      <c r="S41" s="275">
        <f>+BKK!S41+DMK!S41+CNX!S41+HDY!S41+HKT!S41+CEI!S41</f>
        <v>2631645</v>
      </c>
      <c r="T41" s="276">
        <f>R41+S41</f>
        <v>5293736</v>
      </c>
      <c r="U41" s="277">
        <f>+BKK!U41+DMK!U41+CNX!U41+HDY!U41+HKT!U41+CEI!U41</f>
        <v>2561</v>
      </c>
      <c r="V41" s="278">
        <f>T41+U41</f>
        <v>5296297</v>
      </c>
      <c r="W41" s="273">
        <f t="shared" si="30"/>
        <v>5.0701436797286004</v>
      </c>
    </row>
    <row r="42" spans="1:23" s="1171" customFormat="1" ht="14.25" thickTop="1" thickBot="1">
      <c r="A42" s="1252" t="str">
        <f t="shared" si="28"/>
        <v xml:space="preserve"> </v>
      </c>
      <c r="B42" s="282" t="s">
        <v>87</v>
      </c>
      <c r="C42" s="1176">
        <f>+C39+C40+C41</f>
        <v>52773</v>
      </c>
      <c r="D42" s="1177">
        <f t="shared" ref="D42" si="31">+D39+D40+D41</f>
        <v>52737</v>
      </c>
      <c r="E42" s="1178">
        <f t="shared" ref="E42" si="32">+E39+E40+E41</f>
        <v>105510</v>
      </c>
      <c r="F42" s="1176">
        <f t="shared" ref="F42" si="33">+F39+F40+F41</f>
        <v>51600</v>
      </c>
      <c r="G42" s="1177">
        <f t="shared" ref="G42" si="34">+G39+G40+G41</f>
        <v>51596</v>
      </c>
      <c r="H42" s="1178">
        <f t="shared" ref="H42" si="35">+H39+H40+H41</f>
        <v>103196</v>
      </c>
      <c r="I42" s="1179">
        <f t="shared" si="29"/>
        <v>-2.1931570467254247</v>
      </c>
      <c r="L42" s="1218" t="s">
        <v>87</v>
      </c>
      <c r="M42" s="1196">
        <f>+M39+M40+M41</f>
        <v>7698771</v>
      </c>
      <c r="N42" s="1197">
        <f t="shared" ref="N42" si="36">+N39+N40+N41</f>
        <v>7592233</v>
      </c>
      <c r="O42" s="1196">
        <f t="shared" ref="O42" si="37">+O39+O40+O41</f>
        <v>15291004</v>
      </c>
      <c r="P42" s="1196">
        <f t="shared" ref="P42" si="38">+P39+P40+P41</f>
        <v>10315</v>
      </c>
      <c r="Q42" s="1198">
        <f t="shared" ref="Q42" si="39">+Q39+Q40+Q41</f>
        <v>15301319</v>
      </c>
      <c r="R42" s="1196">
        <f t="shared" ref="R42" si="40">+R39+R40+R41</f>
        <v>7905072</v>
      </c>
      <c r="S42" s="1197">
        <f t="shared" ref="S42" si="41">+S39+S40+S41</f>
        <v>7814210</v>
      </c>
      <c r="T42" s="1196">
        <f t="shared" ref="T42" si="42">+T39+T40+T41</f>
        <v>15719282</v>
      </c>
      <c r="U42" s="1196">
        <f t="shared" ref="U42" si="43">+U39+U40+U41</f>
        <v>8688</v>
      </c>
      <c r="V42" s="1198">
        <f t="shared" ref="V42" si="44">+V39+V40+V41</f>
        <v>15727970</v>
      </c>
      <c r="W42" s="1199">
        <f t="shared" si="30"/>
        <v>2.7883282480418936</v>
      </c>
    </row>
    <row r="43" spans="1:23" ht="13.5" thickTop="1">
      <c r="A43" s="235" t="str">
        <f t="shared" si="28"/>
        <v xml:space="preserve"> </v>
      </c>
      <c r="B43" s="242" t="s">
        <v>32</v>
      </c>
      <c r="C43" s="296">
        <f>+BKK!C43+DMK!C43+CNX!C43+HDY!C43+HKT!C43+CEI!C43</f>
        <v>16747</v>
      </c>
      <c r="D43" s="297">
        <f>+BKK!D43+DMK!D43+CNX!D43+HDY!D43+HKT!D43+CEI!D43</f>
        <v>16780</v>
      </c>
      <c r="E43" s="293">
        <f>C43+D43</f>
        <v>33527</v>
      </c>
      <c r="F43" s="296">
        <f>+BKK!F43+DMK!F43+CNX!F43+HDY!F43+HKT!F43+CEI!F43</f>
        <v>17779</v>
      </c>
      <c r="G43" s="297">
        <f>+BKK!G43+DMK!G43+CNX!G43+HDY!G43+HKT!G43+CEI!G43</f>
        <v>17779</v>
      </c>
      <c r="H43" s="293">
        <f>F43+G43</f>
        <v>35558</v>
      </c>
      <c r="I43" s="273">
        <f t="shared" si="29"/>
        <v>6.0578041578429387</v>
      </c>
      <c r="L43" s="242" t="s">
        <v>21</v>
      </c>
      <c r="M43" s="274">
        <f>+BKK!M43+DMK!M43+CNX!M43+HDY!M43+HKT!M43+CEI!M43</f>
        <v>2393029</v>
      </c>
      <c r="N43" s="275">
        <f>+BKK!N43+DMK!N43+CNX!N43+HDY!N43+HKT!N43+CEI!N43</f>
        <v>2384065</v>
      </c>
      <c r="O43" s="276">
        <f>+M43+N43</f>
        <v>4777094</v>
      </c>
      <c r="P43" s="277">
        <f>+BKK!P43+DMK!P43+CNX!P43+HDY!P43+HKT!P43+CEI!P43</f>
        <v>4923</v>
      </c>
      <c r="Q43" s="278">
        <f>+O43+P43</f>
        <v>4782017</v>
      </c>
      <c r="R43" s="274">
        <f>+BKK!R43+DMK!R43+CNX!R43+HDY!R43+HKT!R43+CEI!R43</f>
        <v>2573246</v>
      </c>
      <c r="S43" s="275">
        <f>+BKK!S43+DMK!S43+CNX!S43+HDY!S43+HKT!S43+CEI!S43</f>
        <v>2552898</v>
      </c>
      <c r="T43" s="276">
        <f>+R43+S43</f>
        <v>5126144</v>
      </c>
      <c r="U43" s="277">
        <f>+BKK!U43+DMK!U43+CNX!U43+HDY!U43+HKT!U43+CEI!U43</f>
        <v>1950</v>
      </c>
      <c r="V43" s="278">
        <f>+T43+U43</f>
        <v>5128094</v>
      </c>
      <c r="W43" s="273">
        <f t="shared" si="30"/>
        <v>7.2370508093133168</v>
      </c>
    </row>
    <row r="44" spans="1:23">
      <c r="A44" s="235" t="str">
        <f t="shared" ref="A44" si="45">IF(ISERROR(F44/G44)," ",IF(F44/G44&gt;0.5,IF(F44/G44&lt;1.5," ","NOT OK"),"NOT OK"))</f>
        <v xml:space="preserve"> </v>
      </c>
      <c r="B44" s="242" t="s">
        <v>88</v>
      </c>
      <c r="C44" s="296">
        <f>+BKK!C44+DMK!C44+CNX!C44+HDY!C44+HKT!C44+CEI!C44</f>
        <v>16595</v>
      </c>
      <c r="D44" s="297">
        <f>+BKK!D44+DMK!D44+CNX!D44+HDY!D44+HKT!D44+CEI!D44</f>
        <v>16624</v>
      </c>
      <c r="E44" s="293">
        <f>C44+D44</f>
        <v>33219</v>
      </c>
      <c r="F44" s="296">
        <f>+BKK!F44+DMK!F44+CNX!F44+HDY!F44+HKT!F44+CEI!F44</f>
        <v>17739</v>
      </c>
      <c r="G44" s="297">
        <f>+BKK!G44+DMK!G44+CNX!G44+HDY!G44+HKT!G44+CEI!G44</f>
        <v>17736</v>
      </c>
      <c r="H44" s="293">
        <f>F44+G44</f>
        <v>35475</v>
      </c>
      <c r="I44" s="273">
        <f t="shared" ref="I44" si="46">IF(E44=0,0,((H44/E44)-1)*100)</f>
        <v>6.7912941388964088</v>
      </c>
      <c r="L44" s="242" t="s">
        <v>88</v>
      </c>
      <c r="M44" s="274">
        <f>+BKK!M44+DMK!M44+CNX!M44+HDY!M44+HKT!M44+CEI!M44</f>
        <v>2213197</v>
      </c>
      <c r="N44" s="275">
        <f>+BKK!N44+DMK!N44+CNX!N44+HDY!N44+HKT!N44+CEI!N44</f>
        <v>2199440</v>
      </c>
      <c r="O44" s="276">
        <f>+M44+N44</f>
        <v>4412637</v>
      </c>
      <c r="P44" s="277">
        <f>+BKK!P44+DMK!P44+CNX!P44+HDY!P44+HKT!P44+CEI!P44</f>
        <v>4029</v>
      </c>
      <c r="Q44" s="278">
        <f>+O44+P44</f>
        <v>4416666</v>
      </c>
      <c r="R44" s="274">
        <f>+BKK!R44+DMK!R44+CNX!R44+HDY!R44+HKT!R44+CEI!R44</f>
        <v>2406883</v>
      </c>
      <c r="S44" s="275">
        <f>+BKK!S44+DMK!S44+CNX!S44+HDY!S44+HKT!S44+CEI!S44</f>
        <v>2382628</v>
      </c>
      <c r="T44" s="276">
        <f>+R44+S44</f>
        <v>4789511</v>
      </c>
      <c r="U44" s="277">
        <f>+BKK!U44+DMK!U44+CNX!U44+HDY!U44+HKT!U44+CEI!U44</f>
        <v>1502</v>
      </c>
      <c r="V44" s="278">
        <f>+T44+U44</f>
        <v>4791013</v>
      </c>
      <c r="W44" s="273">
        <f t="shared" ref="W44" si="47">IF(Q44=0,0,((V44/Q44)-1)*100)</f>
        <v>8.475782411438848</v>
      </c>
    </row>
    <row r="45" spans="1:23" ht="13.5" thickBot="1">
      <c r="A45" s="235" t="str">
        <f>IF(ISERROR(F45/G45)," ",IF(F45/G45&gt;0.5,IF(F45/G45&lt;1.5," ","NOT OK"),"NOT OK"))</f>
        <v xml:space="preserve"> </v>
      </c>
      <c r="B45" s="242" t="s">
        <v>22</v>
      </c>
      <c r="C45" s="296">
        <f>+BKK!C45+DMK!C45+CNX!C45+HDY!C45+HKT!C45+CEI!C45</f>
        <v>15865</v>
      </c>
      <c r="D45" s="297">
        <f>+BKK!D45+DMK!D45+CNX!D45+HDY!D45+HKT!D45+CEI!D45</f>
        <v>15776</v>
      </c>
      <c r="E45" s="293">
        <f>C45+D45</f>
        <v>31641</v>
      </c>
      <c r="F45" s="296">
        <f>+BKK!F45+DMK!F45+CNX!F45+HDY!F45+HKT!F45+CEI!F45</f>
        <v>16765</v>
      </c>
      <c r="G45" s="297">
        <f>+BKK!G45+DMK!G45+CNX!G45+HDY!G45+HKT!G45+CEI!G45</f>
        <v>16762</v>
      </c>
      <c r="H45" s="293">
        <f>F45+G45</f>
        <v>33527</v>
      </c>
      <c r="I45" s="273">
        <f>IF(E45=0,0,((H45/E45)-1)*100)</f>
        <v>5.9606207136310374</v>
      </c>
      <c r="L45" s="242" t="s">
        <v>22</v>
      </c>
      <c r="M45" s="274">
        <f>+BKK!M45+DMK!M45+CNX!M45+HDY!M45+HKT!M45+CEI!M45</f>
        <v>2100927</v>
      </c>
      <c r="N45" s="275">
        <f>+BKK!N45+DMK!N45+CNX!N45+HDY!N45+HKT!N45+CEI!N45</f>
        <v>2098640</v>
      </c>
      <c r="O45" s="300">
        <f>+M45+N45</f>
        <v>4199567</v>
      </c>
      <c r="P45" s="301">
        <f>+BKK!P45+DMK!P45+CNX!P45+HDY!P45+HKT!P45+CEI!P45</f>
        <v>3597</v>
      </c>
      <c r="Q45" s="278">
        <f t="shared" ref="Q45" si="48">+O45+P45</f>
        <v>4203164</v>
      </c>
      <c r="R45" s="274">
        <f>+BKK!R45+DMK!R45+CNX!R45+HDY!R45+HKT!R45+CEI!R45</f>
        <v>2233526</v>
      </c>
      <c r="S45" s="275">
        <f>+BKK!S45+DMK!S45+CNX!S45+HDY!S45+HKT!S45+CEI!S45</f>
        <v>2224860</v>
      </c>
      <c r="T45" s="300">
        <f>+R45+S45</f>
        <v>4458386</v>
      </c>
      <c r="U45" s="301">
        <f>+BKK!U45+DMK!U45+CNX!U45+HDY!U45+HKT!U45+CEI!U45</f>
        <v>1039</v>
      </c>
      <c r="V45" s="278">
        <f t="shared" ref="V45" si="49">+T45+U45</f>
        <v>4459425</v>
      </c>
      <c r="W45" s="273">
        <f>IF(Q45=0,0,((V45/Q45)-1)*100)</f>
        <v>6.0968594135275334</v>
      </c>
    </row>
    <row r="46" spans="1:23" s="1255" customFormat="1" ht="15.75" customHeight="1" thickTop="1" thickBot="1">
      <c r="A46" s="302" t="str">
        <f>IF(ISERROR(F46/G46)," ",IF(F46/G46&gt;0.5,IF(F46/G46&lt;1.5," ","NOT OK"),"NOT OK"))</f>
        <v xml:space="preserve"> </v>
      </c>
      <c r="B46" s="303" t="s">
        <v>60</v>
      </c>
      <c r="C46" s="304">
        <f>+C43+C44+C45</f>
        <v>49207</v>
      </c>
      <c r="D46" s="305">
        <f t="shared" ref="D46" si="50">+D43+D44+D45</f>
        <v>49180</v>
      </c>
      <c r="E46" s="305">
        <f t="shared" ref="E46" si="51">+E43+E44+E45</f>
        <v>98387</v>
      </c>
      <c r="F46" s="304">
        <f t="shared" ref="F46" si="52">+F43+F44+F45</f>
        <v>52283</v>
      </c>
      <c r="G46" s="305">
        <f t="shared" ref="G46" si="53">+G43+G44+G45</f>
        <v>52277</v>
      </c>
      <c r="H46" s="305">
        <f t="shared" ref="H46" si="54">+H43+H44+H45</f>
        <v>104560</v>
      </c>
      <c r="I46" s="286">
        <f>IF(E46=0,0,((H46/E46)-1)*100)</f>
        <v>6.2742028926585869</v>
      </c>
      <c r="J46" s="302"/>
      <c r="K46" s="306"/>
      <c r="L46" s="307" t="s">
        <v>60</v>
      </c>
      <c r="M46" s="308">
        <f>+M43+M44+M45</f>
        <v>6707153</v>
      </c>
      <c r="N46" s="308">
        <f t="shared" ref="N46" si="55">+N43+N44+N45</f>
        <v>6682145</v>
      </c>
      <c r="O46" s="309">
        <f t="shared" ref="O46" si="56">+O43+O44+O45</f>
        <v>13389298</v>
      </c>
      <c r="P46" s="309">
        <f t="shared" ref="P46" si="57">+P43+P44+P45</f>
        <v>12549</v>
      </c>
      <c r="Q46" s="309">
        <f t="shared" ref="Q46" si="58">+Q43+Q44+Q45</f>
        <v>13401847</v>
      </c>
      <c r="R46" s="308">
        <f t="shared" ref="R46" si="59">+R43+R44+R45</f>
        <v>7213655</v>
      </c>
      <c r="S46" s="308">
        <f t="shared" ref="S46" si="60">+S43+S44+S45</f>
        <v>7160386</v>
      </c>
      <c r="T46" s="309">
        <f t="shared" ref="T46" si="61">+T43+T44+T45</f>
        <v>14374041</v>
      </c>
      <c r="U46" s="309">
        <f t="shared" ref="U46" si="62">+U43+U44+U45</f>
        <v>4491</v>
      </c>
      <c r="V46" s="309">
        <f t="shared" ref="V46" si="63">+V43+V44+V45</f>
        <v>14378532</v>
      </c>
      <c r="W46" s="310">
        <f>IF(Q46=0,0,((V46/Q46)-1)*100)</f>
        <v>7.2876895251826168</v>
      </c>
    </row>
    <row r="47" spans="1:23" ht="13.5" thickTop="1">
      <c r="A47" s="235" t="str">
        <f>IF(ISERROR(F47/G47)," ",IF(F47/G47&gt;0.5,IF(F47/G47&lt;1.5," ","NOT OK"),"NOT OK"))</f>
        <v xml:space="preserve"> </v>
      </c>
      <c r="B47" s="242" t="s">
        <v>23</v>
      </c>
      <c r="C47" s="274">
        <f>+BKK!C47+DMK!C47+CNX!C47+HDY!C47+HKT!C47+CEI!C47</f>
        <v>16878</v>
      </c>
      <c r="D47" s="292">
        <f>+BKK!D47+DMK!D47+CNX!D47+HDY!D47+HKT!D47+CEI!D47</f>
        <v>16752</v>
      </c>
      <c r="E47" s="311">
        <f>C47+D47</f>
        <v>33630</v>
      </c>
      <c r="F47" s="274">
        <f>+BKK!F47+DMK!F47+CNX!F47+HDY!F47+HKT!F47+CEI!F47</f>
        <v>17648</v>
      </c>
      <c r="G47" s="292">
        <f>+BKK!G47+DMK!G47+CNX!G47+HDY!G47+HKT!G47+CEI!G47</f>
        <v>17649</v>
      </c>
      <c r="H47" s="311">
        <f>F47+G47</f>
        <v>35297</v>
      </c>
      <c r="I47" s="273">
        <f>IF(E47=0,0,((H47/E47)-1)*100)</f>
        <v>4.9568837347606198</v>
      </c>
      <c r="L47" s="242" t="s">
        <v>24</v>
      </c>
      <c r="M47" s="274">
        <f>+BKK!M47+DMK!M47+CNX!M47+HDY!M47+HKT!M47+CEI!M47</f>
        <v>2351189</v>
      </c>
      <c r="N47" s="275">
        <f>+BKK!N47+DMK!N47+CNX!N47+HDY!N47+HKT!N47+CEI!N47</f>
        <v>2360225</v>
      </c>
      <c r="O47" s="300">
        <f>+M47+N47</f>
        <v>4711414</v>
      </c>
      <c r="P47" s="312">
        <f>+BKK!P47+DMK!P47+CNX!P47+HDY!P47+HKT!P47+CEI!P47</f>
        <v>2304</v>
      </c>
      <c r="Q47" s="278">
        <f>+O47+P47</f>
        <v>4713718</v>
      </c>
      <c r="R47" s="274">
        <f>+BKK!R47+DMK!R47+CNX!R47+HDY!R47+HKT!R47+CEI!R47</f>
        <v>2441426</v>
      </c>
      <c r="S47" s="275">
        <f>+BKK!S47+DMK!S47+CNX!S47+HDY!S47+HKT!S47+CEI!S47</f>
        <v>2453090</v>
      </c>
      <c r="T47" s="300">
        <f>+R47+S47</f>
        <v>4894516</v>
      </c>
      <c r="U47" s="312">
        <f>+BKK!U47+DMK!U47+CNX!U47+HDY!U47+HKT!U47+CEI!U47</f>
        <v>1368</v>
      </c>
      <c r="V47" s="278">
        <f>+T47+U47</f>
        <v>4895884</v>
      </c>
      <c r="W47" s="273">
        <f>IF(Q47=0,0,((V47/Q47)-1)*100)</f>
        <v>3.864592663371047</v>
      </c>
    </row>
    <row r="48" spans="1:23">
      <c r="A48" s="235" t="str">
        <f t="shared" ref="A48:A51" si="64">IF(ISERROR(F48/G48)," ",IF(F48/G48&gt;0.5,IF(F48/G48&lt;1.5," ","NOT OK"),"NOT OK"))</f>
        <v xml:space="preserve"> </v>
      </c>
      <c r="B48" s="242" t="s">
        <v>25</v>
      </c>
      <c r="C48" s="274">
        <f>+BKK!C48+DMK!C48+CNX!C48+HDY!C48+HKT!C48+CEI!C48</f>
        <v>17208</v>
      </c>
      <c r="D48" s="292">
        <f>+BKK!D48+DMK!D48+CNX!D48+HDY!D48+HKT!D48+CEI!D48</f>
        <v>17058</v>
      </c>
      <c r="E48" s="313">
        <f>C48+D48</f>
        <v>34266</v>
      </c>
      <c r="F48" s="274">
        <f>+BKK!F48+DMK!F48+CNX!F48+HDY!F48+HKT!F48+CEI!F48</f>
        <v>17730</v>
      </c>
      <c r="G48" s="292">
        <f>+BKK!G48+DMK!G48+CNX!G48+HDY!G48+HKT!G48+CEI!G48</f>
        <v>17735</v>
      </c>
      <c r="H48" s="313">
        <f>F48+G48</f>
        <v>35465</v>
      </c>
      <c r="I48" s="273">
        <f t="shared" ref="I48" si="65">IF(E48=0,0,((H48/E48)-1)*100)</f>
        <v>3.4990953131383895</v>
      </c>
      <c r="L48" s="242" t="s">
        <v>25</v>
      </c>
      <c r="M48" s="274">
        <f>+BKK!M48+DMK!M48+CNX!M48+HDY!M48+HKT!M48+CEI!M48</f>
        <v>2431853</v>
      </c>
      <c r="N48" s="275">
        <f>+BKK!N48+DMK!N48+CNX!N48+HDY!N48+HKT!N48+CEI!N48</f>
        <v>2397762</v>
      </c>
      <c r="O48" s="300">
        <f>+M48+N48</f>
        <v>4829615</v>
      </c>
      <c r="P48" s="277">
        <f>+BKK!P48+DMK!P48+CNX!P48+HDY!P48+HKT!P48+CEI!P48</f>
        <v>2956</v>
      </c>
      <c r="Q48" s="278">
        <f>+O48+P48</f>
        <v>4832571</v>
      </c>
      <c r="R48" s="274">
        <f>+BKK!R48+DMK!R48+CNX!R48+HDY!R48+HKT!R48+CEI!R48</f>
        <v>2491811</v>
      </c>
      <c r="S48" s="275">
        <f>+BKK!S48+DMK!S48+CNX!S48+HDY!S48+HKT!S48+CEI!S48</f>
        <v>2445175</v>
      </c>
      <c r="T48" s="300">
        <f>+R48+S48</f>
        <v>4936986</v>
      </c>
      <c r="U48" s="277">
        <f>+BKK!U48+DMK!U48+CNX!U48+HDY!U48+HKT!U48+CEI!U48</f>
        <v>1178</v>
      </c>
      <c r="V48" s="278">
        <f>+T48+U48</f>
        <v>4938164</v>
      </c>
      <c r="W48" s="273">
        <f t="shared" ref="W48" si="66">IF(Q48=0,0,((V48/Q48)-1)*100)</f>
        <v>2.1850273901821593</v>
      </c>
    </row>
    <row r="49" spans="1:23" ht="13.5" thickBot="1">
      <c r="A49" s="235" t="str">
        <f>IF(ISERROR(F49/G49)," ",IF(F49/G49&gt;0.5,IF(F49/G49&lt;1.5," ","NOT OK"),"NOT OK"))</f>
        <v xml:space="preserve"> </v>
      </c>
      <c r="B49" s="242" t="s">
        <v>26</v>
      </c>
      <c r="C49" s="274">
        <f>+BKK!C49+DMK!C49+CNX!C49+HDY!C49+HKT!C49+CEI!C49</f>
        <v>15994</v>
      </c>
      <c r="D49" s="314">
        <f>+BKK!D49+DMK!D49+CNX!D49+HDY!D49+HKT!D49+CEI!D49</f>
        <v>15831</v>
      </c>
      <c r="E49" s="315">
        <f>C49+D49</f>
        <v>31825</v>
      </c>
      <c r="F49" s="274">
        <f>+BKK!F49+DMK!F49+CNX!F49+HDY!F49+HKT!F49+CEI!F49</f>
        <v>16142</v>
      </c>
      <c r="G49" s="314">
        <f>+BKK!G49+DMK!G49+CNX!G49+HDY!G49+HKT!G49+CEI!G49</f>
        <v>16138</v>
      </c>
      <c r="H49" s="315">
        <f>F49+G49</f>
        <v>32280</v>
      </c>
      <c r="I49" s="316">
        <f>IF(E49=0,0,((H49/E49)-1)*100)</f>
        <v>1.4296936370777669</v>
      </c>
      <c r="L49" s="242" t="s">
        <v>26</v>
      </c>
      <c r="M49" s="274">
        <f>+BKK!M49+DMK!M49+CNX!M49+HDY!M49+HKT!M49+CEI!M49</f>
        <v>2110204</v>
      </c>
      <c r="N49" s="275">
        <f>+BKK!N49+DMK!N49+CNX!N49+HDY!N49+HKT!N49+CEI!N49</f>
        <v>2103641</v>
      </c>
      <c r="O49" s="300">
        <f>+M49+N49</f>
        <v>4213845</v>
      </c>
      <c r="P49" s="301">
        <f>+BKK!P49+DMK!P49+CNX!P49+HDY!P49+HKT!P49+CEI!P49</f>
        <v>2498</v>
      </c>
      <c r="Q49" s="278">
        <f t="shared" ref="Q49" si="67">+O49+P49</f>
        <v>4216343</v>
      </c>
      <c r="R49" s="274">
        <f>+BKK!R49+DMK!R49+CNX!R49+HDY!R49+HKT!R49+CEI!R49</f>
        <v>2112855</v>
      </c>
      <c r="S49" s="275">
        <f>+BKK!S49+DMK!S49+CNX!S49+HDY!S49+HKT!S49+CEI!S49</f>
        <v>2103772</v>
      </c>
      <c r="T49" s="300">
        <f>+R49+S49</f>
        <v>4216627</v>
      </c>
      <c r="U49" s="301">
        <f>+BKK!U49+DMK!U49+CNX!U49+HDY!U49+HKT!U49+CEI!U49</f>
        <v>721</v>
      </c>
      <c r="V49" s="278">
        <f t="shared" ref="V49" si="68">+T49+U49</f>
        <v>4217348</v>
      </c>
      <c r="W49" s="273">
        <f>IF(Q49=0,0,((V49/Q49)-1)*100)</f>
        <v>2.3835821706152949E-2</v>
      </c>
    </row>
    <row r="50" spans="1:23" ht="14.25" thickTop="1" thickBot="1">
      <c r="A50" s="269" t="str">
        <f>IF(ISERROR(F50/G50)," ",IF(F50/G50&gt;0.5,IF(F50/G50&lt;1.5," ","NOT OK"),"NOT OK"))</f>
        <v xml:space="preserve"> </v>
      </c>
      <c r="B50" s="282" t="s">
        <v>27</v>
      </c>
      <c r="C50" s="304">
        <f t="shared" ref="C50:H50" si="69">C47+C48+C49</f>
        <v>50080</v>
      </c>
      <c r="D50" s="317">
        <f t="shared" si="69"/>
        <v>49641</v>
      </c>
      <c r="E50" s="304">
        <f t="shared" si="69"/>
        <v>99721</v>
      </c>
      <c r="F50" s="304">
        <f t="shared" si="69"/>
        <v>51520</v>
      </c>
      <c r="G50" s="317">
        <f t="shared" si="69"/>
        <v>51522</v>
      </c>
      <c r="H50" s="304">
        <f t="shared" si="69"/>
        <v>103042</v>
      </c>
      <c r="I50" s="286">
        <f>IF(E50=0,0,((H50/E50)-1)*100)</f>
        <v>3.3302915133221589</v>
      </c>
      <c r="L50" s="287" t="s">
        <v>27</v>
      </c>
      <c r="M50" s="288">
        <f>+M47+M48+M49</f>
        <v>6893246</v>
      </c>
      <c r="N50" s="289">
        <f t="shared" ref="N50" si="70">+N47+N48+N49</f>
        <v>6861628</v>
      </c>
      <c r="O50" s="288">
        <f t="shared" ref="O50" si="71">+O47+O48+O49</f>
        <v>13754874</v>
      </c>
      <c r="P50" s="288">
        <f t="shared" ref="P50" si="72">+P47+P48+P49</f>
        <v>7758</v>
      </c>
      <c r="Q50" s="288">
        <f t="shared" ref="Q50" si="73">+Q47+Q48+Q49</f>
        <v>13762632</v>
      </c>
      <c r="R50" s="288">
        <f t="shared" ref="R50" si="74">+R47+R48+R49</f>
        <v>7046092</v>
      </c>
      <c r="S50" s="289">
        <f t="shared" ref="S50" si="75">+S47+S48+S49</f>
        <v>7002037</v>
      </c>
      <c r="T50" s="288">
        <f t="shared" ref="T50" si="76">+T47+T48+T49</f>
        <v>14048129</v>
      </c>
      <c r="U50" s="288">
        <f t="shared" ref="U50" si="77">+U47+U48+U49</f>
        <v>3267</v>
      </c>
      <c r="V50" s="288">
        <f>+V47+V48+V49</f>
        <v>14051396</v>
      </c>
      <c r="W50" s="291">
        <f>IF(Q50=0,0,((V50/Q50)-1)*100)</f>
        <v>2.098174244577633</v>
      </c>
    </row>
    <row r="51" spans="1:23" s="1171" customFormat="1" ht="14.25" thickTop="1" thickBot="1">
      <c r="A51" s="1252" t="str">
        <f t="shared" si="64"/>
        <v xml:space="preserve"> </v>
      </c>
      <c r="B51" s="1225" t="s">
        <v>92</v>
      </c>
      <c r="C51" s="1176">
        <f t="shared" ref="C51:H51" si="78">+C42+C46+C50</f>
        <v>152060</v>
      </c>
      <c r="D51" s="1177">
        <f t="shared" si="78"/>
        <v>151558</v>
      </c>
      <c r="E51" s="1178">
        <f t="shared" si="78"/>
        <v>303618</v>
      </c>
      <c r="F51" s="1176">
        <f t="shared" si="78"/>
        <v>155403</v>
      </c>
      <c r="G51" s="1177">
        <f t="shared" si="78"/>
        <v>155395</v>
      </c>
      <c r="H51" s="1178">
        <f t="shared" si="78"/>
        <v>310798</v>
      </c>
      <c r="I51" s="1179">
        <f>IF(E51=0,0,((H51/E51)-1)*100)</f>
        <v>2.3648136803483322</v>
      </c>
      <c r="L51" s="1218" t="s">
        <v>92</v>
      </c>
      <c r="M51" s="1196">
        <f>+M42+M46+M50</f>
        <v>21299170</v>
      </c>
      <c r="N51" s="1197">
        <f t="shared" ref="N51" si="79">+N42+N46+N50</f>
        <v>21136006</v>
      </c>
      <c r="O51" s="1196">
        <f t="shared" ref="O51" si="80">+O42+O46+O50</f>
        <v>42435176</v>
      </c>
      <c r="P51" s="1196">
        <f t="shared" ref="P51" si="81">+P42+P46+P50</f>
        <v>30622</v>
      </c>
      <c r="Q51" s="1196">
        <f t="shared" ref="Q51" si="82">+Q42+Q46+Q50</f>
        <v>42465798</v>
      </c>
      <c r="R51" s="1196">
        <f t="shared" ref="R51" si="83">+R42+R46+R50</f>
        <v>22164819</v>
      </c>
      <c r="S51" s="1197">
        <f t="shared" ref="S51" si="84">+S42+S46+S50</f>
        <v>21976633</v>
      </c>
      <c r="T51" s="1196">
        <f t="shared" ref="T51" si="85">+T42+T46+T50</f>
        <v>44141452</v>
      </c>
      <c r="U51" s="1196">
        <f t="shared" ref="U51" si="86">+U42+U46+U50</f>
        <v>16446</v>
      </c>
      <c r="V51" s="1198">
        <f>+V42+V46+V50</f>
        <v>44157898</v>
      </c>
      <c r="W51" s="1199">
        <f>IF(Q51=0,0,((V51/Q51)-1)*100)</f>
        <v>3.9846183980811967</v>
      </c>
    </row>
    <row r="52" spans="1:23" s="1255" customFormat="1" ht="14.25" thickTop="1" thickBot="1">
      <c r="A52" s="269" t="str">
        <f>IF(ISERROR(F52/G52)," ",IF(F52/G52&gt;0.5,IF(F52/G52&lt;1.5," ","NOT OK"),"NOT OK"))</f>
        <v xml:space="preserve"> </v>
      </c>
      <c r="B52" s="282" t="s">
        <v>89</v>
      </c>
      <c r="C52" s="283">
        <f t="shared" ref="C52:H52" si="87">+C38+C42+C46+C50</f>
        <v>204408</v>
      </c>
      <c r="D52" s="284">
        <f t="shared" si="87"/>
        <v>203828</v>
      </c>
      <c r="E52" s="285">
        <f t="shared" si="87"/>
        <v>408236</v>
      </c>
      <c r="F52" s="283">
        <f t="shared" si="87"/>
        <v>206449</v>
      </c>
      <c r="G52" s="284">
        <f t="shared" si="87"/>
        <v>206325</v>
      </c>
      <c r="H52" s="285">
        <f t="shared" si="87"/>
        <v>412774</v>
      </c>
      <c r="I52" s="286">
        <f>IF(E52=0,0,((H52/E52)-1)*100)</f>
        <v>1.111611910757504</v>
      </c>
      <c r="J52" s="235"/>
      <c r="K52" s="235"/>
      <c r="L52" s="287" t="s">
        <v>89</v>
      </c>
      <c r="M52" s="288">
        <f>+M38+M42+M46+M50</f>
        <v>28350251</v>
      </c>
      <c r="N52" s="289">
        <f t="shared" ref="N52:U52" si="88">+N38+N42+N46+N50</f>
        <v>28270397</v>
      </c>
      <c r="O52" s="288">
        <f t="shared" si="88"/>
        <v>56620648</v>
      </c>
      <c r="P52" s="288">
        <f t="shared" si="88"/>
        <v>38578</v>
      </c>
      <c r="Q52" s="290">
        <f t="shared" si="88"/>
        <v>56659226</v>
      </c>
      <c r="R52" s="288">
        <f t="shared" si="88"/>
        <v>29567115</v>
      </c>
      <c r="S52" s="289">
        <f t="shared" si="88"/>
        <v>29436584</v>
      </c>
      <c r="T52" s="288">
        <f t="shared" si="88"/>
        <v>59003699</v>
      </c>
      <c r="U52" s="288">
        <f t="shared" si="88"/>
        <v>25258</v>
      </c>
      <c r="V52" s="290">
        <f>+V38+V42+V46+V50</f>
        <v>59028957</v>
      </c>
      <c r="W52" s="291">
        <f>IF(Q52=0,0,((V52/Q52)-1)*100)</f>
        <v>4.1824274126159189</v>
      </c>
    </row>
    <row r="53" spans="1:23" ht="14.25" thickTop="1" thickBot="1">
      <c r="B53" s="318" t="s">
        <v>59</v>
      </c>
      <c r="C53" s="235"/>
      <c r="D53" s="235"/>
      <c r="E53" s="235"/>
      <c r="F53" s="235"/>
      <c r="G53" s="235"/>
      <c r="H53" s="235"/>
      <c r="I53" s="239"/>
      <c r="L53" s="318" t="s">
        <v>59</v>
      </c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9"/>
    </row>
    <row r="54" spans="1:23" ht="13.5" thickTop="1">
      <c r="B54" s="1550" t="s">
        <v>33</v>
      </c>
      <c r="C54" s="1551"/>
      <c r="D54" s="1551"/>
      <c r="E54" s="1551"/>
      <c r="F54" s="1551"/>
      <c r="G54" s="1551"/>
      <c r="H54" s="1551"/>
      <c r="I54" s="1552"/>
      <c r="L54" s="1553" t="s">
        <v>34</v>
      </c>
      <c r="M54" s="1554"/>
      <c r="N54" s="1554"/>
      <c r="O54" s="1554"/>
      <c r="P54" s="1554"/>
      <c r="Q54" s="1554"/>
      <c r="R54" s="1554"/>
      <c r="S54" s="1554"/>
      <c r="T54" s="1554"/>
      <c r="U54" s="1554"/>
      <c r="V54" s="1554"/>
      <c r="W54" s="1555"/>
    </row>
    <row r="55" spans="1:23" ht="13.5" thickBot="1">
      <c r="B55" s="1556" t="s">
        <v>35</v>
      </c>
      <c r="C55" s="1557"/>
      <c r="D55" s="1557"/>
      <c r="E55" s="1557"/>
      <c r="F55" s="1557"/>
      <c r="G55" s="1557"/>
      <c r="H55" s="1557"/>
      <c r="I55" s="1558"/>
      <c r="L55" s="1559" t="s">
        <v>36</v>
      </c>
      <c r="M55" s="1560"/>
      <c r="N55" s="1560"/>
      <c r="O55" s="1560"/>
      <c r="P55" s="1560"/>
      <c r="Q55" s="1560"/>
      <c r="R55" s="1560"/>
      <c r="S55" s="1560"/>
      <c r="T55" s="1560"/>
      <c r="U55" s="1560"/>
      <c r="V55" s="1560"/>
      <c r="W55" s="1561"/>
    </row>
    <row r="56" spans="1:23" ht="14.25" thickTop="1" thickBot="1">
      <c r="B56" s="238"/>
      <c r="C56" s="235"/>
      <c r="D56" s="235"/>
      <c r="E56" s="235"/>
      <c r="F56" s="235"/>
      <c r="G56" s="235"/>
      <c r="H56" s="235"/>
      <c r="I56" s="239"/>
      <c r="L56" s="238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9"/>
    </row>
    <row r="57" spans="1:23" ht="14.25" thickTop="1" thickBot="1">
      <c r="B57" s="240"/>
      <c r="C57" s="1565" t="s">
        <v>90</v>
      </c>
      <c r="D57" s="1566"/>
      <c r="E57" s="1567"/>
      <c r="F57" s="1565" t="s">
        <v>91</v>
      </c>
      <c r="G57" s="1566"/>
      <c r="H57" s="1567"/>
      <c r="I57" s="241" t="s">
        <v>4</v>
      </c>
      <c r="L57" s="240"/>
      <c r="M57" s="1562" t="s">
        <v>90</v>
      </c>
      <c r="N57" s="1563"/>
      <c r="O57" s="1563"/>
      <c r="P57" s="1563"/>
      <c r="Q57" s="1564"/>
      <c r="R57" s="1562" t="s">
        <v>91</v>
      </c>
      <c r="S57" s="1563"/>
      <c r="T57" s="1563"/>
      <c r="U57" s="1563"/>
      <c r="V57" s="1564"/>
      <c r="W57" s="241" t="s">
        <v>4</v>
      </c>
    </row>
    <row r="58" spans="1:23" ht="13.5" thickTop="1">
      <c r="B58" s="242" t="s">
        <v>5</v>
      </c>
      <c r="C58" s="243"/>
      <c r="D58" s="244"/>
      <c r="E58" s="245"/>
      <c r="F58" s="243"/>
      <c r="G58" s="244"/>
      <c r="H58" s="245"/>
      <c r="I58" s="246" t="s">
        <v>6</v>
      </c>
      <c r="L58" s="242" t="s">
        <v>5</v>
      </c>
      <c r="M58" s="243"/>
      <c r="N58" s="247"/>
      <c r="O58" s="248"/>
      <c r="P58" s="249"/>
      <c r="Q58" s="248"/>
      <c r="R58" s="243"/>
      <c r="S58" s="247"/>
      <c r="T58" s="248"/>
      <c r="U58" s="249"/>
      <c r="V58" s="248"/>
      <c r="W58" s="246" t="s">
        <v>6</v>
      </c>
    </row>
    <row r="59" spans="1:23" ht="13.5" thickBot="1">
      <c r="B59" s="250" t="s">
        <v>37</v>
      </c>
      <c r="C59" s="251" t="s">
        <v>7</v>
      </c>
      <c r="D59" s="252" t="s">
        <v>8</v>
      </c>
      <c r="E59" s="1168" t="s">
        <v>9</v>
      </c>
      <c r="F59" s="251" t="s">
        <v>7</v>
      </c>
      <c r="G59" s="252" t="s">
        <v>8</v>
      </c>
      <c r="H59" s="253" t="s">
        <v>9</v>
      </c>
      <c r="I59" s="254"/>
      <c r="L59" s="250"/>
      <c r="M59" s="255" t="s">
        <v>10</v>
      </c>
      <c r="N59" s="256" t="s">
        <v>11</v>
      </c>
      <c r="O59" s="257" t="s">
        <v>12</v>
      </c>
      <c r="P59" s="258" t="s">
        <v>13</v>
      </c>
      <c r="Q59" s="257" t="s">
        <v>9</v>
      </c>
      <c r="R59" s="255" t="s">
        <v>10</v>
      </c>
      <c r="S59" s="256" t="s">
        <v>11</v>
      </c>
      <c r="T59" s="257" t="s">
        <v>12</v>
      </c>
      <c r="U59" s="258" t="s">
        <v>13</v>
      </c>
      <c r="V59" s="257" t="s">
        <v>9</v>
      </c>
      <c r="W59" s="254"/>
    </row>
    <row r="60" spans="1:23" ht="5.25" customHeight="1" thickTop="1">
      <c r="B60" s="242"/>
      <c r="C60" s="259"/>
      <c r="D60" s="260"/>
      <c r="E60" s="261"/>
      <c r="F60" s="259"/>
      <c r="G60" s="260"/>
      <c r="H60" s="261"/>
      <c r="I60" s="262"/>
      <c r="L60" s="242"/>
      <c r="M60" s="263"/>
      <c r="N60" s="264"/>
      <c r="O60" s="265"/>
      <c r="P60" s="266"/>
      <c r="Q60" s="267"/>
      <c r="R60" s="263"/>
      <c r="S60" s="264"/>
      <c r="T60" s="265"/>
      <c r="U60" s="266"/>
      <c r="V60" s="267"/>
      <c r="W60" s="268"/>
    </row>
    <row r="61" spans="1:23">
      <c r="A61" s="235" t="str">
        <f t="shared" si="2"/>
        <v xml:space="preserve"> </v>
      </c>
      <c r="B61" s="242" t="s">
        <v>14</v>
      </c>
      <c r="C61" s="270">
        <f t="shared" ref="C61:D63" si="89">+C9+C35</f>
        <v>33136</v>
      </c>
      <c r="D61" s="271">
        <f t="shared" si="89"/>
        <v>33131</v>
      </c>
      <c r="E61" s="272">
        <f>+C61+D61</f>
        <v>66267</v>
      </c>
      <c r="F61" s="270">
        <f t="shared" ref="F61:G63" si="90">+F9+F35</f>
        <v>35102</v>
      </c>
      <c r="G61" s="271">
        <f t="shared" si="90"/>
        <v>35115</v>
      </c>
      <c r="H61" s="272">
        <f>+F61+G61</f>
        <v>70217</v>
      </c>
      <c r="I61" s="273">
        <f t="shared" ref="I61:I65" si="91">IF(E61=0,0,((H61/E61)-1)*100)</f>
        <v>5.9607346039506792</v>
      </c>
      <c r="K61" s="279"/>
      <c r="L61" s="242" t="s">
        <v>14</v>
      </c>
      <c r="M61" s="274">
        <f t="shared" ref="M61:N63" si="92">+M9+M35</f>
        <v>4816759</v>
      </c>
      <c r="N61" s="275">
        <f t="shared" si="92"/>
        <v>4782924</v>
      </c>
      <c r="O61" s="276">
        <f>+M61+N61</f>
        <v>9599683</v>
      </c>
      <c r="P61" s="277">
        <f>+P9+P35</f>
        <v>77173</v>
      </c>
      <c r="Q61" s="278">
        <f>+O61+P61</f>
        <v>9676856</v>
      </c>
      <c r="R61" s="274">
        <f t="shared" ref="R61:S63" si="93">+R9+R35</f>
        <v>5416044</v>
      </c>
      <c r="S61" s="275">
        <f t="shared" si="93"/>
        <v>5359119</v>
      </c>
      <c r="T61" s="276">
        <f>+R61+S61</f>
        <v>10775163</v>
      </c>
      <c r="U61" s="277">
        <f>+U9+U35</f>
        <v>76362</v>
      </c>
      <c r="V61" s="278">
        <f>+T61+U61</f>
        <v>10851525</v>
      </c>
      <c r="W61" s="273">
        <f t="shared" ref="W61:W65" si="94">IF(Q61=0,0,((V61/Q61)-1)*100)</f>
        <v>12.138952982249606</v>
      </c>
    </row>
    <row r="62" spans="1:23">
      <c r="A62" s="235" t="str">
        <f t="shared" si="2"/>
        <v xml:space="preserve"> </v>
      </c>
      <c r="B62" s="242" t="s">
        <v>15</v>
      </c>
      <c r="C62" s="270">
        <f t="shared" si="89"/>
        <v>33435</v>
      </c>
      <c r="D62" s="271">
        <f t="shared" si="89"/>
        <v>33419</v>
      </c>
      <c r="E62" s="272">
        <f>+C62+D62</f>
        <v>66854</v>
      </c>
      <c r="F62" s="270">
        <f t="shared" si="90"/>
        <v>34846</v>
      </c>
      <c r="G62" s="271">
        <f t="shared" si="90"/>
        <v>34829</v>
      </c>
      <c r="H62" s="272">
        <f>+F62+G62</f>
        <v>69675</v>
      </c>
      <c r="I62" s="273">
        <f t="shared" si="91"/>
        <v>4.219642803721535</v>
      </c>
      <c r="K62" s="279"/>
      <c r="L62" s="242" t="s">
        <v>15</v>
      </c>
      <c r="M62" s="274">
        <f t="shared" si="92"/>
        <v>4913915</v>
      </c>
      <c r="N62" s="275">
        <f t="shared" si="92"/>
        <v>4790745</v>
      </c>
      <c r="O62" s="276">
        <f t="shared" ref="O62:O63" si="95">+M62+N62</f>
        <v>9704660</v>
      </c>
      <c r="P62" s="277">
        <f>+P10+P36</f>
        <v>64282</v>
      </c>
      <c r="Q62" s="278">
        <f t="shared" ref="Q62:Q63" si="96">+O62+P62</f>
        <v>9768942</v>
      </c>
      <c r="R62" s="274">
        <f t="shared" si="93"/>
        <v>5693484</v>
      </c>
      <c r="S62" s="275">
        <f t="shared" si="93"/>
        <v>5578643</v>
      </c>
      <c r="T62" s="276">
        <f t="shared" ref="T62:T63" si="97">+R62+S62</f>
        <v>11272127</v>
      </c>
      <c r="U62" s="277">
        <f>+U10+U36</f>
        <v>57920</v>
      </c>
      <c r="V62" s="278">
        <f t="shared" ref="V62:V63" si="98">+T62+U62</f>
        <v>11330047</v>
      </c>
      <c r="W62" s="273">
        <f t="shared" si="94"/>
        <v>15.980287322823706</v>
      </c>
    </row>
    <row r="63" spans="1:23" ht="13.5" thickBot="1">
      <c r="A63" s="235" t="str">
        <f t="shared" si="2"/>
        <v xml:space="preserve"> </v>
      </c>
      <c r="B63" s="250" t="s">
        <v>16</v>
      </c>
      <c r="C63" s="280">
        <f t="shared" si="89"/>
        <v>35837</v>
      </c>
      <c r="D63" s="281">
        <f t="shared" si="89"/>
        <v>35835</v>
      </c>
      <c r="E63" s="272">
        <f>+C63+D63</f>
        <v>71672</v>
      </c>
      <c r="F63" s="280">
        <f t="shared" si="90"/>
        <v>37210</v>
      </c>
      <c r="G63" s="281">
        <f t="shared" si="90"/>
        <v>37200</v>
      </c>
      <c r="H63" s="272">
        <f>+F63+G63</f>
        <v>74410</v>
      </c>
      <c r="I63" s="273">
        <f t="shared" si="91"/>
        <v>3.8201808237526613</v>
      </c>
      <c r="K63" s="279"/>
      <c r="L63" s="250" t="s">
        <v>16</v>
      </c>
      <c r="M63" s="274">
        <f t="shared" si="92"/>
        <v>5686610</v>
      </c>
      <c r="N63" s="275">
        <f t="shared" si="92"/>
        <v>5519953</v>
      </c>
      <c r="O63" s="276">
        <f t="shared" si="95"/>
        <v>11206563</v>
      </c>
      <c r="P63" s="277">
        <f>+P11+P37</f>
        <v>67265</v>
      </c>
      <c r="Q63" s="278">
        <f t="shared" si="96"/>
        <v>11273828</v>
      </c>
      <c r="R63" s="274">
        <f t="shared" si="93"/>
        <v>6264283</v>
      </c>
      <c r="S63" s="275">
        <f t="shared" si="93"/>
        <v>6131552</v>
      </c>
      <c r="T63" s="276">
        <f t="shared" si="97"/>
        <v>12395835</v>
      </c>
      <c r="U63" s="277">
        <f>+U11+U37</f>
        <v>59484</v>
      </c>
      <c r="V63" s="278">
        <f t="shared" si="98"/>
        <v>12455319</v>
      </c>
      <c r="W63" s="273">
        <f t="shared" si="94"/>
        <v>10.479945232444553</v>
      </c>
    </row>
    <row r="64" spans="1:23" ht="14.25" thickTop="1" thickBot="1">
      <c r="A64" s="235" t="str">
        <f t="shared" si="2"/>
        <v xml:space="preserve"> </v>
      </c>
      <c r="B64" s="282" t="s">
        <v>17</v>
      </c>
      <c r="C64" s="283">
        <f>C63+C61+C62</f>
        <v>102408</v>
      </c>
      <c r="D64" s="284">
        <f>D63+D61+D62</f>
        <v>102385</v>
      </c>
      <c r="E64" s="285">
        <f>+E61+E62+E63</f>
        <v>204793</v>
      </c>
      <c r="F64" s="283">
        <f>F63+F61+F62</f>
        <v>107158</v>
      </c>
      <c r="G64" s="284">
        <f>G63+G61+G62</f>
        <v>107144</v>
      </c>
      <c r="H64" s="285">
        <f>+H61+H62+H63</f>
        <v>214302</v>
      </c>
      <c r="I64" s="286">
        <f>IF(E64=0,0,((H64/E64)-1)*100)</f>
        <v>4.6432251102332511</v>
      </c>
      <c r="L64" s="287" t="s">
        <v>17</v>
      </c>
      <c r="M64" s="288">
        <f t="shared" ref="M64:Q64" si="99">+M61+M62+M63</f>
        <v>15417284</v>
      </c>
      <c r="N64" s="289">
        <f t="shared" si="99"/>
        <v>15093622</v>
      </c>
      <c r="O64" s="288">
        <f t="shared" si="99"/>
        <v>30510906</v>
      </c>
      <c r="P64" s="288">
        <f t="shared" si="99"/>
        <v>208720</v>
      </c>
      <c r="Q64" s="290">
        <f t="shared" si="99"/>
        <v>30719626</v>
      </c>
      <c r="R64" s="288">
        <f t="shared" ref="R64:U64" si="100">+R61+R62+R63</f>
        <v>17373811</v>
      </c>
      <c r="S64" s="289">
        <f t="shared" si="100"/>
        <v>17069314</v>
      </c>
      <c r="T64" s="288">
        <f t="shared" ref="T64" si="101">+T61+T62+T63</f>
        <v>34443125</v>
      </c>
      <c r="U64" s="288">
        <f t="shared" si="100"/>
        <v>193766</v>
      </c>
      <c r="V64" s="290">
        <f t="shared" ref="V64" si="102">+V61+V62+V63</f>
        <v>34636891</v>
      </c>
      <c r="W64" s="291">
        <f>IF(Q64=0,0,((V64/Q64)-1)*100)</f>
        <v>12.751668916802572</v>
      </c>
    </row>
    <row r="65" spans="1:23" ht="13.5" thickTop="1">
      <c r="A65" s="235" t="str">
        <f t="shared" si="2"/>
        <v xml:space="preserve"> </v>
      </c>
      <c r="B65" s="242" t="s">
        <v>18</v>
      </c>
      <c r="C65" s="270">
        <f t="shared" ref="C65:D71" si="103">+C13+C39</f>
        <v>36680</v>
      </c>
      <c r="D65" s="271">
        <f t="shared" si="103"/>
        <v>36678</v>
      </c>
      <c r="E65" s="272">
        <f>+C65+D65</f>
        <v>73358</v>
      </c>
      <c r="F65" s="270">
        <f t="shared" ref="F65:G71" si="104">+F13+F39</f>
        <v>37909</v>
      </c>
      <c r="G65" s="271">
        <f t="shared" si="104"/>
        <v>37913</v>
      </c>
      <c r="H65" s="272">
        <f>+F65+G65</f>
        <v>75822</v>
      </c>
      <c r="I65" s="273">
        <f t="shared" si="91"/>
        <v>3.3588701982060654</v>
      </c>
      <c r="L65" s="242" t="s">
        <v>18</v>
      </c>
      <c r="M65" s="274">
        <f t="shared" ref="M65:N71" si="105">+M13+M39</f>
        <v>6097696</v>
      </c>
      <c r="N65" s="275">
        <f t="shared" si="105"/>
        <v>5920555</v>
      </c>
      <c r="O65" s="276">
        <f t="shared" ref="O65" si="106">+M65+N65</f>
        <v>12018251</v>
      </c>
      <c r="P65" s="277">
        <f t="shared" ref="P65:P71" si="107">+P13+P39</f>
        <v>71725</v>
      </c>
      <c r="Q65" s="278">
        <f t="shared" ref="Q65" si="108">+O65+P65</f>
        <v>12089976</v>
      </c>
      <c r="R65" s="274">
        <f t="shared" ref="R65:S71" si="109">+R13+R39</f>
        <v>6425632</v>
      </c>
      <c r="S65" s="275">
        <f t="shared" si="109"/>
        <v>6314342</v>
      </c>
      <c r="T65" s="276">
        <f t="shared" ref="T65" si="110">+R65+S65</f>
        <v>12739974</v>
      </c>
      <c r="U65" s="277">
        <f t="shared" ref="U65:U71" si="111">+U13+U39</f>
        <v>51582</v>
      </c>
      <c r="V65" s="278">
        <f t="shared" ref="V65" si="112">+T65+U65</f>
        <v>12791556</v>
      </c>
      <c r="W65" s="273">
        <f t="shared" si="94"/>
        <v>5.8029891870753136</v>
      </c>
    </row>
    <row r="66" spans="1:23">
      <c r="A66" s="235" t="str">
        <f t="shared" ref="A66:A69" si="113">IF(ISERROR(F66/G66)," ",IF(F66/G66&gt;0.5,IF(F66/G66&lt;1.5," ","NOT OK"),"NOT OK"))</f>
        <v xml:space="preserve"> </v>
      </c>
      <c r="B66" s="242" t="s">
        <v>19</v>
      </c>
      <c r="C66" s="274">
        <f t="shared" si="103"/>
        <v>33267</v>
      </c>
      <c r="D66" s="292">
        <f t="shared" si="103"/>
        <v>33269</v>
      </c>
      <c r="E66" s="272">
        <f>+C66+D66</f>
        <v>66536</v>
      </c>
      <c r="F66" s="274">
        <f t="shared" si="104"/>
        <v>35024</v>
      </c>
      <c r="G66" s="292">
        <f t="shared" si="104"/>
        <v>35021</v>
      </c>
      <c r="H66" s="272">
        <f>+F66+G66</f>
        <v>70045</v>
      </c>
      <c r="I66" s="273">
        <f t="shared" ref="I66:I69" si="114">IF(E66=0,0,((H66/E66)-1)*100)</f>
        <v>5.2738367199711478</v>
      </c>
      <c r="L66" s="242" t="s">
        <v>19</v>
      </c>
      <c r="M66" s="274">
        <f t="shared" si="105"/>
        <v>5479328</v>
      </c>
      <c r="N66" s="275">
        <f t="shared" si="105"/>
        <v>5634871</v>
      </c>
      <c r="O66" s="276">
        <f>+M66+N66</f>
        <v>11114199</v>
      </c>
      <c r="P66" s="277">
        <f t="shared" si="107"/>
        <v>62899</v>
      </c>
      <c r="Q66" s="278">
        <f>+O66+P66</f>
        <v>11177098</v>
      </c>
      <c r="R66" s="274">
        <f t="shared" si="109"/>
        <v>5994310</v>
      </c>
      <c r="S66" s="275">
        <f t="shared" si="109"/>
        <v>6081072</v>
      </c>
      <c r="T66" s="276">
        <f>+R66+S66</f>
        <v>12075382</v>
      </c>
      <c r="U66" s="277">
        <f t="shared" si="111"/>
        <v>49688</v>
      </c>
      <c r="V66" s="278">
        <f>+T66+U66</f>
        <v>12125070</v>
      </c>
      <c r="W66" s="273">
        <f t="shared" ref="W66:W69" si="115">IF(Q66=0,0,((V66/Q66)-1)*100)</f>
        <v>8.4813786190297336</v>
      </c>
    </row>
    <row r="67" spans="1:23" s="1255" customFormat="1" ht="13.5" thickBot="1">
      <c r="A67" s="235" t="str">
        <f t="shared" si="113"/>
        <v xml:space="preserve"> </v>
      </c>
      <c r="B67" s="242" t="s">
        <v>20</v>
      </c>
      <c r="C67" s="274">
        <f t="shared" si="103"/>
        <v>35575</v>
      </c>
      <c r="D67" s="292">
        <f t="shared" si="103"/>
        <v>35588</v>
      </c>
      <c r="E67" s="272">
        <f t="shared" ref="E67:E68" si="116">+C67+D67</f>
        <v>71163</v>
      </c>
      <c r="F67" s="274">
        <f t="shared" si="104"/>
        <v>38333</v>
      </c>
      <c r="G67" s="292">
        <f t="shared" si="104"/>
        <v>38316</v>
      </c>
      <c r="H67" s="272">
        <f t="shared" ref="H67:H68" si="117">+F67+G67</f>
        <v>76649</v>
      </c>
      <c r="I67" s="273">
        <f t="shared" si="114"/>
        <v>7.7090622936076381</v>
      </c>
      <c r="J67" s="235"/>
      <c r="K67" s="235"/>
      <c r="L67" s="242" t="s">
        <v>20</v>
      </c>
      <c r="M67" s="274">
        <f t="shared" si="105"/>
        <v>5710797</v>
      </c>
      <c r="N67" s="275">
        <f t="shared" si="105"/>
        <v>5850491</v>
      </c>
      <c r="O67" s="276">
        <f t="shared" ref="O67:O68" si="118">+M67+N67</f>
        <v>11561288</v>
      </c>
      <c r="P67" s="277">
        <f t="shared" si="107"/>
        <v>66520</v>
      </c>
      <c r="Q67" s="278">
        <f t="shared" ref="Q67:Q68" si="119">+O67+P67</f>
        <v>11627808</v>
      </c>
      <c r="R67" s="274">
        <f t="shared" si="109"/>
        <v>6335310</v>
      </c>
      <c r="S67" s="275">
        <f t="shared" si="109"/>
        <v>6449299</v>
      </c>
      <c r="T67" s="276">
        <f t="shared" ref="T67:T68" si="120">+R67+S67</f>
        <v>12784609</v>
      </c>
      <c r="U67" s="277">
        <f t="shared" si="111"/>
        <v>53699</v>
      </c>
      <c r="V67" s="278">
        <f t="shared" ref="V67:V68" si="121">+T67+U67</f>
        <v>12838308</v>
      </c>
      <c r="W67" s="273">
        <f t="shared" si="115"/>
        <v>10.410388613227873</v>
      </c>
    </row>
    <row r="68" spans="1:23" s="1171" customFormat="1" ht="14.25" thickTop="1" thickBot="1">
      <c r="A68" s="1252" t="str">
        <f t="shared" si="113"/>
        <v xml:space="preserve"> </v>
      </c>
      <c r="B68" s="282" t="s">
        <v>87</v>
      </c>
      <c r="C68" s="1176">
        <f t="shared" si="103"/>
        <v>105522</v>
      </c>
      <c r="D68" s="1177">
        <f t="shared" si="103"/>
        <v>105535</v>
      </c>
      <c r="E68" s="1178">
        <f t="shared" si="116"/>
        <v>211057</v>
      </c>
      <c r="F68" s="1176">
        <f t="shared" si="104"/>
        <v>111266</v>
      </c>
      <c r="G68" s="1177">
        <f t="shared" si="104"/>
        <v>111250</v>
      </c>
      <c r="H68" s="1178">
        <f t="shared" si="117"/>
        <v>222516</v>
      </c>
      <c r="I68" s="1179">
        <f t="shared" si="114"/>
        <v>5.4293389937315473</v>
      </c>
      <c r="L68" s="1218" t="s">
        <v>87</v>
      </c>
      <c r="M68" s="1196">
        <f t="shared" si="105"/>
        <v>17287821</v>
      </c>
      <c r="N68" s="1197">
        <f t="shared" si="105"/>
        <v>17405917</v>
      </c>
      <c r="O68" s="1196">
        <f t="shared" si="118"/>
        <v>34693738</v>
      </c>
      <c r="P68" s="1196">
        <f t="shared" si="107"/>
        <v>201144</v>
      </c>
      <c r="Q68" s="1198">
        <f t="shared" si="119"/>
        <v>34894882</v>
      </c>
      <c r="R68" s="1196">
        <f t="shared" si="109"/>
        <v>18755252</v>
      </c>
      <c r="S68" s="1197">
        <f t="shared" si="109"/>
        <v>18844713</v>
      </c>
      <c r="T68" s="1196">
        <f t="shared" si="120"/>
        <v>37599965</v>
      </c>
      <c r="U68" s="1196">
        <f t="shared" si="111"/>
        <v>154969</v>
      </c>
      <c r="V68" s="1198">
        <f t="shared" si="121"/>
        <v>37754934</v>
      </c>
      <c r="W68" s="1199">
        <f t="shared" si="115"/>
        <v>8.1961933558050148</v>
      </c>
    </row>
    <row r="69" spans="1:23" ht="13.5" thickTop="1">
      <c r="A69" s="235" t="str">
        <f t="shared" si="113"/>
        <v xml:space="preserve"> </v>
      </c>
      <c r="B69" s="242" t="s">
        <v>21</v>
      </c>
      <c r="C69" s="296">
        <f t="shared" si="103"/>
        <v>33854</v>
      </c>
      <c r="D69" s="297">
        <f t="shared" si="103"/>
        <v>33840</v>
      </c>
      <c r="E69" s="272">
        <f>+C69+D69</f>
        <v>67694</v>
      </c>
      <c r="F69" s="296">
        <f t="shared" si="104"/>
        <v>37284</v>
      </c>
      <c r="G69" s="297">
        <f t="shared" si="104"/>
        <v>37294</v>
      </c>
      <c r="H69" s="272">
        <f>+F69+G69</f>
        <v>74578</v>
      </c>
      <c r="I69" s="273">
        <f t="shared" si="114"/>
        <v>10.16929122226491</v>
      </c>
      <c r="L69" s="242" t="s">
        <v>21</v>
      </c>
      <c r="M69" s="274">
        <f t="shared" si="105"/>
        <v>5508430</v>
      </c>
      <c r="N69" s="275">
        <f t="shared" si="105"/>
        <v>5556121</v>
      </c>
      <c r="O69" s="276">
        <f t="shared" ref="O69" si="122">+M69+N69</f>
        <v>11064551</v>
      </c>
      <c r="P69" s="277">
        <f t="shared" si="107"/>
        <v>68825</v>
      </c>
      <c r="Q69" s="278">
        <f t="shared" ref="Q69" si="123">+O69+P69</f>
        <v>11133376</v>
      </c>
      <c r="R69" s="274">
        <f t="shared" si="109"/>
        <v>5988406</v>
      </c>
      <c r="S69" s="275">
        <f t="shared" si="109"/>
        <v>6096647</v>
      </c>
      <c r="T69" s="276">
        <f t="shared" ref="T69" si="124">+R69+S69</f>
        <v>12085053</v>
      </c>
      <c r="U69" s="277">
        <f t="shared" si="111"/>
        <v>53013</v>
      </c>
      <c r="V69" s="278">
        <f t="shared" ref="V69" si="125">+T69+U69</f>
        <v>12138066</v>
      </c>
      <c r="W69" s="273">
        <f t="shared" si="115"/>
        <v>9.0241270931656246</v>
      </c>
    </row>
    <row r="70" spans="1:23">
      <c r="A70" s="235" t="str">
        <f t="shared" ref="A70" si="126">IF(ISERROR(F70/G70)," ",IF(F70/G70&gt;0.5,IF(F70/G70&lt;1.5," ","NOT OK"),"NOT OK"))</f>
        <v xml:space="preserve"> </v>
      </c>
      <c r="B70" s="242" t="s">
        <v>88</v>
      </c>
      <c r="C70" s="296">
        <f t="shared" si="103"/>
        <v>33940</v>
      </c>
      <c r="D70" s="297">
        <f t="shared" si="103"/>
        <v>33931</v>
      </c>
      <c r="E70" s="272">
        <f>+C70+D70</f>
        <v>67871</v>
      </c>
      <c r="F70" s="296">
        <f t="shared" si="104"/>
        <v>37012</v>
      </c>
      <c r="G70" s="297">
        <f t="shared" si="104"/>
        <v>37018</v>
      </c>
      <c r="H70" s="272">
        <f>+F70+G70</f>
        <v>74030</v>
      </c>
      <c r="I70" s="273">
        <f t="shared" ref="I70" si="127">IF(E70=0,0,((H70/E70)-1)*100)</f>
        <v>9.0745679303384286</v>
      </c>
      <c r="L70" s="242" t="s">
        <v>88</v>
      </c>
      <c r="M70" s="274">
        <f t="shared" si="105"/>
        <v>5033797</v>
      </c>
      <c r="N70" s="275">
        <f t="shared" si="105"/>
        <v>5085728</v>
      </c>
      <c r="O70" s="276">
        <f>+M70+N70</f>
        <v>10119525</v>
      </c>
      <c r="P70" s="277">
        <f t="shared" si="107"/>
        <v>76520</v>
      </c>
      <c r="Q70" s="278">
        <f>+O70+P70</f>
        <v>10196045</v>
      </c>
      <c r="R70" s="274">
        <f t="shared" si="109"/>
        <v>5417750</v>
      </c>
      <c r="S70" s="275">
        <f t="shared" si="109"/>
        <v>5531565</v>
      </c>
      <c r="T70" s="276">
        <f>+R70+S70</f>
        <v>10949315</v>
      </c>
      <c r="U70" s="277">
        <f t="shared" si="111"/>
        <v>56663</v>
      </c>
      <c r="V70" s="278">
        <f>+T70+U70</f>
        <v>11005978</v>
      </c>
      <c r="W70" s="273">
        <f t="shared" ref="W70" si="128">IF(Q70=0,0,((V70/Q70)-1)*100)</f>
        <v>7.9435996996874758</v>
      </c>
    </row>
    <row r="71" spans="1:23" ht="13.5" thickBot="1">
      <c r="A71" s="235" t="str">
        <f>IF(ISERROR(F71/G71)," ",IF(F71/G71&gt;0.5,IF(F71/G71&lt;1.5," ","NOT OK"),"NOT OK"))</f>
        <v xml:space="preserve"> </v>
      </c>
      <c r="B71" s="242" t="s">
        <v>22</v>
      </c>
      <c r="C71" s="296">
        <f t="shared" si="103"/>
        <v>32646</v>
      </c>
      <c r="D71" s="297">
        <f t="shared" si="103"/>
        <v>32656</v>
      </c>
      <c r="E71" s="272">
        <f>+C71+D71</f>
        <v>65302</v>
      </c>
      <c r="F71" s="296">
        <f t="shared" si="104"/>
        <v>35523</v>
      </c>
      <c r="G71" s="297">
        <f t="shared" si="104"/>
        <v>35525</v>
      </c>
      <c r="H71" s="272">
        <f>+F71+G71</f>
        <v>71048</v>
      </c>
      <c r="I71" s="273">
        <f>IF(E71=0,0,((H71/E71)-1)*100)</f>
        <v>8.7991179443202441</v>
      </c>
      <c r="L71" s="242" t="s">
        <v>22</v>
      </c>
      <c r="M71" s="274">
        <f t="shared" si="105"/>
        <v>4917059</v>
      </c>
      <c r="N71" s="275">
        <f t="shared" si="105"/>
        <v>4829544</v>
      </c>
      <c r="O71" s="300">
        <f>+M71+N71</f>
        <v>9746603</v>
      </c>
      <c r="P71" s="301">
        <f t="shared" si="107"/>
        <v>79505</v>
      </c>
      <c r="Q71" s="278">
        <f>+O71+P71</f>
        <v>9826108</v>
      </c>
      <c r="R71" s="274">
        <f t="shared" si="109"/>
        <v>5353136</v>
      </c>
      <c r="S71" s="275">
        <f t="shared" si="109"/>
        <v>5254587</v>
      </c>
      <c r="T71" s="300">
        <f>+R71+S71</f>
        <v>10607723</v>
      </c>
      <c r="U71" s="301">
        <f t="shared" si="111"/>
        <v>64494</v>
      </c>
      <c r="V71" s="278">
        <f>+T71+U71</f>
        <v>10672217</v>
      </c>
      <c r="W71" s="273">
        <f>IF(Q71=0,0,((V71/Q71)-1)*100)</f>
        <v>8.6108253644271002</v>
      </c>
    </row>
    <row r="72" spans="1:23" s="1255" customFormat="1" ht="15.75" customHeight="1" thickTop="1" thickBot="1">
      <c r="A72" s="302" t="str">
        <f>IF(ISERROR(F72/G72)," ",IF(F72/G72&gt;0.5,IF(F72/G72&lt;1.5," ","NOT OK"),"NOT OK"))</f>
        <v xml:space="preserve"> </v>
      </c>
      <c r="B72" s="303" t="s">
        <v>60</v>
      </c>
      <c r="C72" s="304">
        <f>+C69+C70+C71</f>
        <v>100440</v>
      </c>
      <c r="D72" s="305">
        <f t="shared" ref="D72" si="129">+D69+D70+D71</f>
        <v>100427</v>
      </c>
      <c r="E72" s="305">
        <f t="shared" ref="E72" si="130">+E69+E70+E71</f>
        <v>200867</v>
      </c>
      <c r="F72" s="304">
        <f t="shared" ref="F72" si="131">+F69+F70+F71</f>
        <v>109819</v>
      </c>
      <c r="G72" s="305">
        <f t="shared" ref="G72" si="132">+G69+G70+G71</f>
        <v>109837</v>
      </c>
      <c r="H72" s="305">
        <f t="shared" ref="H72" si="133">+H69+H70+H71</f>
        <v>219656</v>
      </c>
      <c r="I72" s="286">
        <f>IF(E72=0,0,((H72/E72)-1)*100)</f>
        <v>9.3539506240447601</v>
      </c>
      <c r="J72" s="302"/>
      <c r="K72" s="306"/>
      <c r="L72" s="307" t="s">
        <v>60</v>
      </c>
      <c r="M72" s="308">
        <f>+M69+M70+M71</f>
        <v>15459286</v>
      </c>
      <c r="N72" s="308">
        <f t="shared" ref="N72" si="134">+N69+N70+N71</f>
        <v>15471393</v>
      </c>
      <c r="O72" s="309">
        <f t="shared" ref="O72" si="135">+O69+O70+O71</f>
        <v>30930679</v>
      </c>
      <c r="P72" s="309">
        <f t="shared" ref="P72" si="136">+P69+P70+P71</f>
        <v>224850</v>
      </c>
      <c r="Q72" s="309">
        <f t="shared" ref="Q72" si="137">+Q69+Q70+Q71</f>
        <v>31155529</v>
      </c>
      <c r="R72" s="308">
        <f t="shared" ref="R72" si="138">+R69+R70+R71</f>
        <v>16759292</v>
      </c>
      <c r="S72" s="308">
        <f t="shared" ref="S72" si="139">+S69+S70+S71</f>
        <v>16882799</v>
      </c>
      <c r="T72" s="309">
        <f t="shared" ref="T72" si="140">+T69+T70+T71</f>
        <v>33642091</v>
      </c>
      <c r="U72" s="309">
        <f t="shared" ref="U72" si="141">+U69+U70+U71</f>
        <v>174170</v>
      </c>
      <c r="V72" s="309">
        <f t="shared" ref="V72" si="142">+V69+V70+V71</f>
        <v>33816261</v>
      </c>
      <c r="W72" s="310">
        <f>IF(Q72=0,0,((V72/Q72)-1)*100)</f>
        <v>8.5401599183246191</v>
      </c>
    </row>
    <row r="73" spans="1:23" ht="13.5" thickTop="1">
      <c r="A73" s="235" t="str">
        <f>IF(ISERROR(F73/G73)," ",IF(F73/G73&gt;0.5,IF(F73/G73&lt;1.5," ","NOT OK"),"NOT OK"))</f>
        <v xml:space="preserve"> </v>
      </c>
      <c r="B73" s="242" t="s">
        <v>24</v>
      </c>
      <c r="C73" s="274">
        <f t="shared" ref="C73:D75" si="143">+C21+C47</f>
        <v>35014</v>
      </c>
      <c r="D73" s="292">
        <f t="shared" si="143"/>
        <v>35014</v>
      </c>
      <c r="E73" s="319">
        <f>+C73+D73</f>
        <v>70028</v>
      </c>
      <c r="F73" s="274">
        <f t="shared" ref="F73:G75" si="144">+F21+F47</f>
        <v>37396</v>
      </c>
      <c r="G73" s="292">
        <f t="shared" si="144"/>
        <v>37390</v>
      </c>
      <c r="H73" s="319">
        <f>+F73+G73</f>
        <v>74786</v>
      </c>
      <c r="I73" s="273">
        <f>IF(E73=0,0,((H73/E73)-1)*100)</f>
        <v>6.7944250871080136</v>
      </c>
      <c r="L73" s="242" t="s">
        <v>24</v>
      </c>
      <c r="M73" s="274">
        <f t="shared" ref="M73:N75" si="145">+M21+M47</f>
        <v>5594006</v>
      </c>
      <c r="N73" s="275">
        <f t="shared" si="145"/>
        <v>5501346</v>
      </c>
      <c r="O73" s="300">
        <f>+M73+N73</f>
        <v>11095352</v>
      </c>
      <c r="P73" s="312">
        <f>+P21+P47</f>
        <v>88666</v>
      </c>
      <c r="Q73" s="278">
        <f>+O73+P73</f>
        <v>11184018</v>
      </c>
      <c r="R73" s="274">
        <f t="shared" ref="R73:S75" si="146">+R21+R47</f>
        <v>5837170</v>
      </c>
      <c r="S73" s="275">
        <f t="shared" si="146"/>
        <v>5772147</v>
      </c>
      <c r="T73" s="300">
        <f>+R73+S73</f>
        <v>11609317</v>
      </c>
      <c r="U73" s="312">
        <f>+U21+U47</f>
        <v>75032</v>
      </c>
      <c r="V73" s="278">
        <f>+T73+U73</f>
        <v>11684349</v>
      </c>
      <c r="W73" s="273">
        <f>IF(Q73=0,0,((V73/Q73)-1)*100)</f>
        <v>4.4736247742090507</v>
      </c>
    </row>
    <row r="74" spans="1:23">
      <c r="A74" s="235" t="str">
        <f t="shared" ref="A74:A77" si="147">IF(ISERROR(F74/G74)," ",IF(F74/G74&gt;0.5,IF(F74/G74&lt;1.5," ","NOT OK"),"NOT OK"))</f>
        <v xml:space="preserve"> </v>
      </c>
      <c r="B74" s="242" t="s">
        <v>25</v>
      </c>
      <c r="C74" s="274">
        <f t="shared" si="143"/>
        <v>35405</v>
      </c>
      <c r="D74" s="292">
        <f t="shared" si="143"/>
        <v>35409</v>
      </c>
      <c r="E74" s="313">
        <f>+C74+D74</f>
        <v>70814</v>
      </c>
      <c r="F74" s="274">
        <f t="shared" si="144"/>
        <v>37409</v>
      </c>
      <c r="G74" s="292">
        <f t="shared" si="144"/>
        <v>37428</v>
      </c>
      <c r="H74" s="313">
        <f>+F74+G74</f>
        <v>74837</v>
      </c>
      <c r="I74" s="273">
        <f t="shared" ref="I74" si="148">IF(E74=0,0,((H74/E74)-1)*100)</f>
        <v>5.6810800124269312</v>
      </c>
      <c r="L74" s="242" t="s">
        <v>25</v>
      </c>
      <c r="M74" s="274">
        <f t="shared" si="145"/>
        <v>5612451</v>
      </c>
      <c r="N74" s="275">
        <f t="shared" si="145"/>
        <v>5708840</v>
      </c>
      <c r="O74" s="300">
        <f>+M74+N74</f>
        <v>11321291</v>
      </c>
      <c r="P74" s="277">
        <f>+P22+P48</f>
        <v>79627</v>
      </c>
      <c r="Q74" s="278">
        <f>+O74+P74</f>
        <v>11400918</v>
      </c>
      <c r="R74" s="274">
        <f t="shared" si="146"/>
        <v>5788967</v>
      </c>
      <c r="S74" s="275">
        <f t="shared" si="146"/>
        <v>5871577</v>
      </c>
      <c r="T74" s="300">
        <f>+R74+S74</f>
        <v>11660544</v>
      </c>
      <c r="U74" s="277">
        <f>+U22+U48</f>
        <v>68280</v>
      </c>
      <c r="V74" s="278">
        <f>+T74+U74</f>
        <v>11728824</v>
      </c>
      <c r="W74" s="273">
        <f t="shared" ref="W74" si="149">IF(Q74=0,0,((V74/Q74)-1)*100)</f>
        <v>2.8761368163511047</v>
      </c>
    </row>
    <row r="75" spans="1:23" ht="13.5" thickBot="1">
      <c r="A75" s="235" t="str">
        <f t="shared" ref="A75" si="150">IF(ISERROR(F75/G75)," ",IF(F75/G75&gt;0.5,IF(F75/G75&lt;1.5," ","NOT OK"),"NOT OK"))</f>
        <v xml:space="preserve"> </v>
      </c>
      <c r="B75" s="242" t="s">
        <v>26</v>
      </c>
      <c r="C75" s="274">
        <f t="shared" si="143"/>
        <v>33013</v>
      </c>
      <c r="D75" s="314">
        <f t="shared" si="143"/>
        <v>33003</v>
      </c>
      <c r="E75" s="315">
        <f>+C75+D75</f>
        <v>66016</v>
      </c>
      <c r="F75" s="274">
        <f t="shared" si="144"/>
        <v>34461</v>
      </c>
      <c r="G75" s="314">
        <f t="shared" si="144"/>
        <v>34441</v>
      </c>
      <c r="H75" s="315">
        <f>+F75+G75</f>
        <v>68902</v>
      </c>
      <c r="I75" s="316">
        <f>IF(E75=0,0,((H75/E75)-1)*100)</f>
        <v>4.3716674745516215</v>
      </c>
      <c r="L75" s="242" t="s">
        <v>26</v>
      </c>
      <c r="M75" s="274">
        <f t="shared" si="145"/>
        <v>4877522</v>
      </c>
      <c r="N75" s="275">
        <f t="shared" si="145"/>
        <v>4885283</v>
      </c>
      <c r="O75" s="300">
        <f t="shared" ref="O75" si="151">+M75+N75</f>
        <v>9762805</v>
      </c>
      <c r="P75" s="301">
        <f>+P23+P49</f>
        <v>81288</v>
      </c>
      <c r="Q75" s="278">
        <f t="shared" ref="Q75" si="152">+O75+P75</f>
        <v>9844093</v>
      </c>
      <c r="R75" s="274">
        <f t="shared" si="146"/>
        <v>4904461</v>
      </c>
      <c r="S75" s="275">
        <f t="shared" si="146"/>
        <v>4914723</v>
      </c>
      <c r="T75" s="300">
        <f t="shared" ref="T75" si="153">+R75+S75</f>
        <v>9819184</v>
      </c>
      <c r="U75" s="301">
        <f>+U23+U49</f>
        <v>78045</v>
      </c>
      <c r="V75" s="278">
        <f t="shared" ref="V75" si="154">+T75+U75</f>
        <v>9897229</v>
      </c>
      <c r="W75" s="273">
        <f>IF(Q75=0,0,((V75/Q75)-1)*100)</f>
        <v>0.53977547753765176</v>
      </c>
    </row>
    <row r="76" spans="1:23" ht="14.25" thickTop="1" thickBot="1">
      <c r="A76" s="269" t="str">
        <f>IF(ISERROR(F76/G76)," ",IF(F76/G76&gt;0.5,IF(F76/G76&lt;1.5," ","NOT OK"),"NOT OK"))</f>
        <v xml:space="preserve"> </v>
      </c>
      <c r="B76" s="282" t="s">
        <v>27</v>
      </c>
      <c r="C76" s="304">
        <f t="shared" ref="C76:H76" si="155">C73+C74+C75</f>
        <v>103432</v>
      </c>
      <c r="D76" s="317">
        <f t="shared" si="155"/>
        <v>103426</v>
      </c>
      <c r="E76" s="304">
        <f t="shared" si="155"/>
        <v>206858</v>
      </c>
      <c r="F76" s="304">
        <f t="shared" si="155"/>
        <v>109266</v>
      </c>
      <c r="G76" s="317">
        <f t="shared" si="155"/>
        <v>109259</v>
      </c>
      <c r="H76" s="304">
        <f t="shared" si="155"/>
        <v>218525</v>
      </c>
      <c r="I76" s="286">
        <f>IF(E76=0,0,((H76/E76)-1)*100)</f>
        <v>5.6401009388082679</v>
      </c>
      <c r="L76" s="287" t="s">
        <v>27</v>
      </c>
      <c r="M76" s="288">
        <f>+M73+M74+M75</f>
        <v>16083979</v>
      </c>
      <c r="N76" s="289">
        <f t="shared" ref="N76" si="156">+N73+N74+N75</f>
        <v>16095469</v>
      </c>
      <c r="O76" s="288">
        <f t="shared" ref="O76" si="157">+O73+O74+O75</f>
        <v>32179448</v>
      </c>
      <c r="P76" s="288">
        <f t="shared" ref="P76" si="158">+P73+P74+P75</f>
        <v>249581</v>
      </c>
      <c r="Q76" s="288">
        <f t="shared" ref="Q76" si="159">+Q73+Q74+Q75</f>
        <v>32429029</v>
      </c>
      <c r="R76" s="288">
        <f t="shared" ref="R76" si="160">+R73+R74+R75</f>
        <v>16530598</v>
      </c>
      <c r="S76" s="289">
        <f t="shared" ref="S76" si="161">+S73+S74+S75</f>
        <v>16558447</v>
      </c>
      <c r="T76" s="288">
        <f t="shared" ref="T76" si="162">+T73+T74+T75</f>
        <v>33089045</v>
      </c>
      <c r="U76" s="288">
        <f t="shared" ref="U76" si="163">+U73+U74+U75</f>
        <v>221357</v>
      </c>
      <c r="V76" s="288">
        <f>+V73+V74+V75</f>
        <v>33310402</v>
      </c>
      <c r="W76" s="291">
        <f>IF(Q76=0,0,((V76/Q76)-1)*100)</f>
        <v>2.7178519591197103</v>
      </c>
    </row>
    <row r="77" spans="1:23" s="1171" customFormat="1" ht="14.25" thickTop="1" thickBot="1">
      <c r="A77" s="1252" t="str">
        <f t="shared" si="147"/>
        <v xml:space="preserve"> </v>
      </c>
      <c r="B77" s="1225" t="s">
        <v>92</v>
      </c>
      <c r="C77" s="1176">
        <f t="shared" ref="C77:H77" si="164">+C68+C72+C76</f>
        <v>309394</v>
      </c>
      <c r="D77" s="1177">
        <f t="shared" si="164"/>
        <v>309388</v>
      </c>
      <c r="E77" s="1178">
        <f t="shared" si="164"/>
        <v>618782</v>
      </c>
      <c r="F77" s="1176">
        <f t="shared" si="164"/>
        <v>330351</v>
      </c>
      <c r="G77" s="1177">
        <f t="shared" si="164"/>
        <v>330346</v>
      </c>
      <c r="H77" s="1178">
        <f t="shared" si="164"/>
        <v>660697</v>
      </c>
      <c r="I77" s="1179">
        <f>IF(E77=0,0,((H77/E77)-1)*100)</f>
        <v>6.7737910928242995</v>
      </c>
      <c r="L77" s="1218" t="s">
        <v>92</v>
      </c>
      <c r="M77" s="1196">
        <f>+M68+M72+M76</f>
        <v>48831086</v>
      </c>
      <c r="N77" s="1197">
        <f t="shared" ref="N77" si="165">+N68+N72+N76</f>
        <v>48972779</v>
      </c>
      <c r="O77" s="1196">
        <f t="shared" ref="O77" si="166">+O68+O72+O76</f>
        <v>97803865</v>
      </c>
      <c r="P77" s="1196">
        <f t="shared" ref="P77" si="167">+P68+P72+P76</f>
        <v>675575</v>
      </c>
      <c r="Q77" s="1196">
        <f t="shared" ref="Q77" si="168">+Q68+Q72+Q76</f>
        <v>98479440</v>
      </c>
      <c r="R77" s="1196">
        <f t="shared" ref="R77" si="169">+R68+R72+R76</f>
        <v>52045142</v>
      </c>
      <c r="S77" s="1197">
        <f t="shared" ref="S77" si="170">+S68+S72+S76</f>
        <v>52285959</v>
      </c>
      <c r="T77" s="1196">
        <f t="shared" ref="T77" si="171">+T68+T72+T76</f>
        <v>104331101</v>
      </c>
      <c r="U77" s="1196">
        <f t="shared" ref="U77" si="172">+U68+U72+U76</f>
        <v>550496</v>
      </c>
      <c r="V77" s="1198">
        <f>+V68+V72+V76</f>
        <v>104881597</v>
      </c>
      <c r="W77" s="1199">
        <f>IF(Q77=0,0,((V77/Q77)-1)*100)</f>
        <v>6.5010087384737458</v>
      </c>
    </row>
    <row r="78" spans="1:23" s="1255" customFormat="1" ht="14.25" thickTop="1" thickBot="1">
      <c r="A78" s="269" t="str">
        <f>IF(ISERROR(F78/G78)," ",IF(F78/G78&gt;0.5,IF(F78/G78&lt;1.5," ","NOT OK"),"NOT OK"))</f>
        <v xml:space="preserve"> </v>
      </c>
      <c r="B78" s="282" t="s">
        <v>89</v>
      </c>
      <c r="C78" s="283">
        <f t="shared" ref="C78:H78" si="173">+C64+C68+C72+C76</f>
        <v>411802</v>
      </c>
      <c r="D78" s="284">
        <f t="shared" si="173"/>
        <v>411773</v>
      </c>
      <c r="E78" s="285">
        <f t="shared" si="173"/>
        <v>823575</v>
      </c>
      <c r="F78" s="283">
        <f t="shared" si="173"/>
        <v>437509</v>
      </c>
      <c r="G78" s="284">
        <f t="shared" si="173"/>
        <v>437490</v>
      </c>
      <c r="H78" s="285">
        <f t="shared" si="173"/>
        <v>874999</v>
      </c>
      <c r="I78" s="286">
        <f>IF(E78=0,0,((H78/E78)-1)*100)</f>
        <v>6.243997207297447</v>
      </c>
      <c r="J78" s="235"/>
      <c r="K78" s="235"/>
      <c r="L78" s="287" t="s">
        <v>89</v>
      </c>
      <c r="M78" s="288">
        <f>+M64+M68+M72+M76</f>
        <v>64248370</v>
      </c>
      <c r="N78" s="289">
        <f t="shared" ref="N78:U78" si="174">+N64+N68+N72+N76</f>
        <v>64066401</v>
      </c>
      <c r="O78" s="288">
        <f t="shared" si="174"/>
        <v>128314771</v>
      </c>
      <c r="P78" s="288">
        <f t="shared" si="174"/>
        <v>884295</v>
      </c>
      <c r="Q78" s="290">
        <f t="shared" si="174"/>
        <v>129199066</v>
      </c>
      <c r="R78" s="288">
        <f t="shared" si="174"/>
        <v>69418953</v>
      </c>
      <c r="S78" s="289">
        <f t="shared" si="174"/>
        <v>69355273</v>
      </c>
      <c r="T78" s="288">
        <f t="shared" si="174"/>
        <v>138774226</v>
      </c>
      <c r="U78" s="288">
        <f t="shared" si="174"/>
        <v>744262</v>
      </c>
      <c r="V78" s="290">
        <f>+V64+V68+V72+V76</f>
        <v>139518488</v>
      </c>
      <c r="W78" s="291">
        <f>IF(Q78=0,0,((V78/Q78)-1)*100)</f>
        <v>7.9872264711263519</v>
      </c>
    </row>
    <row r="79" spans="1:23" ht="14.25" thickTop="1" thickBot="1">
      <c r="B79" s="318" t="s">
        <v>59</v>
      </c>
      <c r="C79" s="235"/>
      <c r="D79" s="235"/>
      <c r="E79" s="235"/>
      <c r="F79" s="235"/>
      <c r="G79" s="235"/>
      <c r="H79" s="235"/>
      <c r="I79" s="239"/>
      <c r="L79" s="318" t="s">
        <v>59</v>
      </c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</row>
    <row r="80" spans="1:23" ht="13.5" thickTop="1">
      <c r="B80" s="238"/>
      <c r="C80" s="235"/>
      <c r="D80" s="235"/>
      <c r="E80" s="235"/>
      <c r="F80" s="235"/>
      <c r="G80" s="235"/>
      <c r="H80" s="235"/>
      <c r="I80" s="239"/>
      <c r="L80" s="1568" t="s">
        <v>38</v>
      </c>
      <c r="M80" s="1569"/>
      <c r="N80" s="1569"/>
      <c r="O80" s="1569"/>
      <c r="P80" s="1569"/>
      <c r="Q80" s="1569"/>
      <c r="R80" s="1569"/>
      <c r="S80" s="1569"/>
      <c r="T80" s="1569"/>
      <c r="U80" s="1569"/>
      <c r="V80" s="1569"/>
      <c r="W80" s="1570"/>
    </row>
    <row r="81" spans="1:23" ht="13.5" thickBot="1">
      <c r="B81" s="238"/>
      <c r="C81" s="235"/>
      <c r="D81" s="235"/>
      <c r="E81" s="235"/>
      <c r="F81" s="235"/>
      <c r="G81" s="235"/>
      <c r="H81" s="235"/>
      <c r="I81" s="239"/>
      <c r="L81" s="1571" t="s">
        <v>39</v>
      </c>
      <c r="M81" s="1572"/>
      <c r="N81" s="1572"/>
      <c r="O81" s="1572"/>
      <c r="P81" s="1572"/>
      <c r="Q81" s="1572"/>
      <c r="R81" s="1572"/>
      <c r="S81" s="1572"/>
      <c r="T81" s="1572"/>
      <c r="U81" s="1572"/>
      <c r="V81" s="1572"/>
      <c r="W81" s="1573"/>
    </row>
    <row r="82" spans="1:23" ht="14.25" thickTop="1" thickBot="1">
      <c r="B82" s="238"/>
      <c r="C82" s="235"/>
      <c r="D82" s="235"/>
      <c r="E82" s="235"/>
      <c r="F82" s="235"/>
      <c r="G82" s="235"/>
      <c r="H82" s="235"/>
      <c r="I82" s="239"/>
      <c r="L82" s="238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320" t="s">
        <v>40</v>
      </c>
    </row>
    <row r="83" spans="1:23" ht="14.25" thickTop="1" thickBot="1">
      <c r="B83" s="238"/>
      <c r="C83" s="235"/>
      <c r="D83" s="235"/>
      <c r="E83" s="235"/>
      <c r="F83" s="235"/>
      <c r="G83" s="235"/>
      <c r="H83" s="235"/>
      <c r="I83" s="239"/>
      <c r="L83" s="240"/>
      <c r="M83" s="1580" t="s">
        <v>90</v>
      </c>
      <c r="N83" s="1581"/>
      <c r="O83" s="1581"/>
      <c r="P83" s="1581"/>
      <c r="Q83" s="1582"/>
      <c r="R83" s="1580" t="s">
        <v>91</v>
      </c>
      <c r="S83" s="1581"/>
      <c r="T83" s="1581"/>
      <c r="U83" s="1581"/>
      <c r="V83" s="1582"/>
      <c r="W83" s="241" t="s">
        <v>4</v>
      </c>
    </row>
    <row r="84" spans="1:23" ht="13.5" thickTop="1">
      <c r="B84" s="238"/>
      <c r="C84" s="235"/>
      <c r="D84" s="235"/>
      <c r="E84" s="235"/>
      <c r="F84" s="235"/>
      <c r="G84" s="235"/>
      <c r="H84" s="235"/>
      <c r="I84" s="239"/>
      <c r="L84" s="242" t="s">
        <v>5</v>
      </c>
      <c r="M84" s="243"/>
      <c r="N84" s="247"/>
      <c r="O84" s="321"/>
      <c r="P84" s="249"/>
      <c r="Q84" s="322"/>
      <c r="R84" s="243"/>
      <c r="S84" s="247"/>
      <c r="T84" s="321"/>
      <c r="U84" s="249"/>
      <c r="V84" s="322"/>
      <c r="W84" s="246" t="s">
        <v>6</v>
      </c>
    </row>
    <row r="85" spans="1:23" ht="13.5" thickBot="1">
      <c r="B85" s="238"/>
      <c r="C85" s="235"/>
      <c r="D85" s="235"/>
      <c r="E85" s="235"/>
      <c r="F85" s="235"/>
      <c r="G85" s="235"/>
      <c r="H85" s="235"/>
      <c r="I85" s="239"/>
      <c r="L85" s="250"/>
      <c r="M85" s="255" t="s">
        <v>41</v>
      </c>
      <c r="N85" s="256" t="s">
        <v>42</v>
      </c>
      <c r="O85" s="323" t="s">
        <v>43</v>
      </c>
      <c r="P85" s="258" t="s">
        <v>13</v>
      </c>
      <c r="Q85" s="1169" t="s">
        <v>9</v>
      </c>
      <c r="R85" s="255" t="s">
        <v>41</v>
      </c>
      <c r="S85" s="256" t="s">
        <v>42</v>
      </c>
      <c r="T85" s="323" t="s">
        <v>43</v>
      </c>
      <c r="U85" s="258" t="s">
        <v>13</v>
      </c>
      <c r="V85" s="324" t="s">
        <v>9</v>
      </c>
      <c r="W85" s="254"/>
    </row>
    <row r="86" spans="1:23" ht="4.5" customHeight="1" thickTop="1">
      <c r="B86" s="238"/>
      <c r="C86" s="235"/>
      <c r="D86" s="235"/>
      <c r="E86" s="235"/>
      <c r="F86" s="235"/>
      <c r="G86" s="235"/>
      <c r="H86" s="235"/>
      <c r="I86" s="239"/>
      <c r="L86" s="242"/>
      <c r="M86" s="263"/>
      <c r="N86" s="264"/>
      <c r="O86" s="325"/>
      <c r="P86" s="266"/>
      <c r="Q86" s="326"/>
      <c r="R86" s="263"/>
      <c r="S86" s="264"/>
      <c r="T86" s="325"/>
      <c r="U86" s="266"/>
      <c r="V86" s="326"/>
      <c r="W86" s="268"/>
    </row>
    <row r="87" spans="1:23">
      <c r="A87" s="327"/>
      <c r="B87" s="328"/>
      <c r="C87" s="327"/>
      <c r="D87" s="327"/>
      <c r="E87" s="327"/>
      <c r="F87" s="327"/>
      <c r="G87" s="327"/>
      <c r="H87" s="327"/>
      <c r="I87" s="329"/>
      <c r="J87" s="327"/>
      <c r="L87" s="242" t="s">
        <v>14</v>
      </c>
      <c r="M87" s="274">
        <f>+BKK!M87+DMK!M87+CNX!M87+HDY!M87+HKT!M87+CEI!M87</f>
        <v>54893</v>
      </c>
      <c r="N87" s="275">
        <f>+BKK!N87+DMK!N87+CNX!N87+HDY!N87+HKT!N87+CEI!N87</f>
        <v>68763</v>
      </c>
      <c r="O87" s="330">
        <f>M87+N87</f>
        <v>123656</v>
      </c>
      <c r="P87" s="277">
        <f>+BKK!P87+DMK!P87+CNX!P87+HDY!P87+HKT!P87+CEI!P87</f>
        <v>4113</v>
      </c>
      <c r="Q87" s="331">
        <f>O87+P87</f>
        <v>127769</v>
      </c>
      <c r="R87" s="274">
        <f>+BKK!R87+DMK!R87+CNX!R87+HDY!R87+HKT!R87+CEI!R87</f>
        <v>56845</v>
      </c>
      <c r="S87" s="275">
        <f>+BKK!S87+DMK!S87+CNX!S87+HDY!S87+HKT!S87+CEI!S87</f>
        <v>71344</v>
      </c>
      <c r="T87" s="330">
        <f>R87+S87</f>
        <v>128189</v>
      </c>
      <c r="U87" s="277">
        <f>+BKK!U87+DMK!U87+CNX!U87+HDY!U87+HKT!U87+CEI!U87</f>
        <v>4015</v>
      </c>
      <c r="V87" s="331">
        <f>T87+U87</f>
        <v>132204</v>
      </c>
      <c r="W87" s="273">
        <f t="shared" ref="W87:W91" si="175">IF(Q87=0,0,((V87/Q87)-1)*100)</f>
        <v>3.4711080152462603</v>
      </c>
    </row>
    <row r="88" spans="1:23">
      <c r="A88" s="327"/>
      <c r="B88" s="328"/>
      <c r="C88" s="327"/>
      <c r="D88" s="327"/>
      <c r="E88" s="327"/>
      <c r="F88" s="327"/>
      <c r="G88" s="327"/>
      <c r="H88" s="327"/>
      <c r="I88" s="329"/>
      <c r="J88" s="327"/>
      <c r="L88" s="242" t="s">
        <v>15</v>
      </c>
      <c r="M88" s="274">
        <f>+BKK!M88+DMK!M88+CNX!M88+HDY!M88+HKT!M88+CEI!M88</f>
        <v>55128</v>
      </c>
      <c r="N88" s="275">
        <f>+BKK!N88+DMK!N88+CNX!N88+HDY!N88+HKT!N88+CEI!N88</f>
        <v>69111</v>
      </c>
      <c r="O88" s="330">
        <f>M88+N88</f>
        <v>124239</v>
      </c>
      <c r="P88" s="277">
        <f>+BKK!P88+DMK!P88+CNX!P88+HDY!P88+HKT!P88+CEI!P88</f>
        <v>4497</v>
      </c>
      <c r="Q88" s="331">
        <f>O88+P88</f>
        <v>128736</v>
      </c>
      <c r="R88" s="274">
        <f>+BKK!R88+DMK!R88+CNX!R88+HDY!R88+HKT!R88+CEI!R88</f>
        <v>60623</v>
      </c>
      <c r="S88" s="275">
        <f>+BKK!S88+DMK!S88+CNX!S88+HDY!S88+HKT!S88+CEI!S88</f>
        <v>74144</v>
      </c>
      <c r="T88" s="330">
        <f>R88+S88</f>
        <v>134767</v>
      </c>
      <c r="U88" s="277">
        <f>+BKK!U88+DMK!U88+CNX!U88+HDY!U88+HKT!U88+CEI!U88</f>
        <v>4399</v>
      </c>
      <c r="V88" s="331">
        <f>T88+U88</f>
        <v>139166</v>
      </c>
      <c r="W88" s="273">
        <f t="shared" si="175"/>
        <v>8.1018518518518601</v>
      </c>
    </row>
    <row r="89" spans="1:23" ht="13.5" thickBot="1">
      <c r="A89" s="327"/>
      <c r="B89" s="328"/>
      <c r="C89" s="327"/>
      <c r="D89" s="327"/>
      <c r="E89" s="327"/>
      <c r="F89" s="327"/>
      <c r="G89" s="327"/>
      <c r="H89" s="327"/>
      <c r="I89" s="329"/>
      <c r="J89" s="327"/>
      <c r="L89" s="250" t="s">
        <v>16</v>
      </c>
      <c r="M89" s="274">
        <f>+BKK!M89+DMK!M89+CNX!M89+HDY!M89+HKT!M89+CEI!M89</f>
        <v>55073</v>
      </c>
      <c r="N89" s="275">
        <f>+BKK!N89+DMK!N89+CNX!N89+HDY!N89+HKT!N89+CEI!N89</f>
        <v>68232</v>
      </c>
      <c r="O89" s="330">
        <f>M89+N89</f>
        <v>123305</v>
      </c>
      <c r="P89" s="277">
        <f>+BKK!P89+DMK!P89+CNX!P89+HDY!P89+HKT!P89+CEI!P89</f>
        <v>4683</v>
      </c>
      <c r="Q89" s="331">
        <f>O89+P89</f>
        <v>127988</v>
      </c>
      <c r="R89" s="274">
        <f>+BKK!R89+DMK!R89+CNX!R89+HDY!R89+HKT!R89+CEI!R89</f>
        <v>60035</v>
      </c>
      <c r="S89" s="275">
        <f>+BKK!S89+DMK!S89+CNX!S89+HDY!S89+HKT!S89+CEI!S89</f>
        <v>72831</v>
      </c>
      <c r="T89" s="330">
        <f>R89+S89</f>
        <v>132866</v>
      </c>
      <c r="U89" s="277">
        <f>+BKK!U89+DMK!U89+CNX!U89+HDY!U89+HKT!U89+CEI!U89</f>
        <v>4544</v>
      </c>
      <c r="V89" s="331">
        <f>T89+U89</f>
        <v>137410</v>
      </c>
      <c r="W89" s="273">
        <f t="shared" si="175"/>
        <v>7.3616276525924285</v>
      </c>
    </row>
    <row r="90" spans="1:23" ht="14.25" thickTop="1" thickBot="1">
      <c r="A90" s="327"/>
      <c r="B90" s="328"/>
      <c r="C90" s="327"/>
      <c r="D90" s="327"/>
      <c r="E90" s="327"/>
      <c r="F90" s="327"/>
      <c r="G90" s="327"/>
      <c r="H90" s="327"/>
      <c r="I90" s="329"/>
      <c r="J90" s="327"/>
      <c r="L90" s="332" t="s">
        <v>17</v>
      </c>
      <c r="M90" s="333">
        <f t="shared" ref="M90:Q90" si="176">M89+M88+M87</f>
        <v>165094</v>
      </c>
      <c r="N90" s="334">
        <f t="shared" si="176"/>
        <v>206106</v>
      </c>
      <c r="O90" s="333">
        <f t="shared" si="176"/>
        <v>371200</v>
      </c>
      <c r="P90" s="333">
        <f t="shared" si="176"/>
        <v>13293</v>
      </c>
      <c r="Q90" s="335">
        <f t="shared" si="176"/>
        <v>384493</v>
      </c>
      <c r="R90" s="333">
        <f t="shared" ref="R90:V90" si="177">R89+R88+R87</f>
        <v>177503</v>
      </c>
      <c r="S90" s="334">
        <f t="shared" si="177"/>
        <v>218319</v>
      </c>
      <c r="T90" s="333">
        <f t="shared" si="177"/>
        <v>395822</v>
      </c>
      <c r="U90" s="333">
        <f t="shared" si="177"/>
        <v>12958</v>
      </c>
      <c r="V90" s="335">
        <f t="shared" si="177"/>
        <v>408780</v>
      </c>
      <c r="W90" s="336">
        <f t="shared" si="175"/>
        <v>6.3166299516506097</v>
      </c>
    </row>
    <row r="91" spans="1:23" ht="13.5" thickTop="1">
      <c r="A91" s="327"/>
      <c r="B91" s="328"/>
      <c r="C91" s="327"/>
      <c r="D91" s="327"/>
      <c r="E91" s="327"/>
      <c r="F91" s="327"/>
      <c r="G91" s="327"/>
      <c r="H91" s="327"/>
      <c r="I91" s="329"/>
      <c r="J91" s="327"/>
      <c r="L91" s="242" t="s">
        <v>18</v>
      </c>
      <c r="M91" s="274">
        <f>+BKK!M91+DMK!M91+CNX!M91+HDY!M91+HKT!M91+CEI!M91</f>
        <v>51476</v>
      </c>
      <c r="N91" s="275">
        <f>+BKK!N91+DMK!N91+CNX!N91+HDY!N91+HKT!N91+CEI!N91</f>
        <v>60520</v>
      </c>
      <c r="O91" s="330">
        <f>M91+N91</f>
        <v>111996</v>
      </c>
      <c r="P91" s="277">
        <f>+BKK!P91+DMK!P91+CNX!P91+HDY!P91+HKT!P91+CEI!P91</f>
        <v>4028</v>
      </c>
      <c r="Q91" s="331">
        <f>O91+P91</f>
        <v>116024</v>
      </c>
      <c r="R91" s="274">
        <f>+BKK!R91+DMK!R91+CNX!R91+HDY!R91+HKT!R91+CEI!R91</f>
        <v>54989</v>
      </c>
      <c r="S91" s="275">
        <f>+BKK!S91+DMK!S91+CNX!S91+HDY!S91+HKT!S91+CEI!S91</f>
        <v>64899</v>
      </c>
      <c r="T91" s="330">
        <f>R91+S91</f>
        <v>119888</v>
      </c>
      <c r="U91" s="277">
        <f>+BKK!U91+DMK!U91+CNX!U91+HDY!U91+HKT!U91+CEI!U91</f>
        <v>4124</v>
      </c>
      <c r="V91" s="331">
        <f>T91+U91</f>
        <v>124012</v>
      </c>
      <c r="W91" s="273">
        <f t="shared" si="175"/>
        <v>6.8847824588016193</v>
      </c>
    </row>
    <row r="92" spans="1:23">
      <c r="A92" s="327"/>
      <c r="B92" s="328"/>
      <c r="C92" s="327"/>
      <c r="D92" s="327"/>
      <c r="E92" s="327"/>
      <c r="F92" s="327"/>
      <c r="G92" s="327"/>
      <c r="H92" s="327"/>
      <c r="I92" s="329"/>
      <c r="J92" s="327"/>
      <c r="L92" s="242" t="s">
        <v>19</v>
      </c>
      <c r="M92" s="274">
        <f>+BKK!M92+DMK!M92+CNX!M92+HDY!M92+HKT!M92+CEI!M92</f>
        <v>47406</v>
      </c>
      <c r="N92" s="275">
        <f>+BKK!N92+DMK!N92+CNX!N92+HDY!N92+HKT!N92+CEI!N92</f>
        <v>60030</v>
      </c>
      <c r="O92" s="330">
        <f>M92+N92</f>
        <v>107436</v>
      </c>
      <c r="P92" s="277">
        <f>+BKK!P92+DMK!P92+CNX!P92+HDY!P92+HKT!P92+CEI!P92</f>
        <v>3675</v>
      </c>
      <c r="Q92" s="331">
        <f>O92+P92</f>
        <v>111111</v>
      </c>
      <c r="R92" s="274">
        <f>+BKK!R92+DMK!R92+CNX!R92+HDY!R92+HKT!R92+CEI!R92</f>
        <v>52800</v>
      </c>
      <c r="S92" s="275">
        <f>+BKK!S92+DMK!S92+CNX!S92+HDY!S92+HKT!S92+CEI!S92</f>
        <v>64591</v>
      </c>
      <c r="T92" s="330">
        <f>R92+S92</f>
        <v>117391</v>
      </c>
      <c r="U92" s="277">
        <f>+BKK!U92+DMK!U92+CNX!U92+HDY!U92+HKT!U92+CEI!U92</f>
        <v>3651</v>
      </c>
      <c r="V92" s="331">
        <f>T92+U92</f>
        <v>121042</v>
      </c>
      <c r="W92" s="273">
        <f>IF(Q92=0,0,((V92/Q92)-1)*100)</f>
        <v>8.9379089379089329</v>
      </c>
    </row>
    <row r="93" spans="1:23" s="1255" customFormat="1" ht="13.5" thickBot="1">
      <c r="A93" s="327"/>
      <c r="B93" s="328"/>
      <c r="C93" s="327"/>
      <c r="D93" s="327"/>
      <c r="E93" s="327"/>
      <c r="F93" s="327"/>
      <c r="G93" s="327"/>
      <c r="H93" s="327"/>
      <c r="I93" s="329"/>
      <c r="J93" s="327"/>
      <c r="K93" s="235"/>
      <c r="L93" s="242" t="s">
        <v>20</v>
      </c>
      <c r="M93" s="274">
        <f>+BKK!M93+DMK!M93+CNX!M93+HDY!M93+HKT!M93+CEI!M93</f>
        <v>59246</v>
      </c>
      <c r="N93" s="275">
        <f>+BKK!N93+DMK!N93+CNX!N93+HDY!N93+HKT!N93+CEI!N93</f>
        <v>72430</v>
      </c>
      <c r="O93" s="330">
        <f>M93+N93</f>
        <v>131676</v>
      </c>
      <c r="P93" s="277">
        <f>+BKK!P93+DMK!P93+CNX!P93+HDY!P93+HKT!P93+CEI!P93</f>
        <v>4494</v>
      </c>
      <c r="Q93" s="331">
        <f>O93+P93</f>
        <v>136170</v>
      </c>
      <c r="R93" s="274">
        <f>+BKK!R93+DMK!R93+CNX!R93+HDY!R93+HKT!R93+CEI!R93</f>
        <v>63762</v>
      </c>
      <c r="S93" s="275">
        <f>+BKK!S93+DMK!S93+CNX!S93+HDY!S93+HKT!S93+CEI!S93</f>
        <v>75791</v>
      </c>
      <c r="T93" s="330">
        <f>R93+S93</f>
        <v>139553</v>
      </c>
      <c r="U93" s="277">
        <f>+BKK!U93+DMK!U93+CNX!U93+HDY!U93+HKT!U93+CEI!U93</f>
        <v>4480</v>
      </c>
      <c r="V93" s="331">
        <f>T93+U93</f>
        <v>144033</v>
      </c>
      <c r="W93" s="273">
        <f>IF(Q93=0,0,((V93/Q93)-1)*100)</f>
        <v>5.7743996474994397</v>
      </c>
    </row>
    <row r="94" spans="1:23" s="1255" customFormat="1" ht="14.25" thickTop="1" thickBot="1">
      <c r="A94" s="327"/>
      <c r="B94" s="328"/>
      <c r="C94" s="327"/>
      <c r="D94" s="327"/>
      <c r="E94" s="327"/>
      <c r="F94" s="327"/>
      <c r="G94" s="327"/>
      <c r="H94" s="327"/>
      <c r="I94" s="329"/>
      <c r="J94" s="327"/>
      <c r="K94" s="235"/>
      <c r="L94" s="332" t="s">
        <v>87</v>
      </c>
      <c r="M94" s="333">
        <f>+M91+M92+M93</f>
        <v>158128</v>
      </c>
      <c r="N94" s="334">
        <f t="shared" ref="N94:V94" si="178">+N91+N92+N93</f>
        <v>192980</v>
      </c>
      <c r="O94" s="333">
        <f t="shared" si="178"/>
        <v>351108</v>
      </c>
      <c r="P94" s="333">
        <f t="shared" si="178"/>
        <v>12197</v>
      </c>
      <c r="Q94" s="335">
        <f t="shared" si="178"/>
        <v>363305</v>
      </c>
      <c r="R94" s="333">
        <f t="shared" si="178"/>
        <v>171551</v>
      </c>
      <c r="S94" s="334">
        <f t="shared" si="178"/>
        <v>205281</v>
      </c>
      <c r="T94" s="333">
        <f t="shared" si="178"/>
        <v>376832</v>
      </c>
      <c r="U94" s="333">
        <f t="shared" si="178"/>
        <v>12255</v>
      </c>
      <c r="V94" s="335">
        <f t="shared" si="178"/>
        <v>389087</v>
      </c>
      <c r="W94" s="336">
        <f t="shared" ref="W94" si="179">IF(Q94=0,0,((V94/Q94)-1)*100)</f>
        <v>7.0965167008436358</v>
      </c>
    </row>
    <row r="95" spans="1:23" ht="13.5" thickTop="1">
      <c r="A95" s="327"/>
      <c r="B95" s="328"/>
      <c r="C95" s="327"/>
      <c r="D95" s="327"/>
      <c r="E95" s="327"/>
      <c r="F95" s="327"/>
      <c r="G95" s="327"/>
      <c r="H95" s="327"/>
      <c r="I95" s="329"/>
      <c r="J95" s="327"/>
      <c r="L95" s="242" t="s">
        <v>21</v>
      </c>
      <c r="M95" s="274">
        <f>+BKK!M95+DMK!M95+CNX!M95+HDY!M95+HKT!M95+CEI!M95</f>
        <v>50363</v>
      </c>
      <c r="N95" s="275">
        <f>+BKK!N95+DMK!N95+CNX!N95+HDY!N95+HKT!N95+CEI!N95</f>
        <v>66600</v>
      </c>
      <c r="O95" s="330">
        <f>SUM(M95:N95)</f>
        <v>116963</v>
      </c>
      <c r="P95" s="277">
        <f>+BKK!P95+DMK!P95+CNX!P95+HDY!P95+HKT!P95+CEI!P95</f>
        <v>3841</v>
      </c>
      <c r="Q95" s="331">
        <f>+O95+P95</f>
        <v>120804</v>
      </c>
      <c r="R95" s="274">
        <f>+BKK!R95+DMK!R95+CNX!R95+HDY!R95+HKT!R95+CEI!R95</f>
        <v>57946</v>
      </c>
      <c r="S95" s="275">
        <f>+BKK!S95+DMK!S95+CNX!S95+HDY!S95+HKT!S95+CEI!S95</f>
        <v>70815</v>
      </c>
      <c r="T95" s="330">
        <f>SUM(R95:S95)</f>
        <v>128761</v>
      </c>
      <c r="U95" s="277">
        <f>+BKK!U95+DMK!U95+CNX!U95+HDY!U95+HKT!U95+CEI!U95</f>
        <v>3677</v>
      </c>
      <c r="V95" s="331">
        <f>+T95+U95</f>
        <v>132438</v>
      </c>
      <c r="W95" s="273">
        <f>IF(Q95=0,0,((V95/Q95)-1)*100)</f>
        <v>9.6304758120592027</v>
      </c>
    </row>
    <row r="96" spans="1:23">
      <c r="A96" s="327"/>
      <c r="B96" s="328"/>
      <c r="C96" s="327"/>
      <c r="D96" s="327"/>
      <c r="E96" s="327"/>
      <c r="F96" s="327"/>
      <c r="G96" s="327"/>
      <c r="H96" s="327"/>
      <c r="I96" s="329"/>
      <c r="J96" s="327"/>
      <c r="L96" s="242" t="s">
        <v>88</v>
      </c>
      <c r="M96" s="274">
        <f>+BKK!M96+DMK!M96+CNX!M96+HDY!M96+HKT!M96+CEI!M96</f>
        <v>50810</v>
      </c>
      <c r="N96" s="275">
        <f>+BKK!N96+DMK!N96+CNX!N96+HDY!N96+HKT!N96+CEI!N96</f>
        <v>69778</v>
      </c>
      <c r="O96" s="330">
        <f>SUM(M96:N96)</f>
        <v>120588</v>
      </c>
      <c r="P96" s="277">
        <f>+BKK!P96+DMK!P96+CNX!P96+HDY!P96+HKT!P96+CEI!P96</f>
        <v>3614</v>
      </c>
      <c r="Q96" s="331">
        <f>O96+P96</f>
        <v>124202</v>
      </c>
      <c r="R96" s="274">
        <f>+BKK!R96+DMK!R96+CNX!R96+HDY!R96+HKT!R96+CEI!R96</f>
        <v>55893</v>
      </c>
      <c r="S96" s="275">
        <f>+BKK!S96+DMK!S96+CNX!S96+HDY!S96+HKT!S96+CEI!S96</f>
        <v>77350</v>
      </c>
      <c r="T96" s="330">
        <f>SUM(R96:S96)</f>
        <v>133243</v>
      </c>
      <c r="U96" s="277">
        <f>+BKK!U96+DMK!U96+CNX!U96+HDY!U96+HKT!U96+CEI!U96</f>
        <v>3768</v>
      </c>
      <c r="V96" s="331">
        <f>T96+U96</f>
        <v>137011</v>
      </c>
      <c r="W96" s="273">
        <f t="shared" ref="W96" si="180">IF(Q96=0,0,((V96/Q96)-1)*100)</f>
        <v>10.31303843738427</v>
      </c>
    </row>
    <row r="97" spans="1:23" ht="13.5" thickBot="1">
      <c r="A97" s="327"/>
      <c r="B97" s="328"/>
      <c r="C97" s="327"/>
      <c r="D97" s="327"/>
      <c r="E97" s="327"/>
      <c r="F97" s="327"/>
      <c r="G97" s="327"/>
      <c r="H97" s="327"/>
      <c r="I97" s="329"/>
      <c r="J97" s="327"/>
      <c r="L97" s="242" t="s">
        <v>22</v>
      </c>
      <c r="M97" s="274">
        <f>+BKK!M97+DMK!M97+CNX!M97+HDY!M97+HKT!M97+CEI!M97</f>
        <v>50964</v>
      </c>
      <c r="N97" s="275">
        <f>+BKK!N97+DMK!N97+CNX!N97+HDY!N97+HKT!N97+CEI!N97</f>
        <v>66418</v>
      </c>
      <c r="O97" s="337">
        <f>SUM(M97:N97)</f>
        <v>117382</v>
      </c>
      <c r="P97" s="301">
        <f>+BKK!P97+DMK!P97+CNX!P97+HDY!P97+HKT!P97+CEI!P97</f>
        <v>3475</v>
      </c>
      <c r="Q97" s="331">
        <f>O97+P97</f>
        <v>120857</v>
      </c>
      <c r="R97" s="274">
        <f>+BKK!R97+DMK!R97+CNX!R97+HDY!R97+HKT!R97+CEI!R97</f>
        <v>53730</v>
      </c>
      <c r="S97" s="275">
        <f>+BKK!S97+DMK!S97+CNX!S97+HDY!S97+HKT!S97+CEI!S97</f>
        <v>74599</v>
      </c>
      <c r="T97" s="337">
        <f>SUM(R97:S97)</f>
        <v>128329</v>
      </c>
      <c r="U97" s="301">
        <f>+BKK!U97+DMK!U97+CNX!U97+HDY!U97+HKT!U97+CEI!U97</f>
        <v>3444</v>
      </c>
      <c r="V97" s="331">
        <f>T97+U97</f>
        <v>131773</v>
      </c>
      <c r="W97" s="273">
        <f>IF(Q97=0,0,((V97/Q97)-1)*100)</f>
        <v>9.032161976550789</v>
      </c>
    </row>
    <row r="98" spans="1:23" ht="14.25" thickTop="1" thickBot="1">
      <c r="A98" s="327"/>
      <c r="B98" s="328"/>
      <c r="C98" s="327"/>
      <c r="D98" s="327"/>
      <c r="E98" s="327"/>
      <c r="F98" s="327"/>
      <c r="G98" s="327"/>
      <c r="H98" s="327"/>
      <c r="I98" s="329"/>
      <c r="J98" s="327"/>
      <c r="L98" s="338" t="s">
        <v>60</v>
      </c>
      <c r="M98" s="339">
        <f>+M95+M96+M97</f>
        <v>152137</v>
      </c>
      <c r="N98" s="339">
        <f t="shared" ref="N98:V98" si="181">+N95+N96+N97</f>
        <v>202796</v>
      </c>
      <c r="O98" s="340">
        <f t="shared" si="181"/>
        <v>354933</v>
      </c>
      <c r="P98" s="340">
        <f t="shared" si="181"/>
        <v>10930</v>
      </c>
      <c r="Q98" s="340">
        <f t="shared" si="181"/>
        <v>365863</v>
      </c>
      <c r="R98" s="339">
        <f t="shared" si="181"/>
        <v>167569</v>
      </c>
      <c r="S98" s="339">
        <f t="shared" si="181"/>
        <v>222764</v>
      </c>
      <c r="T98" s="340">
        <f t="shared" si="181"/>
        <v>390333</v>
      </c>
      <c r="U98" s="340">
        <f t="shared" si="181"/>
        <v>10889</v>
      </c>
      <c r="V98" s="340">
        <f t="shared" si="181"/>
        <v>401222</v>
      </c>
      <c r="W98" s="341">
        <f>IF(Q98=0,0,((V98/Q98)-1)*100)</f>
        <v>9.6645465652443576</v>
      </c>
    </row>
    <row r="99" spans="1:23" ht="13.5" thickTop="1">
      <c r="A99" s="327"/>
      <c r="B99" s="328"/>
      <c r="C99" s="327"/>
      <c r="D99" s="327"/>
      <c r="E99" s="327"/>
      <c r="F99" s="327"/>
      <c r="G99" s="327"/>
      <c r="H99" s="327"/>
      <c r="I99" s="329"/>
      <c r="J99" s="327"/>
      <c r="L99" s="242" t="s">
        <v>24</v>
      </c>
      <c r="M99" s="274">
        <f>+BKK!M99+DMK!M99+CNX!M99+HDY!M99+HKT!M99+CEI!M99</f>
        <v>55677</v>
      </c>
      <c r="N99" s="275">
        <f>+BKK!N99+DMK!N99+CNX!N99+HDY!N99+HKT!N99+CEI!N99</f>
        <v>65401</v>
      </c>
      <c r="O99" s="337">
        <f>SUM(M99:N99)</f>
        <v>121078</v>
      </c>
      <c r="P99" s="312">
        <f>+BKK!P99+DMK!P99+CNX!P99+HDY!P99+HKT!P99+CEI!P99</f>
        <v>4075</v>
      </c>
      <c r="Q99" s="331">
        <f>O99+P99</f>
        <v>125153</v>
      </c>
      <c r="R99" s="274">
        <f>+BKK!R99+DMK!R99+CNX!R99+HDY!R99+HKT!R99+CEI!R99</f>
        <v>56450</v>
      </c>
      <c r="S99" s="275">
        <f>+BKK!S99+DMK!S99+CNX!S99+HDY!S99+HKT!S99+CEI!S99</f>
        <v>71316</v>
      </c>
      <c r="T99" s="337">
        <f>SUM(R99:S99)</f>
        <v>127766</v>
      </c>
      <c r="U99" s="312">
        <f>+BKK!U99+DMK!U99+CNX!U99+HDY!U99+HKT!U99+CEI!U99</f>
        <v>3635</v>
      </c>
      <c r="V99" s="331">
        <f>T99+U99</f>
        <v>131401</v>
      </c>
      <c r="W99" s="273">
        <f>IF(Q99=0,0,((V99/Q99)-1)*100)</f>
        <v>4.9922894377282256</v>
      </c>
    </row>
    <row r="100" spans="1:23" ht="12" customHeight="1">
      <c r="A100" s="327"/>
      <c r="B100" s="328"/>
      <c r="C100" s="327"/>
      <c r="D100" s="327"/>
      <c r="E100" s="327"/>
      <c r="F100" s="327"/>
      <c r="G100" s="327"/>
      <c r="H100" s="327"/>
      <c r="I100" s="329"/>
      <c r="J100" s="327"/>
      <c r="L100" s="242" t="s">
        <v>25</v>
      </c>
      <c r="M100" s="274">
        <f>+BKK!M100+DMK!M100+CNX!M100+HDY!M100+HKT!M100+CEI!M100</f>
        <v>56682</v>
      </c>
      <c r="N100" s="275">
        <f>+BKK!N100+DMK!N100+CNX!N100+HDY!N100+HKT!N100+CEI!N100</f>
        <v>69635</v>
      </c>
      <c r="O100" s="337">
        <f>SUM(M100:N100)</f>
        <v>126317</v>
      </c>
      <c r="P100" s="277">
        <f>+BKK!P100+DMK!P100+CNX!P100+HDY!P100+HKT!P100+CEI!P100</f>
        <v>4259</v>
      </c>
      <c r="Q100" s="331">
        <f>O100+P100</f>
        <v>130576</v>
      </c>
      <c r="R100" s="274">
        <f>+BKK!R100+DMK!R100+CNX!R100+HDY!R100+HKT!R100+CEI!R100</f>
        <v>56097</v>
      </c>
      <c r="S100" s="275">
        <f>+BKK!S100+DMK!S100+CNX!S100+HDY!S100+HKT!S100+CEI!S100</f>
        <v>71146</v>
      </c>
      <c r="T100" s="337">
        <f>SUM(R100:S100)</f>
        <v>127243</v>
      </c>
      <c r="U100" s="277">
        <f>+BKK!U100+DMK!U100+CNX!U100+HDY!U100+HKT!U100+CEI!U100</f>
        <v>3775</v>
      </c>
      <c r="V100" s="331">
        <f>T100+U100</f>
        <v>131018</v>
      </c>
      <c r="W100" s="273">
        <f t="shared" ref="W100" si="182">IF(Q100=0,0,((V100/Q100)-1)*100)</f>
        <v>0.33850018380099378</v>
      </c>
    </row>
    <row r="101" spans="1:23" ht="13.5" thickBot="1">
      <c r="A101" s="342"/>
      <c r="B101" s="328"/>
      <c r="C101" s="327"/>
      <c r="D101" s="327"/>
      <c r="E101" s="327"/>
      <c r="F101" s="327"/>
      <c r="G101" s="327"/>
      <c r="H101" s="327"/>
      <c r="I101" s="329"/>
      <c r="J101" s="342"/>
      <c r="L101" s="242" t="s">
        <v>26</v>
      </c>
      <c r="M101" s="274">
        <f>+BKK!M101+DMK!M101+CNX!M101+HDY!M101+HKT!M101+CEI!M101</f>
        <v>58959</v>
      </c>
      <c r="N101" s="275">
        <f>+BKK!N101+DMK!N101+CNX!N101+HDY!N101+HKT!N101+CEI!N101</f>
        <v>71255</v>
      </c>
      <c r="O101" s="337">
        <f>SUM(M101:N101)</f>
        <v>130214</v>
      </c>
      <c r="P101" s="277">
        <f>+BKK!P101+DMK!P101+CNX!P101+HDY!P101+HKT!P101+CEI!P101</f>
        <v>4027</v>
      </c>
      <c r="Q101" s="331">
        <f>O101+P101</f>
        <v>134241</v>
      </c>
      <c r="R101" s="274">
        <f>+BKK!R101+DMK!R101+CNX!R101+HDY!R101+HKT!R101+CEI!R101</f>
        <v>58730</v>
      </c>
      <c r="S101" s="275">
        <f>+BKK!S101+DMK!S101+CNX!S101+HDY!S101+HKT!S101+CEI!S101</f>
        <v>73306</v>
      </c>
      <c r="T101" s="337">
        <f>SUM(R101:S101)</f>
        <v>132036</v>
      </c>
      <c r="U101" s="277">
        <f>+BKK!U101+DMK!U101+CNX!U101+HDY!U101+HKT!U101+CEI!U101</f>
        <v>3889</v>
      </c>
      <c r="V101" s="331">
        <f>T101+U101</f>
        <v>135925</v>
      </c>
      <c r="W101" s="273">
        <f>IF(Q101=0,0,((V101/Q101)-1)*100)</f>
        <v>1.254460261768009</v>
      </c>
    </row>
    <row r="102" spans="1:23" ht="14.25" thickTop="1" thickBot="1">
      <c r="A102" s="327"/>
      <c r="B102" s="328"/>
      <c r="C102" s="327"/>
      <c r="D102" s="327"/>
      <c r="E102" s="327"/>
      <c r="F102" s="327"/>
      <c r="G102" s="327"/>
      <c r="H102" s="327"/>
      <c r="I102" s="329"/>
      <c r="J102" s="327"/>
      <c r="L102" s="332" t="s">
        <v>27</v>
      </c>
      <c r="M102" s="333">
        <f>+M99+M100+M101</f>
        <v>171318</v>
      </c>
      <c r="N102" s="334">
        <f t="shared" ref="N102" si="183">+N99+N100+N101</f>
        <v>206291</v>
      </c>
      <c r="O102" s="333">
        <f t="shared" ref="O102" si="184">+O99+O100+O101</f>
        <v>377609</v>
      </c>
      <c r="P102" s="333">
        <f t="shared" ref="P102" si="185">+P99+P100+P101</f>
        <v>12361</v>
      </c>
      <c r="Q102" s="333">
        <f t="shared" ref="Q102" si="186">+Q99+Q100+Q101</f>
        <v>389970</v>
      </c>
      <c r="R102" s="333">
        <f t="shared" ref="R102" si="187">+R99+R100+R101</f>
        <v>171277</v>
      </c>
      <c r="S102" s="334">
        <f t="shared" ref="S102" si="188">+S99+S100+S101</f>
        <v>215768</v>
      </c>
      <c r="T102" s="333">
        <f t="shared" ref="T102" si="189">+T99+T100+T101</f>
        <v>387045</v>
      </c>
      <c r="U102" s="333">
        <f t="shared" ref="U102" si="190">+U99+U100+U101</f>
        <v>11299</v>
      </c>
      <c r="V102" s="333">
        <f>+V99+V100+V101</f>
        <v>398344</v>
      </c>
      <c r="W102" s="336">
        <f>IF(Q102=0,0,((V102/Q102)-1)*100)</f>
        <v>2.1473446675385199</v>
      </c>
    </row>
    <row r="103" spans="1:23" s="1171" customFormat="1" ht="14.25" thickTop="1" thickBot="1">
      <c r="A103" s="1191"/>
      <c r="B103" s="1227"/>
      <c r="C103" s="1191"/>
      <c r="D103" s="1191"/>
      <c r="E103" s="1191"/>
      <c r="F103" s="1191"/>
      <c r="G103" s="1191"/>
      <c r="H103" s="1191"/>
      <c r="I103" s="106"/>
      <c r="J103" s="1191"/>
      <c r="L103" s="1221" t="s">
        <v>92</v>
      </c>
      <c r="M103" s="1203">
        <f>+M94+M98+M102</f>
        <v>481583</v>
      </c>
      <c r="N103" s="1204">
        <f t="shared" ref="N103" si="191">+N94+N98+N102</f>
        <v>602067</v>
      </c>
      <c r="O103" s="1203">
        <f t="shared" ref="O103" si="192">+O94+O98+O102</f>
        <v>1083650</v>
      </c>
      <c r="P103" s="1203">
        <f t="shared" ref="P103" si="193">+P94+P98+P102</f>
        <v>35488</v>
      </c>
      <c r="Q103" s="1203">
        <f t="shared" ref="Q103" si="194">+Q94+Q98+Q102</f>
        <v>1119138</v>
      </c>
      <c r="R103" s="1203">
        <f t="shared" ref="R103" si="195">+R94+R98+R102</f>
        <v>510397</v>
      </c>
      <c r="S103" s="1204">
        <f t="shared" ref="S103" si="196">+S94+S98+S102</f>
        <v>643813</v>
      </c>
      <c r="T103" s="1203">
        <f t="shared" ref="T103" si="197">+T94+T98+T102</f>
        <v>1154210</v>
      </c>
      <c r="U103" s="1203">
        <f t="shared" ref="U103" si="198">+U94+U98+U102</f>
        <v>34443</v>
      </c>
      <c r="V103" s="1205">
        <f>+V94+V98+V102</f>
        <v>1188653</v>
      </c>
      <c r="W103" s="1206">
        <f>IF(Q103=0,0,((V103/Q103)-1)*100)</f>
        <v>6.2114770475133474</v>
      </c>
    </row>
    <row r="104" spans="1:23" ht="14.25" thickTop="1" thickBot="1">
      <c r="A104" s="327"/>
      <c r="B104" s="328"/>
      <c r="C104" s="327"/>
      <c r="D104" s="327"/>
      <c r="E104" s="327"/>
      <c r="F104" s="327"/>
      <c r="G104" s="327"/>
      <c r="H104" s="327"/>
      <c r="I104" s="329"/>
      <c r="J104" s="327"/>
      <c r="L104" s="332" t="s">
        <v>89</v>
      </c>
      <c r="M104" s="333">
        <f>+M90+M94+M98+M102</f>
        <v>646677</v>
      </c>
      <c r="N104" s="334">
        <f t="shared" ref="N104:U104" si="199">+N90+N94+N98+N102</f>
        <v>808173</v>
      </c>
      <c r="O104" s="333">
        <f t="shared" si="199"/>
        <v>1454850</v>
      </c>
      <c r="P104" s="333">
        <f t="shared" si="199"/>
        <v>48781</v>
      </c>
      <c r="Q104" s="335">
        <f t="shared" si="199"/>
        <v>1503631</v>
      </c>
      <c r="R104" s="333">
        <f t="shared" si="199"/>
        <v>687900</v>
      </c>
      <c r="S104" s="334">
        <f t="shared" si="199"/>
        <v>862132</v>
      </c>
      <c r="T104" s="333">
        <f t="shared" si="199"/>
        <v>1550032</v>
      </c>
      <c r="U104" s="333">
        <f t="shared" si="199"/>
        <v>47401</v>
      </c>
      <c r="V104" s="335">
        <f>+V90+V94+V98+V102</f>
        <v>1597433</v>
      </c>
      <c r="W104" s="336">
        <f>IF(Q104=0,0,((V104/Q104)-1)*100)</f>
        <v>6.2383656628521189</v>
      </c>
    </row>
    <row r="105" spans="1:23" ht="14.25" thickTop="1" thickBot="1">
      <c r="A105" s="327"/>
      <c r="B105" s="328"/>
      <c r="C105" s="327"/>
      <c r="D105" s="327"/>
      <c r="E105" s="327"/>
      <c r="F105" s="327"/>
      <c r="G105" s="327"/>
      <c r="H105" s="327"/>
      <c r="I105" s="329"/>
      <c r="J105" s="327"/>
      <c r="L105" s="318" t="s">
        <v>59</v>
      </c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9"/>
    </row>
    <row r="106" spans="1:23" ht="13.5" thickTop="1">
      <c r="B106" s="328"/>
      <c r="C106" s="327"/>
      <c r="D106" s="327"/>
      <c r="E106" s="327"/>
      <c r="F106" s="327"/>
      <c r="G106" s="327"/>
      <c r="H106" s="327"/>
      <c r="I106" s="329"/>
      <c r="L106" s="1568" t="s">
        <v>44</v>
      </c>
      <c r="M106" s="1569"/>
      <c r="N106" s="1569"/>
      <c r="O106" s="1569"/>
      <c r="P106" s="1569"/>
      <c r="Q106" s="1569"/>
      <c r="R106" s="1569"/>
      <c r="S106" s="1569"/>
      <c r="T106" s="1569"/>
      <c r="U106" s="1569"/>
      <c r="V106" s="1569"/>
      <c r="W106" s="1570"/>
    </row>
    <row r="107" spans="1:23" ht="13.5" thickBot="1">
      <c r="B107" s="328"/>
      <c r="C107" s="327"/>
      <c r="D107" s="327"/>
      <c r="E107" s="327"/>
      <c r="F107" s="327"/>
      <c r="G107" s="327"/>
      <c r="H107" s="327"/>
      <c r="I107" s="329"/>
      <c r="L107" s="1571" t="s">
        <v>45</v>
      </c>
      <c r="M107" s="1572"/>
      <c r="N107" s="1572"/>
      <c r="O107" s="1572"/>
      <c r="P107" s="1572"/>
      <c r="Q107" s="1572"/>
      <c r="R107" s="1572"/>
      <c r="S107" s="1572"/>
      <c r="T107" s="1572"/>
      <c r="U107" s="1572"/>
      <c r="V107" s="1572"/>
      <c r="W107" s="1573"/>
    </row>
    <row r="108" spans="1:23" ht="14.25" thickTop="1" thickBot="1">
      <c r="B108" s="328"/>
      <c r="C108" s="327"/>
      <c r="D108" s="327"/>
      <c r="E108" s="327"/>
      <c r="F108" s="327"/>
      <c r="G108" s="327"/>
      <c r="H108" s="327"/>
      <c r="I108" s="329"/>
      <c r="L108" s="238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320" t="s">
        <v>40</v>
      </c>
    </row>
    <row r="109" spans="1:23" ht="14.25" thickTop="1" thickBot="1">
      <c r="B109" s="238"/>
      <c r="C109" s="235"/>
      <c r="D109" s="235"/>
      <c r="E109" s="235"/>
      <c r="F109" s="235"/>
      <c r="G109" s="235"/>
      <c r="H109" s="235"/>
      <c r="I109" s="239"/>
      <c r="L109" s="240"/>
      <c r="M109" s="1580" t="s">
        <v>90</v>
      </c>
      <c r="N109" s="1581"/>
      <c r="O109" s="1581"/>
      <c r="P109" s="1581"/>
      <c r="Q109" s="1582"/>
      <c r="R109" s="1580" t="s">
        <v>91</v>
      </c>
      <c r="S109" s="1581"/>
      <c r="T109" s="1581"/>
      <c r="U109" s="1581"/>
      <c r="V109" s="1582"/>
      <c r="W109" s="241" t="s">
        <v>4</v>
      </c>
    </row>
    <row r="110" spans="1:23" ht="13.5" thickTop="1">
      <c r="B110" s="328"/>
      <c r="C110" s="327"/>
      <c r="D110" s="327"/>
      <c r="E110" s="327"/>
      <c r="F110" s="327"/>
      <c r="G110" s="327"/>
      <c r="H110" s="327"/>
      <c r="I110" s="329"/>
      <c r="L110" s="242" t="s">
        <v>5</v>
      </c>
      <c r="M110" s="243"/>
      <c r="N110" s="247"/>
      <c r="O110" s="321"/>
      <c r="P110" s="249"/>
      <c r="Q110" s="322"/>
      <c r="R110" s="243"/>
      <c r="S110" s="247"/>
      <c r="T110" s="321"/>
      <c r="U110" s="249"/>
      <c r="V110" s="322"/>
      <c r="W110" s="246" t="s">
        <v>6</v>
      </c>
    </row>
    <row r="111" spans="1:23" ht="13.5" thickBot="1">
      <c r="B111" s="328"/>
      <c r="C111" s="327"/>
      <c r="D111" s="327"/>
      <c r="E111" s="327"/>
      <c r="F111" s="327"/>
      <c r="G111" s="327"/>
      <c r="H111" s="327"/>
      <c r="I111" s="329"/>
      <c r="L111" s="250"/>
      <c r="M111" s="255" t="s">
        <v>41</v>
      </c>
      <c r="N111" s="256" t="s">
        <v>42</v>
      </c>
      <c r="O111" s="323" t="s">
        <v>43</v>
      </c>
      <c r="P111" s="258" t="s">
        <v>13</v>
      </c>
      <c r="Q111" s="1169" t="s">
        <v>9</v>
      </c>
      <c r="R111" s="255" t="s">
        <v>41</v>
      </c>
      <c r="S111" s="256" t="s">
        <v>42</v>
      </c>
      <c r="T111" s="323" t="s">
        <v>43</v>
      </c>
      <c r="U111" s="258" t="s">
        <v>13</v>
      </c>
      <c r="V111" s="324" t="s">
        <v>9</v>
      </c>
      <c r="W111" s="254"/>
    </row>
    <row r="112" spans="1:23" ht="4.5" customHeight="1" thickTop="1">
      <c r="B112" s="328"/>
      <c r="C112" s="327"/>
      <c r="D112" s="327"/>
      <c r="E112" s="327"/>
      <c r="F112" s="327"/>
      <c r="G112" s="327"/>
      <c r="H112" s="327"/>
      <c r="I112" s="329"/>
      <c r="L112" s="242"/>
      <c r="M112" s="263"/>
      <c r="N112" s="264"/>
      <c r="O112" s="325"/>
      <c r="P112" s="266"/>
      <c r="Q112" s="326"/>
      <c r="R112" s="263"/>
      <c r="S112" s="264"/>
      <c r="T112" s="325"/>
      <c r="U112" s="266"/>
      <c r="V112" s="326"/>
      <c r="W112" s="268"/>
    </row>
    <row r="113" spans="1:23">
      <c r="B113" s="328"/>
      <c r="C113" s="327"/>
      <c r="D113" s="327"/>
      <c r="E113" s="343"/>
      <c r="F113" s="327"/>
      <c r="G113" s="327"/>
      <c r="H113" s="343"/>
      <c r="I113" s="329"/>
      <c r="L113" s="242" t="s">
        <v>14</v>
      </c>
      <c r="M113" s="274">
        <f>+BKK!M113+DMK!M113+CNX!M113+HDY!M113+HKT!M113+CEI!M113</f>
        <v>3531</v>
      </c>
      <c r="N113" s="275">
        <f>+BKK!N113+DMK!N113+CNX!N113+HDY!N113+HKT!N113+CEI!N113</f>
        <v>4269</v>
      </c>
      <c r="O113" s="330">
        <f>M113+N113</f>
        <v>7800</v>
      </c>
      <c r="P113" s="277">
        <f>+BKK!P113+DMK!P113+CNX!P113+HDY!P113+HKT!P113+CEI!P113</f>
        <v>3</v>
      </c>
      <c r="Q113" s="331">
        <f>O113+P113</f>
        <v>7803</v>
      </c>
      <c r="R113" s="274">
        <f>+BKK!R113+DMK!R113+CNX!R113+HDY!R113+HKT!R113+CEI!R113</f>
        <v>3953</v>
      </c>
      <c r="S113" s="275">
        <f>+BKK!S113+DMK!S113+CNX!S113+HDY!S113+HKT!S113+CEI!S113</f>
        <v>4399</v>
      </c>
      <c r="T113" s="330">
        <f>R113+S113</f>
        <v>8352</v>
      </c>
      <c r="U113" s="277">
        <f>+BKK!U113+DMK!U113+CNX!U113+HDY!U113+HKT!U113+CEI!U113</f>
        <v>0</v>
      </c>
      <c r="V113" s="331">
        <f>T113+U113</f>
        <v>8352</v>
      </c>
      <c r="W113" s="273">
        <f t="shared" ref="W113:W117" si="200">IF(Q113=0,0,((V113/Q113)-1)*100)</f>
        <v>7.0357554786620424</v>
      </c>
    </row>
    <row r="114" spans="1:23">
      <c r="B114" s="328"/>
      <c r="C114" s="327"/>
      <c r="D114" s="327"/>
      <c r="E114" s="343"/>
      <c r="F114" s="327"/>
      <c r="G114" s="327"/>
      <c r="H114" s="343"/>
      <c r="I114" s="329"/>
      <c r="L114" s="242" t="s">
        <v>15</v>
      </c>
      <c r="M114" s="274">
        <f>+BKK!M114+DMK!M114+CNX!M114+HDY!M114+HKT!M114+CEI!M114</f>
        <v>3747</v>
      </c>
      <c r="N114" s="275">
        <f>+BKK!N114+DMK!N114+CNX!N114+HDY!N114+HKT!N114+CEI!N114</f>
        <v>4471</v>
      </c>
      <c r="O114" s="330">
        <f>M114+N114</f>
        <v>8218</v>
      </c>
      <c r="P114" s="277">
        <f>+BKK!P114+DMK!P114+CNX!P114+HDY!P114+HKT!P114+CEI!P114</f>
        <v>0</v>
      </c>
      <c r="Q114" s="331">
        <f>O114+P114</f>
        <v>8218</v>
      </c>
      <c r="R114" s="274">
        <f>+BKK!R114+DMK!R114+CNX!R114+HDY!R114+HKT!R114+CEI!R114</f>
        <v>3658</v>
      </c>
      <c r="S114" s="275">
        <f>+BKK!S114+DMK!S114+CNX!S114+HDY!S114+HKT!S114+CEI!S114</f>
        <v>4381</v>
      </c>
      <c r="T114" s="330">
        <f>R114+S114</f>
        <v>8039</v>
      </c>
      <c r="U114" s="277">
        <f>+BKK!U114+DMK!U114+CNX!U114+HDY!U114+HKT!U114+CEI!U114</f>
        <v>1</v>
      </c>
      <c r="V114" s="331">
        <f>T114+U114</f>
        <v>8040</v>
      </c>
      <c r="W114" s="273">
        <f t="shared" si="200"/>
        <v>-2.1659771233876857</v>
      </c>
    </row>
    <row r="115" spans="1:23" ht="13.5" thickBot="1">
      <c r="B115" s="328"/>
      <c r="C115" s="327"/>
      <c r="D115" s="327"/>
      <c r="E115" s="343"/>
      <c r="F115" s="327"/>
      <c r="G115" s="327"/>
      <c r="H115" s="343"/>
      <c r="I115" s="329"/>
      <c r="L115" s="250" t="s">
        <v>16</v>
      </c>
      <c r="M115" s="274">
        <f>+BKK!M115+DMK!M115+CNX!M115+HDY!M115+HKT!M115+CEI!M115</f>
        <v>4343</v>
      </c>
      <c r="N115" s="275">
        <f>+BKK!N115+DMK!N115+CNX!N115+HDY!N115+HKT!N115+CEI!N115</f>
        <v>5149</v>
      </c>
      <c r="O115" s="330">
        <f>M115+N115</f>
        <v>9492</v>
      </c>
      <c r="P115" s="277">
        <f>+BKK!P115+DMK!P115+CNX!P115+HDY!P115+HKT!P115+CEI!P115</f>
        <v>7</v>
      </c>
      <c r="Q115" s="331">
        <f>O115+P115</f>
        <v>9499</v>
      </c>
      <c r="R115" s="274">
        <f>+BKK!R115+DMK!R115+CNX!R115+HDY!R115+HKT!R115+CEI!R115</f>
        <v>3703</v>
      </c>
      <c r="S115" s="275">
        <f>+BKK!S115+DMK!S115+CNX!S115+HDY!S115+HKT!S115+CEI!S115</f>
        <v>4562</v>
      </c>
      <c r="T115" s="330">
        <f>R115+S115</f>
        <v>8265</v>
      </c>
      <c r="U115" s="277">
        <f>+BKK!U115+DMK!U115+CNX!U115+HDY!U115+HKT!U115+CEI!U115</f>
        <v>1</v>
      </c>
      <c r="V115" s="331">
        <f>T115+U115</f>
        <v>8266</v>
      </c>
      <c r="W115" s="273">
        <f t="shared" si="200"/>
        <v>-12.980313717233393</v>
      </c>
    </row>
    <row r="116" spans="1:23" ht="14.25" thickTop="1" thickBot="1">
      <c r="B116" s="328"/>
      <c r="C116" s="327"/>
      <c r="D116" s="327"/>
      <c r="E116" s="343"/>
      <c r="F116" s="327"/>
      <c r="G116" s="327"/>
      <c r="H116" s="343"/>
      <c r="I116" s="329"/>
      <c r="L116" s="332" t="s">
        <v>17</v>
      </c>
      <c r="M116" s="333">
        <f t="shared" ref="M116:Q116" si="201">M115+M114+M113</f>
        <v>11621</v>
      </c>
      <c r="N116" s="334">
        <f t="shared" si="201"/>
        <v>13889</v>
      </c>
      <c r="O116" s="333">
        <f t="shared" si="201"/>
        <v>25510</v>
      </c>
      <c r="P116" s="333">
        <f t="shared" si="201"/>
        <v>10</v>
      </c>
      <c r="Q116" s="335">
        <f t="shared" si="201"/>
        <v>25520</v>
      </c>
      <c r="R116" s="333">
        <f t="shared" ref="R116:V116" si="202">R115+R114+R113</f>
        <v>11314</v>
      </c>
      <c r="S116" s="334">
        <f t="shared" si="202"/>
        <v>13342</v>
      </c>
      <c r="T116" s="333">
        <f t="shared" si="202"/>
        <v>24656</v>
      </c>
      <c r="U116" s="333">
        <f t="shared" si="202"/>
        <v>2</v>
      </c>
      <c r="V116" s="335">
        <f t="shared" si="202"/>
        <v>24658</v>
      </c>
      <c r="W116" s="336">
        <f t="shared" si="200"/>
        <v>-3.3777429467084619</v>
      </c>
    </row>
    <row r="117" spans="1:23" ht="13.5" thickTop="1">
      <c r="B117" s="328"/>
      <c r="C117" s="327"/>
      <c r="D117" s="327"/>
      <c r="E117" s="343"/>
      <c r="F117" s="327"/>
      <c r="G117" s="327"/>
      <c r="H117" s="343"/>
      <c r="I117" s="329"/>
      <c r="L117" s="242" t="s">
        <v>18</v>
      </c>
      <c r="M117" s="274">
        <f>+BKK!M117+DMK!M117+CNX!M117+HDY!M117+HKT!M117+CEI!M117</f>
        <v>4407</v>
      </c>
      <c r="N117" s="275">
        <f>+BKK!N117+DMK!N117+CNX!N117+HDY!N117+HKT!N117+CEI!N117</f>
        <v>5262</v>
      </c>
      <c r="O117" s="330">
        <f>M117+N117</f>
        <v>9669</v>
      </c>
      <c r="P117" s="277">
        <f>+BKK!P117+DMK!P117+CNX!P117+HDY!P117+HKT!P117+CEI!P117</f>
        <v>4</v>
      </c>
      <c r="Q117" s="331">
        <f>O117+P117</f>
        <v>9673</v>
      </c>
      <c r="R117" s="274">
        <f>+BKK!R117+DMK!R117+CNX!R117+HDY!R117+HKT!R117+CEI!R117</f>
        <v>3337</v>
      </c>
      <c r="S117" s="275">
        <f>+BKK!S117+DMK!S117+CNX!S117+HDY!S117+HKT!S117+CEI!S117</f>
        <v>4160</v>
      </c>
      <c r="T117" s="330">
        <f>R117+S117</f>
        <v>7497</v>
      </c>
      <c r="U117" s="277">
        <f>+BKK!U117+DMK!U117+CNX!U117+HDY!U117+HKT!U117+CEI!U117</f>
        <v>2</v>
      </c>
      <c r="V117" s="331">
        <f>T117+U117</f>
        <v>7499</v>
      </c>
      <c r="W117" s="273">
        <f t="shared" si="200"/>
        <v>-22.47493021813295</v>
      </c>
    </row>
    <row r="118" spans="1:23">
      <c r="B118" s="328"/>
      <c r="C118" s="327"/>
      <c r="D118" s="327"/>
      <c r="E118" s="343"/>
      <c r="F118" s="327"/>
      <c r="G118" s="327"/>
      <c r="H118" s="343"/>
      <c r="I118" s="329"/>
      <c r="L118" s="242" t="s">
        <v>19</v>
      </c>
      <c r="M118" s="274">
        <f>+BKK!M118+DMK!M118+CNX!M118+HDY!M118+HKT!M118+CEI!M118</f>
        <v>3650</v>
      </c>
      <c r="N118" s="275">
        <f>+BKK!N118+DMK!N118+CNX!N118+HDY!N118+HKT!N118+CEI!N118</f>
        <v>4666</v>
      </c>
      <c r="O118" s="330">
        <f>M118+N118</f>
        <v>8316</v>
      </c>
      <c r="P118" s="277">
        <f>+BKK!P118+DMK!P118+CNX!P118+HDY!P118+HKT!P118+CEI!P118</f>
        <v>0</v>
      </c>
      <c r="Q118" s="331">
        <f>O118+P118</f>
        <v>8316</v>
      </c>
      <c r="R118" s="274">
        <f>+BKK!R118+DMK!R118+CNX!R118+HDY!R118+HKT!R118+CEI!R118</f>
        <v>3544</v>
      </c>
      <c r="S118" s="275">
        <f>+BKK!S118+DMK!S118+CNX!S118+HDY!S118+HKT!S118+CEI!S118</f>
        <v>4440</v>
      </c>
      <c r="T118" s="330">
        <f>R118+S118</f>
        <v>7984</v>
      </c>
      <c r="U118" s="277">
        <f>+BKK!U118+DMK!U118+CNX!U118+HDY!U118+HKT!U118+CEI!U118</f>
        <v>2</v>
      </c>
      <c r="V118" s="331">
        <f>T118+U118</f>
        <v>7986</v>
      </c>
      <c r="W118" s="273">
        <f>IF(Q118=0,0,((V118/Q118)-1)*100)</f>
        <v>-3.9682539682539653</v>
      </c>
    </row>
    <row r="119" spans="1:23" s="1255" customFormat="1" ht="13.5" thickBot="1">
      <c r="A119" s="235"/>
      <c r="B119" s="328"/>
      <c r="C119" s="327"/>
      <c r="D119" s="327"/>
      <c r="E119" s="343"/>
      <c r="F119" s="327"/>
      <c r="G119" s="327"/>
      <c r="H119" s="343"/>
      <c r="I119" s="329"/>
      <c r="J119" s="235"/>
      <c r="K119" s="235"/>
      <c r="L119" s="242" t="s">
        <v>20</v>
      </c>
      <c r="M119" s="274">
        <f>+BKK!M119+DMK!M119+CNX!M119+HDY!M119+HKT!M119+CEI!M119</f>
        <v>4220</v>
      </c>
      <c r="N119" s="275">
        <f>+BKK!N119+DMK!N119+CNX!N119+HDY!N119+HKT!N119+CEI!N119</f>
        <v>5026</v>
      </c>
      <c r="O119" s="330">
        <f>M119+N119</f>
        <v>9246</v>
      </c>
      <c r="P119" s="277">
        <f>+BKK!P119+DMK!P119+CNX!P119+HDY!P119+HKT!P119+CEI!P119</f>
        <v>80</v>
      </c>
      <c r="Q119" s="331">
        <f>O119+P119</f>
        <v>9326</v>
      </c>
      <c r="R119" s="274">
        <f>+BKK!R119+DMK!R119+CNX!R119+HDY!R119+HKT!R119+CEI!R119</f>
        <v>3787</v>
      </c>
      <c r="S119" s="275">
        <f>+BKK!S119+DMK!S119+CNX!S119+HDY!S119+HKT!S119+CEI!S119</f>
        <v>4638</v>
      </c>
      <c r="T119" s="330">
        <f>R119+S119</f>
        <v>8425</v>
      </c>
      <c r="U119" s="277">
        <f>+BKK!U119+DMK!U119+CNX!U119+HDY!U119+HKT!U119+CEI!U119</f>
        <v>1</v>
      </c>
      <c r="V119" s="331">
        <f>T119+U119</f>
        <v>8426</v>
      </c>
      <c r="W119" s="273">
        <f>IF(Q119=0,0,((V119/Q119)-1)*100)</f>
        <v>-9.6504396311387524</v>
      </c>
    </row>
    <row r="120" spans="1:23" s="1255" customFormat="1" ht="14.25" thickTop="1" thickBot="1">
      <c r="A120" s="327"/>
      <c r="B120" s="328"/>
      <c r="C120" s="327"/>
      <c r="D120" s="327"/>
      <c r="E120" s="327"/>
      <c r="F120" s="327"/>
      <c r="G120" s="327"/>
      <c r="H120" s="327"/>
      <c r="I120" s="329"/>
      <c r="J120" s="327"/>
      <c r="K120" s="235"/>
      <c r="L120" s="332" t="s">
        <v>87</v>
      </c>
      <c r="M120" s="333">
        <f t="shared" ref="M120:V120" si="203">+M117+M118+M119</f>
        <v>12277</v>
      </c>
      <c r="N120" s="334">
        <f t="shared" si="203"/>
        <v>14954</v>
      </c>
      <c r="O120" s="333">
        <f t="shared" si="203"/>
        <v>27231</v>
      </c>
      <c r="P120" s="333">
        <f t="shared" si="203"/>
        <v>84</v>
      </c>
      <c r="Q120" s="335">
        <f t="shared" si="203"/>
        <v>27315</v>
      </c>
      <c r="R120" s="333">
        <f t="shared" si="203"/>
        <v>10668</v>
      </c>
      <c r="S120" s="334">
        <f t="shared" si="203"/>
        <v>13238</v>
      </c>
      <c r="T120" s="333">
        <f t="shared" si="203"/>
        <v>23906</v>
      </c>
      <c r="U120" s="333">
        <f t="shared" si="203"/>
        <v>5</v>
      </c>
      <c r="V120" s="335">
        <f t="shared" si="203"/>
        <v>23911</v>
      </c>
      <c r="W120" s="336">
        <f t="shared" ref="W120" si="204">IF(Q120=0,0,((V120/Q120)-1)*100)</f>
        <v>-12.462017206663001</v>
      </c>
    </row>
    <row r="121" spans="1:23" ht="13.5" thickTop="1">
      <c r="B121" s="328"/>
      <c r="C121" s="327"/>
      <c r="D121" s="327"/>
      <c r="E121" s="343"/>
      <c r="F121" s="327"/>
      <c r="G121" s="327"/>
      <c r="H121" s="343"/>
      <c r="I121" s="329"/>
      <c r="L121" s="242" t="s">
        <v>21</v>
      </c>
      <c r="M121" s="274">
        <f>+BKK!M121+DMK!M121+CNX!M121+HDY!M121+HKT!M121+CEI!M121</f>
        <v>3443</v>
      </c>
      <c r="N121" s="275">
        <f>+BKK!N121+DMK!N121+CNX!N121+HDY!N121+HKT!N121+CEI!N121</f>
        <v>4142</v>
      </c>
      <c r="O121" s="330">
        <f>SUM(M121:N121)</f>
        <v>7585</v>
      </c>
      <c r="P121" s="277">
        <f>+BKK!P121+DMK!P121+CNX!P121+HDY!P121+HKT!P121+CEI!P121</f>
        <v>92</v>
      </c>
      <c r="Q121" s="331">
        <f>+O121+P121</f>
        <v>7677</v>
      </c>
      <c r="R121" s="274">
        <f>+BKK!R121+DMK!R121+CNX!R121+HDY!R121+HKT!R121+CEI!R121</f>
        <v>3158</v>
      </c>
      <c r="S121" s="275">
        <f>+BKK!S121+DMK!S121+CNX!S121+HDY!S121+HKT!S121+CEI!S121</f>
        <v>3840</v>
      </c>
      <c r="T121" s="330">
        <f>SUM(R121:S121)</f>
        <v>6998</v>
      </c>
      <c r="U121" s="277">
        <f>+BKK!U121+DMK!U121+CNX!U121+HDY!U121+HKT!U121+CEI!U121</f>
        <v>0</v>
      </c>
      <c r="V121" s="331">
        <f>+T121+U121</f>
        <v>6998</v>
      </c>
      <c r="W121" s="273">
        <f>IF(Q121=0,0,((V121/Q121)-1)*100)</f>
        <v>-8.8446007555034516</v>
      </c>
    </row>
    <row r="122" spans="1:23">
      <c r="B122" s="328"/>
      <c r="C122" s="327"/>
      <c r="D122" s="327"/>
      <c r="E122" s="343"/>
      <c r="F122" s="327"/>
      <c r="G122" s="327"/>
      <c r="H122" s="343"/>
      <c r="I122" s="329"/>
      <c r="L122" s="242" t="s">
        <v>88</v>
      </c>
      <c r="M122" s="274">
        <f>+BKK!M122+DMK!M122+CNX!M122+HDY!M122+HKT!M122+CEI!M122</f>
        <v>3794</v>
      </c>
      <c r="N122" s="275">
        <f>+BKK!N122+DMK!N122+CNX!N122+HDY!N122+HKT!N122+CEI!N122</f>
        <v>4513</v>
      </c>
      <c r="O122" s="330">
        <f>SUM(M122:N122)</f>
        <v>8307</v>
      </c>
      <c r="P122" s="277">
        <f>+BKK!P122+DMK!P122+CNX!P122+HDY!P122+HKT!P122+CEI!P122</f>
        <v>130</v>
      </c>
      <c r="Q122" s="331">
        <f>O122+P122</f>
        <v>8437</v>
      </c>
      <c r="R122" s="274">
        <f>+BKK!R122+DMK!R122+CNX!R122+HDY!R122+HKT!R122+CEI!R122</f>
        <v>3533</v>
      </c>
      <c r="S122" s="275">
        <f>+BKK!S122+DMK!S122+CNX!S122+HDY!S122+HKT!S122+CEI!S122</f>
        <v>4175</v>
      </c>
      <c r="T122" s="330">
        <f>SUM(R122:S122)</f>
        <v>7708</v>
      </c>
      <c r="U122" s="277">
        <f>+BKK!U122+DMK!U122+CNX!U122+HDY!U122+HKT!U122+CEI!U122</f>
        <v>1</v>
      </c>
      <c r="V122" s="331">
        <f>T122+U122</f>
        <v>7709</v>
      </c>
      <c r="W122" s="273">
        <f>IF(Q122=0,0,((V122/Q122)-1)*100)</f>
        <v>-8.6286594761171074</v>
      </c>
    </row>
    <row r="123" spans="1:23" ht="13.5" thickBot="1">
      <c r="B123" s="328"/>
      <c r="C123" s="327"/>
      <c r="D123" s="327"/>
      <c r="E123" s="343"/>
      <c r="F123" s="327"/>
      <c r="G123" s="327"/>
      <c r="H123" s="343"/>
      <c r="I123" s="329"/>
      <c r="L123" s="242" t="s">
        <v>22</v>
      </c>
      <c r="M123" s="274">
        <f>+BKK!M123+DMK!M123+CNX!M123+HDY!M123+HKT!M123+CEI!M123</f>
        <v>3826</v>
      </c>
      <c r="N123" s="275">
        <f>+BKK!N123+DMK!N123+CNX!N123+HDY!N123+HKT!N123+CEI!N123</f>
        <v>4373</v>
      </c>
      <c r="O123" s="337">
        <f>SUM(M123:N123)</f>
        <v>8199</v>
      </c>
      <c r="P123" s="301">
        <f>+BKK!P123+DMK!P123+CNX!P123+HDY!P123+HKT!P123+CEI!P123</f>
        <v>115</v>
      </c>
      <c r="Q123" s="331">
        <f>O123+P123</f>
        <v>8314</v>
      </c>
      <c r="R123" s="274">
        <f>+BKK!R123+DMK!R123+CNX!R123+HDY!R123+HKT!R123+CEI!R123</f>
        <v>3374</v>
      </c>
      <c r="S123" s="275">
        <f>+BKK!S123+DMK!S123+CNX!S123+HDY!S123+HKT!S123+CEI!S123</f>
        <v>4005</v>
      </c>
      <c r="T123" s="337">
        <f>SUM(R123:S123)</f>
        <v>7379</v>
      </c>
      <c r="U123" s="301">
        <f>+BKK!U123+DMK!U123+CNX!U123+HDY!U123+HKT!U123+CEI!U123</f>
        <v>0</v>
      </c>
      <c r="V123" s="331">
        <f>T123+U123</f>
        <v>7379</v>
      </c>
      <c r="W123" s="273">
        <f>IF(Q123=0,0,((V123/Q123)-1)*100)</f>
        <v>-11.246090930959829</v>
      </c>
    </row>
    <row r="124" spans="1:23" s="1255" customFormat="1" ht="14.25" thickTop="1" thickBot="1">
      <c r="A124" s="327"/>
      <c r="B124" s="328"/>
      <c r="C124" s="327"/>
      <c r="D124" s="327"/>
      <c r="E124" s="327"/>
      <c r="F124" s="327"/>
      <c r="G124" s="327"/>
      <c r="H124" s="327"/>
      <c r="I124" s="329"/>
      <c r="J124" s="327"/>
      <c r="K124" s="235"/>
      <c r="L124" s="338" t="s">
        <v>60</v>
      </c>
      <c r="M124" s="339">
        <f>+M121+M122+M123</f>
        <v>11063</v>
      </c>
      <c r="N124" s="339">
        <f t="shared" ref="N124" si="205">+N121+N122+N123</f>
        <v>13028</v>
      </c>
      <c r="O124" s="340">
        <f t="shared" ref="O124" si="206">+O121+O122+O123</f>
        <v>24091</v>
      </c>
      <c r="P124" s="340">
        <f t="shared" ref="P124" si="207">+P121+P122+P123</f>
        <v>337</v>
      </c>
      <c r="Q124" s="340">
        <f t="shared" ref="Q124" si="208">+Q121+Q122+Q123</f>
        <v>24428</v>
      </c>
      <c r="R124" s="339">
        <f t="shared" ref="R124" si="209">+R121+R122+R123</f>
        <v>10065</v>
      </c>
      <c r="S124" s="339">
        <f t="shared" ref="S124" si="210">+S121+S122+S123</f>
        <v>12020</v>
      </c>
      <c r="T124" s="340">
        <f t="shared" ref="T124" si="211">+T121+T122+T123</f>
        <v>22085</v>
      </c>
      <c r="U124" s="340">
        <f t="shared" ref="U124" si="212">+U121+U122+U123</f>
        <v>1</v>
      </c>
      <c r="V124" s="340">
        <f t="shared" ref="V124" si="213">+V121+V122+V123</f>
        <v>22086</v>
      </c>
      <c r="W124" s="341">
        <f>IF(Q124=0,0,((V124/Q124)-1)*100)</f>
        <v>-9.5873587686261637</v>
      </c>
    </row>
    <row r="125" spans="1:23" ht="13.5" thickTop="1">
      <c r="A125" s="344"/>
      <c r="B125" s="345"/>
      <c r="C125" s="346"/>
      <c r="D125" s="346"/>
      <c r="E125" s="343"/>
      <c r="F125" s="346"/>
      <c r="G125" s="346"/>
      <c r="H125" s="343"/>
      <c r="I125" s="347"/>
      <c r="K125" s="344"/>
      <c r="L125" s="242" t="s">
        <v>24</v>
      </c>
      <c r="M125" s="274">
        <f>+BKK!M125+DMK!M125+CNX!M125+HDY!M125+HKT!M125+CEI!M125</f>
        <v>3961</v>
      </c>
      <c r="N125" s="275">
        <f>+BKK!N125+DMK!N125+CNX!N125+HDY!N125+HKT!N125+CEI!N125</f>
        <v>4335</v>
      </c>
      <c r="O125" s="337">
        <f>SUM(M125:N125)</f>
        <v>8296</v>
      </c>
      <c r="P125" s="312">
        <f>+BKK!P125+DMK!P125+CNX!P125+HDY!P125+HKT!P125+CEI!P125</f>
        <v>1</v>
      </c>
      <c r="Q125" s="331">
        <f>O125+P125</f>
        <v>8297</v>
      </c>
      <c r="R125" s="274">
        <f>+BKK!R125+DMK!R125+CNX!R125+HDY!R125+HKT!R125+CEI!R125</f>
        <v>3425</v>
      </c>
      <c r="S125" s="275">
        <f>+BKK!S125+DMK!S125+CNX!S125+HDY!S125+HKT!S125+CEI!S125</f>
        <v>3990</v>
      </c>
      <c r="T125" s="337">
        <f>SUM(R125:S125)</f>
        <v>7415</v>
      </c>
      <c r="U125" s="312">
        <f>+BKK!U125+DMK!U125+CNX!U125+HDY!U125+HKT!U125+CEI!U125</f>
        <v>3</v>
      </c>
      <c r="V125" s="331">
        <f>T125+U125</f>
        <v>7418</v>
      </c>
      <c r="W125" s="273">
        <f>IF(Q125=0,0,((V125/Q125)-1)*100)</f>
        <v>-10.594190671326986</v>
      </c>
    </row>
    <row r="126" spans="1:23" ht="15" customHeight="1">
      <c r="A126" s="344"/>
      <c r="B126" s="348"/>
      <c r="C126" s="349"/>
      <c r="D126" s="349"/>
      <c r="E126" s="343"/>
      <c r="F126" s="349"/>
      <c r="G126" s="349"/>
      <c r="H126" s="343"/>
      <c r="I126" s="350"/>
      <c r="K126" s="344"/>
      <c r="L126" s="242" t="s">
        <v>25</v>
      </c>
      <c r="M126" s="274">
        <f>+BKK!M126+DMK!M126+CNX!M126+HDY!M126+HKT!M126+CEI!M126</f>
        <v>4337</v>
      </c>
      <c r="N126" s="275">
        <f>+BKK!N126+DMK!N126+CNX!N126+HDY!N126+HKT!N126+CEI!N126</f>
        <v>4759</v>
      </c>
      <c r="O126" s="337">
        <f>SUM(M126:N126)</f>
        <v>9096</v>
      </c>
      <c r="P126" s="277">
        <f>+BKK!P126+DMK!P126+CNX!P126+HDY!P126+HKT!P126+CEI!P126</f>
        <v>2</v>
      </c>
      <c r="Q126" s="331">
        <f>O126+P126</f>
        <v>9098</v>
      </c>
      <c r="R126" s="274">
        <f>+BKK!R126+DMK!R126+CNX!R126+HDY!R126+HKT!R126+CEI!R126</f>
        <v>3444</v>
      </c>
      <c r="S126" s="275">
        <f>+BKK!S126+DMK!S126+CNX!S126+HDY!S126+HKT!S126+CEI!S126</f>
        <v>4055</v>
      </c>
      <c r="T126" s="337">
        <f>SUM(R126:S126)</f>
        <v>7499</v>
      </c>
      <c r="U126" s="277">
        <f>+BKK!U126+DMK!U126+CNX!U126+HDY!U126+HKT!U126+CEI!U126</f>
        <v>2</v>
      </c>
      <c r="V126" s="331">
        <f>T126+U126</f>
        <v>7501</v>
      </c>
      <c r="W126" s="273">
        <f t="shared" ref="W126" si="214">IF(Q126=0,0,((V126/Q126)-1)*100)</f>
        <v>-17.553308419432845</v>
      </c>
    </row>
    <row r="127" spans="1:23" ht="15" customHeight="1" thickBot="1">
      <c r="A127" s="344"/>
      <c r="B127" s="348"/>
      <c r="C127" s="349"/>
      <c r="D127" s="349"/>
      <c r="E127" s="343"/>
      <c r="F127" s="349"/>
      <c r="G127" s="349"/>
      <c r="H127" s="343"/>
      <c r="I127" s="350"/>
      <c r="K127" s="344"/>
      <c r="L127" s="242" t="s">
        <v>26</v>
      </c>
      <c r="M127" s="274">
        <f>+BKK!M127+DMK!M127+CNX!M127+HDY!M127+HKT!M127+CEI!M127</f>
        <v>3943</v>
      </c>
      <c r="N127" s="275">
        <f>+BKK!N127+DMK!N127+CNX!N127+HDY!N127+HKT!N127+CEI!N127</f>
        <v>4200</v>
      </c>
      <c r="O127" s="337">
        <f>SUM(M127:N127)</f>
        <v>8143</v>
      </c>
      <c r="P127" s="277">
        <f>+BKK!P127+DMK!P127+CNX!P127+HDY!P127+HKT!P127+CEI!P127</f>
        <v>1</v>
      </c>
      <c r="Q127" s="331">
        <f>O127+P127</f>
        <v>8144</v>
      </c>
      <c r="R127" s="274">
        <f>+BKK!R127+DMK!R127+CNX!R127+HDY!R127+HKT!R127+CEI!R127</f>
        <v>3300</v>
      </c>
      <c r="S127" s="275">
        <f>+BKK!S127+DMK!S127+CNX!S127+HDY!S127+HKT!S127+CEI!S127</f>
        <v>3765</v>
      </c>
      <c r="T127" s="337">
        <f>SUM(R127:S127)</f>
        <v>7065</v>
      </c>
      <c r="U127" s="277">
        <f>+BKK!U127+DMK!U127+CNX!U127+HDY!U127+HKT!U127+CEI!U127</f>
        <v>0</v>
      </c>
      <c r="V127" s="331">
        <f>T127+U127</f>
        <v>7065</v>
      </c>
      <c r="W127" s="273">
        <f>IF(Q127=0,0,((V127/Q127)-1)*100)</f>
        <v>-13.24901768172888</v>
      </c>
    </row>
    <row r="128" spans="1:23" ht="14.25" thickTop="1" thickBot="1">
      <c r="A128" s="327"/>
      <c r="B128" s="328"/>
      <c r="C128" s="327"/>
      <c r="D128" s="327"/>
      <c r="E128" s="327"/>
      <c r="F128" s="327"/>
      <c r="G128" s="327"/>
      <c r="H128" s="327"/>
      <c r="I128" s="329"/>
      <c r="J128" s="327"/>
      <c r="L128" s="332" t="s">
        <v>27</v>
      </c>
      <c r="M128" s="333">
        <f>+M125+M126+M127</f>
        <v>12241</v>
      </c>
      <c r="N128" s="334">
        <f t="shared" ref="N128" si="215">+N125+N126+N127</f>
        <v>13294</v>
      </c>
      <c r="O128" s="333">
        <f t="shared" ref="O128" si="216">+O125+O126+O127</f>
        <v>25535</v>
      </c>
      <c r="P128" s="333">
        <f t="shared" ref="P128" si="217">+P125+P126+P127</f>
        <v>4</v>
      </c>
      <c r="Q128" s="333">
        <f t="shared" ref="Q128" si="218">+Q125+Q126+Q127</f>
        <v>25539</v>
      </c>
      <c r="R128" s="333">
        <f t="shared" ref="R128" si="219">+R125+R126+R127</f>
        <v>10169</v>
      </c>
      <c r="S128" s="334">
        <f t="shared" ref="S128" si="220">+S125+S126+S127</f>
        <v>11810</v>
      </c>
      <c r="T128" s="333">
        <f t="shared" ref="T128" si="221">+T125+T126+T127</f>
        <v>21979</v>
      </c>
      <c r="U128" s="333">
        <f t="shared" ref="U128" si="222">+U125+U126+U127</f>
        <v>5</v>
      </c>
      <c r="V128" s="333">
        <f>+V125+V126+V127</f>
        <v>21984</v>
      </c>
      <c r="W128" s="336">
        <f>IF(Q128=0,0,((V128/Q128)-1)*100)</f>
        <v>-13.919887231293316</v>
      </c>
    </row>
    <row r="129" spans="1:23" s="1171" customFormat="1" ht="14.25" thickTop="1" thickBot="1">
      <c r="A129" s="1191"/>
      <c r="B129" s="1227"/>
      <c r="C129" s="1191"/>
      <c r="D129" s="1191"/>
      <c r="E129" s="1191"/>
      <c r="F129" s="1191"/>
      <c r="G129" s="1191"/>
      <c r="H129" s="1191"/>
      <c r="I129" s="106"/>
      <c r="J129" s="1191"/>
      <c r="L129" s="1221" t="s">
        <v>92</v>
      </c>
      <c r="M129" s="1203">
        <f>+M120+M124+M128</f>
        <v>35581</v>
      </c>
      <c r="N129" s="1204">
        <f t="shared" ref="N129" si="223">+N120+N124+N128</f>
        <v>41276</v>
      </c>
      <c r="O129" s="1203">
        <f t="shared" ref="O129" si="224">+O120+O124+O128</f>
        <v>76857</v>
      </c>
      <c r="P129" s="1203">
        <f t="shared" ref="P129" si="225">+P120+P124+P128</f>
        <v>425</v>
      </c>
      <c r="Q129" s="1203">
        <f t="shared" ref="Q129" si="226">+Q120+Q124+Q128</f>
        <v>77282</v>
      </c>
      <c r="R129" s="1203">
        <f t="shared" ref="R129" si="227">+R120+R124+R128</f>
        <v>30902</v>
      </c>
      <c r="S129" s="1204">
        <f t="shared" ref="S129" si="228">+S120+S124+S128</f>
        <v>37068</v>
      </c>
      <c r="T129" s="1203">
        <f t="shared" ref="T129" si="229">+T120+T124+T128</f>
        <v>67970</v>
      </c>
      <c r="U129" s="1203">
        <f t="shared" ref="U129" si="230">+U120+U124+U128</f>
        <v>11</v>
      </c>
      <c r="V129" s="1205">
        <f>+V120+V124+V128</f>
        <v>67981</v>
      </c>
      <c r="W129" s="1206">
        <f>IF(Q129=0,0,((V129/Q129)-1)*100)</f>
        <v>-12.035144018011955</v>
      </c>
    </row>
    <row r="130" spans="1:23" s="1255" customFormat="1" ht="14.25" thickTop="1" thickBot="1">
      <c r="A130" s="327"/>
      <c r="B130" s="328"/>
      <c r="C130" s="327"/>
      <c r="D130" s="327"/>
      <c r="E130" s="327"/>
      <c r="F130" s="327"/>
      <c r="G130" s="327"/>
      <c r="H130" s="327"/>
      <c r="I130" s="329"/>
      <c r="J130" s="327"/>
      <c r="K130" s="235"/>
      <c r="L130" s="332" t="s">
        <v>89</v>
      </c>
      <c r="M130" s="333">
        <f>+M116+M120+M124+M128</f>
        <v>47202</v>
      </c>
      <c r="N130" s="334">
        <f t="shared" ref="N130:U130" si="231">+N116+N120+N124+N128</f>
        <v>55165</v>
      </c>
      <c r="O130" s="333">
        <f t="shared" si="231"/>
        <v>102367</v>
      </c>
      <c r="P130" s="333">
        <f t="shared" si="231"/>
        <v>435</v>
      </c>
      <c r="Q130" s="335">
        <f t="shared" si="231"/>
        <v>102802</v>
      </c>
      <c r="R130" s="333">
        <f t="shared" si="231"/>
        <v>42216</v>
      </c>
      <c r="S130" s="334">
        <f t="shared" si="231"/>
        <v>50410</v>
      </c>
      <c r="T130" s="333">
        <f t="shared" si="231"/>
        <v>92626</v>
      </c>
      <c r="U130" s="333">
        <f t="shared" si="231"/>
        <v>13</v>
      </c>
      <c r="V130" s="335">
        <f>+V116+V120+V124+V128</f>
        <v>92639</v>
      </c>
      <c r="W130" s="336">
        <f>IF(Q130=0,0,((V130/Q130)-1)*100)</f>
        <v>-9.8859944359059213</v>
      </c>
    </row>
    <row r="131" spans="1:23" ht="14.25" thickTop="1" thickBot="1">
      <c r="B131" s="328"/>
      <c r="C131" s="327"/>
      <c r="D131" s="327"/>
      <c r="E131" s="327"/>
      <c r="F131" s="327"/>
      <c r="G131" s="327"/>
      <c r="H131" s="327"/>
      <c r="I131" s="329"/>
      <c r="L131" s="318" t="s">
        <v>59</v>
      </c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351"/>
    </row>
    <row r="132" spans="1:23" ht="13.5" thickTop="1">
      <c r="B132" s="328"/>
      <c r="C132" s="327"/>
      <c r="D132" s="327"/>
      <c r="E132" s="327"/>
      <c r="F132" s="327"/>
      <c r="G132" s="327"/>
      <c r="H132" s="327"/>
      <c r="I132" s="329"/>
      <c r="L132" s="1568" t="s">
        <v>46</v>
      </c>
      <c r="M132" s="1569"/>
      <c r="N132" s="1569"/>
      <c r="O132" s="1569"/>
      <c r="P132" s="1569"/>
      <c r="Q132" s="1569"/>
      <c r="R132" s="1569"/>
      <c r="S132" s="1569"/>
      <c r="T132" s="1569"/>
      <c r="U132" s="1569"/>
      <c r="V132" s="1569"/>
      <c r="W132" s="1570"/>
    </row>
    <row r="133" spans="1:23" ht="13.5" thickBot="1">
      <c r="B133" s="328"/>
      <c r="C133" s="327"/>
      <c r="D133" s="327"/>
      <c r="E133" s="327"/>
      <c r="F133" s="327"/>
      <c r="G133" s="327"/>
      <c r="H133" s="327"/>
      <c r="I133" s="329"/>
      <c r="L133" s="1571" t="s">
        <v>47</v>
      </c>
      <c r="M133" s="1572"/>
      <c r="N133" s="1572"/>
      <c r="O133" s="1572"/>
      <c r="P133" s="1572"/>
      <c r="Q133" s="1572"/>
      <c r="R133" s="1572"/>
      <c r="S133" s="1572"/>
      <c r="T133" s="1572"/>
      <c r="U133" s="1572"/>
      <c r="V133" s="1572"/>
      <c r="W133" s="1573"/>
    </row>
    <row r="134" spans="1:23" ht="14.25" thickTop="1" thickBot="1">
      <c r="B134" s="328"/>
      <c r="C134" s="327"/>
      <c r="D134" s="327"/>
      <c r="E134" s="327"/>
      <c r="F134" s="327"/>
      <c r="G134" s="327"/>
      <c r="H134" s="327"/>
      <c r="I134" s="329"/>
      <c r="L134" s="238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320" t="s">
        <v>40</v>
      </c>
    </row>
    <row r="135" spans="1:23" ht="14.25" thickTop="1" thickBot="1">
      <c r="B135" s="238"/>
      <c r="C135" s="235"/>
      <c r="D135" s="235"/>
      <c r="E135" s="235"/>
      <c r="F135" s="235"/>
      <c r="G135" s="235"/>
      <c r="H135" s="235"/>
      <c r="I135" s="239"/>
      <c r="L135" s="240"/>
      <c r="M135" s="1580" t="s">
        <v>90</v>
      </c>
      <c r="N135" s="1581"/>
      <c r="O135" s="1581"/>
      <c r="P135" s="1581"/>
      <c r="Q135" s="1582"/>
      <c r="R135" s="1580" t="s">
        <v>91</v>
      </c>
      <c r="S135" s="1581"/>
      <c r="T135" s="1581"/>
      <c r="U135" s="1581"/>
      <c r="V135" s="1582"/>
      <c r="W135" s="241" t="s">
        <v>4</v>
      </c>
    </row>
    <row r="136" spans="1:23" ht="13.5" thickTop="1">
      <c r="B136" s="328"/>
      <c r="C136" s="327"/>
      <c r="D136" s="327"/>
      <c r="E136" s="327"/>
      <c r="F136" s="327"/>
      <c r="G136" s="327"/>
      <c r="H136" s="327"/>
      <c r="I136" s="329"/>
      <c r="L136" s="242" t="s">
        <v>5</v>
      </c>
      <c r="M136" s="243"/>
      <c r="N136" s="247"/>
      <c r="O136" s="321"/>
      <c r="P136" s="249"/>
      <c r="Q136" s="322"/>
      <c r="R136" s="243"/>
      <c r="S136" s="247"/>
      <c r="T136" s="321"/>
      <c r="U136" s="249"/>
      <c r="V136" s="322"/>
      <c r="W136" s="246" t="s">
        <v>6</v>
      </c>
    </row>
    <row r="137" spans="1:23" ht="13.5" thickBot="1">
      <c r="B137" s="328"/>
      <c r="C137" s="327"/>
      <c r="D137" s="327"/>
      <c r="E137" s="327"/>
      <c r="F137" s="327"/>
      <c r="G137" s="327"/>
      <c r="H137" s="327"/>
      <c r="I137" s="329"/>
      <c r="L137" s="250"/>
      <c r="M137" s="255" t="s">
        <v>41</v>
      </c>
      <c r="N137" s="256" t="s">
        <v>42</v>
      </c>
      <c r="O137" s="323" t="s">
        <v>43</v>
      </c>
      <c r="P137" s="258" t="s">
        <v>13</v>
      </c>
      <c r="Q137" s="1169" t="s">
        <v>9</v>
      </c>
      <c r="R137" s="255" t="s">
        <v>41</v>
      </c>
      <c r="S137" s="256" t="s">
        <v>42</v>
      </c>
      <c r="T137" s="323" t="s">
        <v>43</v>
      </c>
      <c r="U137" s="258" t="s">
        <v>13</v>
      </c>
      <c r="V137" s="324" t="s">
        <v>9</v>
      </c>
      <c r="W137" s="254"/>
    </row>
    <row r="138" spans="1:23" ht="4.5" customHeight="1" thickTop="1">
      <c r="B138" s="328"/>
      <c r="C138" s="327"/>
      <c r="D138" s="327"/>
      <c r="E138" s="327"/>
      <c r="F138" s="327"/>
      <c r="G138" s="327"/>
      <c r="H138" s="327"/>
      <c r="I138" s="329"/>
      <c r="L138" s="242"/>
      <c r="M138" s="263"/>
      <c r="N138" s="264"/>
      <c r="O138" s="325"/>
      <c r="P138" s="266"/>
      <c r="Q138" s="326"/>
      <c r="R138" s="263"/>
      <c r="S138" s="264"/>
      <c r="T138" s="325"/>
      <c r="U138" s="266"/>
      <c r="V138" s="326"/>
      <c r="W138" s="268"/>
    </row>
    <row r="139" spans="1:23">
      <c r="B139" s="328"/>
      <c r="C139" s="327"/>
      <c r="D139" s="327"/>
      <c r="E139" s="327"/>
      <c r="F139" s="327"/>
      <c r="G139" s="327"/>
      <c r="H139" s="327"/>
      <c r="I139" s="329"/>
      <c r="L139" s="242" t="s">
        <v>14</v>
      </c>
      <c r="M139" s="274">
        <f t="shared" ref="M139:N141" si="232">+M87+M113</f>
        <v>58424</v>
      </c>
      <c r="N139" s="275">
        <f t="shared" si="232"/>
        <v>73032</v>
      </c>
      <c r="O139" s="330">
        <f>+M139+N139</f>
        <v>131456</v>
      </c>
      <c r="P139" s="277">
        <f>+P87+P113</f>
        <v>4116</v>
      </c>
      <c r="Q139" s="331">
        <f>+O139+P139</f>
        <v>135572</v>
      </c>
      <c r="R139" s="274">
        <f t="shared" ref="R139:S141" si="233">+R87+R113</f>
        <v>60798</v>
      </c>
      <c r="S139" s="275">
        <f t="shared" si="233"/>
        <v>75743</v>
      </c>
      <c r="T139" s="330">
        <f>+R139+S139</f>
        <v>136541</v>
      </c>
      <c r="U139" s="277">
        <f>+U87+U113</f>
        <v>4015</v>
      </c>
      <c r="V139" s="331">
        <f>+T139+U139</f>
        <v>140556</v>
      </c>
      <c r="W139" s="273">
        <f t="shared" ref="W139:W143" si="234">IF(Q139=0,0,((V139/Q139)-1)*100)</f>
        <v>3.6762753370902512</v>
      </c>
    </row>
    <row r="140" spans="1:23">
      <c r="B140" s="328"/>
      <c r="C140" s="327"/>
      <c r="D140" s="327"/>
      <c r="E140" s="327"/>
      <c r="F140" s="327"/>
      <c r="G140" s="327"/>
      <c r="H140" s="327"/>
      <c r="I140" s="329"/>
      <c r="L140" s="242" t="s">
        <v>15</v>
      </c>
      <c r="M140" s="274">
        <f t="shared" si="232"/>
        <v>58875</v>
      </c>
      <c r="N140" s="275">
        <f t="shared" si="232"/>
        <v>73582</v>
      </c>
      <c r="O140" s="330">
        <f t="shared" ref="O140:O141" si="235">+M140+N140</f>
        <v>132457</v>
      </c>
      <c r="P140" s="277">
        <f>+P88+P114</f>
        <v>4497</v>
      </c>
      <c r="Q140" s="331">
        <f t="shared" ref="Q140:Q141" si="236">+O140+P140</f>
        <v>136954</v>
      </c>
      <c r="R140" s="274">
        <f t="shared" si="233"/>
        <v>64281</v>
      </c>
      <c r="S140" s="275">
        <f t="shared" si="233"/>
        <v>78525</v>
      </c>
      <c r="T140" s="330">
        <f t="shared" ref="T140:T141" si="237">+R140+S140</f>
        <v>142806</v>
      </c>
      <c r="U140" s="277">
        <f>+U88+U114</f>
        <v>4400</v>
      </c>
      <c r="V140" s="331">
        <f t="shared" ref="V140:V141" si="238">+T140+U140</f>
        <v>147206</v>
      </c>
      <c r="W140" s="273">
        <f t="shared" si="234"/>
        <v>7.4857251339865982</v>
      </c>
    </row>
    <row r="141" spans="1:23" ht="13.5" thickBot="1">
      <c r="B141" s="328"/>
      <c r="C141" s="327"/>
      <c r="D141" s="327"/>
      <c r="E141" s="327"/>
      <c r="F141" s="327"/>
      <c r="G141" s="327"/>
      <c r="H141" s="327"/>
      <c r="I141" s="329"/>
      <c r="L141" s="250" t="s">
        <v>16</v>
      </c>
      <c r="M141" s="274">
        <f t="shared" si="232"/>
        <v>59416</v>
      </c>
      <c r="N141" s="275">
        <f t="shared" si="232"/>
        <v>73381</v>
      </c>
      <c r="O141" s="330">
        <f t="shared" si="235"/>
        <v>132797</v>
      </c>
      <c r="P141" s="277">
        <f>+P89+P115</f>
        <v>4690</v>
      </c>
      <c r="Q141" s="331">
        <f t="shared" si="236"/>
        <v>137487</v>
      </c>
      <c r="R141" s="274">
        <f t="shared" si="233"/>
        <v>63738</v>
      </c>
      <c r="S141" s="275">
        <f t="shared" si="233"/>
        <v>77393</v>
      </c>
      <c r="T141" s="330">
        <f t="shared" si="237"/>
        <v>141131</v>
      </c>
      <c r="U141" s="277">
        <f>+U89+U115</f>
        <v>4545</v>
      </c>
      <c r="V141" s="331">
        <f t="shared" si="238"/>
        <v>145676</v>
      </c>
      <c r="W141" s="273">
        <f t="shared" si="234"/>
        <v>5.9561994952250119</v>
      </c>
    </row>
    <row r="142" spans="1:23" ht="14.25" thickTop="1" thickBot="1">
      <c r="B142" s="328"/>
      <c r="C142" s="327"/>
      <c r="D142" s="327"/>
      <c r="E142" s="327"/>
      <c r="F142" s="327"/>
      <c r="G142" s="327"/>
      <c r="H142" s="327"/>
      <c r="I142" s="329"/>
      <c r="L142" s="332" t="s">
        <v>17</v>
      </c>
      <c r="M142" s="333">
        <f t="shared" ref="M142:Q142" si="239">+M139+M140+M141</f>
        <v>176715</v>
      </c>
      <c r="N142" s="334">
        <f t="shared" si="239"/>
        <v>219995</v>
      </c>
      <c r="O142" s="333">
        <f t="shared" si="239"/>
        <v>396710</v>
      </c>
      <c r="P142" s="333">
        <f t="shared" si="239"/>
        <v>13303</v>
      </c>
      <c r="Q142" s="335">
        <f t="shared" si="239"/>
        <v>410013</v>
      </c>
      <c r="R142" s="333">
        <f t="shared" ref="R142:V142" si="240">+R139+R140+R141</f>
        <v>188817</v>
      </c>
      <c r="S142" s="334">
        <f t="shared" si="240"/>
        <v>231661</v>
      </c>
      <c r="T142" s="333">
        <f t="shared" si="240"/>
        <v>420478</v>
      </c>
      <c r="U142" s="333">
        <f t="shared" si="240"/>
        <v>12960</v>
      </c>
      <c r="V142" s="335">
        <f t="shared" si="240"/>
        <v>433438</v>
      </c>
      <c r="W142" s="336">
        <f t="shared" si="234"/>
        <v>5.7132334828407849</v>
      </c>
    </row>
    <row r="143" spans="1:23" ht="13.5" thickTop="1">
      <c r="B143" s="328"/>
      <c r="C143" s="327"/>
      <c r="D143" s="327"/>
      <c r="E143" s="327"/>
      <c r="F143" s="327"/>
      <c r="G143" s="327"/>
      <c r="H143" s="327"/>
      <c r="I143" s="329"/>
      <c r="L143" s="242" t="s">
        <v>18</v>
      </c>
      <c r="M143" s="274">
        <f t="shared" ref="M143:N145" si="241">+M91+M117</f>
        <v>55883</v>
      </c>
      <c r="N143" s="275">
        <f t="shared" si="241"/>
        <v>65782</v>
      </c>
      <c r="O143" s="330">
        <f t="shared" ref="O143" si="242">+M143+N143</f>
        <v>121665</v>
      </c>
      <c r="P143" s="277">
        <f>+P91+P117</f>
        <v>4032</v>
      </c>
      <c r="Q143" s="331">
        <f t="shared" ref="Q143" si="243">+O143+P143</f>
        <v>125697</v>
      </c>
      <c r="R143" s="274">
        <f t="shared" ref="R143:S145" si="244">+R91+R117</f>
        <v>58326</v>
      </c>
      <c r="S143" s="275">
        <f t="shared" si="244"/>
        <v>69059</v>
      </c>
      <c r="T143" s="330">
        <f t="shared" ref="T143" si="245">+R143+S143</f>
        <v>127385</v>
      </c>
      <c r="U143" s="277">
        <f>+U91+U117</f>
        <v>4126</v>
      </c>
      <c r="V143" s="331">
        <f t="shared" ref="V143" si="246">+T143+U143</f>
        <v>131511</v>
      </c>
      <c r="W143" s="273">
        <f t="shared" si="234"/>
        <v>4.6254087209718575</v>
      </c>
    </row>
    <row r="144" spans="1:23">
      <c r="B144" s="328"/>
      <c r="C144" s="327"/>
      <c r="D144" s="327"/>
      <c r="E144" s="327"/>
      <c r="F144" s="327"/>
      <c r="G144" s="327"/>
      <c r="H144" s="327"/>
      <c r="I144" s="329"/>
      <c r="L144" s="242" t="s">
        <v>19</v>
      </c>
      <c r="M144" s="274">
        <f t="shared" si="241"/>
        <v>51056</v>
      </c>
      <c r="N144" s="275">
        <f t="shared" si="241"/>
        <v>64696</v>
      </c>
      <c r="O144" s="330">
        <f>+M144+N144</f>
        <v>115752</v>
      </c>
      <c r="P144" s="277">
        <f>+P92+P118</f>
        <v>3675</v>
      </c>
      <c r="Q144" s="331">
        <f>+O144+P144</f>
        <v>119427</v>
      </c>
      <c r="R144" s="274">
        <f t="shared" si="244"/>
        <v>56344</v>
      </c>
      <c r="S144" s="275">
        <f t="shared" si="244"/>
        <v>69031</v>
      </c>
      <c r="T144" s="330">
        <f>+R144+S144</f>
        <v>125375</v>
      </c>
      <c r="U144" s="277">
        <f>+U92+U118</f>
        <v>3653</v>
      </c>
      <c r="V144" s="331">
        <f>+T144+U144</f>
        <v>129028</v>
      </c>
      <c r="W144" s="273">
        <f>IF(Q144=0,0,((V144/Q144)-1)*100)</f>
        <v>8.0392206117544607</v>
      </c>
    </row>
    <row r="145" spans="1:23" s="1255" customFormat="1" ht="13.5" thickBot="1">
      <c r="A145" s="235"/>
      <c r="B145" s="328"/>
      <c r="C145" s="327"/>
      <c r="D145" s="327"/>
      <c r="E145" s="327"/>
      <c r="F145" s="327"/>
      <c r="G145" s="327"/>
      <c r="H145" s="327"/>
      <c r="I145" s="329"/>
      <c r="J145" s="235"/>
      <c r="K145" s="235"/>
      <c r="L145" s="242" t="s">
        <v>20</v>
      </c>
      <c r="M145" s="274">
        <f t="shared" si="241"/>
        <v>63466</v>
      </c>
      <c r="N145" s="275">
        <f t="shared" si="241"/>
        <v>77456</v>
      </c>
      <c r="O145" s="330">
        <f>+M145+N145</f>
        <v>140922</v>
      </c>
      <c r="P145" s="277">
        <f>+P93+P119</f>
        <v>4574</v>
      </c>
      <c r="Q145" s="331">
        <f>+O145+P145</f>
        <v>145496</v>
      </c>
      <c r="R145" s="274">
        <f t="shared" si="244"/>
        <v>67549</v>
      </c>
      <c r="S145" s="275">
        <f t="shared" si="244"/>
        <v>80429</v>
      </c>
      <c r="T145" s="330">
        <f>+R145+S145</f>
        <v>147978</v>
      </c>
      <c r="U145" s="277">
        <f>+U93+U119</f>
        <v>4481</v>
      </c>
      <c r="V145" s="331">
        <f>+T145+U145</f>
        <v>152459</v>
      </c>
      <c r="W145" s="273">
        <f>IF(Q145=0,0,((V145/Q145)-1)*100)</f>
        <v>4.7856985759058723</v>
      </c>
    </row>
    <row r="146" spans="1:23" s="1255" customFormat="1" ht="14.25" thickTop="1" thickBot="1">
      <c r="A146" s="327"/>
      <c r="B146" s="328"/>
      <c r="C146" s="327"/>
      <c r="D146" s="327"/>
      <c r="E146" s="327"/>
      <c r="F146" s="327"/>
      <c r="G146" s="327"/>
      <c r="H146" s="327"/>
      <c r="I146" s="329"/>
      <c r="J146" s="327"/>
      <c r="K146" s="235"/>
      <c r="L146" s="332" t="s">
        <v>87</v>
      </c>
      <c r="M146" s="333">
        <f>+M143+M144+M145</f>
        <v>170405</v>
      </c>
      <c r="N146" s="334">
        <f t="shared" ref="N146" si="247">+N143+N144+N145</f>
        <v>207934</v>
      </c>
      <c r="O146" s="333">
        <f t="shared" ref="O146" si="248">+O143+O144+O145</f>
        <v>378339</v>
      </c>
      <c r="P146" s="333">
        <f t="shared" ref="P146" si="249">+P143+P144+P145</f>
        <v>12281</v>
      </c>
      <c r="Q146" s="335">
        <f t="shared" ref="Q146" si="250">+Q143+Q144+Q145</f>
        <v>390620</v>
      </c>
      <c r="R146" s="333">
        <f t="shared" ref="R146" si="251">+R143+R144+R145</f>
        <v>182219</v>
      </c>
      <c r="S146" s="334">
        <f t="shared" ref="S146" si="252">+S143+S144+S145</f>
        <v>218519</v>
      </c>
      <c r="T146" s="333">
        <f t="shared" ref="T146" si="253">+T143+T144+T145</f>
        <v>400738</v>
      </c>
      <c r="U146" s="333">
        <f t="shared" ref="U146" si="254">+U143+U144+U145</f>
        <v>12260</v>
      </c>
      <c r="V146" s="335">
        <f t="shared" ref="V146" si="255">+V143+V144+V145</f>
        <v>412998</v>
      </c>
      <c r="W146" s="336">
        <f t="shared" ref="W146" si="256">IF(Q146=0,0,((V146/Q146)-1)*100)</f>
        <v>5.728841329169021</v>
      </c>
    </row>
    <row r="147" spans="1:23" ht="13.5" thickTop="1">
      <c r="B147" s="328"/>
      <c r="C147" s="327"/>
      <c r="D147" s="327"/>
      <c r="E147" s="327"/>
      <c r="F147" s="327"/>
      <c r="G147" s="327"/>
      <c r="H147" s="327"/>
      <c r="I147" s="329"/>
      <c r="L147" s="242" t="s">
        <v>21</v>
      </c>
      <c r="M147" s="274">
        <f t="shared" ref="M147:N149" si="257">+M95+M121</f>
        <v>53806</v>
      </c>
      <c r="N147" s="275">
        <f t="shared" si="257"/>
        <v>70742</v>
      </c>
      <c r="O147" s="330">
        <f t="shared" ref="O147" si="258">+M147+N147</f>
        <v>124548</v>
      </c>
      <c r="P147" s="277">
        <f>+P95+P121</f>
        <v>3933</v>
      </c>
      <c r="Q147" s="331">
        <f t="shared" ref="Q147" si="259">+O147+P147</f>
        <v>128481</v>
      </c>
      <c r="R147" s="274">
        <f t="shared" ref="R147:S149" si="260">+R95+R121</f>
        <v>61104</v>
      </c>
      <c r="S147" s="275">
        <f t="shared" si="260"/>
        <v>74655</v>
      </c>
      <c r="T147" s="330">
        <f t="shared" ref="T147" si="261">+R147+S147</f>
        <v>135759</v>
      </c>
      <c r="U147" s="277">
        <f>+U95+U121</f>
        <v>3677</v>
      </c>
      <c r="V147" s="331">
        <f t="shared" ref="V147" si="262">+T147+U147</f>
        <v>139436</v>
      </c>
      <c r="W147" s="273">
        <f>IF(Q147=0,0,((V147/Q147)-1)*100)</f>
        <v>8.5265525641923681</v>
      </c>
    </row>
    <row r="148" spans="1:23">
      <c r="B148" s="328"/>
      <c r="C148" s="327"/>
      <c r="D148" s="327"/>
      <c r="E148" s="327"/>
      <c r="F148" s="327"/>
      <c r="G148" s="327"/>
      <c r="H148" s="327"/>
      <c r="I148" s="329"/>
      <c r="L148" s="242" t="s">
        <v>88</v>
      </c>
      <c r="M148" s="274">
        <f t="shared" si="257"/>
        <v>54604</v>
      </c>
      <c r="N148" s="275">
        <f t="shared" si="257"/>
        <v>74291</v>
      </c>
      <c r="O148" s="330">
        <f>+M148+N148</f>
        <v>128895</v>
      </c>
      <c r="P148" s="277">
        <f>+P96+P122</f>
        <v>3744</v>
      </c>
      <c r="Q148" s="331">
        <f>+O148+P148</f>
        <v>132639</v>
      </c>
      <c r="R148" s="274">
        <f t="shared" si="260"/>
        <v>59426</v>
      </c>
      <c r="S148" s="275">
        <f t="shared" si="260"/>
        <v>81525</v>
      </c>
      <c r="T148" s="330">
        <f>+R148+S148</f>
        <v>140951</v>
      </c>
      <c r="U148" s="277">
        <f>+U96+U122</f>
        <v>3769</v>
      </c>
      <c r="V148" s="331">
        <f>+T148+U148</f>
        <v>144720</v>
      </c>
      <c r="W148" s="273">
        <f t="shared" ref="W148" si="263">IF(Q148=0,0,((V148/Q148)-1)*100)</f>
        <v>9.1081808517856633</v>
      </c>
    </row>
    <row r="149" spans="1:23" ht="13.5" thickBot="1">
      <c r="B149" s="328"/>
      <c r="C149" s="327"/>
      <c r="D149" s="327"/>
      <c r="E149" s="327"/>
      <c r="F149" s="327"/>
      <c r="G149" s="327"/>
      <c r="H149" s="327"/>
      <c r="I149" s="329"/>
      <c r="L149" s="242" t="s">
        <v>22</v>
      </c>
      <c r="M149" s="274">
        <f t="shared" si="257"/>
        <v>54790</v>
      </c>
      <c r="N149" s="275">
        <f t="shared" si="257"/>
        <v>70791</v>
      </c>
      <c r="O149" s="337">
        <f>+M149+N149</f>
        <v>125581</v>
      </c>
      <c r="P149" s="301">
        <f>+P97+P123</f>
        <v>3590</v>
      </c>
      <c r="Q149" s="331">
        <f>+O149+P149</f>
        <v>129171</v>
      </c>
      <c r="R149" s="274">
        <f t="shared" si="260"/>
        <v>57104</v>
      </c>
      <c r="S149" s="275">
        <f t="shared" si="260"/>
        <v>78604</v>
      </c>
      <c r="T149" s="337">
        <f>+R149+S149</f>
        <v>135708</v>
      </c>
      <c r="U149" s="301">
        <f>+U97+U123</f>
        <v>3444</v>
      </c>
      <c r="V149" s="331">
        <f>+T149+U149</f>
        <v>139152</v>
      </c>
      <c r="W149" s="273">
        <f>IF(Q149=0,0,((V149/Q149)-1)*100)</f>
        <v>7.7269665791857234</v>
      </c>
    </row>
    <row r="150" spans="1:23" s="1255" customFormat="1" ht="14.25" thickTop="1" thickBot="1">
      <c r="A150" s="327"/>
      <c r="B150" s="328"/>
      <c r="C150" s="327"/>
      <c r="D150" s="327"/>
      <c r="E150" s="327"/>
      <c r="F150" s="327"/>
      <c r="G150" s="327"/>
      <c r="H150" s="327"/>
      <c r="I150" s="329"/>
      <c r="J150" s="327"/>
      <c r="K150" s="235"/>
      <c r="L150" s="338" t="s">
        <v>60</v>
      </c>
      <c r="M150" s="339">
        <f>+M147+M148+M149</f>
        <v>163200</v>
      </c>
      <c r="N150" s="339">
        <f t="shared" ref="N150" si="264">+N147+N148+N149</f>
        <v>215824</v>
      </c>
      <c r="O150" s="340">
        <f t="shared" ref="O150" si="265">+O147+O148+O149</f>
        <v>379024</v>
      </c>
      <c r="P150" s="340">
        <f t="shared" ref="P150" si="266">+P147+P148+P149</f>
        <v>11267</v>
      </c>
      <c r="Q150" s="340">
        <f t="shared" ref="Q150" si="267">+Q147+Q148+Q149</f>
        <v>390291</v>
      </c>
      <c r="R150" s="339">
        <f t="shared" ref="R150" si="268">+R147+R148+R149</f>
        <v>177634</v>
      </c>
      <c r="S150" s="339">
        <f t="shared" ref="S150" si="269">+S147+S148+S149</f>
        <v>234784</v>
      </c>
      <c r="T150" s="340">
        <f t="shared" ref="T150" si="270">+T147+T148+T149</f>
        <v>412418</v>
      </c>
      <c r="U150" s="340">
        <f t="shared" ref="U150" si="271">+U147+U148+U149</f>
        <v>10890</v>
      </c>
      <c r="V150" s="340">
        <f t="shared" ref="V150" si="272">+V147+V148+V149</f>
        <v>423308</v>
      </c>
      <c r="W150" s="341">
        <f>IF(Q150=0,0,((V150/Q150)-1)*100)</f>
        <v>8.4595852838010632</v>
      </c>
    </row>
    <row r="151" spans="1:23" ht="13.5" thickTop="1">
      <c r="A151" s="327"/>
      <c r="B151" s="328"/>
      <c r="C151" s="327"/>
      <c r="D151" s="327"/>
      <c r="E151" s="327"/>
      <c r="F151" s="327"/>
      <c r="G151" s="327"/>
      <c r="H151" s="327"/>
      <c r="I151" s="329"/>
      <c r="J151" s="327"/>
      <c r="L151" s="242" t="s">
        <v>24</v>
      </c>
      <c r="M151" s="274">
        <f t="shared" ref="M151:N153" si="273">+M99+M125</f>
        <v>59638</v>
      </c>
      <c r="N151" s="275">
        <f t="shared" si="273"/>
        <v>69736</v>
      </c>
      <c r="O151" s="337">
        <f>+M151+N151</f>
        <v>129374</v>
      </c>
      <c r="P151" s="312">
        <f>+P99+P125</f>
        <v>4076</v>
      </c>
      <c r="Q151" s="331">
        <f>+O151+P151</f>
        <v>133450</v>
      </c>
      <c r="R151" s="274">
        <f t="shared" ref="R151:S153" si="274">+R99+R125</f>
        <v>59875</v>
      </c>
      <c r="S151" s="275">
        <f t="shared" si="274"/>
        <v>75306</v>
      </c>
      <c r="T151" s="337">
        <f>+R151+S151</f>
        <v>135181</v>
      </c>
      <c r="U151" s="312">
        <f>+U99+U125</f>
        <v>3638</v>
      </c>
      <c r="V151" s="331">
        <f>+T151+U151</f>
        <v>138819</v>
      </c>
      <c r="W151" s="273">
        <f>IF(Q151=0,0,((V151/Q151)-1)*100)</f>
        <v>4.0232296740352114</v>
      </c>
    </row>
    <row r="152" spans="1:23">
      <c r="A152" s="327"/>
      <c r="B152" s="352"/>
      <c r="C152" s="353"/>
      <c r="D152" s="353"/>
      <c r="E152" s="354"/>
      <c r="F152" s="353"/>
      <c r="G152" s="353"/>
      <c r="H152" s="354"/>
      <c r="I152" s="355"/>
      <c r="J152" s="327"/>
      <c r="L152" s="242" t="s">
        <v>25</v>
      </c>
      <c r="M152" s="274">
        <f t="shared" si="273"/>
        <v>61019</v>
      </c>
      <c r="N152" s="275">
        <f t="shared" si="273"/>
        <v>74394</v>
      </c>
      <c r="O152" s="337">
        <f>+M152+N152</f>
        <v>135413</v>
      </c>
      <c r="P152" s="277">
        <f>+P100+P126</f>
        <v>4261</v>
      </c>
      <c r="Q152" s="331">
        <f>+O152+P152</f>
        <v>139674</v>
      </c>
      <c r="R152" s="274">
        <f t="shared" si="274"/>
        <v>59541</v>
      </c>
      <c r="S152" s="275">
        <f t="shared" si="274"/>
        <v>75201</v>
      </c>
      <c r="T152" s="337">
        <f>+R152+S152</f>
        <v>134742</v>
      </c>
      <c r="U152" s="277">
        <f>+U100+U126</f>
        <v>3777</v>
      </c>
      <c r="V152" s="331">
        <f>+T152+U152</f>
        <v>138519</v>
      </c>
      <c r="W152" s="273">
        <f t="shared" ref="W152" si="275">IF(Q152=0,0,((V152/Q152)-1)*100)</f>
        <v>-0.82692555522144717</v>
      </c>
    </row>
    <row r="153" spans="1:23" ht="16.5" customHeight="1" thickBot="1">
      <c r="A153" s="344"/>
      <c r="B153" s="348"/>
      <c r="C153" s="349"/>
      <c r="D153" s="349"/>
      <c r="E153" s="349"/>
      <c r="F153" s="349"/>
      <c r="G153" s="349"/>
      <c r="H153" s="349"/>
      <c r="I153" s="350"/>
      <c r="J153" s="344"/>
      <c r="K153" s="344"/>
      <c r="L153" s="242" t="s">
        <v>26</v>
      </c>
      <c r="M153" s="274">
        <f t="shared" si="273"/>
        <v>62902</v>
      </c>
      <c r="N153" s="275">
        <f t="shared" si="273"/>
        <v>75455</v>
      </c>
      <c r="O153" s="337">
        <f t="shared" ref="O153" si="276">+M153+N153</f>
        <v>138357</v>
      </c>
      <c r="P153" s="277">
        <f>+P101+P127</f>
        <v>4028</v>
      </c>
      <c r="Q153" s="331">
        <f t="shared" ref="Q153" si="277">+O153+P153</f>
        <v>142385</v>
      </c>
      <c r="R153" s="274">
        <f t="shared" si="274"/>
        <v>62030</v>
      </c>
      <c r="S153" s="275">
        <f t="shared" si="274"/>
        <v>77071</v>
      </c>
      <c r="T153" s="337">
        <f t="shared" ref="T153" si="278">+R153+S153</f>
        <v>139101</v>
      </c>
      <c r="U153" s="277">
        <f>+U101+U127</f>
        <v>3889</v>
      </c>
      <c r="V153" s="331">
        <f t="shared" ref="V153" si="279">+T153+U153</f>
        <v>142990</v>
      </c>
      <c r="W153" s="273">
        <f>IF(Q153=0,0,((V153/Q153)-1)*100)</f>
        <v>0.42490430874038143</v>
      </c>
    </row>
    <row r="154" spans="1:23" ht="14.25" thickTop="1" thickBot="1">
      <c r="A154" s="327"/>
      <c r="B154" s="328"/>
      <c r="C154" s="327"/>
      <c r="D154" s="327"/>
      <c r="E154" s="327"/>
      <c r="F154" s="327"/>
      <c r="G154" s="327"/>
      <c r="H154" s="327"/>
      <c r="I154" s="329"/>
      <c r="J154" s="327"/>
      <c r="L154" s="332" t="s">
        <v>27</v>
      </c>
      <c r="M154" s="333">
        <f>+M151+M152+M153</f>
        <v>183559</v>
      </c>
      <c r="N154" s="334">
        <f t="shared" ref="N154" si="280">+N151+N152+N153</f>
        <v>219585</v>
      </c>
      <c r="O154" s="333">
        <f t="shared" ref="O154" si="281">+O151+O152+O153</f>
        <v>403144</v>
      </c>
      <c r="P154" s="333">
        <f t="shared" ref="P154" si="282">+P151+P152+P153</f>
        <v>12365</v>
      </c>
      <c r="Q154" s="333">
        <f t="shared" ref="Q154" si="283">+Q151+Q152+Q153</f>
        <v>415509</v>
      </c>
      <c r="R154" s="333">
        <f t="shared" ref="R154" si="284">+R151+R152+R153</f>
        <v>181446</v>
      </c>
      <c r="S154" s="334">
        <f t="shared" ref="S154" si="285">+S151+S152+S153</f>
        <v>227578</v>
      </c>
      <c r="T154" s="333">
        <f t="shared" ref="T154" si="286">+T151+T152+T153</f>
        <v>409024</v>
      </c>
      <c r="U154" s="333">
        <f t="shared" ref="U154" si="287">+U151+U152+U153</f>
        <v>11304</v>
      </c>
      <c r="V154" s="333">
        <f>+V151+V152+V153</f>
        <v>420328</v>
      </c>
      <c r="W154" s="336">
        <f>IF(Q154=0,0,((V154/Q154)-1)*100)</f>
        <v>1.1597823392513806</v>
      </c>
    </row>
    <row r="155" spans="1:23" s="1171" customFormat="1" ht="14.25" thickTop="1" thickBot="1">
      <c r="A155" s="1191"/>
      <c r="B155" s="1227"/>
      <c r="C155" s="1191"/>
      <c r="D155" s="1191"/>
      <c r="E155" s="1191"/>
      <c r="F155" s="1191"/>
      <c r="G155" s="1191"/>
      <c r="H155" s="1191"/>
      <c r="I155" s="106"/>
      <c r="J155" s="1191"/>
      <c r="L155" s="1221" t="s">
        <v>92</v>
      </c>
      <c r="M155" s="1203">
        <f>+M146+M150+M154</f>
        <v>517164</v>
      </c>
      <c r="N155" s="1204">
        <f t="shared" ref="N155" si="288">+N146+N150+N154</f>
        <v>643343</v>
      </c>
      <c r="O155" s="1203">
        <f t="shared" ref="O155" si="289">+O146+O150+O154</f>
        <v>1160507</v>
      </c>
      <c r="P155" s="1203">
        <f t="shared" ref="P155" si="290">+P146+P150+P154</f>
        <v>35913</v>
      </c>
      <c r="Q155" s="1203">
        <f t="shared" ref="Q155" si="291">+Q146+Q150+Q154</f>
        <v>1196420</v>
      </c>
      <c r="R155" s="1203">
        <f t="shared" ref="R155" si="292">+R146+R150+R154</f>
        <v>541299</v>
      </c>
      <c r="S155" s="1204">
        <f t="shared" ref="S155" si="293">+S146+S150+S154</f>
        <v>680881</v>
      </c>
      <c r="T155" s="1203">
        <f t="shared" ref="T155" si="294">+T146+T150+T154</f>
        <v>1222180</v>
      </c>
      <c r="U155" s="1203">
        <f t="shared" ref="U155" si="295">+U146+U150+U154</f>
        <v>34454</v>
      </c>
      <c r="V155" s="1205">
        <f>+V146+V150+V154</f>
        <v>1256634</v>
      </c>
      <c r="W155" s="1206">
        <f>IF(Q155=0,0,((V155/Q155)-1)*100)</f>
        <v>5.0328479965229711</v>
      </c>
    </row>
    <row r="156" spans="1:23" s="1255" customFormat="1" ht="14.25" thickTop="1" thickBot="1">
      <c r="A156" s="327"/>
      <c r="B156" s="328"/>
      <c r="C156" s="327"/>
      <c r="D156" s="327"/>
      <c r="E156" s="327"/>
      <c r="F156" s="327"/>
      <c r="G156" s="327"/>
      <c r="H156" s="327"/>
      <c r="I156" s="329"/>
      <c r="J156" s="327"/>
      <c r="K156" s="235"/>
      <c r="L156" s="332" t="s">
        <v>89</v>
      </c>
      <c r="M156" s="333">
        <f>+M142+M146+M150+M154</f>
        <v>693879</v>
      </c>
      <c r="N156" s="334">
        <f t="shared" ref="N156:U156" si="296">+N142+N146+N150+N154</f>
        <v>863338</v>
      </c>
      <c r="O156" s="333">
        <f t="shared" si="296"/>
        <v>1557217</v>
      </c>
      <c r="P156" s="333">
        <f t="shared" si="296"/>
        <v>49216</v>
      </c>
      <c r="Q156" s="335">
        <f t="shared" si="296"/>
        <v>1606433</v>
      </c>
      <c r="R156" s="333">
        <f t="shared" si="296"/>
        <v>730116</v>
      </c>
      <c r="S156" s="334">
        <f t="shared" si="296"/>
        <v>912542</v>
      </c>
      <c r="T156" s="333">
        <f t="shared" si="296"/>
        <v>1642658</v>
      </c>
      <c r="U156" s="333">
        <f t="shared" si="296"/>
        <v>47414</v>
      </c>
      <c r="V156" s="335">
        <f>+V142+V146+V150+V154</f>
        <v>1690072</v>
      </c>
      <c r="W156" s="336">
        <f>IF(Q156=0,0,((V156/Q156)-1)*100)</f>
        <v>5.2065040994551337</v>
      </c>
    </row>
    <row r="157" spans="1:23" ht="14.25" thickTop="1" thickBot="1">
      <c r="B157" s="328"/>
      <c r="C157" s="327"/>
      <c r="D157" s="327"/>
      <c r="E157" s="327"/>
      <c r="F157" s="327"/>
      <c r="G157" s="327"/>
      <c r="H157" s="327"/>
      <c r="I157" s="329"/>
      <c r="L157" s="318" t="s">
        <v>59</v>
      </c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9"/>
    </row>
    <row r="158" spans="1:23" ht="13.5" thickTop="1">
      <c r="B158" s="328"/>
      <c r="C158" s="327"/>
      <c r="D158" s="327"/>
      <c r="E158" s="327"/>
      <c r="F158" s="327"/>
      <c r="G158" s="327"/>
      <c r="H158" s="327"/>
      <c r="I158" s="329"/>
      <c r="L158" s="1574" t="s">
        <v>48</v>
      </c>
      <c r="M158" s="1575"/>
      <c r="N158" s="1575"/>
      <c r="O158" s="1575"/>
      <c r="P158" s="1575"/>
      <c r="Q158" s="1575"/>
      <c r="R158" s="1575"/>
      <c r="S158" s="1575"/>
      <c r="T158" s="1575"/>
      <c r="U158" s="1575"/>
      <c r="V158" s="1575"/>
      <c r="W158" s="1576"/>
    </row>
    <row r="159" spans="1:23" ht="13.5" thickBot="1">
      <c r="B159" s="328"/>
      <c r="C159" s="327"/>
      <c r="D159" s="327"/>
      <c r="E159" s="327"/>
      <c r="F159" s="327"/>
      <c r="G159" s="327"/>
      <c r="H159" s="327"/>
      <c r="I159" s="329"/>
      <c r="L159" s="1577" t="s">
        <v>49</v>
      </c>
      <c r="M159" s="1578"/>
      <c r="N159" s="1578"/>
      <c r="O159" s="1578"/>
      <c r="P159" s="1578"/>
      <c r="Q159" s="1578"/>
      <c r="R159" s="1578"/>
      <c r="S159" s="1578"/>
      <c r="T159" s="1578"/>
      <c r="U159" s="1578"/>
      <c r="V159" s="1578"/>
      <c r="W159" s="1579"/>
    </row>
    <row r="160" spans="1:23" ht="14.25" thickTop="1" thickBot="1">
      <c r="B160" s="328"/>
      <c r="C160" s="327"/>
      <c r="D160" s="327"/>
      <c r="E160" s="327"/>
      <c r="F160" s="327"/>
      <c r="G160" s="327"/>
      <c r="H160" s="327"/>
      <c r="I160" s="329"/>
      <c r="L160" s="238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320" t="s">
        <v>40</v>
      </c>
    </row>
    <row r="161" spans="1:23" ht="14.25" thickTop="1" thickBot="1">
      <c r="B161" s="328"/>
      <c r="C161" s="327"/>
      <c r="D161" s="327"/>
      <c r="E161" s="327"/>
      <c r="F161" s="327"/>
      <c r="G161" s="327"/>
      <c r="H161" s="327"/>
      <c r="I161" s="329"/>
      <c r="L161" s="240"/>
      <c r="M161" s="1583" t="s">
        <v>90</v>
      </c>
      <c r="N161" s="1584"/>
      <c r="O161" s="1584"/>
      <c r="P161" s="1584"/>
      <c r="Q161" s="1585"/>
      <c r="R161" s="1583" t="s">
        <v>91</v>
      </c>
      <c r="S161" s="1584"/>
      <c r="T161" s="1584"/>
      <c r="U161" s="1584"/>
      <c r="V161" s="1585"/>
      <c r="W161" s="241" t="s">
        <v>4</v>
      </c>
    </row>
    <row r="162" spans="1:23" ht="13.5" thickTop="1">
      <c r="B162" s="328"/>
      <c r="C162" s="327"/>
      <c r="D162" s="327"/>
      <c r="E162" s="327"/>
      <c r="F162" s="327"/>
      <c r="G162" s="327"/>
      <c r="H162" s="327"/>
      <c r="I162" s="329"/>
      <c r="L162" s="242" t="s">
        <v>5</v>
      </c>
      <c r="M162" s="243"/>
      <c r="N162" s="247"/>
      <c r="O162" s="356"/>
      <c r="P162" s="249"/>
      <c r="Q162" s="357"/>
      <c r="R162" s="243"/>
      <c r="S162" s="247"/>
      <c r="T162" s="356"/>
      <c r="U162" s="249"/>
      <c r="V162" s="357"/>
      <c r="W162" s="246" t="s">
        <v>6</v>
      </c>
    </row>
    <row r="163" spans="1:23" ht="13.5" thickBot="1">
      <c r="B163" s="328"/>
      <c r="C163" s="327"/>
      <c r="D163" s="327"/>
      <c r="E163" s="327"/>
      <c r="F163" s="327"/>
      <c r="G163" s="327"/>
      <c r="H163" s="327"/>
      <c r="I163" s="329"/>
      <c r="L163" s="250"/>
      <c r="M163" s="255" t="s">
        <v>41</v>
      </c>
      <c r="N163" s="256" t="s">
        <v>42</v>
      </c>
      <c r="O163" s="358" t="s">
        <v>43</v>
      </c>
      <c r="P163" s="258" t="s">
        <v>13</v>
      </c>
      <c r="Q163" s="1170" t="s">
        <v>9</v>
      </c>
      <c r="R163" s="255" t="s">
        <v>41</v>
      </c>
      <c r="S163" s="256" t="s">
        <v>42</v>
      </c>
      <c r="T163" s="358" t="s">
        <v>43</v>
      </c>
      <c r="U163" s="258" t="s">
        <v>13</v>
      </c>
      <c r="V163" s="359" t="s">
        <v>9</v>
      </c>
      <c r="W163" s="254"/>
    </row>
    <row r="164" spans="1:23" ht="3.75" customHeight="1" thickTop="1">
      <c r="B164" s="328"/>
      <c r="C164" s="327"/>
      <c r="D164" s="327"/>
      <c r="E164" s="327"/>
      <c r="F164" s="327"/>
      <c r="G164" s="327"/>
      <c r="H164" s="327"/>
      <c r="I164" s="329"/>
      <c r="L164" s="242"/>
      <c r="M164" s="263"/>
      <c r="N164" s="264"/>
      <c r="O164" s="360"/>
      <c r="P164" s="266"/>
      <c r="Q164" s="361"/>
      <c r="R164" s="263"/>
      <c r="S164" s="264"/>
      <c r="T164" s="360"/>
      <c r="U164" s="266"/>
      <c r="V164" s="361"/>
      <c r="W164" s="268"/>
    </row>
    <row r="165" spans="1:23">
      <c r="B165" s="328"/>
      <c r="C165" s="327"/>
      <c r="D165" s="327"/>
      <c r="E165" s="327"/>
      <c r="F165" s="327"/>
      <c r="G165" s="327"/>
      <c r="H165" s="327"/>
      <c r="I165" s="329"/>
      <c r="L165" s="242" t="s">
        <v>14</v>
      </c>
      <c r="M165" s="274">
        <f>+BKK!M165+DMK!M165+CNX!M165+HDY!M165+HKT!M165+CEI!M165</f>
        <v>22</v>
      </c>
      <c r="N165" s="275">
        <f>+BKK!N165+DMK!N165+CNX!N165+HDY!N165+HKT!N165+CEI!N165</f>
        <v>36</v>
      </c>
      <c r="O165" s="362">
        <f>M165+N165</f>
        <v>58</v>
      </c>
      <c r="P165" s="277">
        <f>+BKK!P165+DMK!P165+CNX!P165+HDY!P165+HKT!P165+CEI!P165</f>
        <v>0</v>
      </c>
      <c r="Q165" s="363">
        <f>O165+P165</f>
        <v>58</v>
      </c>
      <c r="R165" s="274">
        <f>+BKK!R165+DMK!R165+CNX!R165+HDY!R165+HKT!R165+CEI!R165</f>
        <v>38</v>
      </c>
      <c r="S165" s="275">
        <f>+BKK!S165+DMK!S165+CNX!S165+HDY!S165+HKT!S165+CEI!S165</f>
        <v>322</v>
      </c>
      <c r="T165" s="362">
        <f>R165+S165</f>
        <v>360</v>
      </c>
      <c r="U165" s="277">
        <f>+BKK!U165+DMK!U165+CNX!U165+HDY!U165+HKT!U165+CEI!U165</f>
        <v>0</v>
      </c>
      <c r="V165" s="363">
        <f>T165+U165</f>
        <v>360</v>
      </c>
      <c r="W165" s="1308">
        <f t="shared" ref="W165:W169" si="297">IF(Q165=0,0,((V165/Q165)-1)*100)</f>
        <v>520.68965517241384</v>
      </c>
    </row>
    <row r="166" spans="1:23">
      <c r="B166" s="328"/>
      <c r="C166" s="327"/>
      <c r="D166" s="327"/>
      <c r="E166" s="327"/>
      <c r="F166" s="327"/>
      <c r="G166" s="327"/>
      <c r="H166" s="327"/>
      <c r="I166" s="329"/>
      <c r="L166" s="242" t="s">
        <v>15</v>
      </c>
      <c r="M166" s="274">
        <f>+BKK!M166+DMK!M166+CNX!M166+HDY!M166+HKT!M166+CEI!M166</f>
        <v>6</v>
      </c>
      <c r="N166" s="275">
        <f>+BKK!N166+DMK!N166+CNX!N166+HDY!N166+HKT!N166+CEI!N166</f>
        <v>32</v>
      </c>
      <c r="O166" s="362">
        <f>M166+N166</f>
        <v>38</v>
      </c>
      <c r="P166" s="277">
        <f>+BKK!P166+DMK!P166+CNX!P166+HDY!P166+HKT!P166+CEI!P166</f>
        <v>0</v>
      </c>
      <c r="Q166" s="363">
        <f>O166+P166</f>
        <v>38</v>
      </c>
      <c r="R166" s="274">
        <f>+BKK!R166+DMK!R166+CNX!R166+HDY!R166+HKT!R166+CEI!R166</f>
        <v>46</v>
      </c>
      <c r="S166" s="275">
        <f>+BKK!S166+DMK!S166+CNX!S166+HDY!S166+HKT!S166+CEI!S166</f>
        <v>334</v>
      </c>
      <c r="T166" s="362">
        <f>R166+S166</f>
        <v>380</v>
      </c>
      <c r="U166" s="277">
        <f>+BKK!U166+DMK!U166+CNX!U166+HDY!U166+HKT!U166+CEI!U166</f>
        <v>0</v>
      </c>
      <c r="V166" s="363">
        <f>T166+U166</f>
        <v>380</v>
      </c>
      <c r="W166" s="1308">
        <f t="shared" si="297"/>
        <v>900</v>
      </c>
    </row>
    <row r="167" spans="1:23" ht="13.5" thickBot="1">
      <c r="B167" s="328"/>
      <c r="C167" s="327"/>
      <c r="D167" s="327"/>
      <c r="E167" s="327"/>
      <c r="F167" s="327"/>
      <c r="G167" s="327"/>
      <c r="H167" s="327"/>
      <c r="I167" s="329"/>
      <c r="L167" s="250" t="s">
        <v>16</v>
      </c>
      <c r="M167" s="274">
        <f>+BKK!M167+DMK!M167+CNX!M167+HDY!M167+HKT!M167+CEI!M167</f>
        <v>9</v>
      </c>
      <c r="N167" s="275">
        <f>+BKK!N167+DMK!N167+CNX!N167+HDY!N167+HKT!N167+CEI!N167</f>
        <v>81</v>
      </c>
      <c r="O167" s="362">
        <f>M167+N167</f>
        <v>90</v>
      </c>
      <c r="P167" s="277">
        <f>+BKK!P167+DMK!P167+CNX!P167+HDY!P167+HKT!P167+CEI!P167</f>
        <v>0</v>
      </c>
      <c r="Q167" s="363">
        <f>O167+P167</f>
        <v>90</v>
      </c>
      <c r="R167" s="274">
        <f>+BKK!R167+DMK!R167+CNX!R167+HDY!R167+HKT!R167+CEI!R167</f>
        <v>28</v>
      </c>
      <c r="S167" s="275">
        <f>+BKK!S167+DMK!S167+CNX!S167+HDY!S167+HKT!S167+CEI!S167</f>
        <v>348</v>
      </c>
      <c r="T167" s="362">
        <f>R167+S167</f>
        <v>376</v>
      </c>
      <c r="U167" s="277">
        <f>+BKK!U167+DMK!U167+CNX!U167+HDY!U167+HKT!U167+CEI!U167</f>
        <v>0</v>
      </c>
      <c r="V167" s="363">
        <f>T167+U167</f>
        <v>376</v>
      </c>
      <c r="W167" s="1308">
        <f t="shared" si="297"/>
        <v>317.77777777777783</v>
      </c>
    </row>
    <row r="168" spans="1:23" ht="14.25" thickTop="1" thickBot="1">
      <c r="B168" s="328"/>
      <c r="C168" s="327"/>
      <c r="D168" s="327"/>
      <c r="E168" s="327"/>
      <c r="F168" s="327"/>
      <c r="G168" s="327"/>
      <c r="H168" s="327"/>
      <c r="I168" s="329"/>
      <c r="L168" s="364" t="s">
        <v>17</v>
      </c>
      <c r="M168" s="365">
        <f t="shared" ref="M168:Q168" si="298">M167+M166+M165</f>
        <v>37</v>
      </c>
      <c r="N168" s="366">
        <f t="shared" si="298"/>
        <v>149</v>
      </c>
      <c r="O168" s="365">
        <f t="shared" si="298"/>
        <v>186</v>
      </c>
      <c r="P168" s="365">
        <f t="shared" si="298"/>
        <v>0</v>
      </c>
      <c r="Q168" s="367">
        <f t="shared" si="298"/>
        <v>186</v>
      </c>
      <c r="R168" s="365">
        <f t="shared" ref="R168:V168" si="299">R167+R166+R165</f>
        <v>112</v>
      </c>
      <c r="S168" s="366">
        <f t="shared" si="299"/>
        <v>1004</v>
      </c>
      <c r="T168" s="365">
        <f t="shared" si="299"/>
        <v>1116</v>
      </c>
      <c r="U168" s="365">
        <f t="shared" si="299"/>
        <v>0</v>
      </c>
      <c r="V168" s="367">
        <f t="shared" si="299"/>
        <v>1116</v>
      </c>
      <c r="W168" s="1309">
        <f t="shared" si="297"/>
        <v>500</v>
      </c>
    </row>
    <row r="169" spans="1:23" ht="13.5" thickTop="1">
      <c r="B169" s="328"/>
      <c r="C169" s="327"/>
      <c r="D169" s="327"/>
      <c r="E169" s="327"/>
      <c r="F169" s="327"/>
      <c r="G169" s="327"/>
      <c r="H169" s="327"/>
      <c r="I169" s="329"/>
      <c r="L169" s="242" t="s">
        <v>18</v>
      </c>
      <c r="M169" s="369">
        <f>+BKK!M169+DMK!M169+CNX!M169+HDY!M169+HKT!M169+CEI!M169</f>
        <v>10</v>
      </c>
      <c r="N169" s="370">
        <f>+BKK!N169+DMK!N169+CNX!N169+HDY!N169+HKT!N169+CEI!N169</f>
        <v>137</v>
      </c>
      <c r="O169" s="371">
        <f>M169+N169</f>
        <v>147</v>
      </c>
      <c r="P169" s="277">
        <f>+BKK!P169+DMK!P169+CNX!P169+HDY!P169+HKT!P169+CEI!P169</f>
        <v>0</v>
      </c>
      <c r="Q169" s="363">
        <f>O169+P169</f>
        <v>147</v>
      </c>
      <c r="R169" s="369">
        <f>+BKK!R169+DMK!R169+CNX!R169+HDY!R169+HKT!R169+CEI!R169</f>
        <v>49</v>
      </c>
      <c r="S169" s="370">
        <f>+BKK!S169+DMK!S169+CNX!S169+HDY!S169+HKT!S169+CEI!S169</f>
        <v>341</v>
      </c>
      <c r="T169" s="371">
        <f>R169+S169</f>
        <v>390</v>
      </c>
      <c r="U169" s="277">
        <f>+BKK!U169+DMK!U169+CNX!U169+HDY!U169+HKT!U169+CEI!U169</f>
        <v>0</v>
      </c>
      <c r="V169" s="363">
        <f>T169+U169</f>
        <v>390</v>
      </c>
      <c r="W169" s="1308">
        <f t="shared" si="297"/>
        <v>165.30612244897958</v>
      </c>
    </row>
    <row r="170" spans="1:23">
      <c r="B170" s="328"/>
      <c r="C170" s="327"/>
      <c r="D170" s="327"/>
      <c r="E170" s="327"/>
      <c r="F170" s="327"/>
      <c r="G170" s="327"/>
      <c r="H170" s="327"/>
      <c r="I170" s="329"/>
      <c r="L170" s="242" t="s">
        <v>19</v>
      </c>
      <c r="M170" s="274">
        <f>+BKK!M170+DMK!M170+CNX!M170+HDY!M170+HKT!M170+CEI!M170</f>
        <v>12</v>
      </c>
      <c r="N170" s="275">
        <f>+BKK!N170+DMK!N170+CNX!N170+HDY!N170+HKT!N170+CEI!N170</f>
        <v>144</v>
      </c>
      <c r="O170" s="362">
        <f>M170+N170</f>
        <v>156</v>
      </c>
      <c r="P170" s="277">
        <f>+BKK!P170+DMK!P170+CNX!P170+HDY!P170+HKT!P170+CEI!P170</f>
        <v>10</v>
      </c>
      <c r="Q170" s="363">
        <f>O170+P170</f>
        <v>166</v>
      </c>
      <c r="R170" s="274">
        <f>+BKK!R170+DMK!R170+CNX!R170+HDY!R170+HKT!R170+CEI!R170</f>
        <v>30</v>
      </c>
      <c r="S170" s="275">
        <f>+BKK!S170+DMK!S170+CNX!S170+HDY!S170+HKT!S170+CEI!S170</f>
        <v>259</v>
      </c>
      <c r="T170" s="362">
        <f>R170+S170</f>
        <v>289</v>
      </c>
      <c r="U170" s="277">
        <f>+BKK!U170+DMK!U170+CNX!U170+HDY!U170+HKT!U170+CEI!U170</f>
        <v>0</v>
      </c>
      <c r="V170" s="363">
        <f>T170+U170</f>
        <v>289</v>
      </c>
      <c r="W170" s="1308">
        <f t="shared" ref="W170:W173" si="300">IF(Q170=0,0,((V170/Q170)-1)*100)</f>
        <v>74.09638554216869</v>
      </c>
    </row>
    <row r="171" spans="1:23" s="1255" customFormat="1" ht="13.5" thickBot="1">
      <c r="A171" s="235"/>
      <c r="B171" s="328"/>
      <c r="C171" s="327"/>
      <c r="D171" s="327"/>
      <c r="E171" s="327"/>
      <c r="F171" s="327"/>
      <c r="G171" s="327"/>
      <c r="H171" s="327"/>
      <c r="I171" s="329"/>
      <c r="J171" s="235"/>
      <c r="K171" s="235"/>
      <c r="L171" s="242" t="s">
        <v>20</v>
      </c>
      <c r="M171" s="274">
        <f>+BKK!M171+DMK!M171+CNX!M171+HDY!M171+HKT!M171+CEI!M171</f>
        <v>11</v>
      </c>
      <c r="N171" s="275">
        <f>+BKK!N171+DMK!N171+CNX!N171+HDY!N171+HKT!N171+CEI!N171</f>
        <v>183</v>
      </c>
      <c r="O171" s="362">
        <f>M171+N171</f>
        <v>194</v>
      </c>
      <c r="P171" s="277">
        <f>+BKK!P171+DMK!P171+CNX!P171+HDY!P171+HKT!P171+CEI!P171</f>
        <v>0</v>
      </c>
      <c r="Q171" s="363">
        <f>O171+P171</f>
        <v>194</v>
      </c>
      <c r="R171" s="274">
        <f>+BKK!R171+DMK!R171+CNX!R171+HDY!R171+HKT!R171+CEI!R171</f>
        <v>68</v>
      </c>
      <c r="S171" s="275">
        <f>+BKK!S171+DMK!S171+CNX!S171+HDY!S171+HKT!S171+CEI!S171</f>
        <v>447</v>
      </c>
      <c r="T171" s="362">
        <f>R171+S171</f>
        <v>515</v>
      </c>
      <c r="U171" s="277">
        <f>+BKK!U171+DMK!U171+CNX!U171+HDY!U171+HKT!U171+CEI!U171</f>
        <v>0</v>
      </c>
      <c r="V171" s="363">
        <f>T171+U171</f>
        <v>515</v>
      </c>
      <c r="W171" s="1308">
        <f t="shared" si="300"/>
        <v>165.46391752577318</v>
      </c>
    </row>
    <row r="172" spans="1:23" s="1255" customFormat="1" ht="14.25" thickTop="1" thickBot="1">
      <c r="A172" s="235"/>
      <c r="B172" s="328"/>
      <c r="C172" s="327"/>
      <c r="D172" s="327"/>
      <c r="E172" s="327"/>
      <c r="F172" s="327"/>
      <c r="G172" s="327"/>
      <c r="H172" s="327"/>
      <c r="I172" s="329"/>
      <c r="J172" s="235"/>
      <c r="K172" s="235"/>
      <c r="L172" s="364" t="s">
        <v>87</v>
      </c>
      <c r="M172" s="365">
        <f>+M169+M170+M171</f>
        <v>33</v>
      </c>
      <c r="N172" s="365">
        <f t="shared" ref="N172:V172" si="301">+N169+N170+N171</f>
        <v>464</v>
      </c>
      <c r="O172" s="365">
        <f t="shared" si="301"/>
        <v>497</v>
      </c>
      <c r="P172" s="365">
        <f t="shared" si="301"/>
        <v>10</v>
      </c>
      <c r="Q172" s="365">
        <f t="shared" si="301"/>
        <v>507</v>
      </c>
      <c r="R172" s="365">
        <f t="shared" si="301"/>
        <v>147</v>
      </c>
      <c r="S172" s="365">
        <f t="shared" si="301"/>
        <v>1047</v>
      </c>
      <c r="T172" s="365">
        <f t="shared" si="301"/>
        <v>1194</v>
      </c>
      <c r="U172" s="365">
        <f t="shared" si="301"/>
        <v>0</v>
      </c>
      <c r="V172" s="365">
        <f t="shared" si="301"/>
        <v>1194</v>
      </c>
      <c r="W172" s="1309">
        <f t="shared" si="300"/>
        <v>135.50295857988166</v>
      </c>
    </row>
    <row r="173" spans="1:23" ht="13.5" thickTop="1">
      <c r="B173" s="328"/>
      <c r="C173" s="327"/>
      <c r="D173" s="327"/>
      <c r="E173" s="327"/>
      <c r="F173" s="327"/>
      <c r="G173" s="327"/>
      <c r="H173" s="327"/>
      <c r="I173" s="329"/>
      <c r="L173" s="242" t="s">
        <v>21</v>
      </c>
      <c r="M173" s="274">
        <f>+BKK!M173+DMK!M173+CNX!M173+HDY!M173+HKT!M173+CEI!M173</f>
        <v>8</v>
      </c>
      <c r="N173" s="275">
        <f>+BKK!N173+DMK!N173+CNX!N173+HDY!N173+HKT!N173+CEI!N173</f>
        <v>159</v>
      </c>
      <c r="O173" s="362">
        <f>SUM(M173:N173)</f>
        <v>167</v>
      </c>
      <c r="P173" s="277">
        <f>+BKK!P173+DMK!P173+CNX!P173+HDY!P173+HKT!P173+CEI!P173</f>
        <v>0</v>
      </c>
      <c r="Q173" s="363">
        <f>+O173+P173</f>
        <v>167</v>
      </c>
      <c r="R173" s="274">
        <f>+BKK!R173+DMK!R173+CNX!R173+HDY!R173+HKT!R173+CEI!R173</f>
        <v>44</v>
      </c>
      <c r="S173" s="275">
        <f>+BKK!S173+DMK!S173+CNX!S173+HDY!S173+HKT!S173+CEI!S173</f>
        <v>386</v>
      </c>
      <c r="T173" s="362">
        <f>SUM(R173:S173)</f>
        <v>430</v>
      </c>
      <c r="U173" s="277">
        <f>+BKK!U173+DMK!U173+CNX!U173+HDY!U173+HKT!U173+CEI!U173</f>
        <v>0</v>
      </c>
      <c r="V173" s="363">
        <f>+T173+U173</f>
        <v>430</v>
      </c>
      <c r="W173" s="1308">
        <f t="shared" si="300"/>
        <v>157.48502994011977</v>
      </c>
    </row>
    <row r="174" spans="1:23">
      <c r="B174" s="328"/>
      <c r="C174" s="327"/>
      <c r="D174" s="327"/>
      <c r="E174" s="327"/>
      <c r="F174" s="327"/>
      <c r="G174" s="327"/>
      <c r="H174" s="327"/>
      <c r="I174" s="329"/>
      <c r="L174" s="242" t="s">
        <v>88</v>
      </c>
      <c r="M174" s="274">
        <f>+BKK!M174+DMK!M174+CNX!M174+HDY!M174+HKT!M174+CEI!M174</f>
        <v>11</v>
      </c>
      <c r="N174" s="275">
        <f>+BKK!N174+DMK!N174+CNX!N174+HDY!N174+HKT!N174+CEI!N174</f>
        <v>137</v>
      </c>
      <c r="O174" s="362">
        <f>SUM(M174:N174)</f>
        <v>148</v>
      </c>
      <c r="P174" s="277">
        <f>+BKK!P174+DMK!P174+CNX!P174+HDY!P174+HKT!P174+CEI!P174</f>
        <v>0</v>
      </c>
      <c r="Q174" s="363">
        <f>O174+P174</f>
        <v>148</v>
      </c>
      <c r="R174" s="274">
        <f>+BKK!R174+DMK!R174+CNX!R174+HDY!R174+HKT!R174+CEI!R174</f>
        <v>27</v>
      </c>
      <c r="S174" s="275">
        <f>+BKK!S174+DMK!S174+CNX!S174+HDY!S174+HKT!S174+CEI!S174</f>
        <v>278</v>
      </c>
      <c r="T174" s="362">
        <f>SUM(R174:S174)</f>
        <v>305</v>
      </c>
      <c r="U174" s="277">
        <f>+BKK!U174+DMK!U174+CNX!U174+HDY!U174+HKT!U174+CEI!U174</f>
        <v>0</v>
      </c>
      <c r="V174" s="363">
        <f>T174+U174</f>
        <v>305</v>
      </c>
      <c r="W174" s="1308">
        <f t="shared" ref="W174" si="302">IF(Q174=0,0,((V174/Q174)-1)*100)</f>
        <v>106.08108108108109</v>
      </c>
    </row>
    <row r="175" spans="1:23" ht="13.5" thickBot="1">
      <c r="B175" s="328"/>
      <c r="C175" s="327"/>
      <c r="D175" s="327"/>
      <c r="E175" s="327"/>
      <c r="F175" s="327"/>
      <c r="G175" s="327"/>
      <c r="H175" s="327"/>
      <c r="I175" s="329"/>
      <c r="L175" s="242" t="s">
        <v>22</v>
      </c>
      <c r="M175" s="274">
        <f>+BKK!M175+DMK!M175+CNX!M175+HDY!M175+HKT!M175+CEI!M175</f>
        <v>9</v>
      </c>
      <c r="N175" s="275">
        <f>+BKK!N175+DMK!N175+CNX!N175+HDY!N175+HKT!N175+CEI!N175</f>
        <v>83</v>
      </c>
      <c r="O175" s="372">
        <f>SUM(M175:N175)</f>
        <v>92</v>
      </c>
      <c r="P175" s="301">
        <f>+BKK!P175+DMK!P175+CNX!P175+HDY!P175+HKT!P175+CEI!P175</f>
        <v>0</v>
      </c>
      <c r="Q175" s="363">
        <f>O175+P175</f>
        <v>92</v>
      </c>
      <c r="R175" s="274">
        <f>+BKK!R175+DMK!R175+CNX!R175+HDY!R175+HKT!R175+CEI!R175</f>
        <v>20</v>
      </c>
      <c r="S175" s="275">
        <f>+BKK!S175+DMK!S175+CNX!S175+HDY!S175+HKT!S175+CEI!S175</f>
        <v>229</v>
      </c>
      <c r="T175" s="372">
        <f>SUM(R175:S175)</f>
        <v>249</v>
      </c>
      <c r="U175" s="301">
        <f>+BKK!U175+DMK!U175+CNX!U175+HDY!U175+HKT!U175+CEI!U175</f>
        <v>0</v>
      </c>
      <c r="V175" s="363">
        <f>T175+U175</f>
        <v>249</v>
      </c>
      <c r="W175" s="1308">
        <f>IF(Q175=0,0,((V175/Q175)-1)*100)</f>
        <v>170.65217391304347</v>
      </c>
    </row>
    <row r="176" spans="1:23" ht="14.25" thickTop="1" thickBot="1">
      <c r="B176" s="328"/>
      <c r="C176" s="327"/>
      <c r="D176" s="327"/>
      <c r="E176" s="327"/>
      <c r="F176" s="327"/>
      <c r="G176" s="327"/>
      <c r="H176" s="327"/>
      <c r="I176" s="329"/>
      <c r="L176" s="373" t="s">
        <v>60</v>
      </c>
      <c r="M176" s="374">
        <f>+M173+M174+M175</f>
        <v>28</v>
      </c>
      <c r="N176" s="374">
        <f t="shared" ref="N176:V176" si="303">+N173+N174+N175</f>
        <v>379</v>
      </c>
      <c r="O176" s="375">
        <f t="shared" si="303"/>
        <v>407</v>
      </c>
      <c r="P176" s="375">
        <f t="shared" si="303"/>
        <v>0</v>
      </c>
      <c r="Q176" s="375">
        <f t="shared" si="303"/>
        <v>407</v>
      </c>
      <c r="R176" s="374">
        <f t="shared" si="303"/>
        <v>91</v>
      </c>
      <c r="S176" s="374">
        <f t="shared" si="303"/>
        <v>893</v>
      </c>
      <c r="T176" s="375">
        <f t="shared" si="303"/>
        <v>984</v>
      </c>
      <c r="U176" s="375">
        <f t="shared" si="303"/>
        <v>0</v>
      </c>
      <c r="V176" s="375">
        <f t="shared" si="303"/>
        <v>984</v>
      </c>
      <c r="W176" s="1310">
        <f>IF(Q176=0,0,((V176/Q176)-1)*100)</f>
        <v>141.76904176904176</v>
      </c>
    </row>
    <row r="177" spans="1:23" ht="14.25" customHeight="1" thickTop="1">
      <c r="A177" s="344"/>
      <c r="B177" s="345"/>
      <c r="C177" s="346"/>
      <c r="D177" s="346"/>
      <c r="E177" s="346"/>
      <c r="F177" s="346"/>
      <c r="G177" s="346"/>
      <c r="H177" s="346"/>
      <c r="I177" s="347"/>
      <c r="J177" s="344"/>
      <c r="L177" s="376" t="s">
        <v>24</v>
      </c>
      <c r="M177" s="377">
        <f>+BKK!M177+DMK!M177+CNX!M177+HDY!M177+HKT!M177+CEI!M177</f>
        <v>25</v>
      </c>
      <c r="N177" s="378">
        <f>+BKK!N177+DMK!N177+CNX!N177+HDY!N177+HKT!N177+CEI!N177</f>
        <v>169</v>
      </c>
      <c r="O177" s="379">
        <f>SUM(M177:N177)</f>
        <v>194</v>
      </c>
      <c r="P177" s="380">
        <f>+BKK!P177+DMK!P177+CNX!P177+HDY!P177+HKT!P177+CEI!P177</f>
        <v>0</v>
      </c>
      <c r="Q177" s="381">
        <f>O177+P177</f>
        <v>194</v>
      </c>
      <c r="R177" s="377">
        <f>+BKK!R177+DMK!R177+CNX!R177+HDY!R177+HKT!R177+CEI!R177</f>
        <v>27</v>
      </c>
      <c r="S177" s="378">
        <f>+BKK!S177+DMK!S177+CNX!S177+HDY!S177+HKT!S177+CEI!S177</f>
        <v>186</v>
      </c>
      <c r="T177" s="379">
        <f>SUM(R177:S177)</f>
        <v>213</v>
      </c>
      <c r="U177" s="380">
        <f>+BKK!U177+DMK!U177+CNX!U177+HDY!U177+HKT!U177+CEI!U177</f>
        <v>0</v>
      </c>
      <c r="V177" s="381">
        <f>T177+U177</f>
        <v>213</v>
      </c>
      <c r="W177" s="1311">
        <f>IF(Q177=0,0,((V177/Q177)-1)*100)</f>
        <v>9.7938144329897003</v>
      </c>
    </row>
    <row r="178" spans="1:23" ht="14.25" customHeight="1">
      <c r="A178" s="344"/>
      <c r="B178" s="348"/>
      <c r="C178" s="349"/>
      <c r="D178" s="349"/>
      <c r="E178" s="349"/>
      <c r="F178" s="349"/>
      <c r="G178" s="349"/>
      <c r="H178" s="349"/>
      <c r="I178" s="350"/>
      <c r="J178" s="344"/>
      <c r="L178" s="376" t="s">
        <v>25</v>
      </c>
      <c r="M178" s="377">
        <f>+BKK!M178+DMK!M178+CNX!M178+HDY!M178+HKT!M178+CEI!M178</f>
        <v>64</v>
      </c>
      <c r="N178" s="378">
        <f>+BKK!N178+DMK!N178+CNX!N178+HDY!N178+HKT!N178+CEI!N178</f>
        <v>256</v>
      </c>
      <c r="O178" s="379">
        <f>SUM(M178:N178)</f>
        <v>320</v>
      </c>
      <c r="P178" s="383">
        <f>+BKK!P178+DMK!P178+CNX!P178+HDY!P178+HKT!P178+CEI!P178</f>
        <v>0</v>
      </c>
      <c r="Q178" s="379">
        <f>O178+P178</f>
        <v>320</v>
      </c>
      <c r="R178" s="377">
        <f>+BKK!R178+DMK!R178+CNX!R178+HDY!R178+HKT!R178+CEI!R178</f>
        <v>22</v>
      </c>
      <c r="S178" s="378">
        <f>+BKK!S178+DMK!S178+CNX!S178+HDY!S178+HKT!S178+CEI!S178</f>
        <v>228</v>
      </c>
      <c r="T178" s="379">
        <f>SUM(R178:S178)</f>
        <v>250</v>
      </c>
      <c r="U178" s="383">
        <f>+BKK!U178+DMK!U178+CNX!U178+HDY!U178+HKT!U178+CEI!U178</f>
        <v>0</v>
      </c>
      <c r="V178" s="379">
        <f>T178+U178</f>
        <v>250</v>
      </c>
      <c r="W178" s="1311">
        <f t="shared" ref="W178" si="304">IF(Q178=0,0,((V178/Q178)-1)*100)</f>
        <v>-21.875</v>
      </c>
    </row>
    <row r="179" spans="1:23" ht="14.25" customHeight="1" thickBot="1">
      <c r="A179" s="344"/>
      <c r="B179" s="348"/>
      <c r="C179" s="349"/>
      <c r="D179" s="349"/>
      <c r="E179" s="349"/>
      <c r="F179" s="349"/>
      <c r="G179" s="349"/>
      <c r="H179" s="349"/>
      <c r="I179" s="350"/>
      <c r="J179" s="344"/>
      <c r="L179" s="376" t="s">
        <v>26</v>
      </c>
      <c r="M179" s="377">
        <f>+BKK!M179+DMK!M179+CNX!M179+HDY!M179+HKT!M179+CEI!M179</f>
        <v>48</v>
      </c>
      <c r="N179" s="378">
        <f>+BKK!N179+DMK!N179+CNX!N179+HDY!N179+HKT!N179+CEI!N179</f>
        <v>225</v>
      </c>
      <c r="O179" s="379">
        <f>SUM(M179:N179)</f>
        <v>273</v>
      </c>
      <c r="P179" s="384">
        <f>+BKK!P179+DMK!P179+CNX!P179+HDY!P179+HKT!P179+CEI!P179</f>
        <v>0</v>
      </c>
      <c r="Q179" s="381">
        <f>O179+P179</f>
        <v>273</v>
      </c>
      <c r="R179" s="377">
        <f>+BKK!R179+DMK!R179+CNX!R179+HDY!R179+HKT!R179+CEI!R179</f>
        <v>52</v>
      </c>
      <c r="S179" s="378">
        <f>+BKK!S179+DMK!S179+CNX!S179+HDY!S179+HKT!S179+CEI!S179</f>
        <v>279</v>
      </c>
      <c r="T179" s="379">
        <f>SUM(R179:S179)</f>
        <v>331</v>
      </c>
      <c r="U179" s="384">
        <f>+BKK!U179+DMK!U179+CNX!U179+HDY!U179+HKT!U179+CEI!U179</f>
        <v>0</v>
      </c>
      <c r="V179" s="381">
        <f>T179+U179</f>
        <v>331</v>
      </c>
      <c r="W179" s="1311">
        <f>IF(Q179=0,0,((V179/Q179)-1)*100)</f>
        <v>21.245421245421237</v>
      </c>
    </row>
    <row r="180" spans="1:23" ht="14.25" customHeight="1" thickTop="1" thickBot="1">
      <c r="B180" s="328"/>
      <c r="C180" s="327"/>
      <c r="D180" s="327"/>
      <c r="E180" s="327"/>
      <c r="F180" s="327"/>
      <c r="G180" s="327"/>
      <c r="H180" s="327"/>
      <c r="I180" s="329"/>
      <c r="L180" s="364" t="s">
        <v>27</v>
      </c>
      <c r="M180" s="365">
        <f>+M177+M178+M179</f>
        <v>137</v>
      </c>
      <c r="N180" s="366">
        <f t="shared" ref="N180" si="305">+N177+N178+N179</f>
        <v>650</v>
      </c>
      <c r="O180" s="365">
        <f t="shared" ref="O180" si="306">+O177+O178+O179</f>
        <v>787</v>
      </c>
      <c r="P180" s="365">
        <f t="shared" ref="P180" si="307">+P177+P178+P179</f>
        <v>0</v>
      </c>
      <c r="Q180" s="385">
        <f t="shared" ref="Q180" si="308">+Q177+Q178+Q179</f>
        <v>787</v>
      </c>
      <c r="R180" s="365">
        <f t="shared" ref="R180" si="309">+R177+R178+R179</f>
        <v>101</v>
      </c>
      <c r="S180" s="366">
        <f t="shared" ref="S180" si="310">+S177+S178+S179</f>
        <v>693</v>
      </c>
      <c r="T180" s="365">
        <f t="shared" ref="T180" si="311">+T177+T178+T179</f>
        <v>794</v>
      </c>
      <c r="U180" s="365">
        <f t="shared" ref="U180" si="312">+U177+U178+U179</f>
        <v>0</v>
      </c>
      <c r="V180" s="385">
        <f>+V177+V178+V179</f>
        <v>794</v>
      </c>
      <c r="W180" s="1309">
        <f>IF(Q180=0,0,((V180/Q180)-1)*100)</f>
        <v>0.88945362134689177</v>
      </c>
    </row>
    <row r="181" spans="1:23" s="1171" customFormat="1" ht="14.25" thickTop="1" thickBot="1">
      <c r="B181" s="1227"/>
      <c r="C181" s="1191"/>
      <c r="D181" s="1191"/>
      <c r="E181" s="1191"/>
      <c r="F181" s="1191"/>
      <c r="G181" s="1191"/>
      <c r="H181" s="1191"/>
      <c r="I181" s="106"/>
      <c r="L181" s="1223" t="s">
        <v>92</v>
      </c>
      <c r="M181" s="1210">
        <f>+M172+M176+M180</f>
        <v>198</v>
      </c>
      <c r="N181" s="1211">
        <f t="shared" ref="N181" si="313">+N172+N176+N180</f>
        <v>1493</v>
      </c>
      <c r="O181" s="1210">
        <f t="shared" ref="O181" si="314">+O172+O176+O180</f>
        <v>1691</v>
      </c>
      <c r="P181" s="1210">
        <f t="shared" ref="P181" si="315">+P172+P176+P180</f>
        <v>10</v>
      </c>
      <c r="Q181" s="1210">
        <f t="shared" ref="Q181" si="316">+Q172+Q176+Q180</f>
        <v>1701</v>
      </c>
      <c r="R181" s="1210">
        <f t="shared" ref="R181" si="317">+R172+R176+R180</f>
        <v>339</v>
      </c>
      <c r="S181" s="1211">
        <f t="shared" ref="S181" si="318">+S172+S176+S180</f>
        <v>2633</v>
      </c>
      <c r="T181" s="1210">
        <f t="shared" ref="T181" si="319">+T172+T176+T180</f>
        <v>2972</v>
      </c>
      <c r="U181" s="1210">
        <f t="shared" ref="U181" si="320">+U172+U176+U180</f>
        <v>0</v>
      </c>
      <c r="V181" s="1212">
        <f>+V172+V176+V180</f>
        <v>2972</v>
      </c>
      <c r="W181" s="1213">
        <f>IF(Q181=0,0,((V181/Q181)-1)*100)</f>
        <v>74.720752498530274</v>
      </c>
    </row>
    <row r="182" spans="1:23" ht="14.25" thickTop="1" thickBot="1">
      <c r="B182" s="328"/>
      <c r="C182" s="327"/>
      <c r="D182" s="327"/>
      <c r="E182" s="327"/>
      <c r="F182" s="327"/>
      <c r="G182" s="327"/>
      <c r="H182" s="327"/>
      <c r="I182" s="329"/>
      <c r="L182" s="364" t="s">
        <v>89</v>
      </c>
      <c r="M182" s="365">
        <f>+M168+M172+M176+M180</f>
        <v>235</v>
      </c>
      <c r="N182" s="366">
        <f t="shared" ref="N182:U182" si="321">+N168+N172+N176+N180</f>
        <v>1642</v>
      </c>
      <c r="O182" s="365">
        <f t="shared" si="321"/>
        <v>1877</v>
      </c>
      <c r="P182" s="365">
        <f t="shared" si="321"/>
        <v>10</v>
      </c>
      <c r="Q182" s="367">
        <f t="shared" si="321"/>
        <v>1887</v>
      </c>
      <c r="R182" s="365">
        <f t="shared" si="321"/>
        <v>451</v>
      </c>
      <c r="S182" s="366">
        <f t="shared" si="321"/>
        <v>3637</v>
      </c>
      <c r="T182" s="365">
        <f t="shared" si="321"/>
        <v>4088</v>
      </c>
      <c r="U182" s="365">
        <f t="shared" si="321"/>
        <v>0</v>
      </c>
      <c r="V182" s="367">
        <f>+V168+V172+V176+V180</f>
        <v>4088</v>
      </c>
      <c r="W182" s="1309">
        <f>IF(Q182=0,0,((V182/Q182)-1)*100)</f>
        <v>116.64016958134607</v>
      </c>
    </row>
    <row r="183" spans="1:23" ht="14.25" thickTop="1" thickBot="1">
      <c r="B183" s="328"/>
      <c r="C183" s="327"/>
      <c r="D183" s="327"/>
      <c r="E183" s="327"/>
      <c r="F183" s="327"/>
      <c r="G183" s="327"/>
      <c r="H183" s="327"/>
      <c r="I183" s="329"/>
      <c r="L183" s="318" t="s">
        <v>59</v>
      </c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9"/>
    </row>
    <row r="184" spans="1:23" ht="13.5" thickTop="1">
      <c r="B184" s="328"/>
      <c r="C184" s="327"/>
      <c r="D184" s="327"/>
      <c r="E184" s="327"/>
      <c r="F184" s="327"/>
      <c r="G184" s="327"/>
      <c r="H184" s="327"/>
      <c r="I184" s="329"/>
      <c r="L184" s="1574" t="s">
        <v>50</v>
      </c>
      <c r="M184" s="1575"/>
      <c r="N184" s="1575"/>
      <c r="O184" s="1575"/>
      <c r="P184" s="1575"/>
      <c r="Q184" s="1575"/>
      <c r="R184" s="1575"/>
      <c r="S184" s="1575"/>
      <c r="T184" s="1575"/>
      <c r="U184" s="1575"/>
      <c r="V184" s="1575"/>
      <c r="W184" s="1576"/>
    </row>
    <row r="185" spans="1:23" ht="13.5" thickBot="1">
      <c r="B185" s="328"/>
      <c r="C185" s="327"/>
      <c r="D185" s="327"/>
      <c r="E185" s="327"/>
      <c r="F185" s="327"/>
      <c r="G185" s="327"/>
      <c r="H185" s="327"/>
      <c r="I185" s="329"/>
      <c r="L185" s="1577" t="s">
        <v>51</v>
      </c>
      <c r="M185" s="1578"/>
      <c r="N185" s="1578"/>
      <c r="O185" s="1578"/>
      <c r="P185" s="1578"/>
      <c r="Q185" s="1578"/>
      <c r="R185" s="1578"/>
      <c r="S185" s="1578"/>
      <c r="T185" s="1578"/>
      <c r="U185" s="1578"/>
      <c r="V185" s="1578"/>
      <c r="W185" s="1579"/>
    </row>
    <row r="186" spans="1:23" ht="14.25" thickTop="1" thickBot="1">
      <c r="B186" s="328"/>
      <c r="C186" s="327"/>
      <c r="D186" s="327"/>
      <c r="E186" s="327"/>
      <c r="F186" s="327"/>
      <c r="G186" s="327"/>
      <c r="H186" s="327"/>
      <c r="I186" s="329"/>
      <c r="L186" s="238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320" t="s">
        <v>40</v>
      </c>
    </row>
    <row r="187" spans="1:23" ht="14.25" thickTop="1" thickBot="1">
      <c r="B187" s="328"/>
      <c r="C187" s="327"/>
      <c r="D187" s="327"/>
      <c r="E187" s="327"/>
      <c r="F187" s="327"/>
      <c r="G187" s="327"/>
      <c r="H187" s="327"/>
      <c r="I187" s="329"/>
      <c r="L187" s="240"/>
      <c r="M187" s="1583" t="s">
        <v>90</v>
      </c>
      <c r="N187" s="1584"/>
      <c r="O187" s="1584"/>
      <c r="P187" s="1584"/>
      <c r="Q187" s="1585"/>
      <c r="R187" s="1583" t="s">
        <v>91</v>
      </c>
      <c r="S187" s="1584"/>
      <c r="T187" s="1584"/>
      <c r="U187" s="1584"/>
      <c r="V187" s="1585"/>
      <c r="W187" s="241" t="s">
        <v>4</v>
      </c>
    </row>
    <row r="188" spans="1:23" ht="13.5" thickTop="1">
      <c r="B188" s="328"/>
      <c r="C188" s="327"/>
      <c r="D188" s="327"/>
      <c r="E188" s="327"/>
      <c r="F188" s="327"/>
      <c r="G188" s="327"/>
      <c r="H188" s="327"/>
      <c r="I188" s="329"/>
      <c r="L188" s="242" t="s">
        <v>5</v>
      </c>
      <c r="M188" s="243"/>
      <c r="N188" s="247"/>
      <c r="O188" s="356"/>
      <c r="P188" s="249"/>
      <c r="Q188" s="357"/>
      <c r="R188" s="243"/>
      <c r="S188" s="247"/>
      <c r="T188" s="356"/>
      <c r="U188" s="249"/>
      <c r="V188" s="357"/>
      <c r="W188" s="246" t="s">
        <v>6</v>
      </c>
    </row>
    <row r="189" spans="1:23" ht="13.5" thickBot="1">
      <c r="B189" s="328"/>
      <c r="C189" s="327"/>
      <c r="D189" s="327"/>
      <c r="E189" s="327"/>
      <c r="F189" s="327"/>
      <c r="G189" s="327"/>
      <c r="H189" s="327"/>
      <c r="I189" s="329"/>
      <c r="L189" s="250"/>
      <c r="M189" s="255" t="s">
        <v>41</v>
      </c>
      <c r="N189" s="256" t="s">
        <v>42</v>
      </c>
      <c r="O189" s="358" t="s">
        <v>43</v>
      </c>
      <c r="P189" s="258" t="s">
        <v>13</v>
      </c>
      <c r="Q189" s="1170" t="s">
        <v>9</v>
      </c>
      <c r="R189" s="255" t="s">
        <v>41</v>
      </c>
      <c r="S189" s="256" t="s">
        <v>42</v>
      </c>
      <c r="T189" s="358" t="s">
        <v>43</v>
      </c>
      <c r="U189" s="258" t="s">
        <v>13</v>
      </c>
      <c r="V189" s="359" t="s">
        <v>9</v>
      </c>
      <c r="W189" s="254"/>
    </row>
    <row r="190" spans="1:23" ht="4.5" customHeight="1" thickTop="1">
      <c r="B190" s="328"/>
      <c r="C190" s="327"/>
      <c r="D190" s="327"/>
      <c r="E190" s="327"/>
      <c r="F190" s="327"/>
      <c r="G190" s="327"/>
      <c r="H190" s="327"/>
      <c r="I190" s="329"/>
      <c r="L190" s="242"/>
      <c r="M190" s="263"/>
      <c r="N190" s="264"/>
      <c r="O190" s="360"/>
      <c r="P190" s="266"/>
      <c r="Q190" s="361"/>
      <c r="R190" s="263"/>
      <c r="S190" s="264"/>
      <c r="T190" s="360"/>
      <c r="U190" s="266"/>
      <c r="V190" s="361"/>
      <c r="W190" s="268"/>
    </row>
    <row r="191" spans="1:23">
      <c r="B191" s="328"/>
      <c r="C191" s="327"/>
      <c r="D191" s="327"/>
      <c r="E191" s="327"/>
      <c r="F191" s="327"/>
      <c r="G191" s="327"/>
      <c r="H191" s="327"/>
      <c r="I191" s="329"/>
      <c r="L191" s="242" t="s">
        <v>14</v>
      </c>
      <c r="M191" s="274">
        <f>+BKK!M191+DMK!M191+CNX!M191+HDY!M191+HKT!M191+CEI!M191</f>
        <v>320</v>
      </c>
      <c r="N191" s="275">
        <f>+BKK!N191+DMK!N191+CNX!N191+HDY!N191+HKT!N191+CEI!N191</f>
        <v>1113</v>
      </c>
      <c r="O191" s="362">
        <f>M191+N191</f>
        <v>1433</v>
      </c>
      <c r="P191" s="277">
        <f>+BKK!P191+DMK!P191+CNX!P191+HDY!P191+HKT!P191+CEI!P191</f>
        <v>1</v>
      </c>
      <c r="Q191" s="363">
        <f>O191+P191</f>
        <v>1434</v>
      </c>
      <c r="R191" s="274">
        <f>+BKK!R191+DMK!R191+CNX!R191+HDY!R191+HKT!R191+CEI!R191</f>
        <v>2</v>
      </c>
      <c r="S191" s="275">
        <f>+BKK!S191+DMK!S191+CNX!S191+HDY!S191+HKT!S191+CEI!S191</f>
        <v>0</v>
      </c>
      <c r="T191" s="362">
        <f>R191+S191</f>
        <v>2</v>
      </c>
      <c r="U191" s="277">
        <f>+BKK!U191+DMK!U191+CNX!U191+HDY!U191+HKT!U191+CEI!U191</f>
        <v>0</v>
      </c>
      <c r="V191" s="363">
        <f>T191+U191</f>
        <v>2</v>
      </c>
      <c r="W191" s="273">
        <f t="shared" ref="W191:W195" si="322">IF(Q191=0,0,((V191/Q191)-1)*100)</f>
        <v>-99.86052998605301</v>
      </c>
    </row>
    <row r="192" spans="1:23">
      <c r="B192" s="328"/>
      <c r="C192" s="327"/>
      <c r="D192" s="327"/>
      <c r="E192" s="327"/>
      <c r="F192" s="327"/>
      <c r="G192" s="327"/>
      <c r="H192" s="327"/>
      <c r="I192" s="329"/>
      <c r="L192" s="242" t="s">
        <v>15</v>
      </c>
      <c r="M192" s="274">
        <f>+BKK!M192+DMK!M192+CNX!M192+HDY!M192+HKT!M192+CEI!M192</f>
        <v>364</v>
      </c>
      <c r="N192" s="275">
        <f>+BKK!N192+DMK!N192+CNX!N192+HDY!N192+HKT!N192+CEI!N192</f>
        <v>1211</v>
      </c>
      <c r="O192" s="362">
        <f>M192+N192</f>
        <v>1575</v>
      </c>
      <c r="P192" s="277">
        <f>+BKK!P192+DMK!P192+CNX!P192+HDY!P192+HKT!P192+CEI!P192</f>
        <v>0</v>
      </c>
      <c r="Q192" s="363">
        <f>O192+P192</f>
        <v>1575</v>
      </c>
      <c r="R192" s="274">
        <f>+BKK!R192+DMK!R192+CNX!R192+HDY!R192+HKT!R192+CEI!R192</f>
        <v>2</v>
      </c>
      <c r="S192" s="275">
        <f>+BKK!S192+DMK!S192+CNX!S192+HDY!S192+HKT!S192+CEI!S192</f>
        <v>0</v>
      </c>
      <c r="T192" s="362">
        <f>R192+S192</f>
        <v>2</v>
      </c>
      <c r="U192" s="277">
        <f>+BKK!U192+DMK!U192+CNX!U192+HDY!U192+HKT!U192+CEI!U192</f>
        <v>0</v>
      </c>
      <c r="V192" s="363">
        <f>T192+U192</f>
        <v>2</v>
      </c>
      <c r="W192" s="273">
        <f t="shared" si="322"/>
        <v>-99.873015873015873</v>
      </c>
    </row>
    <row r="193" spans="1:23" ht="13.5" thickBot="1">
      <c r="B193" s="328"/>
      <c r="C193" s="327"/>
      <c r="D193" s="327"/>
      <c r="E193" s="327"/>
      <c r="F193" s="327"/>
      <c r="G193" s="327"/>
      <c r="H193" s="327"/>
      <c r="I193" s="329"/>
      <c r="L193" s="250" t="s">
        <v>16</v>
      </c>
      <c r="M193" s="274">
        <f>+BKK!M193+DMK!M193+CNX!M193+HDY!M193+HKT!M193+CEI!M193</f>
        <v>355</v>
      </c>
      <c r="N193" s="275">
        <f>+BKK!N193+DMK!N193+CNX!N193+HDY!N193+HKT!N193+CEI!N193</f>
        <v>1183</v>
      </c>
      <c r="O193" s="362">
        <f>M193+N193</f>
        <v>1538</v>
      </c>
      <c r="P193" s="277">
        <f>+BKK!P193+DMK!P193+CNX!P193+HDY!P193+HKT!P193+CEI!P193</f>
        <v>0</v>
      </c>
      <c r="Q193" s="363">
        <f>O193+P193</f>
        <v>1538</v>
      </c>
      <c r="R193" s="274">
        <f>+BKK!R193+DMK!R193+CNX!R193+HDY!R193+HKT!R193+CEI!R193</f>
        <v>4</v>
      </c>
      <c r="S193" s="275">
        <f>+BKK!S193+DMK!S193+CNX!S193+HDY!S193+HKT!S193+CEI!S193</f>
        <v>0</v>
      </c>
      <c r="T193" s="362">
        <f>R193+S193</f>
        <v>4</v>
      </c>
      <c r="U193" s="277">
        <f>+BKK!U193+DMK!U193+CNX!U193+HDY!U193+HKT!U193+CEI!U193</f>
        <v>0</v>
      </c>
      <c r="V193" s="363">
        <f>T193+U193</f>
        <v>4</v>
      </c>
      <c r="W193" s="273">
        <f t="shared" si="322"/>
        <v>-99.739921976592981</v>
      </c>
    </row>
    <row r="194" spans="1:23" ht="14.25" thickTop="1" thickBot="1">
      <c r="B194" s="328"/>
      <c r="C194" s="327"/>
      <c r="D194" s="327"/>
      <c r="E194" s="327"/>
      <c r="F194" s="327"/>
      <c r="G194" s="327"/>
      <c r="H194" s="327"/>
      <c r="I194" s="329"/>
      <c r="L194" s="364" t="s">
        <v>17</v>
      </c>
      <c r="M194" s="365">
        <f t="shared" ref="M194:Q194" si="323">M193+M192+M191</f>
        <v>1039</v>
      </c>
      <c r="N194" s="366">
        <f t="shared" si="323"/>
        <v>3507</v>
      </c>
      <c r="O194" s="365">
        <f t="shared" si="323"/>
        <v>4546</v>
      </c>
      <c r="P194" s="365">
        <f t="shared" si="323"/>
        <v>1</v>
      </c>
      <c r="Q194" s="367">
        <f t="shared" si="323"/>
        <v>4547</v>
      </c>
      <c r="R194" s="365">
        <f t="shared" ref="R194:V194" si="324">R193+R192+R191</f>
        <v>8</v>
      </c>
      <c r="S194" s="366">
        <f t="shared" si="324"/>
        <v>0</v>
      </c>
      <c r="T194" s="365">
        <f t="shared" si="324"/>
        <v>8</v>
      </c>
      <c r="U194" s="365">
        <f t="shared" si="324"/>
        <v>0</v>
      </c>
      <c r="V194" s="367">
        <f t="shared" si="324"/>
        <v>8</v>
      </c>
      <c r="W194" s="368">
        <f t="shared" si="322"/>
        <v>-99.824059819661315</v>
      </c>
    </row>
    <row r="195" spans="1:23" ht="13.5" thickTop="1">
      <c r="B195" s="328"/>
      <c r="C195" s="327"/>
      <c r="D195" s="327"/>
      <c r="E195" s="327"/>
      <c r="F195" s="327"/>
      <c r="G195" s="327"/>
      <c r="H195" s="327"/>
      <c r="I195" s="329"/>
      <c r="L195" s="242" t="s">
        <v>18</v>
      </c>
      <c r="M195" s="369">
        <f>+BKK!M195+DMK!M195+CNX!M195+HDY!M195+HKT!M195+CEI!M195</f>
        <v>341</v>
      </c>
      <c r="N195" s="370">
        <f>+BKK!N195+DMK!N195+CNX!N195+HDY!N195+HKT!N195+CEI!N195</f>
        <v>1141</v>
      </c>
      <c r="O195" s="371">
        <f>M195+N195</f>
        <v>1482</v>
      </c>
      <c r="P195" s="277">
        <f>+BKK!P195+DMK!P195+CNX!P195+HDY!P195+HKT!P195+CEI!P195</f>
        <v>0</v>
      </c>
      <c r="Q195" s="363">
        <f>O195+P195</f>
        <v>1482</v>
      </c>
      <c r="R195" s="369">
        <f>+BKK!R195+DMK!R195+CNX!R195+HDY!R195+HKT!R195+CEI!R195</f>
        <v>1</v>
      </c>
      <c r="S195" s="370">
        <f>+BKK!S195+DMK!S195+CNX!S195+HDY!S195+HKT!S195+CEI!S195</f>
        <v>0</v>
      </c>
      <c r="T195" s="371">
        <f>R195+S195</f>
        <v>1</v>
      </c>
      <c r="U195" s="277">
        <f>+BKK!U195+DMK!U195+CNX!U195+HDY!U195+HKT!U195+CEI!U195</f>
        <v>0</v>
      </c>
      <c r="V195" s="363">
        <f>T195+U195</f>
        <v>1</v>
      </c>
      <c r="W195" s="273">
        <f t="shared" si="322"/>
        <v>-99.932523616734144</v>
      </c>
    </row>
    <row r="196" spans="1:23">
      <c r="B196" s="328"/>
      <c r="C196" s="327"/>
      <c r="D196" s="327"/>
      <c r="E196" s="327"/>
      <c r="F196" s="327"/>
      <c r="G196" s="327"/>
      <c r="H196" s="327"/>
      <c r="I196" s="329"/>
      <c r="L196" s="242" t="s">
        <v>19</v>
      </c>
      <c r="M196" s="274">
        <f>+BKK!M196+DMK!M196+CNX!M196+HDY!M196+HKT!M196+CEI!M196</f>
        <v>312</v>
      </c>
      <c r="N196" s="275">
        <f>+BKK!N196+DMK!N196+CNX!N196+HDY!N196+HKT!N196+CEI!N196</f>
        <v>1051</v>
      </c>
      <c r="O196" s="362">
        <f>M196+N196</f>
        <v>1363</v>
      </c>
      <c r="P196" s="277">
        <f>+BKK!P196+DMK!P196+CNX!P196+HDY!P196+HKT!P196+CEI!P196</f>
        <v>0</v>
      </c>
      <c r="Q196" s="363">
        <f>O196+P196</f>
        <v>1363</v>
      </c>
      <c r="R196" s="274">
        <f>+BKK!R196+DMK!R196+CNX!R196+HDY!R196+HKT!R196+CEI!R196</f>
        <v>0</v>
      </c>
      <c r="S196" s="275">
        <f>+BKK!S196+DMK!S196+CNX!S196+HDY!S196+HKT!S196+CEI!S196</f>
        <v>0</v>
      </c>
      <c r="T196" s="362">
        <f>R196+S196</f>
        <v>0</v>
      </c>
      <c r="U196" s="277">
        <f>+BKK!U196+DMK!U196+CNX!U196+HDY!U196+HKT!U196+CEI!U196</f>
        <v>0</v>
      </c>
      <c r="V196" s="363">
        <f>T196+U196</f>
        <v>0</v>
      </c>
      <c r="W196" s="273">
        <f t="shared" ref="W196:W199" si="325">IF(Q196=0,0,((V196/Q196)-1)*100)</f>
        <v>-100</v>
      </c>
    </row>
    <row r="197" spans="1:23" s="1255" customFormat="1" ht="13.5" thickBot="1">
      <c r="A197" s="235"/>
      <c r="B197" s="328"/>
      <c r="C197" s="327"/>
      <c r="D197" s="327"/>
      <c r="E197" s="327"/>
      <c r="F197" s="327"/>
      <c r="G197" s="327"/>
      <c r="H197" s="327"/>
      <c r="I197" s="329"/>
      <c r="J197" s="235"/>
      <c r="K197" s="235"/>
      <c r="L197" s="242" t="s">
        <v>20</v>
      </c>
      <c r="M197" s="274">
        <f>+BKK!M197+DMK!M197+CNX!M197+HDY!M197+HKT!M197+CEI!M197</f>
        <v>355</v>
      </c>
      <c r="N197" s="275">
        <f>+BKK!N197+DMK!N197+CNX!N197+HDY!N197+HKT!N197+CEI!N197</f>
        <v>1183</v>
      </c>
      <c r="O197" s="362">
        <f>M197+N197</f>
        <v>1538</v>
      </c>
      <c r="P197" s="277">
        <f>+BKK!P197+DMK!P197+CNX!P197+HDY!P197+HKT!P197+CEI!P197</f>
        <v>0</v>
      </c>
      <c r="Q197" s="363">
        <f>O197+P197</f>
        <v>1538</v>
      </c>
      <c r="R197" s="274">
        <f>+BKK!R197+DMK!R197+CNX!R197+HDY!R197+HKT!R197+CEI!R197</f>
        <v>0</v>
      </c>
      <c r="S197" s="275">
        <f>+BKK!S197+DMK!S197+CNX!S197+HDY!S197+HKT!S197+CEI!S197</f>
        <v>0</v>
      </c>
      <c r="T197" s="362">
        <f>R197+S197</f>
        <v>0</v>
      </c>
      <c r="U197" s="277">
        <f>+BKK!U197+DMK!U197+CNX!U197+HDY!U197+HKT!U197+CEI!U197</f>
        <v>0</v>
      </c>
      <c r="V197" s="363">
        <f>T197+U197</f>
        <v>0</v>
      </c>
      <c r="W197" s="273">
        <f t="shared" si="325"/>
        <v>-100</v>
      </c>
    </row>
    <row r="198" spans="1:23" s="1255" customFormat="1" ht="14.25" thickTop="1" thickBot="1">
      <c r="A198" s="235"/>
      <c r="B198" s="328"/>
      <c r="C198" s="327"/>
      <c r="D198" s="327"/>
      <c r="E198" s="327"/>
      <c r="F198" s="327"/>
      <c r="G198" s="327"/>
      <c r="H198" s="327"/>
      <c r="I198" s="329"/>
      <c r="J198" s="235"/>
      <c r="K198" s="235"/>
      <c r="L198" s="364" t="s">
        <v>87</v>
      </c>
      <c r="M198" s="365">
        <f>+M195+M196+M197</f>
        <v>1008</v>
      </c>
      <c r="N198" s="365">
        <f t="shared" ref="N198" si="326">+N195+N196+N197</f>
        <v>3375</v>
      </c>
      <c r="O198" s="365">
        <f t="shared" ref="O198" si="327">+O195+O196+O197</f>
        <v>4383</v>
      </c>
      <c r="P198" s="365">
        <f t="shared" ref="P198" si="328">+P195+P196+P197</f>
        <v>0</v>
      </c>
      <c r="Q198" s="365">
        <f t="shared" ref="Q198" si="329">+Q195+Q196+Q197</f>
        <v>4383</v>
      </c>
      <c r="R198" s="365">
        <f t="shared" ref="R198" si="330">+R195+R196+R197</f>
        <v>1</v>
      </c>
      <c r="S198" s="365">
        <f t="shared" ref="S198" si="331">+S195+S196+S197</f>
        <v>0</v>
      </c>
      <c r="T198" s="365">
        <f t="shared" ref="T198" si="332">+T195+T196+T197</f>
        <v>1</v>
      </c>
      <c r="U198" s="365">
        <f t="shared" ref="U198" si="333">+U195+U196+U197</f>
        <v>0</v>
      </c>
      <c r="V198" s="365">
        <f t="shared" ref="V198" si="334">+V195+V196+V197</f>
        <v>1</v>
      </c>
      <c r="W198" s="1309">
        <f t="shared" si="325"/>
        <v>-99.977184576773908</v>
      </c>
    </row>
    <row r="199" spans="1:23" ht="13.5" thickTop="1">
      <c r="B199" s="328"/>
      <c r="C199" s="327"/>
      <c r="D199" s="327"/>
      <c r="E199" s="327"/>
      <c r="F199" s="327"/>
      <c r="G199" s="327"/>
      <c r="H199" s="327"/>
      <c r="I199" s="329"/>
      <c r="L199" s="242" t="s">
        <v>21</v>
      </c>
      <c r="M199" s="274">
        <f>+BKK!M199+DMK!M199+CNX!M199+HDY!M199+HKT!M199+CEI!M199</f>
        <v>255</v>
      </c>
      <c r="N199" s="275">
        <f>+BKK!N199+DMK!N199+CNX!N199+HDY!N199+HKT!N199+CEI!N199</f>
        <v>871</v>
      </c>
      <c r="O199" s="362">
        <f>SUM(M199:N199)</f>
        <v>1126</v>
      </c>
      <c r="P199" s="277">
        <f>+BKK!P199+DMK!P199+CNX!P199+HDY!P199+HKT!P199+CEI!P199</f>
        <v>0</v>
      </c>
      <c r="Q199" s="363">
        <f>+O199+P199</f>
        <v>1126</v>
      </c>
      <c r="R199" s="274">
        <f>+BKK!R199+DMK!R199+CNX!R199+HDY!R199+HKT!R199+CEI!R199</f>
        <v>0</v>
      </c>
      <c r="S199" s="275">
        <f>+BKK!S199+DMK!S199+CNX!S199+HDY!S199+HKT!S199+CEI!S199</f>
        <v>0</v>
      </c>
      <c r="T199" s="362">
        <f>SUM(R199:S199)</f>
        <v>0</v>
      </c>
      <c r="U199" s="277">
        <f>+BKK!U199+DMK!U199+CNX!U199+HDY!U199+HKT!U199+CEI!U199</f>
        <v>0</v>
      </c>
      <c r="V199" s="363">
        <f>+T199+U199</f>
        <v>0</v>
      </c>
      <c r="W199" s="273">
        <f t="shared" si="325"/>
        <v>-100</v>
      </c>
    </row>
    <row r="200" spans="1:23">
      <c r="B200" s="328"/>
      <c r="C200" s="327"/>
      <c r="D200" s="327"/>
      <c r="E200" s="327"/>
      <c r="F200" s="327"/>
      <c r="G200" s="327"/>
      <c r="H200" s="327"/>
      <c r="I200" s="329"/>
      <c r="L200" s="242" t="s">
        <v>88</v>
      </c>
      <c r="M200" s="274">
        <f>+BKK!M200+DMK!M200+CNX!M200+HDY!M200+HKT!M200+CEI!M200</f>
        <v>278</v>
      </c>
      <c r="N200" s="275">
        <f>+BKK!N200+DMK!N200+CNX!N200+HDY!N200+HKT!N200+CEI!N200</f>
        <v>1062</v>
      </c>
      <c r="O200" s="362">
        <f>SUM(M200:N200)</f>
        <v>1340</v>
      </c>
      <c r="P200" s="277">
        <f>+BKK!P200+DMK!P200+CNX!P200+HDY!P200+HKT!P200+CEI!P200</f>
        <v>0</v>
      </c>
      <c r="Q200" s="363">
        <f>O200+P200</f>
        <v>1340</v>
      </c>
      <c r="R200" s="274">
        <f>+BKK!R200+DMK!R200+CNX!R200+HDY!R200+HKT!R200+CEI!R200</f>
        <v>2</v>
      </c>
      <c r="S200" s="275">
        <f>+BKK!S200+DMK!S200+CNX!S200+HDY!S200+HKT!S200+CEI!S200</f>
        <v>0</v>
      </c>
      <c r="T200" s="362">
        <f>SUM(R200:S200)</f>
        <v>2</v>
      </c>
      <c r="U200" s="277">
        <f>+BKK!U200+DMK!U200+CNX!U200+HDY!U200+HKT!U200+CEI!U200</f>
        <v>0</v>
      </c>
      <c r="V200" s="363">
        <f>T200+U200</f>
        <v>2</v>
      </c>
      <c r="W200" s="273">
        <f t="shared" ref="W200" si="335">IF(Q200=0,0,((V200/Q200)-1)*100)</f>
        <v>-99.850746268656721</v>
      </c>
    </row>
    <row r="201" spans="1:23" ht="13.5" thickBot="1">
      <c r="B201" s="328"/>
      <c r="C201" s="327"/>
      <c r="D201" s="327"/>
      <c r="E201" s="327"/>
      <c r="F201" s="327"/>
      <c r="G201" s="327"/>
      <c r="H201" s="327"/>
      <c r="I201" s="329"/>
      <c r="L201" s="242" t="s">
        <v>22</v>
      </c>
      <c r="M201" s="274">
        <f>+BKK!M201+DMK!M201+CNX!M201+HDY!M201+HKT!M201+CEI!M201</f>
        <v>280</v>
      </c>
      <c r="N201" s="275">
        <f>+BKK!N201+DMK!N201+CNX!N201+HDY!N201+HKT!N201+CEI!N201</f>
        <v>1073</v>
      </c>
      <c r="O201" s="372">
        <f>SUM(M201:N201)</f>
        <v>1353</v>
      </c>
      <c r="P201" s="301">
        <f>+BKK!P201+DMK!P201+CNX!P201+HDY!P201+HKT!P201+CEI!P201</f>
        <v>0</v>
      </c>
      <c r="Q201" s="363">
        <f>O201+P201</f>
        <v>1353</v>
      </c>
      <c r="R201" s="274">
        <f>+BKK!R201+DMK!R201+CNX!R201+HDY!R201+HKT!R201+CEI!R201</f>
        <v>1</v>
      </c>
      <c r="S201" s="275">
        <f>+BKK!S201+DMK!S201+CNX!S201+HDY!S201+HKT!S201+CEI!S201</f>
        <v>0</v>
      </c>
      <c r="T201" s="372">
        <f>SUM(R201:S201)</f>
        <v>1</v>
      </c>
      <c r="U201" s="301">
        <f>+BKK!U201+DMK!U201+CNX!U201+HDY!U201+HKT!U201+CEI!U201</f>
        <v>0</v>
      </c>
      <c r="V201" s="363">
        <f>T201+U201</f>
        <v>1</v>
      </c>
      <c r="W201" s="273">
        <f>IF(Q201=0,0,((V201/Q201)-1)*100)</f>
        <v>-99.926090169992605</v>
      </c>
    </row>
    <row r="202" spans="1:23" s="1255" customFormat="1" ht="14.25" thickTop="1" thickBot="1">
      <c r="A202" s="235"/>
      <c r="B202" s="328"/>
      <c r="C202" s="327"/>
      <c r="D202" s="327"/>
      <c r="E202" s="327"/>
      <c r="F202" s="327"/>
      <c r="G202" s="327"/>
      <c r="H202" s="327"/>
      <c r="I202" s="329"/>
      <c r="J202" s="235"/>
      <c r="K202" s="235"/>
      <c r="L202" s="373" t="s">
        <v>60</v>
      </c>
      <c r="M202" s="374">
        <f>+M199+M200+M201</f>
        <v>813</v>
      </c>
      <c r="N202" s="374">
        <f t="shared" ref="N202" si="336">+N199+N200+N201</f>
        <v>3006</v>
      </c>
      <c r="O202" s="375">
        <f t="shared" ref="O202" si="337">+O199+O200+O201</f>
        <v>3819</v>
      </c>
      <c r="P202" s="375">
        <f t="shared" ref="P202" si="338">+P199+P200+P201</f>
        <v>0</v>
      </c>
      <c r="Q202" s="375">
        <f t="shared" ref="Q202" si="339">+Q199+Q200+Q201</f>
        <v>3819</v>
      </c>
      <c r="R202" s="374">
        <f t="shared" ref="R202" si="340">+R199+R200+R201</f>
        <v>3</v>
      </c>
      <c r="S202" s="374">
        <f t="shared" ref="S202" si="341">+S199+S200+S201</f>
        <v>0</v>
      </c>
      <c r="T202" s="375">
        <f t="shared" ref="T202" si="342">+T199+T200+T201</f>
        <v>3</v>
      </c>
      <c r="U202" s="375">
        <f t="shared" ref="U202" si="343">+U199+U200+U201</f>
        <v>0</v>
      </c>
      <c r="V202" s="375">
        <f t="shared" ref="V202" si="344">+V199+V200+V201</f>
        <v>3</v>
      </c>
      <c r="W202" s="1310">
        <f>IF(Q202=0,0,((V202/Q202)-1)*100)</f>
        <v>-99.921445404556167</v>
      </c>
    </row>
    <row r="203" spans="1:23" ht="14.25" customHeight="1" thickTop="1">
      <c r="A203" s="344"/>
      <c r="B203" s="345"/>
      <c r="C203" s="346"/>
      <c r="D203" s="327"/>
      <c r="E203" s="327"/>
      <c r="F203" s="346"/>
      <c r="G203" s="327"/>
      <c r="H203" s="327"/>
      <c r="I203" s="347"/>
      <c r="K203" s="344"/>
      <c r="L203" s="376" t="s">
        <v>24</v>
      </c>
      <c r="M203" s="377">
        <f>+BKK!M203+DMK!M203+CNX!M203+HDY!M203+HKT!M203+CEI!M203</f>
        <v>259</v>
      </c>
      <c r="N203" s="378">
        <f>+BKK!N203+DMK!N203+CNX!N203+HDY!N203+HKT!N203+CEI!N203</f>
        <v>1005</v>
      </c>
      <c r="O203" s="379">
        <f>SUM(M203:N203)</f>
        <v>1264</v>
      </c>
      <c r="P203" s="380">
        <f>+BKK!P203+DMK!P203+CNX!P203+HDY!P203+HKT!P203+CEI!P203</f>
        <v>0</v>
      </c>
      <c r="Q203" s="381">
        <f>O203+P203</f>
        <v>1264</v>
      </c>
      <c r="R203" s="377">
        <f>+BKK!R203+DMK!R203+CNX!R203+HDY!R203+HKT!R203+CEI!R203</f>
        <v>2</v>
      </c>
      <c r="S203" s="378">
        <f>+BKK!S203+DMK!S203+CNX!S203+HDY!S203+HKT!S203+CEI!S203</f>
        <v>0</v>
      </c>
      <c r="T203" s="379">
        <f>SUM(R203:S203)</f>
        <v>2</v>
      </c>
      <c r="U203" s="380">
        <f>+BKK!U203+DMK!U203+CNX!U203+HDY!U203+HKT!U203+CEI!U203</f>
        <v>0</v>
      </c>
      <c r="V203" s="381">
        <f>T203+U203</f>
        <v>2</v>
      </c>
      <c r="W203" s="382">
        <f>IF(Q203=0,0,((V203/Q203)-1)*100)</f>
        <v>-99.841772151898738</v>
      </c>
    </row>
    <row r="204" spans="1:23" ht="14.25" customHeight="1">
      <c r="A204" s="344"/>
      <c r="B204" s="348"/>
      <c r="C204" s="349"/>
      <c r="D204" s="327"/>
      <c r="E204" s="327"/>
      <c r="F204" s="349"/>
      <c r="G204" s="327"/>
      <c r="H204" s="327"/>
      <c r="I204" s="350"/>
      <c r="K204" s="344"/>
      <c r="L204" s="376" t="s">
        <v>25</v>
      </c>
      <c r="M204" s="377">
        <f>+BKK!M204+DMK!M204+CNX!M204+HDY!M204+HKT!M204+CEI!M204</f>
        <v>270</v>
      </c>
      <c r="N204" s="378">
        <f>+BKK!N204+DMK!N204+CNX!N204+HDY!N204+HKT!N204+CEI!N204</f>
        <v>1155</v>
      </c>
      <c r="O204" s="379">
        <f>SUM(M204:N204)</f>
        <v>1425</v>
      </c>
      <c r="P204" s="383">
        <f>+BKK!P204+DMK!P204+CNX!P204+HDY!P204+HKT!P204+CEI!P204</f>
        <v>0</v>
      </c>
      <c r="Q204" s="379">
        <f>O204+P204</f>
        <v>1425</v>
      </c>
      <c r="R204" s="377">
        <f>+BKK!R204+DMK!R204+CNX!R204+HDY!R204+HKT!R204+CEI!R204</f>
        <v>3</v>
      </c>
      <c r="S204" s="378">
        <f>+BKK!S204+DMK!S204+CNX!S204+HDY!S204+HKT!S204+CEI!S204</f>
        <v>0</v>
      </c>
      <c r="T204" s="379">
        <f>SUM(R204:S204)</f>
        <v>3</v>
      </c>
      <c r="U204" s="383">
        <f>+BKK!U204+DMK!U204+CNX!U204+HDY!U204+HKT!U204+CEI!U204</f>
        <v>0</v>
      </c>
      <c r="V204" s="379">
        <f>T204+U204</f>
        <v>3</v>
      </c>
      <c r="W204" s="382">
        <f t="shared" ref="W204" si="345">IF(Q204=0,0,((V204/Q204)-1)*100)</f>
        <v>-99.789473684210535</v>
      </c>
    </row>
    <row r="205" spans="1:23" ht="14.25" customHeight="1" thickBot="1">
      <c r="A205" s="344"/>
      <c r="B205" s="348"/>
      <c r="C205" s="349"/>
      <c r="D205" s="327"/>
      <c r="E205" s="327"/>
      <c r="F205" s="349"/>
      <c r="G205" s="327"/>
      <c r="H205" s="327"/>
      <c r="I205" s="350"/>
      <c r="K205" s="344"/>
      <c r="L205" s="376" t="s">
        <v>26</v>
      </c>
      <c r="M205" s="377">
        <f>+BKK!M205+DMK!M205+CNX!M205+HDY!M205+HKT!M205+CEI!M205</f>
        <v>71</v>
      </c>
      <c r="N205" s="378">
        <f>+BKK!N205+DMK!N205+CNX!N205+HDY!N205+HKT!N205+CEI!N205</f>
        <v>298</v>
      </c>
      <c r="O205" s="379">
        <f>SUM(M205:N205)</f>
        <v>369</v>
      </c>
      <c r="P205" s="384">
        <f>+BKK!P205+DMK!P205+CNX!P205+HDY!P205+HKT!P205+CEI!P205</f>
        <v>0</v>
      </c>
      <c r="Q205" s="381">
        <f>O205+P205</f>
        <v>369</v>
      </c>
      <c r="R205" s="377">
        <f>+BKK!R205+DMK!R205+CNX!R205+HDY!R205+HKT!R205+CEI!R205</f>
        <v>3</v>
      </c>
      <c r="S205" s="378">
        <f>+BKK!S205+DMK!S205+CNX!S205+HDY!S205+HKT!S205+CEI!S205</f>
        <v>0</v>
      </c>
      <c r="T205" s="379">
        <f>SUM(R205:S205)</f>
        <v>3</v>
      </c>
      <c r="U205" s="384">
        <f>+BKK!U205+DMK!U205+CNX!U205+HDY!U205+HKT!U205+CEI!U205</f>
        <v>0</v>
      </c>
      <c r="V205" s="381">
        <f>T205+U205</f>
        <v>3</v>
      </c>
      <c r="W205" s="382">
        <f>IF(Q205=0,0,((V205/Q205)-1)*100)</f>
        <v>-99.1869918699187</v>
      </c>
    </row>
    <row r="206" spans="1:23" ht="14.25" customHeight="1" thickTop="1" thickBot="1">
      <c r="B206" s="328"/>
      <c r="C206" s="327"/>
      <c r="D206" s="327"/>
      <c r="E206" s="327"/>
      <c r="F206" s="327"/>
      <c r="G206" s="327"/>
      <c r="H206" s="327"/>
      <c r="I206" s="329"/>
      <c r="L206" s="364" t="s">
        <v>27</v>
      </c>
      <c r="M206" s="365">
        <f>+M203+M204+M205</f>
        <v>600</v>
      </c>
      <c r="N206" s="366">
        <f t="shared" ref="N206" si="346">+N203+N204+N205</f>
        <v>2458</v>
      </c>
      <c r="O206" s="365">
        <f t="shared" ref="O206" si="347">+O203+O204+O205</f>
        <v>3058</v>
      </c>
      <c r="P206" s="365">
        <f t="shared" ref="P206" si="348">+P203+P204+P205</f>
        <v>0</v>
      </c>
      <c r="Q206" s="385">
        <f t="shared" ref="Q206" si="349">+Q203+Q204+Q205</f>
        <v>3058</v>
      </c>
      <c r="R206" s="365">
        <f t="shared" ref="R206" si="350">+R203+R204+R205</f>
        <v>8</v>
      </c>
      <c r="S206" s="366">
        <f t="shared" ref="S206" si="351">+S203+S204+S205</f>
        <v>0</v>
      </c>
      <c r="T206" s="365">
        <f t="shared" ref="T206" si="352">+T203+T204+T205</f>
        <v>8</v>
      </c>
      <c r="U206" s="365">
        <f t="shared" ref="U206" si="353">+U203+U204+U205</f>
        <v>0</v>
      </c>
      <c r="V206" s="385">
        <f>+V203+V204+V205</f>
        <v>8</v>
      </c>
      <c r="W206" s="368">
        <f>IF(Q206=0,0,((V206/Q206)-1)*100)</f>
        <v>-99.73839110529758</v>
      </c>
    </row>
    <row r="207" spans="1:23" s="1171" customFormat="1" ht="14.25" thickTop="1" thickBot="1">
      <c r="B207" s="1227"/>
      <c r="C207" s="1191"/>
      <c r="D207" s="1191"/>
      <c r="E207" s="1191"/>
      <c r="F207" s="1191"/>
      <c r="G207" s="1191"/>
      <c r="H207" s="1191"/>
      <c r="I207" s="106"/>
      <c r="L207" s="1223" t="s">
        <v>92</v>
      </c>
      <c r="M207" s="1210">
        <f>+M198+M202+M206</f>
        <v>2421</v>
      </c>
      <c r="N207" s="1211">
        <f t="shared" ref="N207" si="354">+N198+N202+N206</f>
        <v>8839</v>
      </c>
      <c r="O207" s="1210">
        <f t="shared" ref="O207" si="355">+O198+O202+O206</f>
        <v>11260</v>
      </c>
      <c r="P207" s="1210">
        <f t="shared" ref="P207" si="356">+P198+P202+P206</f>
        <v>0</v>
      </c>
      <c r="Q207" s="1210">
        <f t="shared" ref="Q207" si="357">+Q198+Q202+Q206</f>
        <v>11260</v>
      </c>
      <c r="R207" s="1210">
        <f t="shared" ref="R207" si="358">+R198+R202+R206</f>
        <v>12</v>
      </c>
      <c r="S207" s="1211">
        <f t="shared" ref="S207" si="359">+S198+S202+S206</f>
        <v>0</v>
      </c>
      <c r="T207" s="1210">
        <f t="shared" ref="T207" si="360">+T198+T202+T206</f>
        <v>12</v>
      </c>
      <c r="U207" s="1210">
        <f t="shared" ref="U207" si="361">+U198+U202+U206</f>
        <v>0</v>
      </c>
      <c r="V207" s="1212">
        <f>+V198+V202+V206</f>
        <v>12</v>
      </c>
      <c r="W207" s="1213">
        <f>IF(Q207=0,0,((V207/Q207)-1)*100)</f>
        <v>-99.893428063943162</v>
      </c>
    </row>
    <row r="208" spans="1:23" s="1255" customFormat="1" ht="14.25" thickTop="1" thickBot="1">
      <c r="A208" s="235"/>
      <c r="B208" s="328"/>
      <c r="C208" s="327"/>
      <c r="D208" s="327"/>
      <c r="E208" s="327"/>
      <c r="F208" s="327"/>
      <c r="G208" s="327"/>
      <c r="H208" s="327"/>
      <c r="I208" s="329"/>
      <c r="J208" s="235"/>
      <c r="K208" s="235"/>
      <c r="L208" s="364" t="s">
        <v>89</v>
      </c>
      <c r="M208" s="365">
        <f>+M194+M198+M202+M206</f>
        <v>3460</v>
      </c>
      <c r="N208" s="366">
        <f t="shared" ref="N208:U208" si="362">+N194+N198+N202+N206</f>
        <v>12346</v>
      </c>
      <c r="O208" s="365">
        <f t="shared" si="362"/>
        <v>15806</v>
      </c>
      <c r="P208" s="365">
        <f t="shared" si="362"/>
        <v>1</v>
      </c>
      <c r="Q208" s="367">
        <f t="shared" si="362"/>
        <v>15807</v>
      </c>
      <c r="R208" s="365">
        <f t="shared" si="362"/>
        <v>20</v>
      </c>
      <c r="S208" s="366">
        <f t="shared" si="362"/>
        <v>0</v>
      </c>
      <c r="T208" s="365">
        <f t="shared" si="362"/>
        <v>20</v>
      </c>
      <c r="U208" s="365">
        <f t="shared" si="362"/>
        <v>0</v>
      </c>
      <c r="V208" s="367">
        <f>+V194+V198+V202+V206</f>
        <v>20</v>
      </c>
      <c r="W208" s="1309">
        <f>IF(Q208=0,0,((V208/Q208)-1)*100)</f>
        <v>-99.873473777440367</v>
      </c>
    </row>
    <row r="209" spans="1:23" ht="14.25" thickTop="1" thickBot="1">
      <c r="B209" s="328"/>
      <c r="C209" s="327"/>
      <c r="D209" s="327"/>
      <c r="E209" s="327"/>
      <c r="F209" s="327"/>
      <c r="G209" s="327"/>
      <c r="H209" s="327"/>
      <c r="I209" s="329"/>
      <c r="L209" s="318" t="s">
        <v>59</v>
      </c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9"/>
    </row>
    <row r="210" spans="1:23" ht="13.5" thickTop="1">
      <c r="B210" s="328"/>
      <c r="C210" s="327"/>
      <c r="D210" s="327"/>
      <c r="E210" s="327"/>
      <c r="F210" s="327"/>
      <c r="G210" s="327"/>
      <c r="H210" s="327"/>
      <c r="I210" s="329"/>
      <c r="L210" s="1574" t="s">
        <v>52</v>
      </c>
      <c r="M210" s="1575"/>
      <c r="N210" s="1575"/>
      <c r="O210" s="1575"/>
      <c r="P210" s="1575"/>
      <c r="Q210" s="1575"/>
      <c r="R210" s="1575"/>
      <c r="S210" s="1575"/>
      <c r="T210" s="1575"/>
      <c r="U210" s="1575"/>
      <c r="V210" s="1575"/>
      <c r="W210" s="1576"/>
    </row>
    <row r="211" spans="1:23" ht="13.5" thickBot="1">
      <c r="B211" s="328"/>
      <c r="C211" s="327"/>
      <c r="D211" s="327"/>
      <c r="E211" s="327"/>
      <c r="F211" s="327"/>
      <c r="G211" s="327"/>
      <c r="H211" s="327"/>
      <c r="I211" s="329"/>
      <c r="L211" s="1577" t="s">
        <v>53</v>
      </c>
      <c r="M211" s="1578"/>
      <c r="N211" s="1578"/>
      <c r="O211" s="1578"/>
      <c r="P211" s="1578"/>
      <c r="Q211" s="1578"/>
      <c r="R211" s="1578"/>
      <c r="S211" s="1578"/>
      <c r="T211" s="1578"/>
      <c r="U211" s="1578"/>
      <c r="V211" s="1578"/>
      <c r="W211" s="1579"/>
    </row>
    <row r="212" spans="1:23" ht="14.25" thickTop="1" thickBot="1">
      <c r="B212" s="328"/>
      <c r="C212" s="327"/>
      <c r="D212" s="327"/>
      <c r="E212" s="327"/>
      <c r="F212" s="327"/>
      <c r="G212" s="327"/>
      <c r="H212" s="327"/>
      <c r="I212" s="329"/>
      <c r="L212" s="238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320" t="s">
        <v>40</v>
      </c>
    </row>
    <row r="213" spans="1:23" ht="14.25" thickTop="1" thickBot="1">
      <c r="B213" s="328"/>
      <c r="C213" s="327"/>
      <c r="D213" s="327"/>
      <c r="E213" s="327"/>
      <c r="F213" s="327"/>
      <c r="G213" s="327"/>
      <c r="H213" s="327"/>
      <c r="I213" s="329"/>
      <c r="L213" s="240"/>
      <c r="M213" s="1583" t="s">
        <v>90</v>
      </c>
      <c r="N213" s="1584"/>
      <c r="O213" s="1584"/>
      <c r="P213" s="1584"/>
      <c r="Q213" s="1585"/>
      <c r="R213" s="1583" t="s">
        <v>91</v>
      </c>
      <c r="S213" s="1584"/>
      <c r="T213" s="1584"/>
      <c r="U213" s="1584"/>
      <c r="V213" s="1585"/>
      <c r="W213" s="241" t="s">
        <v>4</v>
      </c>
    </row>
    <row r="214" spans="1:23" ht="13.5" thickTop="1">
      <c r="B214" s="328"/>
      <c r="C214" s="327"/>
      <c r="D214" s="327"/>
      <c r="E214" s="327"/>
      <c r="F214" s="327"/>
      <c r="G214" s="327"/>
      <c r="H214" s="327"/>
      <c r="I214" s="329"/>
      <c r="L214" s="242" t="s">
        <v>5</v>
      </c>
      <c r="M214" s="243"/>
      <c r="N214" s="247"/>
      <c r="O214" s="356"/>
      <c r="P214" s="249"/>
      <c r="Q214" s="357"/>
      <c r="R214" s="243"/>
      <c r="S214" s="247"/>
      <c r="T214" s="356"/>
      <c r="U214" s="249"/>
      <c r="V214" s="357"/>
      <c r="W214" s="246" t="s">
        <v>6</v>
      </c>
    </row>
    <row r="215" spans="1:23" ht="13.5" thickBot="1">
      <c r="B215" s="328"/>
      <c r="C215" s="327"/>
      <c r="D215" s="327"/>
      <c r="E215" s="327"/>
      <c r="F215" s="327"/>
      <c r="G215" s="327"/>
      <c r="H215" s="327"/>
      <c r="I215" s="329"/>
      <c r="L215" s="250"/>
      <c r="M215" s="255" t="s">
        <v>41</v>
      </c>
      <c r="N215" s="256" t="s">
        <v>42</v>
      </c>
      <c r="O215" s="358" t="s">
        <v>54</v>
      </c>
      <c r="P215" s="258" t="s">
        <v>13</v>
      </c>
      <c r="Q215" s="1170" t="s">
        <v>9</v>
      </c>
      <c r="R215" s="255" t="s">
        <v>41</v>
      </c>
      <c r="S215" s="256" t="s">
        <v>42</v>
      </c>
      <c r="T215" s="358" t="s">
        <v>54</v>
      </c>
      <c r="U215" s="258" t="s">
        <v>13</v>
      </c>
      <c r="V215" s="359" t="s">
        <v>9</v>
      </c>
      <c r="W215" s="254"/>
    </row>
    <row r="216" spans="1:23" ht="5.25" customHeight="1" thickTop="1">
      <c r="B216" s="328"/>
      <c r="C216" s="327"/>
      <c r="D216" s="327"/>
      <c r="E216" s="327"/>
      <c r="F216" s="327"/>
      <c r="G216" s="327"/>
      <c r="H216" s="327"/>
      <c r="I216" s="329"/>
      <c r="L216" s="242"/>
      <c r="M216" s="263"/>
      <c r="N216" s="264"/>
      <c r="O216" s="360"/>
      <c r="P216" s="266"/>
      <c r="Q216" s="361"/>
      <c r="R216" s="263"/>
      <c r="S216" s="264"/>
      <c r="T216" s="360"/>
      <c r="U216" s="266"/>
      <c r="V216" s="361"/>
      <c r="W216" s="268"/>
    </row>
    <row r="217" spans="1:23">
      <c r="B217" s="328"/>
      <c r="C217" s="327"/>
      <c r="D217" s="327"/>
      <c r="E217" s="327"/>
      <c r="F217" s="327"/>
      <c r="G217" s="327"/>
      <c r="H217" s="327"/>
      <c r="I217" s="329"/>
      <c r="L217" s="242" t="s">
        <v>14</v>
      </c>
      <c r="M217" s="274">
        <f t="shared" ref="M217:N219" si="363">+M165+M191</f>
        <v>342</v>
      </c>
      <c r="N217" s="275">
        <f t="shared" si="363"/>
        <v>1149</v>
      </c>
      <c r="O217" s="362">
        <f>+M217+N217</f>
        <v>1491</v>
      </c>
      <c r="P217" s="277">
        <f>+P165+P191</f>
        <v>1</v>
      </c>
      <c r="Q217" s="363">
        <f>+O217+P217</f>
        <v>1492</v>
      </c>
      <c r="R217" s="274">
        <f t="shared" ref="R217:S219" si="364">+R165+R191</f>
        <v>40</v>
      </c>
      <c r="S217" s="275">
        <f t="shared" si="364"/>
        <v>322</v>
      </c>
      <c r="T217" s="362">
        <f>+R217+S217</f>
        <v>362</v>
      </c>
      <c r="U217" s="277">
        <f>+U165+U191</f>
        <v>0</v>
      </c>
      <c r="V217" s="363">
        <f>+T217+U217</f>
        <v>362</v>
      </c>
      <c r="W217" s="273">
        <f t="shared" ref="W217:W221" si="365">IF(Q217=0,0,((V217/Q217)-1)*100)</f>
        <v>-75.737265415549587</v>
      </c>
    </row>
    <row r="218" spans="1:23">
      <c r="B218" s="328"/>
      <c r="C218" s="327"/>
      <c r="D218" s="327"/>
      <c r="E218" s="327"/>
      <c r="F218" s="327"/>
      <c r="G218" s="327"/>
      <c r="H218" s="327"/>
      <c r="I218" s="329"/>
      <c r="L218" s="242" t="s">
        <v>15</v>
      </c>
      <c r="M218" s="274">
        <f t="shared" si="363"/>
        <v>370</v>
      </c>
      <c r="N218" s="275">
        <f t="shared" si="363"/>
        <v>1243</v>
      </c>
      <c r="O218" s="362">
        <f t="shared" ref="O218:O219" si="366">+M218+N218</f>
        <v>1613</v>
      </c>
      <c r="P218" s="277">
        <f>+P166+P192</f>
        <v>0</v>
      </c>
      <c r="Q218" s="363">
        <f t="shared" ref="Q218:Q219" si="367">+O218+P218</f>
        <v>1613</v>
      </c>
      <c r="R218" s="274">
        <f t="shared" si="364"/>
        <v>48</v>
      </c>
      <c r="S218" s="275">
        <f t="shared" si="364"/>
        <v>334</v>
      </c>
      <c r="T218" s="362">
        <f t="shared" ref="T218:T219" si="368">+R218+S218</f>
        <v>382</v>
      </c>
      <c r="U218" s="277">
        <f>+U166+U192</f>
        <v>0</v>
      </c>
      <c r="V218" s="363">
        <f t="shared" ref="V218:V219" si="369">+T218+U218</f>
        <v>382</v>
      </c>
      <c r="W218" s="273">
        <f t="shared" si="365"/>
        <v>-76.317420954742715</v>
      </c>
    </row>
    <row r="219" spans="1:23" ht="13.5" thickBot="1">
      <c r="B219" s="328"/>
      <c r="C219" s="327"/>
      <c r="D219" s="327"/>
      <c r="E219" s="327"/>
      <c r="F219" s="327"/>
      <c r="G219" s="327"/>
      <c r="H219" s="327"/>
      <c r="I219" s="329"/>
      <c r="L219" s="250" t="s">
        <v>16</v>
      </c>
      <c r="M219" s="274">
        <f t="shared" si="363"/>
        <v>364</v>
      </c>
      <c r="N219" s="275">
        <f t="shared" si="363"/>
        <v>1264</v>
      </c>
      <c r="O219" s="362">
        <f t="shared" si="366"/>
        <v>1628</v>
      </c>
      <c r="P219" s="277">
        <f>+P167+P193</f>
        <v>0</v>
      </c>
      <c r="Q219" s="363">
        <f t="shared" si="367"/>
        <v>1628</v>
      </c>
      <c r="R219" s="274">
        <f t="shared" si="364"/>
        <v>32</v>
      </c>
      <c r="S219" s="275">
        <f t="shared" si="364"/>
        <v>348</v>
      </c>
      <c r="T219" s="362">
        <f t="shared" si="368"/>
        <v>380</v>
      </c>
      <c r="U219" s="277">
        <f>+U167+U193</f>
        <v>0</v>
      </c>
      <c r="V219" s="363">
        <f t="shared" si="369"/>
        <v>380</v>
      </c>
      <c r="W219" s="273">
        <f t="shared" si="365"/>
        <v>-76.658476658476658</v>
      </c>
    </row>
    <row r="220" spans="1:23" ht="14.25" thickTop="1" thickBot="1">
      <c r="B220" s="328"/>
      <c r="C220" s="327"/>
      <c r="D220" s="327"/>
      <c r="E220" s="327"/>
      <c r="F220" s="327"/>
      <c r="G220" s="327"/>
      <c r="H220" s="327"/>
      <c r="I220" s="329"/>
      <c r="L220" s="364" t="s">
        <v>17</v>
      </c>
      <c r="M220" s="365">
        <f t="shared" ref="M220:Q220" si="370">+M217+M218+M219</f>
        <v>1076</v>
      </c>
      <c r="N220" s="366">
        <f t="shared" si="370"/>
        <v>3656</v>
      </c>
      <c r="O220" s="365">
        <f t="shared" si="370"/>
        <v>4732</v>
      </c>
      <c r="P220" s="365">
        <f t="shared" si="370"/>
        <v>1</v>
      </c>
      <c r="Q220" s="367">
        <f t="shared" si="370"/>
        <v>4733</v>
      </c>
      <c r="R220" s="365">
        <f t="shared" ref="R220:V220" si="371">+R217+R218+R219</f>
        <v>120</v>
      </c>
      <c r="S220" s="366">
        <f t="shared" si="371"/>
        <v>1004</v>
      </c>
      <c r="T220" s="365">
        <f t="shared" si="371"/>
        <v>1124</v>
      </c>
      <c r="U220" s="365">
        <f t="shared" si="371"/>
        <v>0</v>
      </c>
      <c r="V220" s="367">
        <f t="shared" si="371"/>
        <v>1124</v>
      </c>
      <c r="W220" s="368">
        <f t="shared" si="365"/>
        <v>-76.25184872174097</v>
      </c>
    </row>
    <row r="221" spans="1:23" ht="13.5" thickTop="1">
      <c r="B221" s="328"/>
      <c r="C221" s="327"/>
      <c r="D221" s="327"/>
      <c r="E221" s="327"/>
      <c r="F221" s="327"/>
      <c r="G221" s="327"/>
      <c r="H221" s="327"/>
      <c r="I221" s="329"/>
      <c r="L221" s="242" t="s">
        <v>18</v>
      </c>
      <c r="M221" s="369">
        <f t="shared" ref="M221:N223" si="372">+M169+M195</f>
        <v>351</v>
      </c>
      <c r="N221" s="370">
        <f t="shared" si="372"/>
        <v>1278</v>
      </c>
      <c r="O221" s="371">
        <f t="shared" ref="O221" si="373">+M221+N221</f>
        <v>1629</v>
      </c>
      <c r="P221" s="277">
        <f>+P169+P195</f>
        <v>0</v>
      </c>
      <c r="Q221" s="363">
        <f t="shared" ref="Q221" si="374">+O221+P221</f>
        <v>1629</v>
      </c>
      <c r="R221" s="369">
        <f t="shared" ref="R221:S223" si="375">+R169+R195</f>
        <v>50</v>
      </c>
      <c r="S221" s="370">
        <f t="shared" si="375"/>
        <v>341</v>
      </c>
      <c r="T221" s="371">
        <f t="shared" ref="T221" si="376">+R221+S221</f>
        <v>391</v>
      </c>
      <c r="U221" s="277">
        <f>+U169+U195</f>
        <v>0</v>
      </c>
      <c r="V221" s="363">
        <f t="shared" ref="V221" si="377">+T221+U221</f>
        <v>391</v>
      </c>
      <c r="W221" s="273">
        <f t="shared" si="365"/>
        <v>-75.997544505831797</v>
      </c>
    </row>
    <row r="222" spans="1:23">
      <c r="B222" s="328"/>
      <c r="C222" s="327"/>
      <c r="D222" s="327"/>
      <c r="E222" s="327"/>
      <c r="F222" s="327"/>
      <c r="G222" s="327"/>
      <c r="H222" s="327"/>
      <c r="I222" s="329"/>
      <c r="L222" s="242" t="s">
        <v>19</v>
      </c>
      <c r="M222" s="274">
        <f t="shared" si="372"/>
        <v>324</v>
      </c>
      <c r="N222" s="275">
        <f t="shared" si="372"/>
        <v>1195</v>
      </c>
      <c r="O222" s="362">
        <f>+M222+N222</f>
        <v>1519</v>
      </c>
      <c r="P222" s="277">
        <f>+P170+P196</f>
        <v>10</v>
      </c>
      <c r="Q222" s="363">
        <f>+O222+P222</f>
        <v>1529</v>
      </c>
      <c r="R222" s="274">
        <f t="shared" si="375"/>
        <v>30</v>
      </c>
      <c r="S222" s="275">
        <f t="shared" si="375"/>
        <v>259</v>
      </c>
      <c r="T222" s="362">
        <f>+R222+S222</f>
        <v>289</v>
      </c>
      <c r="U222" s="277">
        <f>+U170+U196</f>
        <v>0</v>
      </c>
      <c r="V222" s="363">
        <f>+T222+U222</f>
        <v>289</v>
      </c>
      <c r="W222" s="273">
        <f t="shared" ref="W222:W225" si="378">IF(Q222=0,0,((V222/Q222)-1)*100)</f>
        <v>-81.098757357750159</v>
      </c>
    </row>
    <row r="223" spans="1:23" s="1255" customFormat="1" ht="13.5" thickBot="1">
      <c r="A223" s="235"/>
      <c r="B223" s="328"/>
      <c r="C223" s="327"/>
      <c r="D223" s="327"/>
      <c r="E223" s="327"/>
      <c r="F223" s="327"/>
      <c r="G223" s="327"/>
      <c r="H223" s="327"/>
      <c r="I223" s="329"/>
      <c r="J223" s="235"/>
      <c r="K223" s="235"/>
      <c r="L223" s="242" t="s">
        <v>20</v>
      </c>
      <c r="M223" s="274">
        <f t="shared" si="372"/>
        <v>366</v>
      </c>
      <c r="N223" s="275">
        <f t="shared" si="372"/>
        <v>1366</v>
      </c>
      <c r="O223" s="362">
        <f>+M223+N223</f>
        <v>1732</v>
      </c>
      <c r="P223" s="277">
        <f>+P171+P197</f>
        <v>0</v>
      </c>
      <c r="Q223" s="363">
        <f>+O223+P223</f>
        <v>1732</v>
      </c>
      <c r="R223" s="274">
        <f t="shared" si="375"/>
        <v>68</v>
      </c>
      <c r="S223" s="275">
        <f t="shared" si="375"/>
        <v>447</v>
      </c>
      <c r="T223" s="362">
        <f>+R223+S223</f>
        <v>515</v>
      </c>
      <c r="U223" s="277">
        <f>+U171+U197</f>
        <v>0</v>
      </c>
      <c r="V223" s="363">
        <f>+T223+U223</f>
        <v>515</v>
      </c>
      <c r="W223" s="273">
        <f t="shared" si="378"/>
        <v>-70.265588914549653</v>
      </c>
    </row>
    <row r="224" spans="1:23" s="1255" customFormat="1" ht="14.25" thickTop="1" thickBot="1">
      <c r="A224" s="235"/>
      <c r="B224" s="328"/>
      <c r="C224" s="327"/>
      <c r="D224" s="327"/>
      <c r="E224" s="327"/>
      <c r="F224" s="327"/>
      <c r="G224" s="327"/>
      <c r="H224" s="327"/>
      <c r="I224" s="329"/>
      <c r="J224" s="235"/>
      <c r="K224" s="235"/>
      <c r="L224" s="364" t="s">
        <v>87</v>
      </c>
      <c r="M224" s="365">
        <f>+M221+M222+M223</f>
        <v>1041</v>
      </c>
      <c r="N224" s="365">
        <f t="shared" ref="N224" si="379">+N221+N222+N223</f>
        <v>3839</v>
      </c>
      <c r="O224" s="365">
        <f t="shared" ref="O224" si="380">+O221+O222+O223</f>
        <v>4880</v>
      </c>
      <c r="P224" s="365">
        <f t="shared" ref="P224" si="381">+P221+P222+P223</f>
        <v>10</v>
      </c>
      <c r="Q224" s="365">
        <f t="shared" ref="Q224" si="382">+Q221+Q222+Q223</f>
        <v>4890</v>
      </c>
      <c r="R224" s="365">
        <f t="shared" ref="R224" si="383">+R221+R222+R223</f>
        <v>148</v>
      </c>
      <c r="S224" s="365">
        <f t="shared" ref="S224" si="384">+S221+S222+S223</f>
        <v>1047</v>
      </c>
      <c r="T224" s="365">
        <f t="shared" ref="T224" si="385">+T221+T222+T223</f>
        <v>1195</v>
      </c>
      <c r="U224" s="365">
        <f t="shared" ref="U224" si="386">+U221+U222+U223</f>
        <v>0</v>
      </c>
      <c r="V224" s="365">
        <f t="shared" ref="V224" si="387">+V221+V222+V223</f>
        <v>1195</v>
      </c>
      <c r="W224" s="1309">
        <f t="shared" si="378"/>
        <v>-75.562372188139065</v>
      </c>
    </row>
    <row r="225" spans="1:23" ht="13.5" thickTop="1">
      <c r="B225" s="328"/>
      <c r="C225" s="327"/>
      <c r="D225" s="327"/>
      <c r="E225" s="327"/>
      <c r="F225" s="327"/>
      <c r="G225" s="327"/>
      <c r="H225" s="327"/>
      <c r="I225" s="329"/>
      <c r="L225" s="242" t="s">
        <v>21</v>
      </c>
      <c r="M225" s="274">
        <f t="shared" ref="M225:N227" si="388">+M173+M199</f>
        <v>263</v>
      </c>
      <c r="N225" s="275">
        <f t="shared" si="388"/>
        <v>1030</v>
      </c>
      <c r="O225" s="362">
        <f t="shared" ref="O225" si="389">+M225+N225</f>
        <v>1293</v>
      </c>
      <c r="P225" s="277">
        <f>+P173+P199</f>
        <v>0</v>
      </c>
      <c r="Q225" s="363">
        <f t="shared" ref="Q225" si="390">+O225+P225</f>
        <v>1293</v>
      </c>
      <c r="R225" s="274">
        <f t="shared" ref="R225:S227" si="391">+R173+R199</f>
        <v>44</v>
      </c>
      <c r="S225" s="275">
        <f t="shared" si="391"/>
        <v>386</v>
      </c>
      <c r="T225" s="362">
        <f t="shared" ref="T225" si="392">+R225+S225</f>
        <v>430</v>
      </c>
      <c r="U225" s="277">
        <f>+U173+U199</f>
        <v>0</v>
      </c>
      <c r="V225" s="363">
        <f t="shared" ref="V225" si="393">+T225+U225</f>
        <v>430</v>
      </c>
      <c r="W225" s="273">
        <f t="shared" si="378"/>
        <v>-66.744006187161645</v>
      </c>
    </row>
    <row r="226" spans="1:23">
      <c r="B226" s="328"/>
      <c r="C226" s="327"/>
      <c r="D226" s="327"/>
      <c r="E226" s="327"/>
      <c r="F226" s="327"/>
      <c r="G226" s="327"/>
      <c r="H226" s="327"/>
      <c r="I226" s="329"/>
      <c r="L226" s="242" t="s">
        <v>88</v>
      </c>
      <c r="M226" s="274">
        <f t="shared" si="388"/>
        <v>289</v>
      </c>
      <c r="N226" s="275">
        <f t="shared" si="388"/>
        <v>1199</v>
      </c>
      <c r="O226" s="362">
        <f>+M226+N226</f>
        <v>1488</v>
      </c>
      <c r="P226" s="277">
        <f>+P174+P200</f>
        <v>0</v>
      </c>
      <c r="Q226" s="363">
        <f>+O226+P226</f>
        <v>1488</v>
      </c>
      <c r="R226" s="274">
        <f t="shared" si="391"/>
        <v>29</v>
      </c>
      <c r="S226" s="275">
        <f t="shared" si="391"/>
        <v>278</v>
      </c>
      <c r="T226" s="362">
        <f>+R226+S226</f>
        <v>307</v>
      </c>
      <c r="U226" s="277">
        <f>+U174+U200</f>
        <v>0</v>
      </c>
      <c r="V226" s="363">
        <f>+T226+U226</f>
        <v>307</v>
      </c>
      <c r="W226" s="273">
        <f t="shared" ref="W226" si="394">IF(Q226=0,0,((V226/Q226)-1)*100)</f>
        <v>-79.368279569892479</v>
      </c>
    </row>
    <row r="227" spans="1:23" ht="13.5" thickBot="1">
      <c r="B227" s="328"/>
      <c r="C227" s="327"/>
      <c r="D227" s="327"/>
      <c r="E227" s="327"/>
      <c r="F227" s="327"/>
      <c r="G227" s="327"/>
      <c r="H227" s="327"/>
      <c r="I227" s="329"/>
      <c r="L227" s="242" t="s">
        <v>22</v>
      </c>
      <c r="M227" s="274">
        <f t="shared" si="388"/>
        <v>289</v>
      </c>
      <c r="N227" s="275">
        <f t="shared" si="388"/>
        <v>1156</v>
      </c>
      <c r="O227" s="372">
        <f>+M227+N227</f>
        <v>1445</v>
      </c>
      <c r="P227" s="301">
        <f>+P175+P201</f>
        <v>0</v>
      </c>
      <c r="Q227" s="363">
        <f>+O227+P227</f>
        <v>1445</v>
      </c>
      <c r="R227" s="274">
        <f t="shared" si="391"/>
        <v>21</v>
      </c>
      <c r="S227" s="275">
        <f t="shared" si="391"/>
        <v>229</v>
      </c>
      <c r="T227" s="372">
        <f>+R227+S227</f>
        <v>250</v>
      </c>
      <c r="U227" s="301">
        <f>+U175+U201</f>
        <v>0</v>
      </c>
      <c r="V227" s="363">
        <f>+T227+U227</f>
        <v>250</v>
      </c>
      <c r="W227" s="273">
        <f>IF(Q227=0,0,((V227/Q227)-1)*100)</f>
        <v>-82.698961937716263</v>
      </c>
    </row>
    <row r="228" spans="1:23" s="1255" customFormat="1" ht="14.25" thickTop="1" thickBot="1">
      <c r="A228" s="235"/>
      <c r="B228" s="328"/>
      <c r="C228" s="327"/>
      <c r="D228" s="327"/>
      <c r="E228" s="327"/>
      <c r="F228" s="327"/>
      <c r="G228" s="327"/>
      <c r="H228" s="327"/>
      <c r="I228" s="329"/>
      <c r="J228" s="235"/>
      <c r="K228" s="235"/>
      <c r="L228" s="373" t="s">
        <v>60</v>
      </c>
      <c r="M228" s="374">
        <f>+M225+M226+M227</f>
        <v>841</v>
      </c>
      <c r="N228" s="374">
        <f t="shared" ref="N228" si="395">+N225+N226+N227</f>
        <v>3385</v>
      </c>
      <c r="O228" s="375">
        <f t="shared" ref="O228" si="396">+O225+O226+O227</f>
        <v>4226</v>
      </c>
      <c r="P228" s="375">
        <f t="shared" ref="P228" si="397">+P225+P226+P227</f>
        <v>0</v>
      </c>
      <c r="Q228" s="375">
        <f t="shared" ref="Q228" si="398">+Q225+Q226+Q227</f>
        <v>4226</v>
      </c>
      <c r="R228" s="374">
        <f t="shared" ref="R228" si="399">+R225+R226+R227</f>
        <v>94</v>
      </c>
      <c r="S228" s="374">
        <f t="shared" ref="S228" si="400">+S225+S226+S227</f>
        <v>893</v>
      </c>
      <c r="T228" s="375">
        <f t="shared" ref="T228" si="401">+T225+T226+T227</f>
        <v>987</v>
      </c>
      <c r="U228" s="375">
        <f t="shared" ref="U228" si="402">+U225+U226+U227</f>
        <v>0</v>
      </c>
      <c r="V228" s="375">
        <f t="shared" ref="V228" si="403">+V225+V226+V227</f>
        <v>987</v>
      </c>
      <c r="W228" s="1310">
        <f>IF(Q228=0,0,((V228/Q228)-1)*100)</f>
        <v>-76.644581164221478</v>
      </c>
    </row>
    <row r="229" spans="1:23" ht="14.25" customHeight="1" thickTop="1">
      <c r="A229" s="344"/>
      <c r="B229" s="345"/>
      <c r="C229" s="346"/>
      <c r="D229" s="346"/>
      <c r="E229" s="346"/>
      <c r="F229" s="346"/>
      <c r="G229" s="346"/>
      <c r="H229" s="346"/>
      <c r="I229" s="347"/>
      <c r="J229" s="344"/>
      <c r="K229" s="344"/>
      <c r="L229" s="376" t="s">
        <v>24</v>
      </c>
      <c r="M229" s="377">
        <f t="shared" ref="M229:N231" si="404">+M177+M203</f>
        <v>284</v>
      </c>
      <c r="N229" s="378">
        <f t="shared" si="404"/>
        <v>1174</v>
      </c>
      <c r="O229" s="379">
        <f>+M229+N229</f>
        <v>1458</v>
      </c>
      <c r="P229" s="380">
        <f>+P177+P203</f>
        <v>0</v>
      </c>
      <c r="Q229" s="381">
        <f>+O229+P229</f>
        <v>1458</v>
      </c>
      <c r="R229" s="377">
        <f t="shared" ref="R229:S231" si="405">+R177+R203</f>
        <v>29</v>
      </c>
      <c r="S229" s="378">
        <f t="shared" si="405"/>
        <v>186</v>
      </c>
      <c r="T229" s="379">
        <f>+R229+S229</f>
        <v>215</v>
      </c>
      <c r="U229" s="380">
        <f>+U177+U203</f>
        <v>0</v>
      </c>
      <c r="V229" s="381">
        <f>+T229+U229</f>
        <v>215</v>
      </c>
      <c r="W229" s="382">
        <f>IF(Q229=0,0,((V229/Q229)-1)*100)</f>
        <v>-85.253772290809323</v>
      </c>
    </row>
    <row r="230" spans="1:23" ht="14.25" customHeight="1">
      <c r="A230" s="344"/>
      <c r="B230" s="348"/>
      <c r="C230" s="349"/>
      <c r="D230" s="349"/>
      <c r="E230" s="349"/>
      <c r="F230" s="349"/>
      <c r="G230" s="349"/>
      <c r="H230" s="349"/>
      <c r="I230" s="350"/>
      <c r="J230" s="344"/>
      <c r="K230" s="344"/>
      <c r="L230" s="376" t="s">
        <v>25</v>
      </c>
      <c r="M230" s="377">
        <f t="shared" si="404"/>
        <v>334</v>
      </c>
      <c r="N230" s="378">
        <f t="shared" si="404"/>
        <v>1411</v>
      </c>
      <c r="O230" s="379">
        <f>+M230+N230</f>
        <v>1745</v>
      </c>
      <c r="P230" s="383">
        <f>+P178+P204</f>
        <v>0</v>
      </c>
      <c r="Q230" s="379">
        <f>+O230+P230</f>
        <v>1745</v>
      </c>
      <c r="R230" s="377">
        <f t="shared" si="405"/>
        <v>25</v>
      </c>
      <c r="S230" s="378">
        <f t="shared" si="405"/>
        <v>228</v>
      </c>
      <c r="T230" s="379">
        <f>+R230+S230</f>
        <v>253</v>
      </c>
      <c r="U230" s="383">
        <f>+U178+U204</f>
        <v>0</v>
      </c>
      <c r="V230" s="379">
        <f>+T230+U230</f>
        <v>253</v>
      </c>
      <c r="W230" s="382">
        <f t="shared" ref="W230" si="406">IF(Q230=0,0,((V230/Q230)-1)*100)</f>
        <v>-85.50143266475645</v>
      </c>
    </row>
    <row r="231" spans="1:23" ht="14.25" customHeight="1" thickBot="1">
      <c r="A231" s="344"/>
      <c r="B231" s="348"/>
      <c r="C231" s="349"/>
      <c r="D231" s="349"/>
      <c r="E231" s="349"/>
      <c r="F231" s="349"/>
      <c r="G231" s="349"/>
      <c r="H231" s="349"/>
      <c r="I231" s="350"/>
      <c r="J231" s="344"/>
      <c r="K231" s="344"/>
      <c r="L231" s="376" t="s">
        <v>26</v>
      </c>
      <c r="M231" s="377">
        <f t="shared" si="404"/>
        <v>119</v>
      </c>
      <c r="N231" s="378">
        <f t="shared" si="404"/>
        <v>523</v>
      </c>
      <c r="O231" s="379">
        <f t="shared" ref="O231" si="407">+M231+N231</f>
        <v>642</v>
      </c>
      <c r="P231" s="384">
        <f>+P179+P205</f>
        <v>0</v>
      </c>
      <c r="Q231" s="381">
        <f t="shared" ref="Q231" si="408">+O231+P231</f>
        <v>642</v>
      </c>
      <c r="R231" s="377">
        <f t="shared" si="405"/>
        <v>55</v>
      </c>
      <c r="S231" s="378">
        <f t="shared" si="405"/>
        <v>279</v>
      </c>
      <c r="T231" s="379">
        <f t="shared" ref="T231" si="409">+R231+S231</f>
        <v>334</v>
      </c>
      <c r="U231" s="384">
        <f>+U179+U205</f>
        <v>0</v>
      </c>
      <c r="V231" s="381">
        <f t="shared" ref="V231" si="410">+T231+U231</f>
        <v>334</v>
      </c>
      <c r="W231" s="382">
        <f>IF(Q231=0,0,((V231/Q231)-1)*100)</f>
        <v>-47.975077881619946</v>
      </c>
    </row>
    <row r="232" spans="1:23" ht="14.25" customHeight="1" thickTop="1" thickBot="1">
      <c r="B232" s="328"/>
      <c r="C232" s="327"/>
      <c r="D232" s="327"/>
      <c r="E232" s="327"/>
      <c r="F232" s="327"/>
      <c r="G232" s="327"/>
      <c r="H232" s="327"/>
      <c r="I232" s="329"/>
      <c r="L232" s="364" t="s">
        <v>27</v>
      </c>
      <c r="M232" s="365">
        <f>+M229+M230+M231</f>
        <v>737</v>
      </c>
      <c r="N232" s="366">
        <f t="shared" ref="N232" si="411">+N229+N230+N231</f>
        <v>3108</v>
      </c>
      <c r="O232" s="365">
        <f t="shared" ref="O232" si="412">+O229+O230+O231</f>
        <v>3845</v>
      </c>
      <c r="P232" s="365">
        <f t="shared" ref="P232" si="413">+P229+P230+P231</f>
        <v>0</v>
      </c>
      <c r="Q232" s="385">
        <f t="shared" ref="Q232" si="414">+Q229+Q230+Q231</f>
        <v>3845</v>
      </c>
      <c r="R232" s="365">
        <f t="shared" ref="R232" si="415">+R229+R230+R231</f>
        <v>109</v>
      </c>
      <c r="S232" s="366">
        <f t="shared" ref="S232" si="416">+S229+S230+S231</f>
        <v>693</v>
      </c>
      <c r="T232" s="365">
        <f t="shared" ref="T232" si="417">+T229+T230+T231</f>
        <v>802</v>
      </c>
      <c r="U232" s="365">
        <f t="shared" ref="U232" si="418">+U229+U230+U231</f>
        <v>0</v>
      </c>
      <c r="V232" s="385">
        <f>+V229+V230+V231</f>
        <v>802</v>
      </c>
      <c r="W232" s="368">
        <f>IF(Q232=0,0,((V232/Q232)-1)*100)</f>
        <v>-79.141742522756829</v>
      </c>
    </row>
    <row r="233" spans="1:23" s="1171" customFormat="1" ht="14.25" thickTop="1" thickBot="1">
      <c r="B233" s="1227"/>
      <c r="C233" s="1191"/>
      <c r="D233" s="1191"/>
      <c r="E233" s="1191"/>
      <c r="F233" s="1191"/>
      <c r="G233" s="1191"/>
      <c r="H233" s="1191"/>
      <c r="I233" s="106"/>
      <c r="K233" s="235"/>
      <c r="L233" s="1223" t="s">
        <v>92</v>
      </c>
      <c r="M233" s="1210">
        <f>+M224+M228+M232</f>
        <v>2619</v>
      </c>
      <c r="N233" s="1211">
        <f t="shared" ref="N233" si="419">+N224+N228+N232</f>
        <v>10332</v>
      </c>
      <c r="O233" s="1210">
        <f t="shared" ref="O233" si="420">+O224+O228+O232</f>
        <v>12951</v>
      </c>
      <c r="P233" s="1210">
        <f t="shared" ref="P233" si="421">+P224+P228+P232</f>
        <v>10</v>
      </c>
      <c r="Q233" s="1210">
        <f t="shared" ref="Q233" si="422">+Q224+Q228+Q232</f>
        <v>12961</v>
      </c>
      <c r="R233" s="1210">
        <f t="shared" ref="R233" si="423">+R224+R228+R232</f>
        <v>351</v>
      </c>
      <c r="S233" s="1211">
        <f t="shared" ref="S233" si="424">+S224+S228+S232</f>
        <v>2633</v>
      </c>
      <c r="T233" s="1210">
        <f t="shared" ref="T233" si="425">+T224+T228+T232</f>
        <v>2984</v>
      </c>
      <c r="U233" s="1210">
        <f t="shared" ref="U233" si="426">+U224+U228+U232</f>
        <v>0</v>
      </c>
      <c r="V233" s="1212">
        <f>+V224+V228+V232</f>
        <v>2984</v>
      </c>
      <c r="W233" s="1213">
        <f>IF(Q233=0,0,((V233/Q233)-1)*100)</f>
        <v>-76.977085101458215</v>
      </c>
    </row>
    <row r="234" spans="1:23" s="1255" customFormat="1" ht="14.25" thickTop="1" thickBot="1">
      <c r="A234" s="235"/>
      <c r="B234" s="328"/>
      <c r="C234" s="327"/>
      <c r="D234" s="327"/>
      <c r="E234" s="327"/>
      <c r="F234" s="327"/>
      <c r="G234" s="327"/>
      <c r="H234" s="327"/>
      <c r="I234" s="329"/>
      <c r="J234" s="235"/>
      <c r="K234" s="235"/>
      <c r="L234" s="364" t="s">
        <v>89</v>
      </c>
      <c r="M234" s="365">
        <f>+M220+M224+M228+M232</f>
        <v>3695</v>
      </c>
      <c r="N234" s="366">
        <f t="shared" ref="N234:U234" si="427">+N220+N224+N228+N232</f>
        <v>13988</v>
      </c>
      <c r="O234" s="365">
        <f t="shared" si="427"/>
        <v>17683</v>
      </c>
      <c r="P234" s="365">
        <f t="shared" si="427"/>
        <v>11</v>
      </c>
      <c r="Q234" s="367">
        <f t="shared" si="427"/>
        <v>17694</v>
      </c>
      <c r="R234" s="365">
        <f t="shared" si="427"/>
        <v>471</v>
      </c>
      <c r="S234" s="366">
        <f t="shared" si="427"/>
        <v>3637</v>
      </c>
      <c r="T234" s="365">
        <f t="shared" si="427"/>
        <v>4108</v>
      </c>
      <c r="U234" s="365">
        <f t="shared" si="427"/>
        <v>0</v>
      </c>
      <c r="V234" s="367">
        <f>+V220+V224+V228+V232</f>
        <v>4108</v>
      </c>
      <c r="W234" s="1309">
        <f>IF(Q234=0,0,((V234/Q234)-1)*100)</f>
        <v>-76.783090313100487</v>
      </c>
    </row>
    <row r="235" spans="1:23" ht="13.5" thickTop="1">
      <c r="B235" s="238"/>
      <c r="C235" s="235"/>
      <c r="D235" s="235"/>
      <c r="E235" s="235"/>
      <c r="F235" s="235"/>
      <c r="G235" s="235"/>
      <c r="H235" s="235"/>
      <c r="I235" s="239"/>
      <c r="L235" s="318" t="s">
        <v>59</v>
      </c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9"/>
    </row>
  </sheetData>
  <sheetProtection password="CF53" sheet="1" objects="1" scenarios="1"/>
  <customSheetViews>
    <customSheetView guid="{ED529B84-E379-4C9B-A677-BE1D384436B0}" fitToPage="1" topLeftCell="A92">
      <selection activeCell="R99" sqref="R99"/>
      <pageMargins left="0.74803149606299213" right="0.74803149606299213" top="0.98425196850393704" bottom="0.98425196850393704" header="0.51181102362204722" footer="0.51181102362204722"/>
      <printOptions horizontalCentered="1"/>
      <pageSetup paperSize="9" scale="64" orientation="portrait" r:id="rId1"/>
      <headerFooter alignWithMargins="0">
        <oddHeader>&amp;LMonthly Air Transport statistics : Airports of Thailand Public Company Limited</oddHeader>
        <oddFooter>&amp;LAir Transport Information Division, Corporate Strategy Department&amp;C&amp;D&amp;R&amp;T</oddFooter>
      </headerFooter>
    </customSheetView>
  </customSheetViews>
  <mergeCells count="48">
    <mergeCell ref="M213:Q213"/>
    <mergeCell ref="R213:V213"/>
    <mergeCell ref="M187:Q187"/>
    <mergeCell ref="R187:V187"/>
    <mergeCell ref="L210:W210"/>
    <mergeCell ref="L211:W211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</mergeCells>
  <phoneticPr fontId="25" type="noConversion"/>
  <conditionalFormatting sqref="J53:K56 A53:A56 J131:K134 A131:A134 J235:K1048576 A235:A1048576 J1:K14 A1:A14 A32:A40 J32:K40 J58:K66 A58:A66 J79:K92 A79:A92 A110:A118 J110:K118 A136:A144 J136:K144 A157:A170 J157:K170 A209:A222 J209:K222 A43:A45 J43:K45 A69:A71 J69:K71 J121:K123 A121:A123 J147:K149 A147:A149 J199:K201 A199:A201 J47:K50 A47:A50 A73:A76 J73:K76 J125:K128 A125:A128 J151:K154 A151:A154 J203:K206 A203:A206 J225:K232 A225:A232 A26:A30 A16:A24 J26:K30 J16:K24 A104:A108 A95:A102 J104:K108 J95:K102 J182:K196 J173:K180 A182:A196 A173:A180 K233">
    <cfRule type="containsText" dxfId="69" priority="305" operator="containsText" text="NOT OK">
      <formula>NOT(ISERROR(SEARCH("NOT OK",A1)))</formula>
    </cfRule>
  </conditionalFormatting>
  <conditionalFormatting sqref="J31:K31 A31">
    <cfRule type="containsText" dxfId="68" priority="303" operator="containsText" text="NOT OK">
      <formula>NOT(ISERROR(SEARCH("NOT OK",A31)))</formula>
    </cfRule>
  </conditionalFormatting>
  <conditionalFormatting sqref="J57:K57 A57">
    <cfRule type="containsText" dxfId="67" priority="302" operator="containsText" text="NOT OK">
      <formula>NOT(ISERROR(SEARCH("NOT OK",A57)))</formula>
    </cfRule>
  </conditionalFormatting>
  <conditionalFormatting sqref="J109:K109 A109">
    <cfRule type="containsText" dxfId="66" priority="301" operator="containsText" text="NOT OK">
      <formula>NOT(ISERROR(SEARCH("NOT OK",A109)))</formula>
    </cfRule>
  </conditionalFormatting>
  <conditionalFormatting sqref="J135:K135 A135">
    <cfRule type="containsText" dxfId="65" priority="300" operator="containsText" text="NOT OK">
      <formula>NOT(ISERROR(SEARCH("NOT OK",A135)))</formula>
    </cfRule>
  </conditionalFormatting>
  <conditionalFormatting sqref="A50 J50:K50">
    <cfRule type="containsText" dxfId="64" priority="201" operator="containsText" text="NOT OK">
      <formula>NOT(ISERROR(SEARCH("NOT OK",A50)))</formula>
    </cfRule>
  </conditionalFormatting>
  <conditionalFormatting sqref="A50 J50:K50">
    <cfRule type="containsText" dxfId="63" priority="199" operator="containsText" text="NOT OK">
      <formula>NOT(ISERROR(SEARCH("NOT OK",A50)))</formula>
    </cfRule>
  </conditionalFormatting>
  <conditionalFormatting sqref="A76 J76:K76">
    <cfRule type="containsText" dxfId="62" priority="198" operator="containsText" text="NOT OK">
      <formula>NOT(ISERROR(SEARCH("NOT OK",A76)))</formula>
    </cfRule>
  </conditionalFormatting>
  <conditionalFormatting sqref="A76 J76:K76">
    <cfRule type="containsText" dxfId="61" priority="196" operator="containsText" text="NOT OK">
      <formula>NOT(ISERROR(SEARCH("NOT OK",A76)))</formula>
    </cfRule>
  </conditionalFormatting>
  <conditionalFormatting sqref="A128 J128:K128">
    <cfRule type="containsText" dxfId="60" priority="195" operator="containsText" text="NOT OK">
      <formula>NOT(ISERROR(SEARCH("NOT OK",A128)))</formula>
    </cfRule>
  </conditionalFormatting>
  <conditionalFormatting sqref="A128 J128:K128">
    <cfRule type="containsText" dxfId="59" priority="193" operator="containsText" text="NOT OK">
      <formula>NOT(ISERROR(SEARCH("NOT OK",A128)))</formula>
    </cfRule>
  </conditionalFormatting>
  <conditionalFormatting sqref="A154 J154:K154">
    <cfRule type="containsText" dxfId="58" priority="192" operator="containsText" text="NOT OK">
      <formula>NOT(ISERROR(SEARCH("NOT OK",A154)))</formula>
    </cfRule>
  </conditionalFormatting>
  <conditionalFormatting sqref="A154 J154:K154">
    <cfRule type="containsText" dxfId="57" priority="190" operator="containsText" text="NOT OK">
      <formula>NOT(ISERROR(SEARCH("NOT OK",A154)))</formula>
    </cfRule>
  </conditionalFormatting>
  <conditionalFormatting sqref="J206:K206 A206">
    <cfRule type="containsText" dxfId="56" priority="189" operator="containsText" text="NOT OK">
      <formula>NOT(ISERROR(SEARCH("NOT OK",A206)))</formula>
    </cfRule>
  </conditionalFormatting>
  <conditionalFormatting sqref="J206:K206 A206">
    <cfRule type="containsText" dxfId="55" priority="187" operator="containsText" text="NOT OK">
      <formula>NOT(ISERROR(SEARCH("NOT OK",A206)))</formula>
    </cfRule>
  </conditionalFormatting>
  <conditionalFormatting sqref="J232:K232 A232 K233">
    <cfRule type="containsText" dxfId="54" priority="186" operator="containsText" text="NOT OK">
      <formula>NOT(ISERROR(SEARCH("NOT OK",A232)))</formula>
    </cfRule>
  </conditionalFormatting>
  <conditionalFormatting sqref="J232:K232 A232 K233">
    <cfRule type="containsText" dxfId="53" priority="184" operator="containsText" text="NOT OK">
      <formula>NOT(ISERROR(SEARCH("NOT OK",A232)))</formula>
    </cfRule>
  </conditionalFormatting>
  <conditionalFormatting sqref="J16:K24 A16:A24">
    <cfRule type="containsText" dxfId="52" priority="183" operator="containsText" text="NOT OK">
      <formula>NOT(ISERROR(SEARCH("NOT OK",A16)))</formula>
    </cfRule>
  </conditionalFormatting>
  <conditionalFormatting sqref="A15 J15:K15">
    <cfRule type="containsText" dxfId="51" priority="156" operator="containsText" text="NOT OK">
      <formula>NOT(ISERROR(SEARCH("NOT OK",A15)))</formula>
    </cfRule>
  </conditionalFormatting>
  <conditionalFormatting sqref="J41:K41 A41">
    <cfRule type="containsText" dxfId="50" priority="155" operator="containsText" text="NOT OK">
      <formula>NOT(ISERROR(SEARCH("NOT OK",A41)))</formula>
    </cfRule>
  </conditionalFormatting>
  <conditionalFormatting sqref="A67 J67:K67">
    <cfRule type="containsText" dxfId="49" priority="153" operator="containsText" text="NOT OK">
      <formula>NOT(ISERROR(SEARCH("NOT OK",A67)))</formula>
    </cfRule>
  </conditionalFormatting>
  <conditionalFormatting sqref="A93:A102 J93:K102">
    <cfRule type="containsText" dxfId="48" priority="151" operator="containsText" text="NOT OK">
      <formula>NOT(ISERROR(SEARCH("NOT OK",A93)))</formula>
    </cfRule>
  </conditionalFormatting>
  <conditionalFormatting sqref="J119:K119 A119">
    <cfRule type="containsText" dxfId="47" priority="150" operator="containsText" text="NOT OK">
      <formula>NOT(ISERROR(SEARCH("NOT OK",A119)))</formula>
    </cfRule>
  </conditionalFormatting>
  <conditionalFormatting sqref="J145:K145 A145">
    <cfRule type="containsText" dxfId="46" priority="148" operator="containsText" text="NOT OK">
      <formula>NOT(ISERROR(SEARCH("NOT OK",A145)))</formula>
    </cfRule>
  </conditionalFormatting>
  <conditionalFormatting sqref="J171:K180 A171:A180">
    <cfRule type="containsText" dxfId="45" priority="146" operator="containsText" text="NOT OK">
      <formula>NOT(ISERROR(SEARCH("NOT OK",A171)))</formula>
    </cfRule>
  </conditionalFormatting>
  <conditionalFormatting sqref="J197:K197 A197">
    <cfRule type="containsText" dxfId="44" priority="145" operator="containsText" text="NOT OK">
      <formula>NOT(ISERROR(SEARCH("NOT OK",A197)))</formula>
    </cfRule>
  </conditionalFormatting>
  <conditionalFormatting sqref="J223:K223 A223">
    <cfRule type="containsText" dxfId="43" priority="143" operator="containsText" text="NOT OK">
      <formula>NOT(ISERROR(SEARCH("NOT OK",A223)))</formula>
    </cfRule>
  </conditionalFormatting>
  <conditionalFormatting sqref="A42:A45 J42:K45">
    <cfRule type="containsText" dxfId="42" priority="141" operator="containsText" text="NOT OK">
      <formula>NOT(ISERROR(SEARCH("NOT OK",A42)))</formula>
    </cfRule>
  </conditionalFormatting>
  <conditionalFormatting sqref="J42:K45 A42:A45">
    <cfRule type="containsText" dxfId="41" priority="140" operator="containsText" text="NOT OK">
      <formula>NOT(ISERROR(SEARCH("NOT OK",A42)))</formula>
    </cfRule>
  </conditionalFormatting>
  <conditionalFormatting sqref="A146:A149 J146:K149">
    <cfRule type="containsText" dxfId="40" priority="124" operator="containsText" text="NOT OK">
      <formula>NOT(ISERROR(SEARCH("NOT OK",A146)))</formula>
    </cfRule>
  </conditionalFormatting>
  <conditionalFormatting sqref="A208 J208:K208">
    <cfRule type="containsText" dxfId="39" priority="123" operator="containsText" text="NOT OK">
      <formula>NOT(ISERROR(SEARCH("NOT OK",A208)))</formula>
    </cfRule>
  </conditionalFormatting>
  <conditionalFormatting sqref="A52 J52:K52">
    <cfRule type="containsText" dxfId="38" priority="137" operator="containsText" text="NOT OK">
      <formula>NOT(ISERROR(SEARCH("NOT OK",A52)))</formula>
    </cfRule>
  </conditionalFormatting>
  <conditionalFormatting sqref="A68:A71 J68:K71">
    <cfRule type="containsText" dxfId="37" priority="135" operator="containsText" text="NOT OK">
      <formula>NOT(ISERROR(SEARCH("NOT OK",A68)))</formula>
    </cfRule>
  </conditionalFormatting>
  <conditionalFormatting sqref="J68:K71 A68:A71">
    <cfRule type="containsText" dxfId="36" priority="134" operator="containsText" text="NOT OK">
      <formula>NOT(ISERROR(SEARCH("NOT OK",A68)))</formula>
    </cfRule>
  </conditionalFormatting>
  <conditionalFormatting sqref="A234 J234:K234">
    <cfRule type="containsText" dxfId="35" priority="121" operator="containsText" text="NOT OK">
      <formula>NOT(ISERROR(SEARCH("NOT OK",A234)))</formula>
    </cfRule>
  </conditionalFormatting>
  <conditionalFormatting sqref="A78 J78:K78">
    <cfRule type="containsText" dxfId="34" priority="131" operator="containsText" text="NOT OK">
      <formula>NOT(ISERROR(SEARCH("NOT OK",A78)))</formula>
    </cfRule>
  </conditionalFormatting>
  <conditionalFormatting sqref="J198:K201 A198:A201">
    <cfRule type="containsText" dxfId="33" priority="117" operator="containsText" text="NOT OK">
      <formula>NOT(ISERROR(SEARCH("NOT OK",A198)))</formula>
    </cfRule>
  </conditionalFormatting>
  <conditionalFormatting sqref="J224:K227 A224:A227">
    <cfRule type="containsText" dxfId="32" priority="114" operator="containsText" text="NOT OK">
      <formula>NOT(ISERROR(SEARCH("NOT OK",A224)))</formula>
    </cfRule>
  </conditionalFormatting>
  <conditionalFormatting sqref="A120:A123 J120:K123">
    <cfRule type="containsText" dxfId="31" priority="127" operator="containsText" text="NOT OK">
      <formula>NOT(ISERROR(SEARCH("NOT OK",A120)))</formula>
    </cfRule>
  </conditionalFormatting>
  <conditionalFormatting sqref="A130 J130:K130">
    <cfRule type="containsText" dxfId="30" priority="113" operator="containsText" text="NOT OK">
      <formula>NOT(ISERROR(SEARCH("NOT OK",A130)))</formula>
    </cfRule>
  </conditionalFormatting>
  <conditionalFormatting sqref="A156 J156:K156">
    <cfRule type="containsText" dxfId="29" priority="111" operator="containsText" text="NOT OK">
      <formula>NOT(ISERROR(SEARCH("NOT OK",A156)))</formula>
    </cfRule>
  </conditionalFormatting>
  <conditionalFormatting sqref="J25:K25 A25">
    <cfRule type="containsText" dxfId="28" priority="95" operator="containsText" text="NOT OK">
      <formula>NOT(ISERROR(SEARCH("NOT OK",A25)))</formula>
    </cfRule>
  </conditionalFormatting>
  <conditionalFormatting sqref="J103:K103 A103">
    <cfRule type="containsText" dxfId="27" priority="92" operator="containsText" text="NOT OK">
      <formula>NOT(ISERROR(SEARCH("NOT OK",A103)))</formula>
    </cfRule>
  </conditionalFormatting>
  <conditionalFormatting sqref="J181:K181 A181">
    <cfRule type="containsText" dxfId="26" priority="89" operator="containsText" text="NOT OK">
      <formula>NOT(ISERROR(SEARCH("NOT OK",A181)))</formula>
    </cfRule>
  </conditionalFormatting>
  <conditionalFormatting sqref="A46:A50 J46:K50">
    <cfRule type="containsText" dxfId="25" priority="54" operator="containsText" text="NOT OK">
      <formula>NOT(ISERROR(SEARCH("NOT OK",A46)))</formula>
    </cfRule>
  </conditionalFormatting>
  <conditionalFormatting sqref="J46:K50 A46:A50">
    <cfRule type="containsText" dxfId="24" priority="53" operator="containsText" text="NOT OK">
      <formula>NOT(ISERROR(SEARCH("NOT OK",A46)))</formula>
    </cfRule>
  </conditionalFormatting>
  <conditionalFormatting sqref="A72:A76 J72:K76">
    <cfRule type="containsText" dxfId="23" priority="49" operator="containsText" text="NOT OK">
      <formula>NOT(ISERROR(SEARCH("NOT OK",A72)))</formula>
    </cfRule>
  </conditionalFormatting>
  <conditionalFormatting sqref="J72:K76 A72:A76">
    <cfRule type="containsText" dxfId="22" priority="48" operator="containsText" text="NOT OK">
      <formula>NOT(ISERROR(SEARCH("NOT OK",A72)))</formula>
    </cfRule>
  </conditionalFormatting>
  <conditionalFormatting sqref="A124:A128 J124:K128">
    <cfRule type="containsText" dxfId="21" priority="44" operator="containsText" text="NOT OK">
      <formula>NOT(ISERROR(SEARCH("NOT OK",A124)))</formula>
    </cfRule>
  </conditionalFormatting>
  <conditionalFormatting sqref="A124:A128 J124:K128">
    <cfRule type="containsText" dxfId="20" priority="41" operator="containsText" text="NOT OK">
      <formula>NOT(ISERROR(SEARCH("NOT OK",A124)))</formula>
    </cfRule>
  </conditionalFormatting>
  <conditionalFormatting sqref="A150:A154 J150:K154">
    <cfRule type="containsText" dxfId="19" priority="39" operator="containsText" text="NOT OK">
      <formula>NOT(ISERROR(SEARCH("NOT OK",A150)))</formula>
    </cfRule>
  </conditionalFormatting>
  <conditionalFormatting sqref="A150:A154 J150:K154">
    <cfRule type="containsText" dxfId="18" priority="36" operator="containsText" text="NOT OK">
      <formula>NOT(ISERROR(SEARCH("NOT OK",A150)))</formula>
    </cfRule>
  </conditionalFormatting>
  <conditionalFormatting sqref="J202:K206 A202:A206">
    <cfRule type="containsText" dxfId="17" priority="34" operator="containsText" text="NOT OK">
      <formula>NOT(ISERROR(SEARCH("NOT OK",A202)))</formula>
    </cfRule>
  </conditionalFormatting>
  <conditionalFormatting sqref="J202:K206 A202:A206">
    <cfRule type="containsText" dxfId="16" priority="31" operator="containsText" text="NOT OK">
      <formula>NOT(ISERROR(SEARCH("NOT OK",A202)))</formula>
    </cfRule>
  </conditionalFormatting>
  <conditionalFormatting sqref="J129:K129 A129">
    <cfRule type="containsText" dxfId="15" priority="16" operator="containsText" text="NOT OK">
      <formula>NOT(ISERROR(SEARCH("NOT OK",A129)))</formula>
    </cfRule>
  </conditionalFormatting>
  <conditionalFormatting sqref="J155:K155 A155">
    <cfRule type="containsText" dxfId="14" priority="13" operator="containsText" text="NOT OK">
      <formula>NOT(ISERROR(SEARCH("NOT OK",A155)))</formula>
    </cfRule>
  </conditionalFormatting>
  <conditionalFormatting sqref="J207:K207 A207">
    <cfRule type="containsText" dxfId="13" priority="10" operator="containsText" text="NOT OK">
      <formula>NOT(ISERROR(SEARCH("NOT OK",A207)))</formula>
    </cfRule>
  </conditionalFormatting>
  <conditionalFormatting sqref="J233 A233">
    <cfRule type="containsText" dxfId="12" priority="7" operator="containsText" text="NOT OK">
      <formula>NOT(ISERROR(SEARCH("NOT OK",A233)))</formula>
    </cfRule>
  </conditionalFormatting>
  <conditionalFormatting sqref="J51:K51 A51">
    <cfRule type="containsText" dxfId="11" priority="4" operator="containsText" text="NOT OK">
      <formula>NOT(ISERROR(SEARCH("NOT OK",A51)))</formula>
    </cfRule>
  </conditionalFormatting>
  <conditionalFormatting sqref="J77:K77 A77">
    <cfRule type="containsText" dxfId="10" priority="1" operator="containsText" text="NOT OK">
      <formula>NOT(ISERROR(SEARCH("NOT OK",A77)))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94" orientation="landscape" r:id="rId2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O43"/>
  <sheetViews>
    <sheetView workbookViewId="0">
      <selection activeCell="F22" sqref="F22"/>
    </sheetView>
  </sheetViews>
  <sheetFormatPr defaultRowHeight="23.25"/>
  <cols>
    <col min="1" max="1" width="14.7109375" bestFit="1" customWidth="1"/>
    <col min="2" max="2" width="11.140625" customWidth="1"/>
    <col min="3" max="3" width="14.140625" customWidth="1"/>
    <col min="4" max="4" width="10.7109375" style="46" customWidth="1"/>
    <col min="5" max="5" width="14" customWidth="1"/>
    <col min="6" max="6" width="11" style="46" customWidth="1"/>
    <col min="7" max="7" width="13" customWidth="1"/>
    <col min="8" max="8" width="11" style="46" bestFit="1" customWidth="1"/>
    <col min="10" max="10" width="9.140625" style="62"/>
    <col min="11" max="11" width="9.140625" style="46"/>
    <col min="12" max="12" width="10.85546875" style="62" bestFit="1" customWidth="1"/>
    <col min="13" max="13" width="10.7109375" style="46" bestFit="1" customWidth="1"/>
    <col min="14" max="14" width="9.140625" style="62"/>
    <col min="15" max="15" width="9.140625" style="46"/>
  </cols>
  <sheetData>
    <row r="1" spans="1:15" ht="24" thickBot="1">
      <c r="A1" s="16" t="s">
        <v>71</v>
      </c>
      <c r="B1" s="16"/>
      <c r="C1" s="16"/>
      <c r="D1" s="41"/>
      <c r="E1" s="16"/>
      <c r="F1" s="41"/>
      <c r="G1" s="16"/>
      <c r="H1" s="41"/>
    </row>
    <row r="2" spans="1:15" ht="24" thickBot="1">
      <c r="A2" s="1623"/>
      <c r="B2" s="1624"/>
      <c r="C2" s="1615" t="s">
        <v>61</v>
      </c>
      <c r="D2" s="1616"/>
      <c r="E2" s="1615" t="s">
        <v>62</v>
      </c>
      <c r="F2" s="1616"/>
      <c r="G2" s="1615" t="s">
        <v>63</v>
      </c>
      <c r="H2" s="1616"/>
    </row>
    <row r="3" spans="1:15" ht="23.25" customHeight="1" thickBot="1">
      <c r="A3" s="1625"/>
      <c r="B3" s="1626"/>
      <c r="C3" s="1" t="s">
        <v>64</v>
      </c>
      <c r="D3" s="42" t="s">
        <v>65</v>
      </c>
      <c r="E3" s="1" t="s">
        <v>66</v>
      </c>
      <c r="F3" s="42" t="s">
        <v>65</v>
      </c>
      <c r="G3" s="1" t="s">
        <v>67</v>
      </c>
      <c r="H3" s="42" t="s">
        <v>65</v>
      </c>
    </row>
    <row r="4" spans="1:15" ht="24" thickBot="1">
      <c r="A4" s="1617">
        <v>41030</v>
      </c>
      <c r="B4" s="2" t="s">
        <v>68</v>
      </c>
      <c r="C4" s="34">
        <f>TOTAL!H23</f>
        <v>36622</v>
      </c>
      <c r="D4" s="78">
        <f>TOTAL!I23/100</f>
        <v>7.1100582024509418E-2</v>
      </c>
      <c r="E4" s="34">
        <f>TOTAL!V23</f>
        <v>5679881</v>
      </c>
      <c r="F4" s="78">
        <f>TOTAL!W23/100</f>
        <v>9.2632046555016778E-3</v>
      </c>
      <c r="G4" s="34" t="e">
        <f>TOTAL!#REF!</f>
        <v>#REF!</v>
      </c>
      <c r="H4" s="78" t="e">
        <f>TOTAL!#REF!/100</f>
        <v>#REF!</v>
      </c>
      <c r="K4" s="62"/>
      <c r="M4" s="62"/>
    </row>
    <row r="5" spans="1:15" ht="24" thickBot="1">
      <c r="A5" s="1618"/>
      <c r="B5" s="2" t="s">
        <v>69</v>
      </c>
      <c r="C5" s="34">
        <f>TOTAL!H49</f>
        <v>32280</v>
      </c>
      <c r="D5" s="78">
        <f>TOTAL!I49/100</f>
        <v>1.4296936370777669E-2</v>
      </c>
      <c r="E5" s="34">
        <f>TOTAL!V49</f>
        <v>4217348</v>
      </c>
      <c r="F5" s="78">
        <f>TOTAL!W49/100</f>
        <v>2.3835821706152949E-4</v>
      </c>
      <c r="G5" s="34" t="e">
        <f>TOTAL!#REF!</f>
        <v>#REF!</v>
      </c>
      <c r="H5" s="78" t="e">
        <f>TOTAL!#REF!/100</f>
        <v>#REF!</v>
      </c>
    </row>
    <row r="6" spans="1:15" ht="24" thickBot="1">
      <c r="A6" s="1619"/>
      <c r="B6" s="2" t="s">
        <v>70</v>
      </c>
      <c r="C6" s="35">
        <f>TOTAL!H75</f>
        <v>68902</v>
      </c>
      <c r="D6" s="79">
        <f>TOTAL!I75/100</f>
        <v>4.3716674745516215E-2</v>
      </c>
      <c r="E6" s="35">
        <f>TOTAL!V75</f>
        <v>9897229</v>
      </c>
      <c r="F6" s="79">
        <f>TOTAL!W75/100</f>
        <v>5.3977547753765176E-3</v>
      </c>
      <c r="G6" s="35" t="e">
        <f>TOTAL!#REF!</f>
        <v>#REF!</v>
      </c>
      <c r="H6" s="79" t="e">
        <f>TOTAL!#REF!/100</f>
        <v>#REF!</v>
      </c>
    </row>
    <row r="7" spans="1:15" ht="7.5" customHeight="1" thickBot="1">
      <c r="A7" s="3"/>
      <c r="B7" s="4"/>
      <c r="C7" s="22"/>
      <c r="D7" s="43"/>
      <c r="E7" s="22"/>
      <c r="F7" s="43"/>
      <c r="G7" s="22"/>
      <c r="H7" s="43"/>
    </row>
    <row r="8" spans="1:15" ht="24" thickBot="1">
      <c r="A8" s="1620" t="s">
        <v>84</v>
      </c>
      <c r="B8" s="5" t="s">
        <v>68</v>
      </c>
      <c r="C8" s="36" t="e">
        <f>TOTAL!#REF!</f>
        <v>#REF!</v>
      </c>
      <c r="D8" s="44" t="e">
        <f>TOTAL!#REF!/100</f>
        <v>#REF!</v>
      </c>
      <c r="E8" s="36" t="e">
        <f>TOTAL!#REF!</f>
        <v>#REF!</v>
      </c>
      <c r="F8" s="44" t="e">
        <f>TOTAL!#REF!/100</f>
        <v>#REF!</v>
      </c>
      <c r="G8" s="36" t="e">
        <f>TOTAL!#REF!</f>
        <v>#REF!</v>
      </c>
      <c r="H8" s="44" t="e">
        <f>TOTAL!#REF!/100</f>
        <v>#REF!</v>
      </c>
    </row>
    <row r="9" spans="1:15" ht="24" thickBot="1">
      <c r="A9" s="1621"/>
      <c r="B9" s="5" t="s">
        <v>69</v>
      </c>
      <c r="C9" s="36" t="e">
        <f>TOTAL!#REF!</f>
        <v>#REF!</v>
      </c>
      <c r="D9" s="44" t="e">
        <f>TOTAL!#REF!/100</f>
        <v>#REF!</v>
      </c>
      <c r="E9" s="36" t="e">
        <f>TOTAL!#REF!</f>
        <v>#REF!</v>
      </c>
      <c r="F9" s="44" t="e">
        <f>TOTAL!#REF!/100</f>
        <v>#REF!</v>
      </c>
      <c r="G9" s="36" t="e">
        <f>TOTAL!#REF!</f>
        <v>#REF!</v>
      </c>
      <c r="H9" s="44" t="e">
        <f>TOTAL!#REF!/100</f>
        <v>#REF!</v>
      </c>
    </row>
    <row r="10" spans="1:15" ht="24" thickBot="1">
      <c r="A10" s="1622"/>
      <c r="B10" s="5" t="s">
        <v>70</v>
      </c>
      <c r="C10" s="37" t="e">
        <f>TOTAL!#REF!</f>
        <v>#REF!</v>
      </c>
      <c r="D10" s="45" t="e">
        <f>TOTAL!#REF!/100</f>
        <v>#REF!</v>
      </c>
      <c r="E10" s="37" t="e">
        <f>TOTAL!#REF!</f>
        <v>#REF!</v>
      </c>
      <c r="F10" s="45" t="e">
        <f>TOTAL!#REF!/100</f>
        <v>#REF!</v>
      </c>
      <c r="G10" s="37" t="e">
        <f>TOTAL!#REF!</f>
        <v>#REF!</v>
      </c>
      <c r="H10" s="45" t="e">
        <f>TOTAL!#REF!/100</f>
        <v>#REF!</v>
      </c>
    </row>
    <row r="12" spans="1:15" ht="24" thickBot="1">
      <c r="A12" s="15" t="s">
        <v>78</v>
      </c>
      <c r="J12" s="75" t="s">
        <v>79</v>
      </c>
    </row>
    <row r="13" spans="1:15" ht="24" thickBot="1">
      <c r="A13" s="1609"/>
      <c r="B13" s="1610"/>
      <c r="C13" s="1613" t="s">
        <v>61</v>
      </c>
      <c r="D13" s="1614"/>
      <c r="E13" s="1613" t="s">
        <v>62</v>
      </c>
      <c r="F13" s="1614"/>
      <c r="G13" s="1613" t="s">
        <v>63</v>
      </c>
      <c r="H13" s="1614"/>
      <c r="J13" s="1605" t="s">
        <v>61</v>
      </c>
      <c r="K13" s="1606"/>
      <c r="L13" s="1605" t="s">
        <v>62</v>
      </c>
      <c r="M13" s="1606"/>
      <c r="N13" s="1605" t="s">
        <v>63</v>
      </c>
      <c r="O13" s="1606"/>
    </row>
    <row r="14" spans="1:15" ht="24" thickBot="1">
      <c r="A14" s="1611"/>
      <c r="B14" s="1612"/>
      <c r="C14" s="7" t="s">
        <v>72</v>
      </c>
      <c r="D14" s="47" t="s">
        <v>65</v>
      </c>
      <c r="E14" s="7" t="s">
        <v>73</v>
      </c>
      <c r="F14" s="47" t="s">
        <v>65</v>
      </c>
      <c r="G14" s="7" t="s">
        <v>67</v>
      </c>
      <c r="H14" s="47" t="s">
        <v>65</v>
      </c>
      <c r="J14" s="76" t="s">
        <v>77</v>
      </c>
      <c r="K14" s="56" t="s">
        <v>65</v>
      </c>
      <c r="L14" s="63" t="s">
        <v>73</v>
      </c>
      <c r="M14" s="56" t="s">
        <v>65</v>
      </c>
      <c r="N14" s="63" t="s">
        <v>67</v>
      </c>
      <c r="O14" s="56" t="s">
        <v>65</v>
      </c>
    </row>
    <row r="15" spans="1:15" ht="24" thickBot="1">
      <c r="A15" s="1586">
        <v>41030</v>
      </c>
      <c r="B15" s="8" t="s">
        <v>74</v>
      </c>
      <c r="C15" s="9">
        <f>BKK!$H$23</f>
        <v>22241</v>
      </c>
      <c r="D15" s="80">
        <f>BKK!$I$23/100</f>
        <v>4.7029469918086875E-2</v>
      </c>
      <c r="E15" s="9">
        <f>BKK!$V$23</f>
        <v>3683879</v>
      </c>
      <c r="F15" s="80">
        <f>BKK!$W$23/100</f>
        <v>-1.0328964923279615E-3</v>
      </c>
      <c r="G15" s="9" t="e">
        <f>BKK!#REF!</f>
        <v>#REF!</v>
      </c>
      <c r="H15" s="80" t="e">
        <f>BKK!#REF!/100</f>
        <v>#REF!</v>
      </c>
      <c r="I15" s="6"/>
      <c r="J15" s="60">
        <f>DMK!$H$23</f>
        <v>7885</v>
      </c>
      <c r="K15" s="82">
        <f>DMK!$I$23/100</f>
        <v>0.11212976022566989</v>
      </c>
      <c r="L15" s="60">
        <f>DMK!$V$23</f>
        <v>1191677</v>
      </c>
      <c r="M15" s="179">
        <f>DMK!$W$23/100</f>
        <v>6.6507422827297047E-2</v>
      </c>
      <c r="N15" s="61" t="e">
        <f>DMK!#REF!</f>
        <v>#REF!</v>
      </c>
      <c r="O15" s="232" t="e">
        <f>DMK!#REF!/100</f>
        <v>#REF!</v>
      </c>
    </row>
    <row r="16" spans="1:15" ht="24" thickBot="1">
      <c r="A16" s="1587"/>
      <c r="B16" s="8" t="s">
        <v>75</v>
      </c>
      <c r="C16" s="9">
        <f>BKK!$H$49</f>
        <v>6969</v>
      </c>
      <c r="D16" s="80">
        <f>BKK!$I$49/100</f>
        <v>-1.2889518413597756E-2</v>
      </c>
      <c r="E16" s="9">
        <f>BKK!$V$49</f>
        <v>827894</v>
      </c>
      <c r="F16" s="80">
        <f>BKK!$W$49/100</f>
        <v>2.4831834262979857E-2</v>
      </c>
      <c r="G16" s="9" t="e">
        <f>BKK!#REF!</f>
        <v>#REF!</v>
      </c>
      <c r="H16" s="231" t="e">
        <f>BKK!#REF!/100</f>
        <v>#REF!</v>
      </c>
      <c r="I16" s="6"/>
      <c r="J16" s="60">
        <f>DMK!$H$49</f>
        <v>13280</v>
      </c>
      <c r="K16" s="82">
        <f>DMK!$I$49/100</f>
        <v>1.7001072139684492E-2</v>
      </c>
      <c r="L16" s="60">
        <f>DMK!$V$49</f>
        <v>1822741</v>
      </c>
      <c r="M16" s="179">
        <f>DMK!$W$49/100</f>
        <v>4.7045374119587535E-3</v>
      </c>
      <c r="N16" s="61" t="e">
        <f>DMK!#REF!</f>
        <v>#REF!</v>
      </c>
      <c r="O16" s="232" t="e">
        <f>DMK!#REF!/100</f>
        <v>#REF!</v>
      </c>
    </row>
    <row r="17" spans="1:15" ht="24" thickBot="1">
      <c r="A17" s="1588"/>
      <c r="B17" s="8" t="s">
        <v>76</v>
      </c>
      <c r="C17" s="10">
        <f>BKK!$H$75</f>
        <v>29210</v>
      </c>
      <c r="D17" s="81">
        <f>BKK!$I$75/100</f>
        <v>3.2082538336513311E-2</v>
      </c>
      <c r="E17" s="10">
        <f>BKK!$V$75</f>
        <v>4511773</v>
      </c>
      <c r="F17" s="81">
        <f>BKK!$W$75/100</f>
        <v>3.6149305909303209E-3</v>
      </c>
      <c r="G17" s="10" t="e">
        <f>BKK!#REF!</f>
        <v>#REF!</v>
      </c>
      <c r="H17" s="81" t="e">
        <f>BKK!#REF!/100</f>
        <v>#REF!</v>
      </c>
      <c r="I17" s="6"/>
      <c r="J17" s="61">
        <f>DMK!$H$75</f>
        <v>21165</v>
      </c>
      <c r="K17" s="232">
        <f>DMK!$I$75/100</f>
        <v>5.047647409172118E-2</v>
      </c>
      <c r="L17" s="61">
        <f>DMK!$V$75</f>
        <v>3014418</v>
      </c>
      <c r="M17" s="180">
        <f>DMK!$W$75/100</f>
        <v>2.8260624852894489E-2</v>
      </c>
      <c r="N17" s="61" t="e">
        <f>DMK!#REF!</f>
        <v>#REF!</v>
      </c>
      <c r="O17" s="232" t="e">
        <f>DMK!#REF!/100</f>
        <v>#REF!</v>
      </c>
    </row>
    <row r="18" spans="1:15" ht="9" customHeight="1" thickBot="1">
      <c r="A18" s="3"/>
      <c r="B18" s="4"/>
      <c r="C18" s="11"/>
      <c r="D18" s="48"/>
      <c r="E18" s="11"/>
      <c r="F18" s="48"/>
      <c r="G18" s="11"/>
      <c r="H18" s="48"/>
      <c r="I18" s="6"/>
      <c r="J18" s="74"/>
      <c r="K18" s="77"/>
      <c r="L18" s="74"/>
      <c r="M18" s="77"/>
      <c r="N18" s="64"/>
      <c r="O18" s="43"/>
    </row>
    <row r="19" spans="1:15" ht="24" thickBot="1">
      <c r="A19" s="1602" t="s">
        <v>85</v>
      </c>
      <c r="B19" s="12" t="s">
        <v>74</v>
      </c>
      <c r="C19" s="13" t="e">
        <f>BKK!#REF!</f>
        <v>#REF!</v>
      </c>
      <c r="D19" s="49" t="e">
        <f>BKK!#REF!/100</f>
        <v>#REF!</v>
      </c>
      <c r="E19" s="13" t="e">
        <f>BKK!#REF!</f>
        <v>#REF!</v>
      </c>
      <c r="F19" s="57" t="e">
        <f>BKK!#REF!/100</f>
        <v>#REF!</v>
      </c>
      <c r="G19" s="13" t="e">
        <f>BKK!#REF!</f>
        <v>#REF!</v>
      </c>
      <c r="H19" s="49" t="e">
        <f>BKK!#REF!/100</f>
        <v>#REF!</v>
      </c>
      <c r="I19" s="6"/>
      <c r="J19" s="65" t="e">
        <f>DMK!#REF!</f>
        <v>#REF!</v>
      </c>
      <c r="K19" s="57" t="e">
        <f>DMK!#REF!/100</f>
        <v>#REF!</v>
      </c>
      <c r="L19" s="65" t="e">
        <f>DMK!#REF!</f>
        <v>#REF!</v>
      </c>
      <c r="M19" s="57" t="e">
        <f>DMK!#REF!/100</f>
        <v>#REF!</v>
      </c>
      <c r="N19" s="65" t="e">
        <f>DMK!#REF!</f>
        <v>#REF!</v>
      </c>
      <c r="O19" s="57" t="e">
        <f>DMK!#REF!/100</f>
        <v>#REF!</v>
      </c>
    </row>
    <row r="20" spans="1:15" ht="24" thickBot="1">
      <c r="A20" s="1603"/>
      <c r="B20" s="12" t="s">
        <v>75</v>
      </c>
      <c r="C20" s="13" t="e">
        <f>BKK!#REF!</f>
        <v>#REF!</v>
      </c>
      <c r="D20" s="49" t="e">
        <f>BKK!#REF!/100</f>
        <v>#REF!</v>
      </c>
      <c r="E20" s="13" t="e">
        <f>BKK!#REF!</f>
        <v>#REF!</v>
      </c>
      <c r="F20" s="49" t="e">
        <f>BKK!#REF!/100</f>
        <v>#REF!</v>
      </c>
      <c r="G20" s="13" t="e">
        <f>BKK!#REF!</f>
        <v>#REF!</v>
      </c>
      <c r="H20" s="49" t="e">
        <f>BKK!#REF!/100</f>
        <v>#REF!</v>
      </c>
      <c r="I20" s="6"/>
      <c r="J20" s="65" t="e">
        <f>DMK!#REF!</f>
        <v>#REF!</v>
      </c>
      <c r="K20" s="57" t="e">
        <f>DMK!#REF!/100</f>
        <v>#REF!</v>
      </c>
      <c r="L20" s="65" t="e">
        <f>DMK!#REF!</f>
        <v>#REF!</v>
      </c>
      <c r="M20" s="57" t="e">
        <f>DMK!#REF!/100</f>
        <v>#REF!</v>
      </c>
      <c r="N20" s="65" t="e">
        <f>DMK!#REF!</f>
        <v>#REF!</v>
      </c>
      <c r="O20" s="57" t="e">
        <f>DMK!#REF!/100</f>
        <v>#REF!</v>
      </c>
    </row>
    <row r="21" spans="1:15" ht="24" thickBot="1">
      <c r="A21" s="1604"/>
      <c r="B21" s="12" t="s">
        <v>76</v>
      </c>
      <c r="C21" s="14" t="e">
        <f>BKK!#REF!</f>
        <v>#REF!</v>
      </c>
      <c r="D21" s="50" t="e">
        <f>BKK!#REF!/100</f>
        <v>#REF!</v>
      </c>
      <c r="E21" s="14" t="e">
        <f>BKK!#REF!</f>
        <v>#REF!</v>
      </c>
      <c r="F21" s="50" t="e">
        <f>BKK!#REF!/100</f>
        <v>#REF!</v>
      </c>
      <c r="G21" s="14" t="e">
        <f>BKK!#REF!</f>
        <v>#REF!</v>
      </c>
      <c r="H21" s="50" t="e">
        <f>BKK!#REF!/100</f>
        <v>#REF!</v>
      </c>
      <c r="I21" s="6"/>
      <c r="J21" s="66" t="e">
        <f>DMK!#REF!</f>
        <v>#REF!</v>
      </c>
      <c r="K21" s="230" t="e">
        <f>DMK!#REF!/100</f>
        <v>#REF!</v>
      </c>
      <c r="L21" s="66" t="e">
        <f>DMK!#REF!</f>
        <v>#REF!</v>
      </c>
      <c r="M21" s="230" t="e">
        <f>DMK!#REF!/100</f>
        <v>#REF!</v>
      </c>
      <c r="N21" s="66" t="e">
        <f>DMK!#REF!</f>
        <v>#REF!</v>
      </c>
      <c r="O21" s="230" t="e">
        <f>DMK!#REF!/100</f>
        <v>#REF!</v>
      </c>
    </row>
    <row r="23" spans="1:15" ht="24" thickBot="1">
      <c r="A23" s="15" t="s">
        <v>80</v>
      </c>
      <c r="J23" s="75" t="s">
        <v>81</v>
      </c>
    </row>
    <row r="24" spans="1:15" ht="24" thickBot="1">
      <c r="A24" s="1594"/>
      <c r="B24" s="1595"/>
      <c r="C24" s="1607" t="s">
        <v>61</v>
      </c>
      <c r="D24" s="1608"/>
      <c r="E24" s="1607" t="s">
        <v>62</v>
      </c>
      <c r="F24" s="1608"/>
      <c r="G24" s="1607" t="s">
        <v>63</v>
      </c>
      <c r="H24" s="1608"/>
      <c r="I24" s="17"/>
      <c r="J24" s="1592" t="s">
        <v>61</v>
      </c>
      <c r="K24" s="1593"/>
      <c r="L24" s="1592" t="s">
        <v>62</v>
      </c>
      <c r="M24" s="1593"/>
      <c r="N24" s="1592" t="s">
        <v>63</v>
      </c>
      <c r="O24" s="1593"/>
    </row>
    <row r="25" spans="1:15" ht="24" thickBot="1">
      <c r="A25" s="1596"/>
      <c r="B25" s="1597"/>
      <c r="C25" s="18" t="s">
        <v>72</v>
      </c>
      <c r="D25" s="51" t="s">
        <v>65</v>
      </c>
      <c r="E25" s="18" t="s">
        <v>73</v>
      </c>
      <c r="F25" s="51" t="s">
        <v>65</v>
      </c>
      <c r="G25" s="18" t="s">
        <v>67</v>
      </c>
      <c r="H25" s="51" t="s">
        <v>65</v>
      </c>
      <c r="I25" s="19"/>
      <c r="J25" s="67" t="s">
        <v>72</v>
      </c>
      <c r="K25" s="58" t="s">
        <v>65</v>
      </c>
      <c r="L25" s="67" t="s">
        <v>73</v>
      </c>
      <c r="M25" s="58" t="s">
        <v>65</v>
      </c>
      <c r="N25" s="67" t="s">
        <v>67</v>
      </c>
      <c r="O25" s="58" t="s">
        <v>65</v>
      </c>
    </row>
    <row r="26" spans="1:15" ht="24" thickBot="1">
      <c r="A26" s="1586">
        <v>41030</v>
      </c>
      <c r="B26" s="8" t="s">
        <v>74</v>
      </c>
      <c r="C26" s="23">
        <f>CNX!$H$23</f>
        <v>1656</v>
      </c>
      <c r="D26" s="39">
        <f>CNX!$I$23/100</f>
        <v>0.1189189189189188</v>
      </c>
      <c r="E26" s="24">
        <f>CNX!$V$23</f>
        <v>173335</v>
      </c>
      <c r="F26" s="39">
        <f>CNX!$W$23/100</f>
        <v>6.8946378465048808E-2</v>
      </c>
      <c r="G26" s="23" t="e">
        <f>CNX!#REF!</f>
        <v>#REF!</v>
      </c>
      <c r="H26" s="39" t="e">
        <f>CNX!#REF!/100</f>
        <v>#REF!</v>
      </c>
      <c r="I26" s="25"/>
      <c r="J26" s="68">
        <f>CEI!$H$23</f>
        <v>148</v>
      </c>
      <c r="K26" s="39">
        <f>CEI!$I$23/100</f>
        <v>0.57446808510638303</v>
      </c>
      <c r="L26" s="68">
        <f>CEI!$V$23</f>
        <v>14950</v>
      </c>
      <c r="M26" s="181">
        <f>CEI!$W$23/100</f>
        <v>0.26866938221317049</v>
      </c>
      <c r="N26" s="68" t="e">
        <f>CEI!#REF!</f>
        <v>#REF!</v>
      </c>
      <c r="O26" s="39" t="e">
        <f>CEI!#REF!/100</f>
        <v>#REF!</v>
      </c>
    </row>
    <row r="27" spans="1:15" ht="24" thickBot="1">
      <c r="A27" s="1587"/>
      <c r="B27" s="8" t="s">
        <v>75</v>
      </c>
      <c r="C27" s="24">
        <f>CNX!$H$49</f>
        <v>4442</v>
      </c>
      <c r="D27" s="39">
        <f>CNX!$I$49/100</f>
        <v>9.4897707665762887E-2</v>
      </c>
      <c r="E27" s="24">
        <f>CNX!$V$49</f>
        <v>586000</v>
      </c>
      <c r="F27" s="39">
        <f>CNX!$W$49/100</f>
        <v>2.5258807865449651E-2</v>
      </c>
      <c r="G27" s="24" t="e">
        <f>CNX!#REF!</f>
        <v>#REF!</v>
      </c>
      <c r="H27" s="39" t="e">
        <f>CNX!#REF!/100</f>
        <v>#REF!</v>
      </c>
      <c r="I27" s="25"/>
      <c r="J27" s="68">
        <f>CEI!$H$49</f>
        <v>1360</v>
      </c>
      <c r="K27" s="39">
        <f>CEI!$I$49/100</f>
        <v>7.5098814229249022E-2</v>
      </c>
      <c r="L27" s="68">
        <f>CEI!$V$49</f>
        <v>188275</v>
      </c>
      <c r="M27" s="39">
        <f>CEI!$W$49/100</f>
        <v>9.8793675990825669E-2</v>
      </c>
      <c r="N27" s="68" t="e">
        <f>CEI!#REF!</f>
        <v>#REF!</v>
      </c>
      <c r="O27" s="39" t="e">
        <f>CEI!#REF!/100</f>
        <v>#REF!</v>
      </c>
    </row>
    <row r="28" spans="1:15" ht="24" thickBot="1">
      <c r="A28" s="1588"/>
      <c r="B28" s="8" t="s">
        <v>76</v>
      </c>
      <c r="C28" s="26">
        <f>CNX!$H$75</f>
        <v>6098</v>
      </c>
      <c r="D28" s="40">
        <f>CNX!$I$75/100</f>
        <v>0.10131840346758182</v>
      </c>
      <c r="E28" s="26">
        <f>CNX!$V$75</f>
        <v>759335</v>
      </c>
      <c r="F28" s="40">
        <f>CNX!$W$75/100</f>
        <v>3.4913958768900244E-2</v>
      </c>
      <c r="G28" s="26" t="e">
        <f>CNX!#REF!</f>
        <v>#REF!</v>
      </c>
      <c r="H28" s="40" t="e">
        <f>CNX!#REF!/100</f>
        <v>#REF!</v>
      </c>
      <c r="I28" s="27"/>
      <c r="J28" s="69">
        <f>CEI!$H$75</f>
        <v>1508</v>
      </c>
      <c r="K28" s="40">
        <f>CEI!$I$75/100</f>
        <v>0.10963944076526853</v>
      </c>
      <c r="L28" s="69">
        <f>CEI!$V$75</f>
        <v>203225</v>
      </c>
      <c r="M28" s="40">
        <f>CEI!$W$75/100</f>
        <v>0.10972473256848915</v>
      </c>
      <c r="N28" s="69" t="e">
        <f>CEI!#REF!</f>
        <v>#REF!</v>
      </c>
      <c r="O28" s="40" t="e">
        <f>CEI!#REF!/100</f>
        <v>#REF!</v>
      </c>
    </row>
    <row r="29" spans="1:15" ht="6.75" customHeight="1" thickBot="1">
      <c r="A29" s="3"/>
      <c r="B29" s="3"/>
      <c r="C29" s="22"/>
      <c r="D29" s="43"/>
      <c r="E29" s="22"/>
      <c r="F29" s="43"/>
      <c r="G29" s="22"/>
      <c r="H29" s="43"/>
      <c r="I29" s="21"/>
      <c r="J29" s="64"/>
      <c r="K29" s="43"/>
      <c r="L29" s="64"/>
      <c r="M29" s="43"/>
      <c r="N29" s="64"/>
      <c r="O29" s="43"/>
    </row>
    <row r="30" spans="1:15" ht="24" thickBot="1">
      <c r="A30" s="1589" t="s">
        <v>86</v>
      </c>
      <c r="B30" s="12" t="s">
        <v>74</v>
      </c>
      <c r="C30" s="28" t="e">
        <f>CNX!#REF!</f>
        <v>#REF!</v>
      </c>
      <c r="D30" s="52" t="e">
        <f>CNX!#REF!/100</f>
        <v>#REF!</v>
      </c>
      <c r="E30" s="28" t="e">
        <f>CNX!#REF!</f>
        <v>#REF!</v>
      </c>
      <c r="F30" s="52" t="e">
        <f>CNX!#REF!/100</f>
        <v>#REF!</v>
      </c>
      <c r="G30" s="29" t="e">
        <f>CNX!#REF!</f>
        <v>#REF!</v>
      </c>
      <c r="H30" s="52" t="e">
        <f>CNX!#REF!/100</f>
        <v>#REF!</v>
      </c>
      <c r="I30" s="25"/>
      <c r="J30" s="70" t="e">
        <f>CEI!#REF!</f>
        <v>#REF!</v>
      </c>
      <c r="K30" s="52" t="e">
        <f>CEI!#REF!/100</f>
        <v>#REF!</v>
      </c>
      <c r="L30" s="70" t="e">
        <f>CEI!#REF!</f>
        <v>#REF!</v>
      </c>
      <c r="M30" s="52" t="e">
        <f>CEI!#REF!/100</f>
        <v>#REF!</v>
      </c>
      <c r="N30" s="70" t="e">
        <f>CEI!#REF!</f>
        <v>#REF!</v>
      </c>
      <c r="O30" s="52" t="e">
        <f>CEI!#REF!/100</f>
        <v>#REF!</v>
      </c>
    </row>
    <row r="31" spans="1:15" ht="24" thickBot="1">
      <c r="A31" s="1590"/>
      <c r="B31" s="12" t="s">
        <v>75</v>
      </c>
      <c r="C31" s="28" t="e">
        <f>CNX!#REF!</f>
        <v>#REF!</v>
      </c>
      <c r="D31" s="52" t="e">
        <f>CNX!#REF!/100</f>
        <v>#REF!</v>
      </c>
      <c r="E31" s="28" t="e">
        <f>CNX!#REF!</f>
        <v>#REF!</v>
      </c>
      <c r="F31" s="52" t="e">
        <f>CNX!#REF!/100</f>
        <v>#REF!</v>
      </c>
      <c r="G31" s="28" t="e">
        <f>CNX!#REF!</f>
        <v>#REF!</v>
      </c>
      <c r="H31" s="52" t="e">
        <f>CNX!#REF!/100</f>
        <v>#REF!</v>
      </c>
      <c r="I31" s="25"/>
      <c r="J31" s="70" t="e">
        <f>CEI!#REF!</f>
        <v>#REF!</v>
      </c>
      <c r="K31" s="52" t="e">
        <f>CEI!#REF!/100</f>
        <v>#REF!</v>
      </c>
      <c r="L31" s="70" t="e">
        <f>CEI!#REF!</f>
        <v>#REF!</v>
      </c>
      <c r="M31" s="52" t="e">
        <f>CEI!#REF!/100</f>
        <v>#REF!</v>
      </c>
      <c r="N31" s="70" t="e">
        <f>CEI!#REF!</f>
        <v>#REF!</v>
      </c>
      <c r="O31" s="52" t="e">
        <f>CEI!#REF!/100</f>
        <v>#REF!</v>
      </c>
    </row>
    <row r="32" spans="1:15" ht="24" thickBot="1">
      <c r="A32" s="1591"/>
      <c r="B32" s="12" t="s">
        <v>76</v>
      </c>
      <c r="C32" s="30" t="e">
        <f>CNX!#REF!</f>
        <v>#REF!</v>
      </c>
      <c r="D32" s="53" t="e">
        <f>CNX!#REF!/100</f>
        <v>#REF!</v>
      </c>
      <c r="E32" s="30" t="e">
        <f>CNX!#REF!</f>
        <v>#REF!</v>
      </c>
      <c r="F32" s="53" t="e">
        <f>CNX!#REF!/100</f>
        <v>#REF!</v>
      </c>
      <c r="G32" s="30" t="e">
        <f>CNX!#REF!</f>
        <v>#REF!</v>
      </c>
      <c r="H32" s="53" t="e">
        <f>CNX!#REF!/100</f>
        <v>#REF!</v>
      </c>
      <c r="I32" s="27"/>
      <c r="J32" s="71" t="e">
        <f>CEI!#REF!</f>
        <v>#REF!</v>
      </c>
      <c r="K32" s="53" t="e">
        <f>CEI!#REF!/100</f>
        <v>#REF!</v>
      </c>
      <c r="L32" s="71" t="e">
        <f>CEI!#REF!</f>
        <v>#REF!</v>
      </c>
      <c r="M32" s="53" t="e">
        <f>CEI!#REF!/100</f>
        <v>#REF!</v>
      </c>
      <c r="N32" s="71" t="e">
        <f>CEI!#REF!</f>
        <v>#REF!</v>
      </c>
      <c r="O32" s="53" t="e">
        <f>CEI!#REF!/100</f>
        <v>#REF!</v>
      </c>
    </row>
    <row r="33" spans="1:15">
      <c r="C33" s="20"/>
      <c r="D33" s="54"/>
      <c r="E33" s="20"/>
      <c r="F33" s="54"/>
      <c r="G33" s="20"/>
      <c r="H33" s="54"/>
      <c r="I33" s="20"/>
      <c r="J33" s="72"/>
      <c r="K33" s="54"/>
      <c r="L33" s="72"/>
      <c r="M33" s="54"/>
      <c r="N33" s="72"/>
      <c r="O33" s="54"/>
    </row>
    <row r="34" spans="1:15" ht="24" thickBot="1">
      <c r="A34" s="15" t="s">
        <v>82</v>
      </c>
      <c r="C34" s="20"/>
      <c r="D34" s="54"/>
      <c r="E34" s="20"/>
      <c r="F34" s="54"/>
      <c r="G34" s="20"/>
      <c r="H34" s="54"/>
      <c r="I34" s="20"/>
      <c r="J34" s="75" t="s">
        <v>83</v>
      </c>
      <c r="K34" s="54"/>
      <c r="L34" s="72"/>
      <c r="M34" s="54"/>
      <c r="N34" s="72"/>
      <c r="O34" s="54"/>
    </row>
    <row r="35" spans="1:15" ht="24" thickBot="1">
      <c r="A35" s="1594"/>
      <c r="B35" s="1595"/>
      <c r="C35" s="1598" t="s">
        <v>61</v>
      </c>
      <c r="D35" s="1599"/>
      <c r="E35" s="1598" t="s">
        <v>62</v>
      </c>
      <c r="F35" s="1599"/>
      <c r="G35" s="1598" t="s">
        <v>63</v>
      </c>
      <c r="H35" s="1599"/>
      <c r="I35" s="31"/>
      <c r="J35" s="1600" t="s">
        <v>61</v>
      </c>
      <c r="K35" s="1601"/>
      <c r="L35" s="1600" t="s">
        <v>62</v>
      </c>
      <c r="M35" s="1601"/>
      <c r="N35" s="1600" t="s">
        <v>63</v>
      </c>
      <c r="O35" s="1601"/>
    </row>
    <row r="36" spans="1:15" ht="24" thickBot="1">
      <c r="A36" s="1596"/>
      <c r="B36" s="1597"/>
      <c r="C36" s="32" t="s">
        <v>72</v>
      </c>
      <c r="D36" s="55" t="s">
        <v>65</v>
      </c>
      <c r="E36" s="32" t="s">
        <v>73</v>
      </c>
      <c r="F36" s="55" t="s">
        <v>65</v>
      </c>
      <c r="G36" s="32" t="s">
        <v>67</v>
      </c>
      <c r="H36" s="55" t="s">
        <v>65</v>
      </c>
      <c r="I36" s="33"/>
      <c r="J36" s="73" t="s">
        <v>72</v>
      </c>
      <c r="K36" s="59" t="s">
        <v>65</v>
      </c>
      <c r="L36" s="73" t="s">
        <v>73</v>
      </c>
      <c r="M36" s="59" t="s">
        <v>65</v>
      </c>
      <c r="N36" s="73" t="s">
        <v>67</v>
      </c>
      <c r="O36" s="59" t="s">
        <v>65</v>
      </c>
    </row>
    <row r="37" spans="1:15" ht="24" thickBot="1">
      <c r="A37" s="1586">
        <v>41030</v>
      </c>
      <c r="B37" s="8" t="s">
        <v>74</v>
      </c>
      <c r="C37" s="24">
        <f>HKT!$H$23</f>
        <v>4438</v>
      </c>
      <c r="D37" s="39">
        <f>HKT!$I$23/100</f>
        <v>8.9347079037800578E-2</v>
      </c>
      <c r="E37" s="24">
        <f>HKT!$V$23</f>
        <v>586187</v>
      </c>
      <c r="F37" s="39">
        <f>HKT!$W$23/100</f>
        <v>-5.8282701384493318E-2</v>
      </c>
      <c r="G37" s="24" t="e">
        <f>HKT!#REF!</f>
        <v>#REF!</v>
      </c>
      <c r="H37" s="39" t="e">
        <f>HKT!#REF!/100</f>
        <v>#REF!</v>
      </c>
      <c r="I37" s="25"/>
      <c r="J37" s="68">
        <f>HDY!$H$23</f>
        <v>254</v>
      </c>
      <c r="K37" s="39">
        <f>HDY!$I$23/100</f>
        <v>0.20379146919431279</v>
      </c>
      <c r="L37" s="68">
        <f>HDY!$V$23</f>
        <v>29853</v>
      </c>
      <c r="M37" s="39">
        <f>HDY!$W$23/100</f>
        <v>0.13539725402198299</v>
      </c>
      <c r="N37" s="68" t="e">
        <f>HDY!#REF!</f>
        <v>#REF!</v>
      </c>
      <c r="O37" s="39" t="e">
        <f>HDY!#REF!/100</f>
        <v>#REF!</v>
      </c>
    </row>
    <row r="38" spans="1:15" ht="24" thickBot="1">
      <c r="A38" s="1587"/>
      <c r="B38" s="8" t="s">
        <v>75</v>
      </c>
      <c r="C38" s="24">
        <f>HKT!$H$49</f>
        <v>4061</v>
      </c>
      <c r="D38" s="39">
        <f>HKT!$I$49/100</f>
        <v>-3.2634587898999534E-2</v>
      </c>
      <c r="E38" s="24">
        <f>HKT!$V$49</f>
        <v>488100</v>
      </c>
      <c r="F38" s="39">
        <f>HKT!$W$49/100</f>
        <v>-7.7354060889717302E-2</v>
      </c>
      <c r="G38" s="24" t="e">
        <f>HKT!#REF!</f>
        <v>#REF!</v>
      </c>
      <c r="H38" s="39" t="e">
        <f>HKT!#REF!/100</f>
        <v>#REF!</v>
      </c>
      <c r="I38" s="25"/>
      <c r="J38" s="68">
        <f>HDY!$H$49</f>
        <v>2168</v>
      </c>
      <c r="K38" s="39">
        <f>HDY!$I$49/100</f>
        <v>-8.6877000457247222E-3</v>
      </c>
      <c r="L38" s="68">
        <f>HDY!$V$49</f>
        <v>304338</v>
      </c>
      <c r="M38" s="39">
        <f>HDY!$W$49/100</f>
        <v>-5.593865453158009E-2</v>
      </c>
      <c r="N38" s="68" t="e">
        <f>HDY!#REF!</f>
        <v>#REF!</v>
      </c>
      <c r="O38" s="39" t="e">
        <f>HDY!#REF!/100</f>
        <v>#REF!</v>
      </c>
    </row>
    <row r="39" spans="1:15" s="15" customFormat="1" ht="24" thickBot="1">
      <c r="A39" s="1588"/>
      <c r="B39" s="38" t="s">
        <v>76</v>
      </c>
      <c r="C39" s="26">
        <f>HKT!$H$75</f>
        <v>8499</v>
      </c>
      <c r="D39" s="40">
        <f>HKT!$I$75/100</f>
        <v>2.7441972920696278E-2</v>
      </c>
      <c r="E39" s="26">
        <f>HKT!$V$75</f>
        <v>1074287</v>
      </c>
      <c r="F39" s="40">
        <f>HKT!$W$75/100</f>
        <v>-6.7044554524232969E-2</v>
      </c>
      <c r="G39" s="26" t="e">
        <f>HKT!#REF!</f>
        <v>#REF!</v>
      </c>
      <c r="H39" s="40" t="e">
        <f>HKT!#REF!/100</f>
        <v>#REF!</v>
      </c>
      <c r="I39" s="27"/>
      <c r="J39" s="69">
        <f>HDY!$H$75</f>
        <v>2422</v>
      </c>
      <c r="K39" s="40">
        <f>HDY!$I$75/100</f>
        <v>1.0008340283569561E-2</v>
      </c>
      <c r="L39" s="69">
        <f>HDY!$V$75</f>
        <v>334191</v>
      </c>
      <c r="M39" s="40">
        <f>HDY!$W$75/100</f>
        <v>-4.1509877704609559E-2</v>
      </c>
      <c r="N39" s="69" t="e">
        <f>HDY!#REF!</f>
        <v>#REF!</v>
      </c>
      <c r="O39" s="40" t="e">
        <f>HDY!#REF!/100</f>
        <v>#REF!</v>
      </c>
    </row>
    <row r="40" spans="1:15" ht="8.25" customHeight="1" thickBot="1">
      <c r="A40" s="3"/>
      <c r="B40" s="3"/>
      <c r="C40" s="22"/>
      <c r="D40" s="43"/>
      <c r="E40" s="22"/>
      <c r="F40" s="43"/>
      <c r="G40" s="22"/>
      <c r="H40" s="43"/>
      <c r="I40" s="21"/>
      <c r="J40" s="64"/>
      <c r="K40" s="43"/>
      <c r="L40" s="64"/>
      <c r="M40" s="43"/>
      <c r="N40" s="64"/>
      <c r="O40" s="43"/>
    </row>
    <row r="41" spans="1:15" ht="24" thickBot="1">
      <c r="A41" s="1589" t="s">
        <v>86</v>
      </c>
      <c r="B41" s="12" t="s">
        <v>74</v>
      </c>
      <c r="C41" s="28" t="e">
        <f>HKT!#REF!</f>
        <v>#REF!</v>
      </c>
      <c r="D41" s="52" t="e">
        <f>HKT!#REF!/100</f>
        <v>#REF!</v>
      </c>
      <c r="E41" s="28" t="e">
        <f>HKT!#REF!</f>
        <v>#REF!</v>
      </c>
      <c r="F41" s="52" t="e">
        <f>HKT!#REF!/100</f>
        <v>#REF!</v>
      </c>
      <c r="G41" s="28" t="e">
        <f>HKT!#REF!</f>
        <v>#REF!</v>
      </c>
      <c r="H41" s="52" t="e">
        <f>HKT!#REF!/100</f>
        <v>#REF!</v>
      </c>
      <c r="I41" s="25"/>
      <c r="J41" s="70" t="e">
        <f>HDY!#REF!</f>
        <v>#REF!</v>
      </c>
      <c r="K41" s="52" t="e">
        <f>HDY!#REF!/100</f>
        <v>#REF!</v>
      </c>
      <c r="L41" s="70" t="e">
        <f>HDY!#REF!</f>
        <v>#REF!</v>
      </c>
      <c r="M41" s="52" t="e">
        <f>HDY!#REF!/100</f>
        <v>#REF!</v>
      </c>
      <c r="N41" s="70" t="e">
        <f>HDY!#REF!</f>
        <v>#REF!</v>
      </c>
      <c r="O41" s="52" t="e">
        <f>HDY!#REF!/100</f>
        <v>#REF!</v>
      </c>
    </row>
    <row r="42" spans="1:15" ht="24" thickBot="1">
      <c r="A42" s="1590"/>
      <c r="B42" s="12" t="s">
        <v>75</v>
      </c>
      <c r="C42" s="28" t="e">
        <f>HKT!#REF!</f>
        <v>#REF!</v>
      </c>
      <c r="D42" s="52" t="e">
        <f>HKT!#REF!/100</f>
        <v>#REF!</v>
      </c>
      <c r="E42" s="28" t="e">
        <f>HKT!#REF!</f>
        <v>#REF!</v>
      </c>
      <c r="F42" s="52" t="e">
        <f>HKT!#REF!/100</f>
        <v>#REF!</v>
      </c>
      <c r="G42" s="28" t="e">
        <f>HKT!#REF!</f>
        <v>#REF!</v>
      </c>
      <c r="H42" s="52" t="e">
        <f>HKT!#REF!/100</f>
        <v>#REF!</v>
      </c>
      <c r="I42" s="25"/>
      <c r="J42" s="70" t="e">
        <f>HDY!#REF!</f>
        <v>#REF!</v>
      </c>
      <c r="K42" s="52" t="e">
        <f>HDY!#REF!/100</f>
        <v>#REF!</v>
      </c>
      <c r="L42" s="70" t="e">
        <f>HDY!#REF!</f>
        <v>#REF!</v>
      </c>
      <c r="M42" s="52" t="e">
        <f>HDY!#REF!/100</f>
        <v>#REF!</v>
      </c>
      <c r="N42" s="70" t="e">
        <f>HDY!#REF!</f>
        <v>#REF!</v>
      </c>
      <c r="O42" s="52" t="e">
        <f>HDY!#REF!/100</f>
        <v>#REF!</v>
      </c>
    </row>
    <row r="43" spans="1:15" ht="24" thickBot="1">
      <c r="A43" s="1591"/>
      <c r="B43" s="12" t="s">
        <v>76</v>
      </c>
      <c r="C43" s="30" t="e">
        <f>HKT!#REF!</f>
        <v>#REF!</v>
      </c>
      <c r="D43" s="53" t="e">
        <f>HKT!#REF!/100</f>
        <v>#REF!</v>
      </c>
      <c r="E43" s="30" t="e">
        <f>HKT!#REF!</f>
        <v>#REF!</v>
      </c>
      <c r="F43" s="53" t="e">
        <f>HKT!#REF!/100</f>
        <v>#REF!</v>
      </c>
      <c r="G43" s="30" t="e">
        <f>HKT!#REF!</f>
        <v>#REF!</v>
      </c>
      <c r="H43" s="53" t="e">
        <f>HKT!#REF!/100</f>
        <v>#REF!</v>
      </c>
      <c r="I43" s="27"/>
      <c r="J43" s="71" t="e">
        <f>HDY!#REF!</f>
        <v>#REF!</v>
      </c>
      <c r="K43" s="53" t="e">
        <f>HDY!#REF!/100</f>
        <v>#REF!</v>
      </c>
      <c r="L43" s="71" t="e">
        <f>HDY!#REF!</f>
        <v>#REF!</v>
      </c>
      <c r="M43" s="53" t="e">
        <f>HDY!#REF!/100</f>
        <v>#REF!</v>
      </c>
      <c r="N43" s="71" t="e">
        <f>HDY!#REF!</f>
        <v>#REF!</v>
      </c>
      <c r="O43" s="53" t="e">
        <f>HDY!#REF!/100</f>
        <v>#REF!</v>
      </c>
    </row>
  </sheetData>
  <customSheetViews>
    <customSheetView guid="{ED529B84-E379-4C9B-A677-BE1D384436B0}">
      <selection activeCell="F22" sqref="F22"/>
      <pageMargins left="0.7" right="0.7" top="0.75" bottom="0.75" header="0.3" footer="0.3"/>
    </customSheetView>
  </customSheetViews>
  <mergeCells count="33">
    <mergeCell ref="E2:F2"/>
    <mergeCell ref="G2:H2"/>
    <mergeCell ref="A4:A6"/>
    <mergeCell ref="A8:A10"/>
    <mergeCell ref="A2:B3"/>
    <mergeCell ref="C2:D2"/>
    <mergeCell ref="A19:A21"/>
    <mergeCell ref="J13:K13"/>
    <mergeCell ref="L13:M13"/>
    <mergeCell ref="N13:O13"/>
    <mergeCell ref="A24:B25"/>
    <mergeCell ref="C24:D24"/>
    <mergeCell ref="E24:F24"/>
    <mergeCell ref="G24:H24"/>
    <mergeCell ref="J24:K24"/>
    <mergeCell ref="L24:M24"/>
    <mergeCell ref="A13:B14"/>
    <mergeCell ref="C13:D13"/>
    <mergeCell ref="E13:F13"/>
    <mergeCell ref="G13:H13"/>
    <mergeCell ref="A15:A17"/>
    <mergeCell ref="A37:A39"/>
    <mergeCell ref="A41:A43"/>
    <mergeCell ref="N24:O24"/>
    <mergeCell ref="A26:A28"/>
    <mergeCell ref="A30:A32"/>
    <mergeCell ref="A35:B36"/>
    <mergeCell ref="C35:D35"/>
    <mergeCell ref="E35:F35"/>
    <mergeCell ref="G35:H35"/>
    <mergeCell ref="J35:K35"/>
    <mergeCell ref="L35:M35"/>
    <mergeCell ref="N35:O35"/>
  </mergeCells>
  <phoneticPr fontId="25" type="noConversion"/>
  <conditionalFormatting sqref="C15:H21 J15:O21 C26:H32 J26:O32 C37:H43 J37:O43 C4:H10">
    <cfRule type="cellIs" dxfId="9" priority="12" stopIfTrue="1" operator="lessThan">
      <formula>0</formula>
    </cfRule>
  </conditionalFormatting>
  <conditionalFormatting sqref="C4">
    <cfRule type="expression" dxfId="8" priority="10" stopIfTrue="1">
      <formula>IF($D$4&lt;0,TRUE,FALSE)</formula>
    </cfRule>
  </conditionalFormatting>
  <conditionalFormatting sqref="C5">
    <cfRule type="expression" dxfId="7" priority="8" stopIfTrue="1">
      <formula>IF($D$5&lt;0,TRUE,FALSE)</formula>
    </cfRule>
  </conditionalFormatting>
  <conditionalFormatting sqref="C6">
    <cfRule type="expression" dxfId="6" priority="7" stopIfTrue="1">
      <formula>IF($D$6&lt;0,TRUE,FALSE)</formula>
    </cfRule>
  </conditionalFormatting>
  <conditionalFormatting sqref="C8">
    <cfRule type="expression" dxfId="5" priority="6" stopIfTrue="1">
      <formula>IF($D$8&lt;0,TRUE,FALSE)</formula>
    </cfRule>
  </conditionalFormatting>
  <conditionalFormatting sqref="C15:H21 J15:O21 C26:H32 J26:O32 C37:H43 J37:O43 C4:H10">
    <cfRule type="cellIs" dxfId="4" priority="5" stopIfTrue="1" operator="lessThan">
      <formula>0</formula>
    </cfRule>
  </conditionalFormatting>
  <conditionalFormatting sqref="C4">
    <cfRule type="expression" dxfId="3" priority="4" stopIfTrue="1">
      <formula>IF($D$4&lt;0,TRUE,FALSE)</formula>
    </cfRule>
  </conditionalFormatting>
  <conditionalFormatting sqref="C5">
    <cfRule type="expression" dxfId="2" priority="3" stopIfTrue="1">
      <formula>IF($D$5&lt;0,TRUE,FALSE)</formula>
    </cfRule>
  </conditionalFormatting>
  <conditionalFormatting sqref="C6">
    <cfRule type="expression" dxfId="1" priority="2" stopIfTrue="1">
      <formula>IF($D$6&lt;0,TRUE,FALSE)</formula>
    </cfRule>
  </conditionalFormatting>
  <conditionalFormatting sqref="C8">
    <cfRule type="expression" dxfId="0" priority="1" stopIfTrue="1">
      <formula>IF($D$8&lt;0,TRUE,FALSE)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BKK+DMK</vt:lpstr>
      <vt:lpstr>BKK</vt:lpstr>
      <vt:lpstr>DMK</vt:lpstr>
      <vt:lpstr>CNX</vt:lpstr>
      <vt:lpstr>HDY</vt:lpstr>
      <vt:lpstr>HKT</vt:lpstr>
      <vt:lpstr>CEI</vt:lpstr>
      <vt:lpstr>TOTAL</vt:lpstr>
      <vt:lpstr>ppt รญผ</vt:lpstr>
      <vt:lpstr>BKK!Print_Area</vt:lpstr>
      <vt:lpstr>'BKK+DMK'!Print_Area</vt:lpstr>
      <vt:lpstr>CEI!Print_Area</vt:lpstr>
      <vt:lpstr>CNX!Print_Area</vt:lpstr>
      <vt:lpstr>DMK!Print_Area</vt:lpstr>
      <vt:lpstr>HDY!Print_Area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Penporn.b</cp:lastModifiedBy>
  <cp:lastPrinted>2018-10-25T02:20:29Z</cp:lastPrinted>
  <dcterms:created xsi:type="dcterms:W3CDTF">2007-04-02T02:23:26Z</dcterms:created>
  <dcterms:modified xsi:type="dcterms:W3CDTF">2018-10-29T08:00:38Z</dcterms:modified>
</cp:coreProperties>
</file>