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FS\tmp\backslide-test\"/>
    </mc:Choice>
  </mc:AlternateContent>
  <bookViews>
    <workbookView xWindow="0" yWindow="0" windowWidth="17130" windowHeight="8160"/>
  </bookViews>
  <sheets>
    <sheet name="Comparison" sheetId="6" r:id="rId1"/>
    <sheet name="Vue.js 2.2.6" sheetId="2" r:id="rId2"/>
    <sheet name="Angular 1.6.2" sheetId="3" r:id="rId3"/>
    <sheet name="Angular 4.0.3" sheetId="4" r:id="rId4"/>
    <sheet name="React 15.4.2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6" l="1"/>
  <c r="U4" i="6"/>
  <c r="W6" i="6"/>
  <c r="W5" i="6"/>
  <c r="W4" i="6"/>
  <c r="V7" i="6"/>
  <c r="V5" i="6"/>
  <c r="V4" i="6"/>
  <c r="U7" i="6"/>
  <c r="U6" i="6"/>
  <c r="T7" i="6"/>
  <c r="T6" i="6"/>
  <c r="S7" i="6"/>
  <c r="S6" i="6"/>
  <c r="S5" i="6"/>
  <c r="S4" i="6"/>
  <c r="W3" i="6"/>
  <c r="V3" i="6"/>
  <c r="U3" i="6"/>
  <c r="T3" i="6"/>
  <c r="H5" i="6"/>
  <c r="G5" i="6"/>
  <c r="F5" i="6"/>
  <c r="E5" i="6"/>
  <c r="D5" i="6"/>
  <c r="C5" i="6"/>
  <c r="B5" i="6"/>
  <c r="A5" i="6"/>
  <c r="H4" i="6"/>
  <c r="G4" i="6"/>
  <c r="F4" i="6"/>
  <c r="E4" i="6"/>
  <c r="D4" i="6"/>
  <c r="C4" i="6"/>
  <c r="B4" i="6"/>
  <c r="A4" i="6"/>
  <c r="H3" i="6"/>
  <c r="G3" i="6"/>
  <c r="F3" i="6"/>
  <c r="E3" i="6"/>
  <c r="D3" i="6"/>
  <c r="C3" i="6"/>
  <c r="B3" i="6"/>
  <c r="A3" i="6"/>
  <c r="H2" i="6"/>
  <c r="G2" i="6"/>
  <c r="F2" i="6"/>
  <c r="E2" i="6"/>
  <c r="D2" i="6"/>
  <c r="C2" i="6"/>
  <c r="B2" i="6"/>
  <c r="A2" i="6"/>
  <c r="A10" i="6"/>
  <c r="B10" i="6"/>
  <c r="C10" i="6"/>
  <c r="D10" i="6"/>
  <c r="E10" i="6"/>
  <c r="F10" i="6"/>
  <c r="G10" i="6"/>
  <c r="H10" i="6"/>
  <c r="A11" i="6"/>
  <c r="B11" i="6"/>
  <c r="C11" i="6"/>
  <c r="D11" i="6"/>
  <c r="E11" i="6"/>
  <c r="F11" i="6"/>
  <c r="G11" i="6"/>
  <c r="H11" i="6"/>
  <c r="A12" i="6"/>
  <c r="B12" i="6"/>
  <c r="C12" i="6"/>
  <c r="D12" i="6"/>
  <c r="E12" i="6"/>
  <c r="F12" i="6"/>
  <c r="G12" i="6"/>
  <c r="H12" i="6"/>
  <c r="A13" i="6"/>
  <c r="B13" i="6"/>
  <c r="C13" i="6"/>
  <c r="D13" i="6"/>
  <c r="E13" i="6"/>
  <c r="F13" i="6"/>
  <c r="G13" i="6"/>
  <c r="H13" i="6"/>
  <c r="A18" i="6"/>
  <c r="B18" i="6"/>
  <c r="C18" i="6"/>
  <c r="D18" i="6"/>
  <c r="E18" i="6"/>
  <c r="F18" i="6"/>
  <c r="G18" i="6"/>
  <c r="H18" i="6"/>
  <c r="A19" i="6"/>
  <c r="B19" i="6"/>
  <c r="C19" i="6"/>
  <c r="D19" i="6"/>
  <c r="E19" i="6"/>
  <c r="F19" i="6"/>
  <c r="G19" i="6"/>
  <c r="H19" i="6"/>
  <c r="A20" i="6"/>
  <c r="B20" i="6"/>
  <c r="C20" i="6"/>
  <c r="D20" i="6"/>
  <c r="E20" i="6"/>
  <c r="F20" i="6"/>
  <c r="G20" i="6"/>
  <c r="H20" i="6"/>
  <c r="A21" i="6"/>
  <c r="B21" i="6"/>
  <c r="C21" i="6"/>
  <c r="D21" i="6"/>
  <c r="E21" i="6"/>
  <c r="F21" i="6"/>
  <c r="G21" i="6"/>
  <c r="H21" i="6"/>
  <c r="A26" i="6"/>
  <c r="B26" i="6"/>
  <c r="C26" i="6"/>
  <c r="D26" i="6"/>
  <c r="E26" i="6"/>
  <c r="F26" i="6"/>
  <c r="G26" i="6"/>
  <c r="H26" i="6"/>
  <c r="A27" i="6"/>
  <c r="B27" i="6"/>
  <c r="C27" i="6"/>
  <c r="D27" i="6"/>
  <c r="E27" i="6"/>
  <c r="F27" i="6"/>
  <c r="G27" i="6"/>
  <c r="H27" i="6"/>
  <c r="A28" i="6"/>
  <c r="B28" i="6"/>
  <c r="C28" i="6"/>
  <c r="D28" i="6"/>
  <c r="E28" i="6"/>
  <c r="F28" i="6"/>
  <c r="G28" i="6"/>
  <c r="H28" i="6"/>
  <c r="A29" i="6"/>
  <c r="B29" i="6"/>
  <c r="C29" i="6"/>
  <c r="D29" i="6"/>
  <c r="E29" i="6"/>
  <c r="F29" i="6"/>
  <c r="G29" i="6"/>
  <c r="H29" i="6"/>
  <c r="H22" i="6" l="1"/>
  <c r="D22" i="6"/>
  <c r="C22" i="6"/>
  <c r="F22" i="6"/>
  <c r="G22" i="6"/>
  <c r="E22" i="6"/>
  <c r="G14" i="6"/>
  <c r="C14" i="6"/>
  <c r="G6" i="6"/>
  <c r="C6" i="6"/>
  <c r="F14" i="6"/>
  <c r="E14" i="6"/>
  <c r="H14" i="6"/>
  <c r="D14" i="6"/>
  <c r="E6" i="6"/>
  <c r="H6" i="6"/>
  <c r="D6" i="6"/>
  <c r="F6" i="6"/>
  <c r="I5" i="6"/>
  <c r="J5" i="6" s="1"/>
  <c r="I21" i="6"/>
  <c r="J21" i="6" s="1"/>
  <c r="I19" i="6"/>
  <c r="J19" i="6" s="1"/>
  <c r="F30" i="6"/>
  <c r="I13" i="6"/>
  <c r="J13" i="6" s="1"/>
  <c r="I27" i="6"/>
  <c r="J27" i="6" s="1"/>
  <c r="H30" i="6"/>
  <c r="D30" i="6"/>
  <c r="I3" i="6"/>
  <c r="J3" i="6" s="1"/>
  <c r="E30" i="6"/>
  <c r="I29" i="6"/>
  <c r="J29" i="6" s="1"/>
  <c r="I28" i="6"/>
  <c r="J28" i="6" s="1"/>
  <c r="G30" i="6"/>
  <c r="I11" i="6"/>
  <c r="J11" i="6" s="1"/>
  <c r="I18" i="6"/>
  <c r="I2" i="6"/>
  <c r="I12" i="6"/>
  <c r="J12" i="6" s="1"/>
  <c r="I26" i="6"/>
  <c r="I10" i="6"/>
  <c r="C30" i="6"/>
  <c r="I20" i="6"/>
  <c r="J20" i="6" s="1"/>
  <c r="I4" i="6"/>
  <c r="J4" i="6" s="1"/>
  <c r="J18" i="6" l="1"/>
  <c r="J22" i="6" s="1"/>
  <c r="I22" i="6"/>
  <c r="J10" i="6"/>
  <c r="J14" i="6" s="1"/>
  <c r="I14" i="6"/>
  <c r="J2" i="6"/>
  <c r="J6" i="6" s="1"/>
  <c r="I6" i="6"/>
  <c r="J26" i="6"/>
  <c r="J30" i="6" s="1"/>
  <c r="I30" i="6"/>
</calcChain>
</file>

<file path=xl/sharedStrings.xml><?xml version="1.0" encoding="utf-8"?>
<sst xmlns="http://schemas.openxmlformats.org/spreadsheetml/2006/main" count="186" uniqueCount="30">
  <si>
    <t>run</t>
  </si>
  <si>
    <t>runLots</t>
  </si>
  <si>
    <t>add</t>
  </si>
  <si>
    <t>update</t>
  </si>
  <si>
    <t>swapRows</t>
  </si>
  <si>
    <t>Create 1k rows</t>
  </si>
  <si>
    <t>Create 10k rows</t>
  </si>
  <si>
    <t>Append 1k rows</t>
  </si>
  <si>
    <t>Update every 10th row</t>
  </si>
  <si>
    <t>Swap rows</t>
  </si>
  <si>
    <t>Chrome</t>
  </si>
  <si>
    <t>Firefox</t>
  </si>
  <si>
    <t>Vue.js 2.2.6</t>
  </si>
  <si>
    <t>Sum</t>
  </si>
  <si>
    <t>Med</t>
  </si>
  <si>
    <t>Angular 4.0.3</t>
  </si>
  <si>
    <t>React 15.4.2</t>
  </si>
  <si>
    <t>clear</t>
  </si>
  <si>
    <t>2º time</t>
  </si>
  <si>
    <t>Angular 1.6.2</t>
  </si>
  <si>
    <t>Browser</t>
  </si>
  <si>
    <t>Clear</t>
  </si>
  <si>
    <t>Column2</t>
  </si>
  <si>
    <t>Average</t>
  </si>
  <si>
    <t>Running Total</t>
  </si>
  <si>
    <t>Count</t>
  </si>
  <si>
    <t>Sum2</t>
  </si>
  <si>
    <t>Framework</t>
  </si>
  <si>
    <t>-</t>
  </si>
  <si>
    <t xml:space="preserve">  &gt; 1350ms will be highlighted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</si>
</sst>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3" borderId="0" xfId="0" applyFill="1"/>
    <xf numFmtId="2" fontId="0" fillId="3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vertical="center"/>
    </xf>
    <xf numFmtId="0" fontId="3" fillId="3" borderId="0" xfId="0" applyFont="1" applyFill="1"/>
    <xf numFmtId="165" fontId="2" fillId="2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87"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JS Frameworks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Create 1k 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Comparison!$A$2:$B$30</c15:sqref>
                  </c15:fullRef>
                  <c15:levelRef>
                    <c15:sqref>Comparison!$A$2:$A$30</c15:sqref>
                  </c15:levelRef>
                </c:ext>
              </c:extLst>
              <c:f>(Comparison!$A$6,Comparison!$A$14,Comparison!$A$22,Comparison!$A$30)</c:f>
              <c:strCache>
                <c:ptCount val="4"/>
                <c:pt idx="0">
                  <c:v>Vue.js 2.2.6</c:v>
                </c:pt>
                <c:pt idx="1">
                  <c:v>Angular 1.6.2</c:v>
                </c:pt>
                <c:pt idx="2">
                  <c:v>Angular 4.0.3</c:v>
                </c:pt>
                <c:pt idx="3">
                  <c:v>React 15.4.2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Comparison!$C$2:$C$30</c15:sqref>
                  </c15:fullRef>
                </c:ext>
              </c:extLst>
              <c:f>(Comparison!$C$6,Comparison!$C$14,Comparison!$C$22,Comparison!$C$30)</c:f>
              <c:numCache>
                <c:formatCode>0.00</c:formatCode>
                <c:ptCount val="4"/>
                <c:pt idx="0">
                  <c:v>121.85875244140627</c:v>
                </c:pt>
                <c:pt idx="1">
                  <c:v>289.04874999999925</c:v>
                </c:pt>
                <c:pt idx="2">
                  <c:v>261.07249999999925</c:v>
                </c:pt>
                <c:pt idx="3">
                  <c:v>315.49625000000015</c:v>
                </c:pt>
              </c:numCache>
            </c:numRef>
          </c:val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Create 10k rows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Comparison!$A$2:$B$30</c15:sqref>
                  </c15:fullRef>
                  <c15:levelRef>
                    <c15:sqref>Comparison!$A$2:$A$30</c15:sqref>
                  </c15:levelRef>
                </c:ext>
              </c:extLst>
              <c:f>(Comparison!$A$6,Comparison!$A$14,Comparison!$A$22,Comparison!$A$30)</c:f>
              <c:strCache>
                <c:ptCount val="4"/>
                <c:pt idx="0">
                  <c:v>Vue.js 2.2.6</c:v>
                </c:pt>
                <c:pt idx="1">
                  <c:v>Angular 1.6.2</c:v>
                </c:pt>
                <c:pt idx="2">
                  <c:v>Angular 4.0.3</c:v>
                </c:pt>
                <c:pt idx="3">
                  <c:v>React 15.4.2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Comparison!$D$2:$D$30</c15:sqref>
                  </c15:fullRef>
                </c:ext>
              </c:extLst>
              <c:f>(Comparison!$D$6,Comparison!$D$14,Comparison!$D$22,Comparison!$D$30)</c:f>
              <c:numCache>
                <c:formatCode>0.00</c:formatCode>
                <c:ptCount val="4"/>
                <c:pt idx="0">
                  <c:v>1011.7264770507812</c:v>
                </c:pt>
                <c:pt idx="1">
                  <c:v>3101.7474999999972</c:v>
                </c:pt>
                <c:pt idx="2">
                  <c:v>2555.3824999999974</c:v>
                </c:pt>
                <c:pt idx="3">
                  <c:v>2758.5349999999976</c:v>
                </c:pt>
              </c:numCache>
            </c:numRef>
          </c:val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Append 1k rows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Comparison!$A$2:$B$30</c15:sqref>
                  </c15:fullRef>
                  <c15:levelRef>
                    <c15:sqref>Comparison!$A$2:$A$30</c15:sqref>
                  </c15:levelRef>
                </c:ext>
              </c:extLst>
              <c:f>(Comparison!$A$6,Comparison!$A$14,Comparison!$A$22,Comparison!$A$30)</c:f>
              <c:strCache>
                <c:ptCount val="4"/>
                <c:pt idx="0">
                  <c:v>Vue.js 2.2.6</c:v>
                </c:pt>
                <c:pt idx="1">
                  <c:v>Angular 1.6.2</c:v>
                </c:pt>
                <c:pt idx="2">
                  <c:v>Angular 4.0.3</c:v>
                </c:pt>
                <c:pt idx="3">
                  <c:v>React 15.4.2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Comparison!$E$2:$E$30</c15:sqref>
                  </c15:fullRef>
                </c:ext>
              </c:extLst>
              <c:f>(Comparison!$E$6,Comparison!$E$14,Comparison!$E$22,Comparison!$E$30)</c:f>
              <c:numCache>
                <c:formatCode>0.00</c:formatCode>
                <c:ptCount val="4"/>
                <c:pt idx="0">
                  <c:v>225.54527099609373</c:v>
                </c:pt>
                <c:pt idx="1">
                  <c:v>396.86750000000126</c:v>
                </c:pt>
                <c:pt idx="2">
                  <c:v>363.67624999999924</c:v>
                </c:pt>
                <c:pt idx="3">
                  <c:v>415.03374999999846</c:v>
                </c:pt>
              </c:numCache>
            </c:numRef>
          </c:val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Update every 10th row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Comparison!$A$2:$B$30</c15:sqref>
                  </c15:fullRef>
                  <c15:levelRef>
                    <c15:sqref>Comparison!$A$2:$A$30</c15:sqref>
                  </c15:levelRef>
                </c:ext>
              </c:extLst>
              <c:f>(Comparison!$A$6,Comparison!$A$14,Comparison!$A$22,Comparison!$A$30)</c:f>
              <c:strCache>
                <c:ptCount val="4"/>
                <c:pt idx="0">
                  <c:v>Vue.js 2.2.6</c:v>
                </c:pt>
                <c:pt idx="1">
                  <c:v>Angular 1.6.2</c:v>
                </c:pt>
                <c:pt idx="2">
                  <c:v>Angular 4.0.3</c:v>
                </c:pt>
                <c:pt idx="3">
                  <c:v>React 15.4.2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Comparison!$F$2:$F$30</c15:sqref>
                  </c15:fullRef>
                </c:ext>
              </c:extLst>
              <c:f>(Comparison!$F$6,Comparison!$F$14,Comparison!$F$22,Comparison!$F$30)</c:f>
              <c:numCache>
                <c:formatCode>0.00</c:formatCode>
                <c:ptCount val="4"/>
                <c:pt idx="0">
                  <c:v>177.888427734375</c:v>
                </c:pt>
                <c:pt idx="1">
                  <c:v>239.04124999999974</c:v>
                </c:pt>
                <c:pt idx="2">
                  <c:v>218.84875000000153</c:v>
                </c:pt>
                <c:pt idx="3">
                  <c:v>358.84249999999975</c:v>
                </c:pt>
              </c:numCache>
            </c:numRef>
          </c:val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Swap rows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Comparison!$A$2:$B$30</c15:sqref>
                  </c15:fullRef>
                  <c15:levelRef>
                    <c15:sqref>Comparison!$A$2:$A$30</c15:sqref>
                  </c15:levelRef>
                </c:ext>
              </c:extLst>
              <c:f>(Comparison!$A$6,Comparison!$A$14,Comparison!$A$22,Comparison!$A$30)</c:f>
              <c:strCache>
                <c:ptCount val="4"/>
                <c:pt idx="0">
                  <c:v>Vue.js 2.2.6</c:v>
                </c:pt>
                <c:pt idx="1">
                  <c:v>Angular 1.6.2</c:v>
                </c:pt>
                <c:pt idx="2">
                  <c:v>Angular 4.0.3</c:v>
                </c:pt>
                <c:pt idx="3">
                  <c:v>React 15.4.2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Comparison!$G$2:$G$30</c15:sqref>
                  </c15:fullRef>
                </c:ext>
              </c:extLst>
              <c:f>(Comparison!$G$6,Comparison!$G$14,Comparison!$G$22,Comparison!$G$30)</c:f>
              <c:numCache>
                <c:formatCode>0.00</c:formatCode>
                <c:ptCount val="4"/>
                <c:pt idx="0">
                  <c:v>200.22702392578125</c:v>
                </c:pt>
                <c:pt idx="1">
                  <c:v>189.6575</c:v>
                </c:pt>
                <c:pt idx="2">
                  <c:v>179.31374999999676</c:v>
                </c:pt>
                <c:pt idx="3">
                  <c:v>274.33000000000015</c:v>
                </c:pt>
              </c:numCache>
            </c:numRef>
          </c:val>
        </c:ser>
        <c:ser>
          <c:idx val="5"/>
          <c:order val="5"/>
          <c:tx>
            <c:strRef>
              <c:f>Comparison!$H$1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Comparison!$A$2:$B$30</c15:sqref>
                  </c15:fullRef>
                  <c15:levelRef>
                    <c15:sqref>Comparison!$A$2:$A$30</c15:sqref>
                  </c15:levelRef>
                </c:ext>
              </c:extLst>
              <c:f>(Comparison!$A$6,Comparison!$A$14,Comparison!$A$22,Comparison!$A$30)</c:f>
              <c:strCache>
                <c:ptCount val="4"/>
                <c:pt idx="0">
                  <c:v>Vue.js 2.2.6</c:v>
                </c:pt>
                <c:pt idx="1">
                  <c:v>Angular 1.6.2</c:v>
                </c:pt>
                <c:pt idx="2">
                  <c:v>Angular 4.0.3</c:v>
                </c:pt>
                <c:pt idx="3">
                  <c:v>React 15.4.2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Comparison!$H$2:$H$30</c15:sqref>
                  </c15:fullRef>
                </c:ext>
              </c:extLst>
              <c:f>(Comparison!$H$6,Comparison!$H$14,Comparison!$H$22,Comparison!$H$30)</c:f>
              <c:numCache>
                <c:formatCode>0.00</c:formatCode>
                <c:ptCount val="4"/>
                <c:pt idx="0">
                  <c:v>750.14744628906249</c:v>
                </c:pt>
                <c:pt idx="1">
                  <c:v>1555.3562499999946</c:v>
                </c:pt>
                <c:pt idx="2">
                  <c:v>1470.0999999999956</c:v>
                </c:pt>
                <c:pt idx="3">
                  <c:v>1005.522499999999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0666816"/>
        <c:axId val="600665248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Comparison!$I$1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Comparison!$A$2:$B$30</c15:sqref>
                        </c15:fullRef>
                        <c15:levelRef>
                          <c15:sqref>Comparison!$A$2:$A$30</c15:sqref>
                        </c15:levelRef>
                        <c15:formulaRef>
                          <c15:sqref>(Comparison!$A$6,Comparison!$A$14,Comparison!$A$22,Comparison!$A$30)</c15:sqref>
                        </c15:formulaRef>
                      </c:ext>
                    </c:extLst>
                    <c:strCache>
                      <c:ptCount val="4"/>
                      <c:pt idx="0">
                        <c:v>Vue.js 2.2.6</c:v>
                      </c:pt>
                      <c:pt idx="1">
                        <c:v>Angular 1.6.2</c:v>
                      </c:pt>
                      <c:pt idx="2">
                        <c:v>Angular 4.0.3</c:v>
                      </c:pt>
                      <c:pt idx="3">
                        <c:v>React 15.4.2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Comparison!$I$2:$I$30</c15:sqref>
                        </c15:fullRef>
                        <c15:formulaRef>
                          <c15:sqref>(Comparison!$I$6,Comparison!$I$14,Comparison!$I$22,Comparison!$I$30)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2487.3933984374999</c:v>
                      </c:pt>
                      <c:pt idx="1">
                        <c:v>5771.7187499999927</c:v>
                      </c:pt>
                      <c:pt idx="2">
                        <c:v>5048.3937499999902</c:v>
                      </c:pt>
                      <c:pt idx="3">
                        <c:v>5127.7599999999948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Comparison!$J$1</c15:sqref>
                        </c15:formulaRef>
                      </c:ext>
                    </c:extLst>
                    <c:strCache>
                      <c:ptCount val="1"/>
                      <c:pt idx="0">
                        <c:v>Med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Comparison!$A$2:$B$30</c15:sqref>
                        </c15:fullRef>
                        <c15:levelRef>
                          <c15:sqref>Comparison!$A$2:$A$30</c15:sqref>
                        </c15:levelRef>
                        <c15:formulaRef>
                          <c15:sqref>(Comparison!$A$6,Comparison!$A$14,Comparison!$A$22,Comparison!$A$30)</c15:sqref>
                        </c15:formulaRef>
                      </c:ext>
                    </c:extLst>
                    <c:strCache>
                      <c:ptCount val="4"/>
                      <c:pt idx="0">
                        <c:v>Vue.js 2.2.6</c:v>
                      </c:pt>
                      <c:pt idx="1">
                        <c:v>Angular 1.6.2</c:v>
                      </c:pt>
                      <c:pt idx="2">
                        <c:v>Angular 4.0.3</c:v>
                      </c:pt>
                      <c:pt idx="3">
                        <c:v>React 15.4.2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Comparison!$J$2:$J$30</c15:sqref>
                        </c15:fullRef>
                        <c15:formulaRef>
                          <c15:sqref>(Comparison!$J$6,Comparison!$J$14,Comparison!$J$22,Comparison!$J$30)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414.56556640625001</c:v>
                      </c:pt>
                      <c:pt idx="1">
                        <c:v>961.95312499999864</c:v>
                      </c:pt>
                      <c:pt idx="2">
                        <c:v>841.39895833333162</c:v>
                      </c:pt>
                      <c:pt idx="3">
                        <c:v>854.62666666666587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006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665248"/>
        <c:crosses val="autoZero"/>
        <c:auto val="1"/>
        <c:lblAlgn val="ctr"/>
        <c:lblOffset val="100"/>
        <c:noMultiLvlLbl val="0"/>
      </c:catAx>
      <c:valAx>
        <c:axId val="60066524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6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49426790476951E-2"/>
          <c:y val="0.86333852938433453"/>
          <c:w val="0.90698918895604153"/>
          <c:h val="0.12312509159705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285751</xdr:colOff>
      <xdr:row>0</xdr:row>
      <xdr:rowOff>66674</xdr:rowOff>
    </xdr:from>
    <xdr:to>
      <xdr:col>17</xdr:col>
      <xdr:colOff>238125</xdr:colOff>
      <xdr:row>29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Ang1" displayName="TableAng1" ref="A9:J14" totalsRowCount="1" headerRowDxfId="58" dataDxfId="57">
  <autoFilter ref="A9:J13"/>
  <tableColumns count="10">
    <tableColumn id="1" name="Framework" totalsRowLabel="Angular 1.6.2" dataDxfId="56" totalsRowDxfId="30">
      <calculatedColumnFormula>'Angular 1.6.2'!$A$1</calculatedColumnFormula>
    </tableColumn>
    <tableColumn id="2" name="Browser" dataDxfId="55" totalsRowDxfId="29"/>
    <tableColumn id="3" name="Create 1k rows" totalsRowFunction="average" dataDxfId="54" totalsRowDxfId="28"/>
    <tableColumn id="4" name="Create 10k rows" totalsRowFunction="average" dataDxfId="53" totalsRowDxfId="27"/>
    <tableColumn id="5" name="Append 1k rows" totalsRowFunction="average" dataDxfId="52" totalsRowDxfId="26"/>
    <tableColumn id="6" name="Update every 10th row" totalsRowFunction="average" dataDxfId="51" totalsRowDxfId="25"/>
    <tableColumn id="7" name="Swap rows" totalsRowFunction="average" dataDxfId="50" totalsRowDxfId="24"/>
    <tableColumn id="8" name="Clear" totalsRowFunction="average" dataDxfId="49" totalsRowDxfId="23"/>
    <tableColumn id="9" name="Sum" totalsRowFunction="average" dataDxfId="48" totalsRowDxfId="22">
      <calculatedColumnFormula>SUM(C10:H10)</calculatedColumnFormula>
    </tableColumn>
    <tableColumn id="10" name="Med" totalsRowFunction="average" dataDxfId="47" totalsRowDxfId="21">
      <calculatedColumnFormula>I10/6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5" name="TableAng4" displayName="TableAng4" ref="A17:J22" totalsRowCount="1" headerRowDxfId="72" dataDxfId="71">
  <autoFilter ref="A17:J21"/>
  <tableColumns count="10">
    <tableColumn id="1" name="Framework" totalsRowLabel="Angular 4.0.3" dataDxfId="82" totalsRowDxfId="20">
      <calculatedColumnFormula>'Angular 4.0.3'!$A$1</calculatedColumnFormula>
    </tableColumn>
    <tableColumn id="2" name="Browser" dataDxfId="81" totalsRowDxfId="19"/>
    <tableColumn id="3" name="Create 1k rows" totalsRowFunction="average" dataDxfId="80" totalsRowDxfId="18"/>
    <tableColumn id="4" name="Create 10k rows" totalsRowFunction="average" dataDxfId="79" totalsRowDxfId="17"/>
    <tableColumn id="5" name="Append 1k rows" totalsRowFunction="average" dataDxfId="78" totalsRowDxfId="16"/>
    <tableColumn id="6" name="Update every 10th row" totalsRowFunction="average" dataDxfId="77" totalsRowDxfId="15"/>
    <tableColumn id="7" name="Swap rows" totalsRowFunction="average" dataDxfId="76" totalsRowDxfId="14"/>
    <tableColumn id="8" name="Clear" totalsRowFunction="average" dataDxfId="75" totalsRowDxfId="13"/>
    <tableColumn id="9" name="Sum" totalsRowFunction="average" dataDxfId="74" totalsRowDxfId="12">
      <calculatedColumnFormula>SUM(C18:H18)</calculatedColumnFormula>
    </tableColumn>
    <tableColumn id="10" name="Med" totalsRowFunction="average" dataDxfId="73" totalsRowDxfId="11">
      <calculatedColumnFormula>I18/6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6" name="TableReact" displayName="TableReact" ref="A25:J30" totalsRowCount="1" headerRowDxfId="60" dataDxfId="59">
  <autoFilter ref="A25:J29"/>
  <tableColumns count="10">
    <tableColumn id="1" name="Framework" totalsRowLabel="React 15.4.2" dataDxfId="70" totalsRowDxfId="10">
      <calculatedColumnFormula>'React 15.4.2'!$A$1</calculatedColumnFormula>
    </tableColumn>
    <tableColumn id="2" name="Browser" dataDxfId="69" totalsRowDxfId="9"/>
    <tableColumn id="3" name="Create 1k rows" totalsRowFunction="average" dataDxfId="68" totalsRowDxfId="8"/>
    <tableColumn id="4" name="Create 10k rows" totalsRowFunction="average" dataDxfId="67" totalsRowDxfId="7"/>
    <tableColumn id="5" name="Append 1k rows" totalsRowFunction="average" dataDxfId="66" totalsRowDxfId="6"/>
    <tableColumn id="6" name="Update every 10th row" totalsRowFunction="average" dataDxfId="65" totalsRowDxfId="5"/>
    <tableColumn id="7" name="Swap rows" totalsRowFunction="average" dataDxfId="64" totalsRowDxfId="4"/>
    <tableColumn id="8" name="Clear" totalsRowFunction="average" dataDxfId="63" totalsRowDxfId="3"/>
    <tableColumn id="9" name="Sum" totalsRowFunction="average" dataDxfId="62" totalsRowDxfId="2">
      <calculatedColumnFormula>SUM(C26:H26)</calculatedColumnFormula>
    </tableColumn>
    <tableColumn id="10" name="Med" totalsRowFunction="average" dataDxfId="61" totalsRowDxfId="1">
      <calculatedColumnFormula>I26/6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8" name="TableVue" displayName="TableVue" ref="A1:J6" totalsRowCount="1" headerRowDxfId="83">
  <autoFilter ref="A1:J5"/>
  <tableColumns count="10">
    <tableColumn id="1" name="Framework" totalsRowLabel="Vue.js 2.2.6" dataDxfId="86">
      <calculatedColumnFormula>'Vue.js 2.2.6'!$A$1</calculatedColumnFormula>
    </tableColumn>
    <tableColumn id="2" name="Browser" dataDxfId="46" totalsRowDxfId="39"/>
    <tableColumn id="3" name="Create 1k rows" totalsRowFunction="average" dataDxfId="45" totalsRowDxfId="38"/>
    <tableColumn id="4" name="Create 10k rows" totalsRowFunction="average" dataDxfId="44" totalsRowDxfId="37"/>
    <tableColumn id="5" name="Append 1k rows" totalsRowFunction="average" dataDxfId="43" totalsRowDxfId="36"/>
    <tableColumn id="6" name="Update every 10th row" totalsRowFunction="average" dataDxfId="42" totalsRowDxfId="35"/>
    <tableColumn id="7" name="Swap rows" totalsRowFunction="average" dataDxfId="41" totalsRowDxfId="34"/>
    <tableColumn id="8" name="Clear" totalsRowFunction="average" dataDxfId="40" totalsRowDxfId="33"/>
    <tableColumn id="9" name="Sum" totalsRowFunction="average" dataDxfId="85" totalsRowDxfId="32">
      <calculatedColumnFormula>SUM(C2:H2)</calculatedColumnFormula>
    </tableColumn>
    <tableColumn id="10" name="Med" totalsRowFunction="average" dataDxfId="84" totalsRowDxfId="31">
      <calculatedColumnFormula>I2/6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activeCell="K35" sqref="K35"/>
    </sheetView>
  </sheetViews>
  <sheetFormatPr defaultRowHeight="15" x14ac:dyDescent="0.25"/>
  <cols>
    <col min="1" max="1" width="13" customWidth="1"/>
    <col min="2" max="2" width="12" customWidth="1"/>
    <col min="3" max="3" width="10.140625" style="1" customWidth="1"/>
    <col min="4" max="4" width="11.140625" style="1" customWidth="1"/>
    <col min="5" max="5" width="10" style="1" customWidth="1"/>
    <col min="6" max="6" width="9.140625" style="1" customWidth="1"/>
    <col min="7" max="7" width="12.5703125" style="1" customWidth="1"/>
    <col min="8" max="8" width="12" style="1" bestFit="1" customWidth="1"/>
    <col min="9" max="11" width="9.140625" style="1"/>
    <col min="19" max="19" width="12.85546875" customWidth="1"/>
    <col min="20" max="21" width="12.42578125" bestFit="1" customWidth="1"/>
    <col min="22" max="22" width="11.42578125" bestFit="1" customWidth="1"/>
  </cols>
  <sheetData>
    <row r="1" spans="1:23" x14ac:dyDescent="0.25">
      <c r="A1" s="1" t="s">
        <v>27</v>
      </c>
      <c r="B1" s="1" t="s">
        <v>20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21</v>
      </c>
      <c r="I1" s="1" t="s">
        <v>13</v>
      </c>
      <c r="J1" s="1" t="s">
        <v>14</v>
      </c>
      <c r="K1"/>
    </row>
    <row r="2" spans="1:23" x14ac:dyDescent="0.25">
      <c r="A2" t="str">
        <f>'Vue.js 2.2.6'!$A$1</f>
        <v>Vue.js 2.2.6</v>
      </c>
      <c r="B2" t="str">
        <f>'Vue.js 2.2.6'!$B$1</f>
        <v>Chrome</v>
      </c>
      <c r="C2" s="1">
        <f>'Vue.js 2.2.6'!$B$2</f>
        <v>101.52294921875</v>
      </c>
      <c r="D2" s="1">
        <f>'Vue.js 2.2.6'!$B$3</f>
        <v>980.5869140625</v>
      </c>
      <c r="E2" s="1">
        <f>'Vue.js 2.2.6'!$B$4</f>
        <v>237.077880859375</v>
      </c>
      <c r="F2" s="1">
        <f>'Vue.js 2.2.6'!$B$5</f>
        <v>239.327880859375</v>
      </c>
      <c r="G2" s="1">
        <f>'Vue.js 2.2.6'!$B$5</f>
        <v>239.327880859375</v>
      </c>
      <c r="H2" s="1">
        <f>'Vue.js 2.2.6'!$B$7</f>
        <v>183.60400390625</v>
      </c>
      <c r="I2" s="1">
        <f>SUM(C2:H2)</f>
        <v>1981.447509765625</v>
      </c>
      <c r="J2" s="1">
        <f>I2/6</f>
        <v>330.24125162760419</v>
      </c>
      <c r="K2"/>
    </row>
    <row r="3" spans="1:23" x14ac:dyDescent="0.25">
      <c r="A3" t="str">
        <f>'Vue.js 2.2.6'!$A$1</f>
        <v>Vue.js 2.2.6</v>
      </c>
      <c r="B3" t="str">
        <f>'Vue.js 2.2.6'!$C$1</f>
        <v>Firefox</v>
      </c>
      <c r="C3" s="1">
        <f>'Vue.js 2.2.6'!$C$2</f>
        <v>141.71</v>
      </c>
      <c r="D3" s="1">
        <f>'Vue.js 2.2.6'!$C$3</f>
        <v>1058.29</v>
      </c>
      <c r="E3" s="1">
        <f>'Vue.js 2.2.6'!$C$4</f>
        <v>232.15</v>
      </c>
      <c r="F3" s="1">
        <f>'Vue.js 2.2.6'!$C$5</f>
        <v>112.97</v>
      </c>
      <c r="G3" s="1">
        <f>'Vue.js 2.2.6'!$C$6</f>
        <v>117.56</v>
      </c>
      <c r="H3" s="1">
        <f>'Vue.js 2.2.6'!$C$7</f>
        <v>1314.83</v>
      </c>
      <c r="I3" s="1">
        <f>SUM(C3:H3)</f>
        <v>2977.51</v>
      </c>
      <c r="J3" s="1">
        <f t="shared" ref="J3:J5" si="0">I3/6</f>
        <v>496.25166666666672</v>
      </c>
      <c r="K3"/>
      <c r="T3" s="1" t="str">
        <f>A2</f>
        <v>Vue.js 2.2.6</v>
      </c>
      <c r="U3" t="str">
        <f>A10</f>
        <v>Angular 1.6.2</v>
      </c>
      <c r="V3" t="str">
        <f>A18</f>
        <v>Angular 4.0.3</v>
      </c>
      <c r="W3" t="str">
        <f>A26</f>
        <v>React 15.4.2</v>
      </c>
    </row>
    <row r="4" spans="1:23" x14ac:dyDescent="0.25">
      <c r="A4" t="str">
        <f>'Vue.js 2.2.6'!$A$1</f>
        <v>Vue.js 2.2.6</v>
      </c>
      <c r="B4" t="str">
        <f>'Vue.js 2.2.6'!$B$1</f>
        <v>Chrome</v>
      </c>
      <c r="C4" s="1">
        <f>'Vue.js 2.2.6'!$B$9</f>
        <v>77.362060546875</v>
      </c>
      <c r="D4" s="1">
        <f>'Vue.js 2.2.6'!$B$10</f>
        <v>952.218994140625</v>
      </c>
      <c r="E4" s="1">
        <f>'Vue.js 2.2.6'!$B$11</f>
        <v>228.533203125</v>
      </c>
      <c r="F4" s="1">
        <f>'Vue.js 2.2.6'!$B$12</f>
        <v>245.475830078125</v>
      </c>
      <c r="G4" s="1">
        <f>'Vue.js 2.2.6'!$B$13</f>
        <v>140.47021484375</v>
      </c>
      <c r="H4" s="1">
        <f>'Vue.js 2.2.6'!$B$14</f>
        <v>180.17578125</v>
      </c>
      <c r="I4" s="1">
        <f>SUM(C4:H4)</f>
        <v>1824.236083984375</v>
      </c>
      <c r="J4" s="1">
        <f t="shared" si="0"/>
        <v>304.03934733072919</v>
      </c>
      <c r="K4"/>
      <c r="S4" s="1" t="str">
        <f>A2</f>
        <v>Vue.js 2.2.6</v>
      </c>
      <c r="T4" s="8" t="s">
        <v>28</v>
      </c>
      <c r="U4" s="9">
        <f>1-(TableAng1[[#Totals],[Med]]/TableVue[[#Totals],[Med]])</f>
        <v>-1.3203883847346378</v>
      </c>
      <c r="V4" s="9">
        <f>1-(TableAng4[[#Totals],[Med]]/TableVue[[#Totals],[Med]])</f>
        <v>-1.029592003086937</v>
      </c>
      <c r="W4" s="9">
        <f>1-(TableReact[[#Totals],[Med]]/TableVue[[#Totals],[Med]])</f>
        <v>-1.0614994006260079</v>
      </c>
    </row>
    <row r="5" spans="1:23" x14ac:dyDescent="0.25">
      <c r="A5" t="str">
        <f>'Vue.js 2.2.6'!$A$1</f>
        <v>Vue.js 2.2.6</v>
      </c>
      <c r="B5" t="str">
        <f>'Vue.js 2.2.6'!$C$1</f>
        <v>Firefox</v>
      </c>
      <c r="C5" s="1">
        <f>'Vue.js 2.2.6'!$C$9</f>
        <v>166.84</v>
      </c>
      <c r="D5" s="1">
        <f>'Vue.js 2.2.6'!$C$10</f>
        <v>1055.81</v>
      </c>
      <c r="E5" s="1">
        <f>'Vue.js 2.2.6'!$C$11</f>
        <v>204.42</v>
      </c>
      <c r="F5" s="1">
        <f>'Vue.js 2.2.6'!$C$12</f>
        <v>113.78</v>
      </c>
      <c r="G5" s="1">
        <f>'Vue.js 2.2.6'!$C$13</f>
        <v>303.55</v>
      </c>
      <c r="H5" s="1">
        <f>'Vue.js 2.2.6'!$C$14</f>
        <v>1321.98</v>
      </c>
      <c r="I5" s="1">
        <f>SUM(C5:H5)</f>
        <v>3166.38</v>
      </c>
      <c r="J5" s="1">
        <f t="shared" si="0"/>
        <v>527.73</v>
      </c>
      <c r="K5"/>
      <c r="S5" t="str">
        <f>A10</f>
        <v>Angular 1.6.2</v>
      </c>
      <c r="T5" s="9">
        <f>1-(TableVue[[#Totals],[Med]]/TableAng1[[#Totals],[Med]])</f>
        <v>0.56903766344513862</v>
      </c>
      <c r="U5" s="8" t="s">
        <v>28</v>
      </c>
      <c r="V5" s="9">
        <f>1-(TableAng4[[#Totals],[Med]]/TableAng1[[#Totals],[Med]])</f>
        <v>0.12532228809659218</v>
      </c>
      <c r="W5" s="9">
        <f>1-(TableReact[[#Totals],[Med]]/TableAng1[[#Totals],[Med]])</f>
        <v>0.11157140149976941</v>
      </c>
    </row>
    <row r="6" spans="1:23" x14ac:dyDescent="0.25">
      <c r="A6" t="s">
        <v>12</v>
      </c>
      <c r="B6" s="1"/>
      <c r="C6" s="1">
        <f>SUBTOTAL(101,TableVue[Create 1k rows])</f>
        <v>121.85875244140627</v>
      </c>
      <c r="D6" s="1">
        <f>SUBTOTAL(101,TableVue[Create 10k rows])</f>
        <v>1011.7264770507812</v>
      </c>
      <c r="E6" s="1">
        <f>SUBTOTAL(101,TableVue[Append 1k rows])</f>
        <v>225.54527099609373</v>
      </c>
      <c r="F6" s="1">
        <f>SUBTOTAL(101,TableVue[Update every 10th row])</f>
        <v>177.888427734375</v>
      </c>
      <c r="G6" s="1">
        <f>SUBTOTAL(101,TableVue[Swap rows])</f>
        <v>200.22702392578125</v>
      </c>
      <c r="H6" s="1">
        <f>SUBTOTAL(101,TableVue[Clear])</f>
        <v>750.14744628906249</v>
      </c>
      <c r="I6" s="1">
        <f>SUBTOTAL(101,TableVue[Sum])</f>
        <v>2487.3933984374999</v>
      </c>
      <c r="J6" s="1">
        <f>SUBTOTAL(101,TableVue[Med])</f>
        <v>414.56556640625001</v>
      </c>
      <c r="K6"/>
      <c r="S6" t="str">
        <f>A18</f>
        <v>Angular 4.0.3</v>
      </c>
      <c r="T6" s="9">
        <f>1-(TableVue[[#Totals],[Med]]/TableAng4[[#Totals],[Med]])</f>
        <v>0.50729013590956429</v>
      </c>
      <c r="U6" s="9">
        <f>1-(TableAng1[[#Totals],[Med]]/TableAng4[[#Totals],[Med]])</f>
        <v>-0.1432782456796291</v>
      </c>
      <c r="V6" s="8" t="s">
        <v>28</v>
      </c>
      <c r="W6" s="9">
        <f>1-(TableReact[[#Totals],[Med]]/TableAng4[[#Totals],[Med]])</f>
        <v>-1.5721089504955099E-2</v>
      </c>
    </row>
    <row r="7" spans="1:23" x14ac:dyDescent="0.25">
      <c r="A7" s="1"/>
      <c r="B7" s="1"/>
      <c r="K7"/>
      <c r="S7" t="str">
        <f>A26</f>
        <v>React 15.4.2</v>
      </c>
      <c r="T7" s="9">
        <f>1-(TableVue[[#Totals],[Med]]/TableReact[[#Totals],[Med]])</f>
        <v>0.51491618202928713</v>
      </c>
      <c r="U7" s="9">
        <f>1-(TableAng1[[#Totals],[Med]]/TableReact[[#Totals],[Med]])</f>
        <v>-0.12558285684197323</v>
      </c>
      <c r="V7" s="9">
        <f>1-(TableAng4[[#Totals],[Med]]/TableReact[[#Totals],[Med]])</f>
        <v>1.5477762219761715E-2</v>
      </c>
      <c r="W7" s="8" t="s">
        <v>28</v>
      </c>
    </row>
    <row r="8" spans="1:23" x14ac:dyDescent="0.25">
      <c r="K8"/>
    </row>
    <row r="9" spans="1:23" x14ac:dyDescent="0.25">
      <c r="A9" s="2" t="s">
        <v>27</v>
      </c>
      <c r="B9" s="2" t="s">
        <v>20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21</v>
      </c>
      <c r="I9" s="5" t="s">
        <v>13</v>
      </c>
      <c r="J9" s="5" t="s">
        <v>14</v>
      </c>
      <c r="K9"/>
    </row>
    <row r="10" spans="1:23" x14ac:dyDescent="0.25">
      <c r="A10" s="6" t="str">
        <f>'Angular 1.6.2'!$A$1</f>
        <v>Angular 1.6.2</v>
      </c>
      <c r="B10" s="2" t="str">
        <f>'Angular 1.6.2'!$B$1</f>
        <v>Chrome</v>
      </c>
      <c r="C10" s="5">
        <f>'Angular 1.6.2'!$B$2</f>
        <v>197.54499999999999</v>
      </c>
      <c r="D10" s="5">
        <f>'Angular 1.6.2'!$B3</f>
        <v>1966.9549999999999</v>
      </c>
      <c r="E10" s="5">
        <f>'Angular 1.6.2'!$B4</f>
        <v>280.14000000000101</v>
      </c>
      <c r="F10" s="5">
        <f>'Angular 1.6.2'!$B5</f>
        <v>188.08499999999901</v>
      </c>
      <c r="G10" s="5">
        <f>'Angular 1.6.2'!$B5</f>
        <v>188.08499999999901</v>
      </c>
      <c r="H10" s="5">
        <f>'Angular 1.6.2'!$B7</f>
        <v>893.56999999999903</v>
      </c>
      <c r="I10" s="5">
        <f>SUM(C10:H10)</f>
        <v>3714.3799999999983</v>
      </c>
      <c r="J10" s="5">
        <f>I10/6</f>
        <v>619.06333333333305</v>
      </c>
      <c r="K10"/>
    </row>
    <row r="11" spans="1:23" x14ac:dyDescent="0.25">
      <c r="A11" s="6" t="str">
        <f>'Angular 1.6.2'!$A$1</f>
        <v>Angular 1.6.2</v>
      </c>
      <c r="B11" s="2" t="str">
        <f>'Angular 1.6.2'!$C$1</f>
        <v>Firefox</v>
      </c>
      <c r="C11" s="5">
        <f>'Angular 1.6.2'!$C$2</f>
        <v>420.67500000000001</v>
      </c>
      <c r="D11" s="5">
        <f>'Angular 1.6.2'!$C3</f>
        <v>4964.1749999999902</v>
      </c>
      <c r="E11" s="5">
        <f>'Angular 1.6.2'!$C4</f>
        <v>486.84</v>
      </c>
      <c r="F11" s="5">
        <f>'Angular 1.6.2'!$C5</f>
        <v>309.66499999999701</v>
      </c>
      <c r="G11" s="5">
        <f>'Angular 1.6.2'!$C6</f>
        <v>182.67499999999899</v>
      </c>
      <c r="H11" s="5">
        <f>'Angular 1.6.2'!$C7</f>
        <v>2051.7399999999998</v>
      </c>
      <c r="I11" s="5">
        <f t="shared" ref="I11:I13" si="1">SUM(C11:H11)</f>
        <v>8415.7699999999859</v>
      </c>
      <c r="J11" s="5">
        <f t="shared" ref="J11:J13" si="2">I11/6</f>
        <v>1402.6283333333311</v>
      </c>
      <c r="K11"/>
    </row>
    <row r="12" spans="1:23" x14ac:dyDescent="0.25">
      <c r="A12" s="6" t="str">
        <f>'Angular 1.6.2'!$A$1</f>
        <v>Angular 1.6.2</v>
      </c>
      <c r="B12" s="2" t="str">
        <f>'Angular 1.6.2'!$B$1</f>
        <v>Chrome</v>
      </c>
      <c r="C12" s="5">
        <f>'Angular 1.6.2'!$B$9</f>
        <v>172.194999999999</v>
      </c>
      <c r="D12" s="5">
        <f>'Angular 1.6.2'!$B10</f>
        <v>2069.14</v>
      </c>
      <c r="E12" s="5">
        <f>'Angular 1.6.2'!$B11</f>
        <v>379.73500000000001</v>
      </c>
      <c r="F12" s="5">
        <f>'Angular 1.6.2'!$B12</f>
        <v>181.57499999999999</v>
      </c>
      <c r="G12" s="5">
        <f>'Angular 1.6.2'!$B13</f>
        <v>206.18</v>
      </c>
      <c r="H12" s="5">
        <f>'Angular 1.6.2'!$B14</f>
        <v>1370.95999999999</v>
      </c>
      <c r="I12" s="5">
        <f t="shared" si="1"/>
        <v>4379.7849999999889</v>
      </c>
      <c r="J12" s="5">
        <f t="shared" si="2"/>
        <v>729.96416666666482</v>
      </c>
      <c r="K12"/>
    </row>
    <row r="13" spans="1:23" x14ac:dyDescent="0.25">
      <c r="A13" s="6" t="str">
        <f>'Angular 1.6.2'!$A$1</f>
        <v>Angular 1.6.2</v>
      </c>
      <c r="B13" s="2" t="str">
        <f>'Angular 1.6.2'!$C$1</f>
        <v>Firefox</v>
      </c>
      <c r="C13" s="5">
        <f>'Angular 1.6.2'!$C$9</f>
        <v>365.77999999999798</v>
      </c>
      <c r="D13" s="5">
        <f>'Angular 1.6.2'!$C10</f>
        <v>3406.72</v>
      </c>
      <c r="E13" s="5">
        <f>'Angular 1.6.2'!$C11</f>
        <v>440.75500000000397</v>
      </c>
      <c r="F13" s="5">
        <f>'Angular 1.6.2'!$C12</f>
        <v>276.84000000000299</v>
      </c>
      <c r="G13" s="5">
        <f>'Angular 1.6.2'!$C13</f>
        <v>181.69000000000199</v>
      </c>
      <c r="H13" s="5">
        <f>'Angular 1.6.2'!$C14</f>
        <v>1905.15499999999</v>
      </c>
      <c r="I13" s="5">
        <f t="shared" si="1"/>
        <v>6576.9399999999969</v>
      </c>
      <c r="J13" s="5">
        <f t="shared" si="2"/>
        <v>1096.1566666666661</v>
      </c>
      <c r="K13"/>
    </row>
    <row r="14" spans="1:23" x14ac:dyDescent="0.25">
      <c r="A14" s="6" t="s">
        <v>19</v>
      </c>
      <c r="B14" s="2"/>
      <c r="C14" s="5">
        <f>SUBTOTAL(101,TableAng1[Create 1k rows])</f>
        <v>289.04874999999925</v>
      </c>
      <c r="D14" s="5">
        <f>SUBTOTAL(101,TableAng1[Create 10k rows])</f>
        <v>3101.7474999999972</v>
      </c>
      <c r="E14" s="5">
        <f>SUBTOTAL(101,TableAng1[Append 1k rows])</f>
        <v>396.86750000000126</v>
      </c>
      <c r="F14" s="5">
        <f>SUBTOTAL(101,TableAng1[Update every 10th row])</f>
        <v>239.04124999999974</v>
      </c>
      <c r="G14" s="5">
        <f>SUBTOTAL(101,TableAng1[Swap rows])</f>
        <v>189.6575</v>
      </c>
      <c r="H14" s="5">
        <f>SUBTOTAL(101,TableAng1[Clear])</f>
        <v>1555.3562499999946</v>
      </c>
      <c r="I14" s="5">
        <f>SUBTOTAL(101,TableAng1[Sum])</f>
        <v>5771.7187499999927</v>
      </c>
      <c r="J14" s="5">
        <f>SUBTOTAL(101,TableAng1[Med])</f>
        <v>961.95312499999864</v>
      </c>
      <c r="K14"/>
    </row>
    <row r="15" spans="1:23" x14ac:dyDescent="0.25">
      <c r="A15" s="6"/>
      <c r="B15" s="2"/>
      <c r="C15" s="5"/>
      <c r="D15" s="5"/>
      <c r="E15" s="5"/>
      <c r="F15" s="5"/>
      <c r="G15" s="5"/>
      <c r="H15" s="5"/>
      <c r="I15" s="5"/>
      <c r="J15" s="5"/>
      <c r="K15"/>
    </row>
    <row r="16" spans="1:23" x14ac:dyDescent="0.25">
      <c r="K16"/>
      <c r="T16" s="1"/>
    </row>
    <row r="17" spans="1:20" x14ac:dyDescent="0.25">
      <c r="A17" s="2" t="s">
        <v>27</v>
      </c>
      <c r="B17" s="2" t="s">
        <v>20</v>
      </c>
      <c r="C17" s="5" t="s">
        <v>5</v>
      </c>
      <c r="D17" s="5" t="s">
        <v>6</v>
      </c>
      <c r="E17" s="5" t="s">
        <v>7</v>
      </c>
      <c r="F17" s="5" t="s">
        <v>8</v>
      </c>
      <c r="G17" s="5" t="s">
        <v>9</v>
      </c>
      <c r="H17" s="5" t="s">
        <v>21</v>
      </c>
      <c r="I17" s="5" t="s">
        <v>13</v>
      </c>
      <c r="J17" s="5" t="s">
        <v>14</v>
      </c>
      <c r="K17"/>
      <c r="S17" s="1"/>
      <c r="T17" s="1" t="s">
        <v>12</v>
      </c>
    </row>
    <row r="18" spans="1:20" x14ac:dyDescent="0.25">
      <c r="A18" s="6" t="str">
        <f>'Angular 4.0.3'!$A$1</f>
        <v>Angular 4.0.3</v>
      </c>
      <c r="B18" s="2" t="str">
        <f>'Angular 4.0.3'!$B$1</f>
        <v>Chrome</v>
      </c>
      <c r="C18" s="5">
        <f>'Angular 4.0.3'!$B$2</f>
        <v>144.04</v>
      </c>
      <c r="D18" s="5">
        <f>'Angular 4.0.3'!$B3</f>
        <v>1436.7349999999999</v>
      </c>
      <c r="E18" s="5">
        <f>'Angular 4.0.3'!$B4</f>
        <v>167.56999999999201</v>
      </c>
      <c r="F18" s="5">
        <f>'Angular 4.0.3'!$B5</f>
        <v>162.25</v>
      </c>
      <c r="G18" s="5">
        <f>'Angular 4.0.3'!$B5</f>
        <v>162.25</v>
      </c>
      <c r="H18" s="5">
        <f>'Angular 4.0.3'!$B7</f>
        <v>281.20999999999901</v>
      </c>
      <c r="I18" s="5">
        <f>SUM(C18:H18)</f>
        <v>2354.0549999999912</v>
      </c>
      <c r="J18" s="5">
        <f>I18/6</f>
        <v>392.34249999999855</v>
      </c>
      <c r="K18"/>
      <c r="S18" t="s">
        <v>19</v>
      </c>
      <c r="T18" s="9">
        <v>0.56903766344513862</v>
      </c>
    </row>
    <row r="19" spans="1:20" x14ac:dyDescent="0.25">
      <c r="A19" s="6" t="str">
        <f>'Angular 4.0.3'!$A$1</f>
        <v>Angular 4.0.3</v>
      </c>
      <c r="B19" s="2" t="str">
        <f>'Angular 4.0.3'!$C$1</f>
        <v>Firefox</v>
      </c>
      <c r="C19" s="5">
        <f>'Angular 4.0.3'!$C$2</f>
        <v>468.315</v>
      </c>
      <c r="D19" s="5">
        <f>'Angular 4.0.3'!$C3</f>
        <v>4316.6750000000002</v>
      </c>
      <c r="E19" s="5">
        <f>'Angular 4.0.3'!$C4</f>
        <v>593.93500000000097</v>
      </c>
      <c r="F19" s="5">
        <f>'Angular 4.0.3'!$C5</f>
        <v>271.034999999999</v>
      </c>
      <c r="G19" s="5">
        <f>'Angular 4.0.3'!$C6</f>
        <v>210.234999999998</v>
      </c>
      <c r="H19" s="5">
        <f>'Angular 4.0.3'!$C7</f>
        <v>3234.83499999999</v>
      </c>
      <c r="I19" s="5">
        <f t="shared" ref="I19:I21" si="3">SUM(C19:H19)</f>
        <v>9095.0299999999879</v>
      </c>
      <c r="J19" s="5">
        <f t="shared" ref="J19:J21" si="4">I19/6</f>
        <v>1515.8383333333313</v>
      </c>
      <c r="K19"/>
      <c r="S19" t="s">
        <v>15</v>
      </c>
      <c r="T19" s="9">
        <v>0.50729013590956429</v>
      </c>
    </row>
    <row r="20" spans="1:20" x14ac:dyDescent="0.25">
      <c r="A20" s="6" t="str">
        <f>'Angular 4.0.3'!$A$1</f>
        <v>Angular 4.0.3</v>
      </c>
      <c r="B20" s="2" t="str">
        <f>'Angular 4.0.3'!$B$1</f>
        <v>Chrome</v>
      </c>
      <c r="C20" s="5">
        <f>'Angular 4.0.3'!$B$9</f>
        <v>103.949999999997</v>
      </c>
      <c r="D20" s="5">
        <f>'Angular 4.0.3'!$B10</f>
        <v>1255.915</v>
      </c>
      <c r="E20" s="5">
        <f>'Angular 4.0.3'!$B11</f>
        <v>161.480000000003</v>
      </c>
      <c r="F20" s="5">
        <f>'Angular 4.0.3'!$B12</f>
        <v>168.555000000007</v>
      </c>
      <c r="G20" s="5">
        <f>'Angular 4.0.3'!$B13</f>
        <v>55.014999999992099</v>
      </c>
      <c r="H20" s="5">
        <f>'Angular 4.0.3'!$B14</f>
        <v>268.84499999999298</v>
      </c>
      <c r="I20" s="5">
        <f t="shared" si="3"/>
        <v>2013.759999999992</v>
      </c>
      <c r="J20" s="5">
        <f t="shared" si="4"/>
        <v>335.62666666666536</v>
      </c>
      <c r="K20"/>
      <c r="S20" t="s">
        <v>16</v>
      </c>
      <c r="T20" s="9">
        <v>0.51491618202928713</v>
      </c>
    </row>
    <row r="21" spans="1:20" x14ac:dyDescent="0.25">
      <c r="A21" s="6" t="str">
        <f>'Angular 4.0.3'!$A$1</f>
        <v>Angular 4.0.3</v>
      </c>
      <c r="B21" s="2" t="str">
        <f>'Angular 4.0.3'!$C$1</f>
        <v>Firefox</v>
      </c>
      <c r="C21" s="5">
        <f>'Angular 4.0.3'!$C$9</f>
        <v>327.98500000000001</v>
      </c>
      <c r="D21" s="5">
        <f>'Angular 4.0.3'!$C10</f>
        <v>3212.2049999999899</v>
      </c>
      <c r="E21" s="5">
        <f>'Angular 4.0.3'!$C11</f>
        <v>531.72000000000105</v>
      </c>
      <c r="F21" s="5">
        <f>'Angular 4.0.3'!$C12</f>
        <v>273.55500000000001</v>
      </c>
      <c r="G21" s="5">
        <f>'Angular 4.0.3'!$C13</f>
        <v>289.75499999999698</v>
      </c>
      <c r="H21" s="5">
        <f>'Angular 4.0.3'!$C14</f>
        <v>2095.5100000000002</v>
      </c>
      <c r="I21" s="5">
        <f t="shared" si="3"/>
        <v>6730.7299999999886</v>
      </c>
      <c r="J21" s="5">
        <f t="shared" si="4"/>
        <v>1121.7883333333314</v>
      </c>
      <c r="K21"/>
    </row>
    <row r="22" spans="1:20" x14ac:dyDescent="0.25">
      <c r="A22" s="6" t="s">
        <v>15</v>
      </c>
      <c r="B22" s="2"/>
      <c r="C22" s="5">
        <f>SUBTOTAL(101,TableAng4[Create 1k rows])</f>
        <v>261.07249999999925</v>
      </c>
      <c r="D22" s="5">
        <f>SUBTOTAL(101,TableAng4[Create 10k rows])</f>
        <v>2555.3824999999974</v>
      </c>
      <c r="E22" s="5">
        <f>SUBTOTAL(101,TableAng4[Append 1k rows])</f>
        <v>363.67624999999924</v>
      </c>
      <c r="F22" s="5">
        <f>SUBTOTAL(101,TableAng4[Update every 10th row])</f>
        <v>218.84875000000153</v>
      </c>
      <c r="G22" s="5">
        <f>SUBTOTAL(101,TableAng4[Swap rows])</f>
        <v>179.31374999999676</v>
      </c>
      <c r="H22" s="5">
        <f>SUBTOTAL(101,TableAng4[Clear])</f>
        <v>1470.0999999999956</v>
      </c>
      <c r="I22" s="5">
        <f>SUBTOTAL(101,TableAng4[Sum])</f>
        <v>5048.3937499999902</v>
      </c>
      <c r="J22" s="5">
        <f>SUBTOTAL(101,TableAng4[Med])</f>
        <v>841.39895833333162</v>
      </c>
      <c r="K22"/>
    </row>
    <row r="23" spans="1:20" x14ac:dyDescent="0.25">
      <c r="A23" s="6"/>
      <c r="B23" s="2"/>
      <c r="C23" s="5"/>
      <c r="D23" s="5"/>
      <c r="E23" s="5"/>
      <c r="F23" s="5"/>
      <c r="G23" s="5"/>
      <c r="H23" s="5"/>
      <c r="I23" s="5"/>
      <c r="J23" s="5"/>
      <c r="K23"/>
    </row>
    <row r="24" spans="1:20" x14ac:dyDescent="0.25">
      <c r="A24" s="2"/>
      <c r="B24" s="2"/>
      <c r="C24" s="5"/>
      <c r="D24" s="5"/>
      <c r="E24" s="5"/>
      <c r="F24" s="5"/>
      <c r="G24" s="5"/>
      <c r="H24" s="5"/>
      <c r="I24" s="5"/>
      <c r="J24" s="5"/>
      <c r="K24"/>
    </row>
    <row r="25" spans="1:20" x14ac:dyDescent="0.25">
      <c r="A25" s="2" t="s">
        <v>27</v>
      </c>
      <c r="B25" s="2" t="s">
        <v>20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21</v>
      </c>
      <c r="I25" s="5" t="s">
        <v>13</v>
      </c>
      <c r="J25" s="5" t="s">
        <v>14</v>
      </c>
      <c r="K25"/>
    </row>
    <row r="26" spans="1:20" x14ac:dyDescent="0.25">
      <c r="A26" s="6" t="str">
        <f>'React 15.4.2'!$A$1</f>
        <v>React 15.4.2</v>
      </c>
      <c r="B26" s="2" t="str">
        <f>'React 15.4.2'!$B$1</f>
        <v>Chrome</v>
      </c>
      <c r="C26" s="5">
        <f>'React 15.4.2'!$B$2</f>
        <v>125.319999999999</v>
      </c>
      <c r="D26" s="5">
        <f>'React 15.4.2'!$B3</f>
        <v>1231.4199999999901</v>
      </c>
      <c r="E26" s="5">
        <f>'React 15.4.2'!$B4</f>
        <v>208.009999999998</v>
      </c>
      <c r="F26" s="5">
        <f>'React 15.4.2'!$B5</f>
        <v>235.81500000000199</v>
      </c>
      <c r="G26" s="5">
        <f>'React 15.4.2'!$B5</f>
        <v>235.81500000000199</v>
      </c>
      <c r="H26" s="5">
        <f>'React 15.4.2'!$B7</f>
        <v>350.70999999999901</v>
      </c>
      <c r="I26" s="5">
        <f>SUM(C26:H26)</f>
        <v>2387.0899999999901</v>
      </c>
      <c r="J26" s="5">
        <f>I26/6</f>
        <v>397.84833333333171</v>
      </c>
      <c r="K26"/>
    </row>
    <row r="27" spans="1:20" x14ac:dyDescent="0.25">
      <c r="A27" s="6" t="str">
        <f>'React 15.4.2'!$A$1</f>
        <v>React 15.4.2</v>
      </c>
      <c r="B27" s="2" t="str">
        <f>'React 15.4.2'!$C$1</f>
        <v>Firefox</v>
      </c>
      <c r="C27" s="5">
        <f>'React 15.4.2'!$C$2</f>
        <v>500.83499999999998</v>
      </c>
      <c r="D27" s="5">
        <f>'React 15.4.2'!$C3</f>
        <v>4122.6549999999997</v>
      </c>
      <c r="E27" s="5">
        <f>'React 15.4.2'!$C4</f>
        <v>660.20499999999902</v>
      </c>
      <c r="F27" s="5">
        <f>'React 15.4.2'!$C5</f>
        <v>520.52499999999895</v>
      </c>
      <c r="G27" s="5">
        <f>'React 15.4.2'!$C6</f>
        <v>344.51</v>
      </c>
      <c r="H27" s="5">
        <f>'React 15.4.2'!$C7</f>
        <v>1718.665</v>
      </c>
      <c r="I27" s="5">
        <f t="shared" ref="I27:I29" si="5">SUM(C27:H27)</f>
        <v>7867.3949999999977</v>
      </c>
      <c r="J27" s="5">
        <f t="shared" ref="J27:J29" si="6">I27/6</f>
        <v>1311.2324999999996</v>
      </c>
    </row>
    <row r="28" spans="1:20" x14ac:dyDescent="0.25">
      <c r="A28" s="6" t="str">
        <f>'React 15.4.2'!$A$1</f>
        <v>React 15.4.2</v>
      </c>
      <c r="B28" s="2" t="str">
        <f>'React 15.4.2'!$B$1</f>
        <v>Chrome</v>
      </c>
      <c r="C28" s="5">
        <f>'React 15.4.2'!$B$9</f>
        <v>96.090000000003698</v>
      </c>
      <c r="D28" s="5">
        <f>'React 15.4.2'!$B10</f>
        <v>1119.8050000000001</v>
      </c>
      <c r="E28" s="5">
        <f>'React 15.4.2'!$B11</f>
        <v>169.01499999999899</v>
      </c>
      <c r="F28" s="5">
        <f>'React 15.4.2'!$B12</f>
        <v>190.775000000001</v>
      </c>
      <c r="G28" s="5">
        <f>'React 15.4.2'!$B13</f>
        <v>70.694999999999695</v>
      </c>
      <c r="H28" s="5">
        <f>'React 15.4.2'!$B14</f>
        <v>348.75499999999698</v>
      </c>
      <c r="I28" s="5">
        <f t="shared" si="5"/>
        <v>1995.1350000000004</v>
      </c>
      <c r="J28" s="5">
        <f t="shared" si="6"/>
        <v>332.52250000000009</v>
      </c>
    </row>
    <row r="29" spans="1:20" x14ac:dyDescent="0.25">
      <c r="A29" s="6" t="str">
        <f>'React 15.4.2'!$A$1</f>
        <v>React 15.4.2</v>
      </c>
      <c r="B29" s="2" t="str">
        <f>'React 15.4.2'!$C$1</f>
        <v>Firefox</v>
      </c>
      <c r="C29" s="5">
        <f>'React 15.4.2'!$C$9</f>
        <v>539.73999999999796</v>
      </c>
      <c r="D29" s="5">
        <f>'React 15.4.2'!$C10</f>
        <v>4560.26</v>
      </c>
      <c r="E29" s="5">
        <f>'React 15.4.2'!$C11</f>
        <v>622.90499999999804</v>
      </c>
      <c r="F29" s="5">
        <f>'React 15.4.2'!$C12</f>
        <v>488.25499999999698</v>
      </c>
      <c r="G29" s="5">
        <f>'React 15.4.2'!$C13</f>
        <v>446.29999999999899</v>
      </c>
      <c r="H29" s="5">
        <f>'React 15.4.2'!$C14</f>
        <v>1603.96</v>
      </c>
      <c r="I29" s="5">
        <f t="shared" si="5"/>
        <v>8261.4199999999928</v>
      </c>
      <c r="J29" s="5">
        <f t="shared" si="6"/>
        <v>1376.9033333333321</v>
      </c>
    </row>
    <row r="30" spans="1:20" x14ac:dyDescent="0.25">
      <c r="A30" s="6" t="s">
        <v>16</v>
      </c>
      <c r="B30" s="2"/>
      <c r="C30" s="5">
        <f>SUBTOTAL(101,TableReact[Create 1k rows])</f>
        <v>315.49625000000015</v>
      </c>
      <c r="D30" s="5">
        <f>SUBTOTAL(101,TableReact[Create 10k rows])</f>
        <v>2758.5349999999976</v>
      </c>
      <c r="E30" s="5">
        <f>SUBTOTAL(101,TableReact[Append 1k rows])</f>
        <v>415.03374999999846</v>
      </c>
      <c r="F30" s="5">
        <f>SUBTOTAL(101,TableReact[Update every 10th row])</f>
        <v>358.84249999999975</v>
      </c>
      <c r="G30" s="5">
        <f>SUBTOTAL(101,TableReact[Swap rows])</f>
        <v>274.33000000000015</v>
      </c>
      <c r="H30" s="5">
        <f>SUBTOTAL(101,TableReact[Clear])</f>
        <v>1005.522499999999</v>
      </c>
      <c r="I30" s="5">
        <f>SUBTOTAL(101,TableReact[Sum])</f>
        <v>5127.7599999999948</v>
      </c>
      <c r="J30" s="5">
        <f>SUBTOTAL(101,TableReact[Med])</f>
        <v>854.62666666666587</v>
      </c>
    </row>
    <row r="32" spans="1:20" x14ac:dyDescent="0.25">
      <c r="A32" s="7" t="s">
        <v>29</v>
      </c>
      <c r="B32" s="3"/>
      <c r="C32" s="4"/>
      <c r="D32" s="5"/>
    </row>
  </sheetData>
  <conditionalFormatting sqref="C2:H6 C10:H14 C18:H22 C26:H30 J26:J30 J18:J22 J10:J14 J2:J6">
    <cfRule type="cellIs" dxfId="0" priority="1" operator="greaterThan">
      <formula>1350</formula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12</v>
      </c>
      <c r="B1" t="s">
        <v>10</v>
      </c>
      <c r="C1" t="s">
        <v>11</v>
      </c>
    </row>
    <row r="2" spans="1:3" x14ac:dyDescent="0.25">
      <c r="A2" t="s">
        <v>0</v>
      </c>
      <c r="B2">
        <v>101.52294921875</v>
      </c>
      <c r="C2">
        <v>141.71</v>
      </c>
    </row>
    <row r="3" spans="1:3" x14ac:dyDescent="0.25">
      <c r="A3" t="s">
        <v>1</v>
      </c>
      <c r="B3">
        <v>980.5869140625</v>
      </c>
      <c r="C3">
        <v>1058.29</v>
      </c>
    </row>
    <row r="4" spans="1:3" x14ac:dyDescent="0.25">
      <c r="A4" t="s">
        <v>2</v>
      </c>
      <c r="B4">
        <v>237.077880859375</v>
      </c>
      <c r="C4">
        <v>232.15</v>
      </c>
    </row>
    <row r="5" spans="1:3" x14ac:dyDescent="0.25">
      <c r="A5" t="s">
        <v>3</v>
      </c>
      <c r="B5">
        <v>239.327880859375</v>
      </c>
      <c r="C5">
        <v>112.97</v>
      </c>
    </row>
    <row r="6" spans="1:3" x14ac:dyDescent="0.25">
      <c r="A6" t="s">
        <v>4</v>
      </c>
      <c r="B6">
        <v>135.47021484375</v>
      </c>
      <c r="C6">
        <v>117.56</v>
      </c>
    </row>
    <row r="7" spans="1:3" x14ac:dyDescent="0.25">
      <c r="A7" t="s">
        <v>17</v>
      </c>
      <c r="B7">
        <v>183.60400390625</v>
      </c>
      <c r="C7">
        <v>1314.83</v>
      </c>
    </row>
    <row r="8" spans="1:3" x14ac:dyDescent="0.25">
      <c r="A8" t="s">
        <v>18</v>
      </c>
    </row>
    <row r="9" spans="1:3" x14ac:dyDescent="0.25">
      <c r="A9" t="s">
        <v>0</v>
      </c>
      <c r="B9">
        <v>77.362060546875</v>
      </c>
      <c r="C9">
        <v>166.84</v>
      </c>
    </row>
    <row r="10" spans="1:3" x14ac:dyDescent="0.25">
      <c r="A10" t="s">
        <v>1</v>
      </c>
      <c r="B10">
        <v>952.218994140625</v>
      </c>
      <c r="C10">
        <v>1055.81</v>
      </c>
    </row>
    <row r="11" spans="1:3" x14ac:dyDescent="0.25">
      <c r="A11" t="s">
        <v>2</v>
      </c>
      <c r="B11">
        <v>228.533203125</v>
      </c>
      <c r="C11">
        <v>204.42</v>
      </c>
    </row>
    <row r="12" spans="1:3" x14ac:dyDescent="0.25">
      <c r="A12" t="s">
        <v>3</v>
      </c>
      <c r="B12">
        <v>245.475830078125</v>
      </c>
      <c r="C12">
        <v>113.78</v>
      </c>
    </row>
    <row r="13" spans="1:3" x14ac:dyDescent="0.25">
      <c r="A13" t="s">
        <v>4</v>
      </c>
      <c r="B13">
        <v>140.47021484375</v>
      </c>
      <c r="C13">
        <v>303.55</v>
      </c>
    </row>
    <row r="14" spans="1:3" x14ac:dyDescent="0.25">
      <c r="A14" t="s">
        <v>17</v>
      </c>
      <c r="B14">
        <v>180.17578125</v>
      </c>
      <c r="C14">
        <v>1321.98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12.42578125" bestFit="1" customWidth="1"/>
  </cols>
  <sheetData>
    <row r="1" spans="1:3" x14ac:dyDescent="0.25">
      <c r="A1" t="s">
        <v>19</v>
      </c>
      <c r="B1" t="s">
        <v>10</v>
      </c>
      <c r="C1" t="s">
        <v>11</v>
      </c>
    </row>
    <row r="2" spans="1:3" x14ac:dyDescent="0.25">
      <c r="A2" t="s">
        <v>0</v>
      </c>
      <c r="B2">
        <v>197.54499999999999</v>
      </c>
      <c r="C2">
        <v>420.67500000000001</v>
      </c>
    </row>
    <row r="3" spans="1:3" x14ac:dyDescent="0.25">
      <c r="A3" t="s">
        <v>1</v>
      </c>
      <c r="B3">
        <v>1966.9549999999999</v>
      </c>
      <c r="C3">
        <v>4964.1749999999902</v>
      </c>
    </row>
    <row r="4" spans="1:3" x14ac:dyDescent="0.25">
      <c r="A4" t="s">
        <v>2</v>
      </c>
      <c r="B4">
        <v>280.14000000000101</v>
      </c>
      <c r="C4">
        <v>486.84</v>
      </c>
    </row>
    <row r="5" spans="1:3" x14ac:dyDescent="0.25">
      <c r="A5" t="s">
        <v>3</v>
      </c>
      <c r="B5">
        <v>188.08499999999901</v>
      </c>
      <c r="C5">
        <v>309.66499999999701</v>
      </c>
    </row>
    <row r="6" spans="1:3" x14ac:dyDescent="0.25">
      <c r="A6" t="s">
        <v>4</v>
      </c>
      <c r="B6">
        <v>130.38999999999899</v>
      </c>
      <c r="C6">
        <v>182.67499999999899</v>
      </c>
    </row>
    <row r="7" spans="1:3" x14ac:dyDescent="0.25">
      <c r="A7" t="s">
        <v>17</v>
      </c>
      <c r="B7">
        <v>893.56999999999903</v>
      </c>
      <c r="C7">
        <v>2051.7399999999998</v>
      </c>
    </row>
    <row r="8" spans="1:3" x14ac:dyDescent="0.25">
      <c r="A8" t="s">
        <v>18</v>
      </c>
    </row>
    <row r="9" spans="1:3" x14ac:dyDescent="0.25">
      <c r="A9" t="s">
        <v>0</v>
      </c>
      <c r="B9">
        <v>172.194999999999</v>
      </c>
      <c r="C9">
        <v>365.77999999999798</v>
      </c>
    </row>
    <row r="10" spans="1:3" x14ac:dyDescent="0.25">
      <c r="A10" t="s">
        <v>1</v>
      </c>
      <c r="B10">
        <v>2069.14</v>
      </c>
      <c r="C10">
        <v>3406.72</v>
      </c>
    </row>
    <row r="11" spans="1:3" x14ac:dyDescent="0.25">
      <c r="A11" t="s">
        <v>2</v>
      </c>
      <c r="B11">
        <v>379.73500000000001</v>
      </c>
      <c r="C11">
        <v>440.75500000000397</v>
      </c>
    </row>
    <row r="12" spans="1:3" x14ac:dyDescent="0.25">
      <c r="A12" t="s">
        <v>3</v>
      </c>
      <c r="B12">
        <v>181.57499999999999</v>
      </c>
      <c r="C12">
        <v>276.84000000000299</v>
      </c>
    </row>
    <row r="13" spans="1:3" x14ac:dyDescent="0.25">
      <c r="A13" t="s">
        <v>4</v>
      </c>
      <c r="B13">
        <v>206.18</v>
      </c>
      <c r="C13">
        <v>181.69000000000199</v>
      </c>
    </row>
    <row r="14" spans="1:3" x14ac:dyDescent="0.25">
      <c r="A14" t="s">
        <v>17</v>
      </c>
      <c r="B14">
        <v>1370.95999999999</v>
      </c>
      <c r="C14">
        <v>1905.15499999999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29" sqref="F29"/>
    </sheetView>
  </sheetViews>
  <sheetFormatPr defaultRowHeight="15" x14ac:dyDescent="0.25"/>
  <cols>
    <col min="1" max="1" width="12.42578125" bestFit="1" customWidth="1"/>
  </cols>
  <sheetData>
    <row r="1" spans="1:3" x14ac:dyDescent="0.25">
      <c r="A1" t="s">
        <v>15</v>
      </c>
      <c r="B1" t="s">
        <v>10</v>
      </c>
      <c r="C1" t="s">
        <v>11</v>
      </c>
    </row>
    <row r="2" spans="1:3" x14ac:dyDescent="0.25">
      <c r="A2" t="s">
        <v>0</v>
      </c>
      <c r="B2">
        <v>144.04</v>
      </c>
      <c r="C2">
        <v>468.315</v>
      </c>
    </row>
    <row r="3" spans="1:3" x14ac:dyDescent="0.25">
      <c r="A3" t="s">
        <v>1</v>
      </c>
      <c r="B3">
        <v>1436.7349999999999</v>
      </c>
      <c r="C3">
        <v>4316.6750000000002</v>
      </c>
    </row>
    <row r="4" spans="1:3" x14ac:dyDescent="0.25">
      <c r="A4" t="s">
        <v>2</v>
      </c>
      <c r="B4">
        <v>167.56999999999201</v>
      </c>
      <c r="C4">
        <v>593.93500000000097</v>
      </c>
    </row>
    <row r="5" spans="1:3" x14ac:dyDescent="0.25">
      <c r="A5" t="s">
        <v>3</v>
      </c>
      <c r="B5">
        <v>162.25</v>
      </c>
      <c r="C5">
        <v>271.034999999999</v>
      </c>
    </row>
    <row r="6" spans="1:3" x14ac:dyDescent="0.25">
      <c r="A6" t="s">
        <v>4</v>
      </c>
      <c r="B6">
        <v>63.735000000000497</v>
      </c>
      <c r="C6">
        <v>210.234999999998</v>
      </c>
    </row>
    <row r="7" spans="1:3" x14ac:dyDescent="0.25">
      <c r="A7" t="s">
        <v>17</v>
      </c>
      <c r="B7">
        <v>281.20999999999901</v>
      </c>
      <c r="C7">
        <v>3234.83499999999</v>
      </c>
    </row>
    <row r="8" spans="1:3" x14ac:dyDescent="0.25">
      <c r="A8" t="s">
        <v>18</v>
      </c>
    </row>
    <row r="9" spans="1:3" x14ac:dyDescent="0.25">
      <c r="A9" t="s">
        <v>0</v>
      </c>
      <c r="B9">
        <v>103.949999999997</v>
      </c>
      <c r="C9">
        <v>327.98500000000001</v>
      </c>
    </row>
    <row r="10" spans="1:3" x14ac:dyDescent="0.25">
      <c r="A10" t="s">
        <v>1</v>
      </c>
      <c r="B10">
        <v>1255.915</v>
      </c>
      <c r="C10">
        <v>3212.2049999999899</v>
      </c>
    </row>
    <row r="11" spans="1:3" x14ac:dyDescent="0.25">
      <c r="A11" t="s">
        <v>2</v>
      </c>
      <c r="B11">
        <v>161.480000000003</v>
      </c>
      <c r="C11">
        <v>531.72000000000105</v>
      </c>
    </row>
    <row r="12" spans="1:3" x14ac:dyDescent="0.25">
      <c r="A12" t="s">
        <v>3</v>
      </c>
      <c r="B12">
        <v>168.555000000007</v>
      </c>
      <c r="C12">
        <v>273.55500000000001</v>
      </c>
    </row>
    <row r="13" spans="1:3" x14ac:dyDescent="0.25">
      <c r="A13" t="s">
        <v>4</v>
      </c>
      <c r="B13">
        <v>55.014999999992099</v>
      </c>
      <c r="C13">
        <v>289.75499999999698</v>
      </c>
    </row>
    <row r="14" spans="1:3" x14ac:dyDescent="0.25">
      <c r="A14" t="s">
        <v>17</v>
      </c>
      <c r="B14">
        <v>268.84499999999298</v>
      </c>
      <c r="C14">
        <v>2095.5100000000002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30" sqref="E30"/>
    </sheetView>
  </sheetViews>
  <sheetFormatPr defaultRowHeight="15" x14ac:dyDescent="0.25"/>
  <cols>
    <col min="1" max="1" width="11.42578125" bestFit="1" customWidth="1"/>
  </cols>
  <sheetData>
    <row r="1" spans="1:3" x14ac:dyDescent="0.25">
      <c r="A1" t="s">
        <v>16</v>
      </c>
      <c r="B1" t="s">
        <v>10</v>
      </c>
      <c r="C1" t="s">
        <v>11</v>
      </c>
    </row>
    <row r="2" spans="1:3" x14ac:dyDescent="0.25">
      <c r="A2" t="s">
        <v>0</v>
      </c>
      <c r="B2">
        <v>125.319999999999</v>
      </c>
      <c r="C2">
        <v>500.83499999999998</v>
      </c>
    </row>
    <row r="3" spans="1:3" x14ac:dyDescent="0.25">
      <c r="A3" t="s">
        <v>1</v>
      </c>
      <c r="B3">
        <v>1231.4199999999901</v>
      </c>
      <c r="C3">
        <v>4122.6549999999997</v>
      </c>
    </row>
    <row r="4" spans="1:3" x14ac:dyDescent="0.25">
      <c r="A4" t="s">
        <v>2</v>
      </c>
      <c r="B4">
        <v>208.009999999998</v>
      </c>
      <c r="C4">
        <v>660.20499999999902</v>
      </c>
    </row>
    <row r="5" spans="1:3" x14ac:dyDescent="0.25">
      <c r="A5" t="s">
        <v>3</v>
      </c>
      <c r="B5">
        <v>235.81500000000199</v>
      </c>
      <c r="C5">
        <v>520.52499999999895</v>
      </c>
    </row>
    <row r="6" spans="1:3" x14ac:dyDescent="0.25">
      <c r="A6" t="s">
        <v>4</v>
      </c>
      <c r="B6">
        <v>70.385000000001995</v>
      </c>
      <c r="C6">
        <v>344.51</v>
      </c>
    </row>
    <row r="7" spans="1:3" x14ac:dyDescent="0.25">
      <c r="A7" t="s">
        <v>17</v>
      </c>
      <c r="B7">
        <v>350.70999999999901</v>
      </c>
      <c r="C7">
        <v>1718.665</v>
      </c>
    </row>
    <row r="8" spans="1:3" x14ac:dyDescent="0.25">
      <c r="A8" t="s">
        <v>18</v>
      </c>
    </row>
    <row r="9" spans="1:3" x14ac:dyDescent="0.25">
      <c r="A9" t="s">
        <v>0</v>
      </c>
      <c r="B9">
        <v>96.090000000003698</v>
      </c>
      <c r="C9">
        <v>539.73999999999796</v>
      </c>
    </row>
    <row r="10" spans="1:3" x14ac:dyDescent="0.25">
      <c r="A10" t="s">
        <v>1</v>
      </c>
      <c r="B10">
        <v>1119.8050000000001</v>
      </c>
      <c r="C10">
        <v>4560.26</v>
      </c>
    </row>
    <row r="11" spans="1:3" x14ac:dyDescent="0.25">
      <c r="A11" t="s">
        <v>2</v>
      </c>
      <c r="B11">
        <v>169.01499999999899</v>
      </c>
      <c r="C11">
        <v>622.90499999999804</v>
      </c>
    </row>
    <row r="12" spans="1:3" x14ac:dyDescent="0.25">
      <c r="A12" t="s">
        <v>3</v>
      </c>
      <c r="B12">
        <v>190.775000000001</v>
      </c>
      <c r="C12">
        <v>488.25499999999698</v>
      </c>
    </row>
    <row r="13" spans="1:3" x14ac:dyDescent="0.25">
      <c r="A13" t="s">
        <v>4</v>
      </c>
      <c r="B13">
        <v>70.694999999999695</v>
      </c>
      <c r="C13">
        <v>446.29999999999899</v>
      </c>
    </row>
    <row r="14" spans="1:3" x14ac:dyDescent="0.25">
      <c r="A14" t="s">
        <v>17</v>
      </c>
      <c r="B14">
        <v>348.75499999999698</v>
      </c>
      <c r="C14">
        <v>1603.96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Vue.js 2.2.6</vt:lpstr>
      <vt:lpstr>Angular 1.6.2</vt:lpstr>
      <vt:lpstr>Angular 4.0.3</vt:lpstr>
      <vt:lpstr>React 15.4.2</vt:lpstr>
    </vt:vector>
  </TitlesOfParts>
  <Company>GFT Technologies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GFT</dc:creator>
  <cp:lastModifiedBy>GFT</cp:lastModifiedBy>
  <dcterms:created xsi:type="dcterms:W3CDTF">2017-04-26T13:56:04Z</dcterms:created>
  <dcterms:modified xsi:type="dcterms:W3CDTF">2017-04-27T14:55:13Z</dcterms:modified>
</cp:coreProperties>
</file>