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642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EA2C792CA2D4338877360D81E1C02E0" descr="Snipaste_2025-12-14_16-23-07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4735830"/>
        </a:xfrm>
        <a:prstGeom prst="rect">
          <a:avLst/>
        </a:prstGeom>
      </xdr:spPr>
    </xdr:pic>
  </etc:cellImage>
  <etc:cellImage>
    <xdr:pic>
      <xdr:nvPicPr>
        <xdr:cNvPr id="3" name="ID_2CC5A49AB6E142558D87F2EC8AF307A8" descr="Snipaste_2025-12-14_16-25-56"/>
        <xdr:cNvPicPr/>
      </xdr:nvPicPr>
      <xdr:blipFill>
        <a:blip r:embed="rId2"/>
        <a:stretch>
          <a:fillRect/>
        </a:stretch>
      </xdr:blipFill>
      <xdr:spPr>
        <a:xfrm>
          <a:off x="0" y="0"/>
          <a:ext cx="9802495" cy="5268595"/>
        </a:xfrm>
        <a:prstGeom prst="rect">
          <a:avLst/>
        </a:prstGeom>
      </xdr:spPr>
    </xdr:pic>
  </etc:cellImage>
  <etc:cellImage>
    <xdr:pic>
      <xdr:nvPicPr>
        <xdr:cNvPr id="4" name="ID_F9912B83E9324EAC948459F9C720646A" descr="Snipaste_2025-12-14_16-28-41"/>
        <xdr:cNvPicPr/>
      </xdr:nvPicPr>
      <xdr:blipFill>
        <a:blip r:embed="rId3"/>
        <a:stretch>
          <a:fillRect/>
        </a:stretch>
      </xdr:blipFill>
      <xdr:spPr>
        <a:xfrm>
          <a:off x="0" y="0"/>
          <a:ext cx="9655175" cy="5311775"/>
        </a:xfrm>
        <a:prstGeom prst="rect">
          <a:avLst/>
        </a:prstGeom>
      </xdr:spPr>
    </xdr:pic>
  </etc:cellImage>
  <etc:cellImage>
    <xdr:pic>
      <xdr:nvPicPr>
        <xdr:cNvPr id="5" name="ID_088166CB696247348FEB7CAEBC6838D0" descr="Snipaste_2025-12-14_16-30-52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4870450"/>
        </a:xfrm>
        <a:prstGeom prst="rect">
          <a:avLst/>
        </a:prstGeom>
      </xdr:spPr>
    </xdr:pic>
  </etc:cellImage>
  <etc:cellImage>
    <xdr:pic>
      <xdr:nvPicPr>
        <xdr:cNvPr id="6" name="ID_DE37467A45FB48D49FF0A2E2A4B48DCD" descr="Snipaste_2025-12-14_16-35-09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41592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<sst xmlns="http://schemas.openxmlformats.org/spreadsheetml/2006/main" count="107" uniqueCount="58">
  <si>
    <t>电机材料BOM表</t>
  </si>
  <si>
    <t>商品简称</t>
  </si>
  <si>
    <t>数量</t>
  </si>
  <si>
    <t>单位</t>
  </si>
  <si>
    <t>规格</t>
  </si>
  <si>
    <t>型号</t>
  </si>
  <si>
    <t>单价</t>
  </si>
  <si>
    <t>总价</t>
  </si>
  <si>
    <t>产品图片</t>
  </si>
  <si>
    <t>链接</t>
  </si>
  <si>
    <t>主控盒子</t>
  </si>
  <si>
    <t>个</t>
  </si>
  <si>
    <t>高擎机电</t>
  </si>
  <si>
    <t>RoBoBox-7C开发套件
RK3588核心板功率板
7路can</t>
  </si>
  <si>
    <t>https://item.taobao.com/item.htm?id=941964501774&amp;mi_id=0000D2ErmVR0CmU8LNWNKQH3RISv8AfQLxH2NAgkQB-6FDc&amp;spm=a21xtw.29178619.0.0&amp;skuId=5854163228933</t>
  </si>
  <si>
    <t>HTM-4438</t>
  </si>
  <si>
    <t>https://item.taobao.com/item.htm?id=776280863227&amp;mi_id=0000OBg6y4nse5ochLSJsw8G3wtOhrH7xM8PqlLtTPRuI24&amp;skuId=5833834236346&amp;spm=a21xtw.29178619.0.0</t>
  </si>
  <si>
    <t>高擎机电自研
BMS电池</t>
  </si>
  <si>
    <t>HTB24（24V）</t>
  </si>
  <si>
    <t>https://item.taobao.com/item.htm?id=940034270930&amp;mi_id=0000Smdjb4kUDRViN-A-_V64Tjmff_JlZXfhx3P7eRk8wes&amp;skuId=6003633490738&amp;spm=a21xtw.29178619.0.0</t>
  </si>
  <si>
    <t>XT30（2+2）</t>
  </si>
  <si>
    <t>条</t>
  </si>
  <si>
    <t>XT30（2+2）CAN端子线材</t>
  </si>
  <si>
    <t>https://item.taobao.com/item.htm?id=940637805222&amp;mi_id=0000rdN55Y_PTL5zOm4Zk8vQkZAq6CLLDhqmR_nk5njKf40&amp;spm=a21xtw.29178619.0.0&amp;skuId=5836913516511</t>
  </si>
  <si>
    <t>usb转can模块</t>
  </si>
  <si>
    <t>电机调试器USB转CANFD</t>
  </si>
  <si>
    <t>https://item.taobao.com/item.htm?id=803596739458&amp;mi_id=0000UUL2PPEbfEC83WsylqBYRmGY3RxZyb54JCHgwVccdpI&amp;spm=a21xtw.29178619.0.0&amp;skuId=5838408897102</t>
  </si>
  <si>
    <t>材料购买表</t>
  </si>
  <si>
    <t>用途</t>
  </si>
  <si>
    <t>杯头螺丝</t>
  </si>
  <si>
    <t>件</t>
  </si>
  <si>
    <t>M2.5*20[50个]</t>
  </si>
  <si>
    <t>SZ105-国标DIN912</t>
  </si>
  <si>
    <t>M3*10[50个]</t>
  </si>
  <si>
    <t>M3*12[50个]</t>
  </si>
  <si>
    <t>M3*15[50个]</t>
  </si>
  <si>
    <t>M3*25[50个]</t>
  </si>
  <si>
    <t>M3*35[50个]</t>
  </si>
  <si>
    <t>M3*40[50个]</t>
  </si>
  <si>
    <t>M5*20[20个]</t>
  </si>
  <si>
    <t>M5*30[10个]</t>
  </si>
  <si>
    <t>螺母</t>
  </si>
  <si>
    <t>包</t>
  </si>
  <si>
    <t>M2.5【304材质】*20颗</t>
  </si>
  <si>
    <t>SZ124-003</t>
  </si>
  <si>
    <t>M3【304材质】*50颗</t>
  </si>
  <si>
    <t>M5【304材质】*50颗</t>
  </si>
  <si>
    <t>法兰轴承</t>
  </si>
  <si>
    <t>5*13*4 10只</t>
  </si>
  <si>
    <t>F MF2-5</t>
  </si>
  <si>
    <t>尼龙柱</t>
  </si>
  <si>
    <t>3.2*5*25(100个)</t>
  </si>
  <si>
    <t>轮胎</t>
  </si>
  <si>
    <t>江昕5x2实心胎</t>
  </si>
  <si>
    <t>5.5x2</t>
  </si>
  <si>
    <t>垫片</t>
  </si>
  <si>
    <t>M5*8*0.5 [100粒</t>
  </si>
  <si>
    <t>GB97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</si>
</sst>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6" applyFont="1" applyBorder="1" applyAlignment="1">
      <alignment horizontal="left" vertical="center"/>
    </xf>
    <xf numFmtId="0" fontId="3" fillId="0" borderId="1" xfId="6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id=803596739458&amp;mi_id=0000UUL2PPEbfEC83WsylqBYRmGY3RxZyb54JCHgwVccdpI&amp;spm=a21xtw.29178619.0.0&amp;skuId=5838408897102" TargetMode="External"/><Relationship Id="rId4" Type="http://schemas.openxmlformats.org/officeDocument/2006/relationships/hyperlink" Target="https://item.taobao.com/item.htm?id=940637805222&amp;mi_id=0000rdN55Y_PTL5zOm4Zk8vQkZAq6CLLDhqmR_nk5njKf40&amp;spm=a21xtw.29178619.0.0&amp;skuId=5836913516511" TargetMode="External"/><Relationship Id="rId3" Type="http://schemas.openxmlformats.org/officeDocument/2006/relationships/hyperlink" Target="https://item.taobao.com/item.htm?id=940034270930&amp;mi_id=0000Smdjb4kUDRViN-A-_V64Tjmff_JlZXfhx3P7eRk8wes&amp;skuId=6003633490738&amp;spm=a21xtw.29178619.0.0" TargetMode="External"/><Relationship Id="rId2" Type="http://schemas.openxmlformats.org/officeDocument/2006/relationships/hyperlink" Target="https://item.taobao.com/item.htm?id=776280863227&amp;mi_id=0000OBg6y4nse5ochLSJsw8G3wtOhrH7xM8PqlLtTPRuI24&amp;skuId=5833834236346&amp;spm=a21xtw.29178619.0.0" TargetMode="External"/><Relationship Id="rId1" Type="http://schemas.openxmlformats.org/officeDocument/2006/relationships/hyperlink" Target="https://item.taobao.com/item.htm?id=941964501774&amp;mi_id=0000D2ErmVR0CmU8LNWNKQH3RISv8AfQLxH2NAgkQB-6FDc&amp;spm=a21xtw.29178619.0.0&amp;skuId=58541632289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SheetLayoutView="60" topLeftCell="A4" workbookViewId="0">
      <selection activeCell="I10" sqref="I10"/>
    </sheetView>
  </sheetViews>
  <sheetFormatPr defaultColWidth="9.72972972972973" defaultRowHeight="14.1"/>
  <cols>
    <col min="1" max="1" width="14.0540540540541" customWidth="1"/>
    <col min="4" max="4" width="16.8288288288288" customWidth="1"/>
    <col min="5" max="5" width="25.3243243243243" customWidth="1"/>
    <col min="8" max="8" width="24.4684684684685" customWidth="1"/>
    <col min="9" max="9" width="30.7297297297297" customWidth="1"/>
    <col min="10" max="10" width="40" customWidth="1"/>
  </cols>
  <sheetData>
    <row r="1" ht="22.7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3"/>
      <c r="K1" s="3"/>
      <c r="L1" s="3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/>
      <c r="K2" s="3"/>
      <c r="L2" s="3"/>
    </row>
    <row r="3" ht="64.6" spans="1:12">
      <c r="A3" s="2" t="s">
        <v>10</v>
      </c>
      <c r="B3" s="3">
        <v>1</v>
      </c>
      <c r="C3" s="3" t="s">
        <v>11</v>
      </c>
      <c r="D3" s="3" t="s">
        <v>12</v>
      </c>
      <c r="E3" s="4" t="s">
        <v>13</v>
      </c>
      <c r="F3" s="3">
        <v>2999</v>
      </c>
      <c r="G3" s="3">
        <v>2999</v>
      </c>
      <c r="H3" s="3" t="str">
        <f>_xlfn.DISPIMG("ID_BEA2C792CA2D4338877360D81E1C02E0",1)</f>
        <v>=DISPIMG("ID_BEA2C792CA2D4338877360D81E1C02E0",1)</v>
      </c>
      <c r="I3" s="6" t="s">
        <v>14</v>
      </c>
      <c r="J3" s="3"/>
      <c r="K3" s="3"/>
      <c r="L3" s="3"/>
    </row>
    <row r="4" ht="73.55" spans="1:12">
      <c r="A4" s="2" t="s">
        <v>15</v>
      </c>
      <c r="B4" s="3">
        <v>12</v>
      </c>
      <c r="C4" s="3" t="s">
        <v>11</v>
      </c>
      <c r="D4" s="3" t="s">
        <v>12</v>
      </c>
      <c r="E4" s="3" t="s">
        <v>15</v>
      </c>
      <c r="F4" s="3">
        <v>899</v>
      </c>
      <c r="G4" s="3">
        <v>10788</v>
      </c>
      <c r="H4" s="3" t="str">
        <f>_xlfn.DISPIMG("ID_2CC5A49AB6E142558D87F2EC8AF307A8",1)</f>
        <v>=DISPIMG("ID_2CC5A49AB6E142558D87F2EC8AF307A8",1)</v>
      </c>
      <c r="I4" s="7" t="s">
        <v>16</v>
      </c>
      <c r="J4" s="3"/>
      <c r="K4" s="3"/>
      <c r="L4" s="3"/>
    </row>
    <row r="5" ht="75.25" spans="1:12">
      <c r="A5" s="5" t="s">
        <v>17</v>
      </c>
      <c r="B5" s="3">
        <v>1</v>
      </c>
      <c r="C5" s="3" t="s">
        <v>11</v>
      </c>
      <c r="D5" s="3" t="s">
        <v>12</v>
      </c>
      <c r="E5" s="3" t="s">
        <v>18</v>
      </c>
      <c r="F5" s="3">
        <v>899</v>
      </c>
      <c r="G5" s="3">
        <v>899</v>
      </c>
      <c r="H5" s="3" t="str">
        <f>_xlfn.DISPIMG("ID_F9912B83E9324EAC948459F9C720646A",1)</f>
        <v>=DISPIMG("ID_F9912B83E9324EAC948459F9C720646A",1)</v>
      </c>
      <c r="I5" s="7" t="s">
        <v>19</v>
      </c>
      <c r="J5" s="3"/>
      <c r="K5" s="3"/>
      <c r="L5" s="3"/>
    </row>
    <row r="6" ht="66.35" spans="1:12">
      <c r="A6" s="2" t="s">
        <v>20</v>
      </c>
      <c r="B6" s="3">
        <v>12</v>
      </c>
      <c r="C6" s="3" t="s">
        <v>21</v>
      </c>
      <c r="D6" s="3" t="s">
        <v>12</v>
      </c>
      <c r="E6" s="3" t="s">
        <v>22</v>
      </c>
      <c r="F6" s="3"/>
      <c r="G6" s="3"/>
      <c r="H6" s="3" t="str">
        <f>_xlfn.DISPIMG("ID_088166CB696247348FEB7CAEBC6838D0",1)</f>
        <v>=DISPIMG("ID_088166CB696247348FEB7CAEBC6838D0",1)</v>
      </c>
      <c r="I6" s="7" t="s">
        <v>23</v>
      </c>
      <c r="J6" s="3"/>
      <c r="K6" s="3"/>
      <c r="L6" s="3"/>
    </row>
    <row r="7" ht="56.85" spans="1:12">
      <c r="A7" s="2" t="s">
        <v>24</v>
      </c>
      <c r="B7" s="3">
        <v>1</v>
      </c>
      <c r="C7" s="3" t="s">
        <v>11</v>
      </c>
      <c r="D7" s="3" t="s">
        <v>12</v>
      </c>
      <c r="E7" s="3" t="s">
        <v>25</v>
      </c>
      <c r="F7" s="3">
        <v>88</v>
      </c>
      <c r="G7" s="3">
        <v>88</v>
      </c>
      <c r="H7" s="3" t="str">
        <f>_xlfn.DISPIMG("ID_DE37467A45FB48D49FF0A2E2A4B48DCD",1)</f>
        <v>=DISPIMG("ID_DE37467A45FB48D49FF0A2E2A4B48DCD",1)</v>
      </c>
      <c r="I7" s="7" t="s">
        <v>26</v>
      </c>
      <c r="J7" s="3"/>
      <c r="K7" s="3"/>
      <c r="L7" s="3"/>
    </row>
    <row r="8" ht="22.7" spans="1:12">
      <c r="A8" s="1" t="s">
        <v>27</v>
      </c>
      <c r="B8" s="1"/>
      <c r="C8" s="1"/>
      <c r="D8" s="1"/>
      <c r="E8" s="1"/>
      <c r="F8" s="1"/>
      <c r="G8" s="1"/>
      <c r="H8" s="1"/>
      <c r="I8" s="1"/>
      <c r="J8" s="3"/>
      <c r="K8" s="3"/>
      <c r="L8" s="3"/>
    </row>
    <row r="9" spans="1:12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/>
      <c r="G9" s="2"/>
      <c r="H9" s="2" t="s">
        <v>8</v>
      </c>
      <c r="I9" s="2" t="s">
        <v>9</v>
      </c>
      <c r="J9" s="8" t="s">
        <v>28</v>
      </c>
      <c r="K9" s="3"/>
      <c r="L9" s="3"/>
    </row>
    <row r="10" spans="1:12">
      <c r="A10" s="2" t="s">
        <v>29</v>
      </c>
      <c r="B10" s="3">
        <v>1</v>
      </c>
      <c r="C10" s="3" t="s">
        <v>30</v>
      </c>
      <c r="D10" s="3" t="s">
        <v>31</v>
      </c>
      <c r="E10" s="3" t="s">
        <v>32</v>
      </c>
      <c r="F10" s="3">
        <v>4.8</v>
      </c>
      <c r="G10" s="3">
        <v>4.8</v>
      </c>
      <c r="H10" s="3" t="str">
        <f>_xlfn.DISPIMG("ID_5A68CB2C8CF24C4B8B75CCBF4D84C922",1)</f>
        <v>=DISPIMG("ID_5A68CB2C8CF24C4B8B75CCBF4D84C922",1)</v>
      </c>
      <c r="I10" s="8"/>
      <c r="J10" s="3"/>
      <c r="K10" s="3"/>
      <c r="L10" s="3"/>
    </row>
    <row r="11" spans="1:12">
      <c r="A11" s="2" t="s">
        <v>29</v>
      </c>
      <c r="B11" s="3">
        <v>1</v>
      </c>
      <c r="C11" s="3" t="s">
        <v>30</v>
      </c>
      <c r="D11" s="3" t="s">
        <v>33</v>
      </c>
      <c r="E11" s="3" t="s">
        <v>32</v>
      </c>
      <c r="F11" s="3">
        <v>2.7</v>
      </c>
      <c r="G11" s="3">
        <v>2.7</v>
      </c>
      <c r="H11" s="3" t="str">
        <f>_xlfn.DISPIMG("ID_DF31851D3177447E9443667D950D5D3B",1)</f>
        <v>=DISPIMG("ID_DF31851D3177447E9443667D950D5D3B",1)</v>
      </c>
      <c r="I11" s="8"/>
      <c r="J11" s="3"/>
      <c r="K11" s="3"/>
      <c r="L11" s="3"/>
    </row>
    <row r="12" spans="1:12">
      <c r="A12" s="2" t="s">
        <v>29</v>
      </c>
      <c r="B12" s="3">
        <v>1</v>
      </c>
      <c r="C12" s="3" t="s">
        <v>30</v>
      </c>
      <c r="D12" s="3" t="s">
        <v>34</v>
      </c>
      <c r="E12" s="3" t="s">
        <v>32</v>
      </c>
      <c r="F12" s="3">
        <v>3</v>
      </c>
      <c r="G12" s="3">
        <v>3</v>
      </c>
      <c r="H12" s="3" t="str">
        <f>_xlfn.DISPIMG("ID_CCA8D6D92B4B4D15A3308F70EC4EE083",1)</f>
        <v>=DISPIMG("ID_CCA8D6D92B4B4D15A3308F70EC4EE083",1)</v>
      </c>
      <c r="I12" s="8"/>
      <c r="J12" s="3"/>
      <c r="K12" s="3"/>
      <c r="L12" s="3"/>
    </row>
    <row r="13" spans="1:12">
      <c r="A13" s="2" t="s">
        <v>29</v>
      </c>
      <c r="B13" s="3">
        <v>1</v>
      </c>
      <c r="C13" s="3" t="s">
        <v>30</v>
      </c>
      <c r="D13" s="3" t="s">
        <v>35</v>
      </c>
      <c r="E13" s="3" t="s">
        <v>32</v>
      </c>
      <c r="F13" s="3">
        <v>3.6</v>
      </c>
      <c r="G13" s="3">
        <v>3.6</v>
      </c>
      <c r="H13" s="3" t="str">
        <f>_xlfn.DISPIMG("ID_BB62620DB465445DBE867C79ED09E9B8",1)</f>
        <v>=DISPIMG("ID_BB62620DB465445DBE867C79ED09E9B8",1)</v>
      </c>
      <c r="I13" s="8"/>
      <c r="J13" s="3"/>
      <c r="K13" s="3"/>
      <c r="L13" s="3"/>
    </row>
    <row r="14" spans="1:12">
      <c r="A14" s="2" t="s">
        <v>29</v>
      </c>
      <c r="B14" s="3">
        <v>1</v>
      </c>
      <c r="C14" s="3" t="s">
        <v>30</v>
      </c>
      <c r="D14" s="3" t="s">
        <v>36</v>
      </c>
      <c r="E14" s="3" t="s">
        <v>32</v>
      </c>
      <c r="F14" s="3">
        <v>4.5</v>
      </c>
      <c r="G14" s="3">
        <v>4.5</v>
      </c>
      <c r="H14" s="3" t="str">
        <f>_xlfn.DISPIMG("ID_6C18F41A81C94DC6A925279E1ABA02BE",1)</f>
        <v>=DISPIMG("ID_6C18F41A81C94DC6A925279E1ABA02BE",1)</v>
      </c>
      <c r="I14" s="8"/>
      <c r="J14" s="3"/>
      <c r="K14" s="3"/>
      <c r="L14" s="3"/>
    </row>
    <row r="15" spans="1:12">
      <c r="A15" s="2" t="s">
        <v>29</v>
      </c>
      <c r="B15" s="3">
        <v>1</v>
      </c>
      <c r="C15" s="3" t="s">
        <v>30</v>
      </c>
      <c r="D15" s="3" t="s">
        <v>37</v>
      </c>
      <c r="E15" s="3" t="s">
        <v>32</v>
      </c>
      <c r="F15" s="3">
        <v>2.7</v>
      </c>
      <c r="G15" s="3">
        <v>2.7</v>
      </c>
      <c r="H15" s="3" t="str">
        <f>_xlfn.DISPIMG("ID_9DF53531F7B04B88BADECE2428534E32",1)</f>
        <v>=DISPIMG("ID_9DF53531F7B04B88BADECE2428534E32",1)</v>
      </c>
      <c r="I15" s="8"/>
      <c r="J15" s="3"/>
      <c r="K15" s="3"/>
      <c r="L15" s="3"/>
    </row>
    <row r="16" spans="1:12">
      <c r="A16" s="2" t="s">
        <v>29</v>
      </c>
      <c r="B16" s="3">
        <v>1</v>
      </c>
      <c r="C16" s="3" t="s">
        <v>30</v>
      </c>
      <c r="D16" s="3" t="s">
        <v>38</v>
      </c>
      <c r="E16" s="3" t="s">
        <v>32</v>
      </c>
      <c r="F16" s="3">
        <v>3.1</v>
      </c>
      <c r="G16" s="3">
        <v>3.1</v>
      </c>
      <c r="H16" s="3" t="str">
        <f>_xlfn.DISPIMG("ID_303DC5F60FD74723B0BED9BF9463948D",1)</f>
        <v>=DISPIMG("ID_303DC5F60FD74723B0BED9BF9463948D",1)</v>
      </c>
      <c r="I16" s="8"/>
      <c r="J16" s="3"/>
      <c r="K16" s="3"/>
      <c r="L16" s="3"/>
    </row>
    <row r="17" spans="1:12">
      <c r="A17" s="2" t="s">
        <v>29</v>
      </c>
      <c r="B17" s="3">
        <v>1</v>
      </c>
      <c r="C17" s="3" t="s">
        <v>30</v>
      </c>
      <c r="D17" s="3" t="s">
        <v>39</v>
      </c>
      <c r="E17" s="3" t="s">
        <v>32</v>
      </c>
      <c r="F17" s="3">
        <v>3.9</v>
      </c>
      <c r="G17" s="3">
        <v>3.9</v>
      </c>
      <c r="H17" s="3" t="str">
        <f>_xlfn.DISPIMG("ID_ECDE7BB7A42643D2BEAAFBF641936D92",1)</f>
        <v>=DISPIMG("ID_ECDE7BB7A42643D2BEAAFBF641936D92",1)</v>
      </c>
      <c r="I17" s="8"/>
      <c r="J17" s="3"/>
      <c r="K17" s="3"/>
      <c r="L17" s="3"/>
    </row>
    <row r="18" spans="1:12">
      <c r="A18" s="2" t="s">
        <v>29</v>
      </c>
      <c r="B18" s="3">
        <v>1</v>
      </c>
      <c r="C18" s="3" t="s">
        <v>30</v>
      </c>
      <c r="D18" s="3" t="s">
        <v>40</v>
      </c>
      <c r="E18" s="3" t="s">
        <v>32</v>
      </c>
      <c r="F18" s="3">
        <v>2.5</v>
      </c>
      <c r="G18" s="3">
        <v>2.5</v>
      </c>
      <c r="H18" s="3" t="str">
        <f>_xlfn.DISPIMG("ID_E0697B837510405E99F7B9D1F8C5C177",1)</f>
        <v>=DISPIMG("ID_E0697B837510405E99F7B9D1F8C5C177",1)</v>
      </c>
      <c r="I18" s="8"/>
      <c r="J18" s="3"/>
      <c r="K18" s="3"/>
      <c r="L18" s="3"/>
    </row>
    <row r="19" spans="1:12">
      <c r="A19" s="2" t="s">
        <v>41</v>
      </c>
      <c r="B19" s="3">
        <v>1</v>
      </c>
      <c r="C19" s="3" t="s">
        <v>42</v>
      </c>
      <c r="D19" s="3" t="s">
        <v>43</v>
      </c>
      <c r="E19" s="3" t="s">
        <v>44</v>
      </c>
      <c r="F19" s="3">
        <v>3.6</v>
      </c>
      <c r="G19" s="3">
        <v>3.6</v>
      </c>
      <c r="H19" s="3" t="str">
        <f>_xlfn.DISPIMG("ID_4435505E4D3444C2B49B932C982A96F8",1)</f>
        <v>=DISPIMG("ID_4435505E4D3444C2B49B932C982A96F8",1)</v>
      </c>
      <c r="I19" s="8"/>
      <c r="J19" s="3"/>
      <c r="K19" s="3"/>
      <c r="L19" s="3"/>
    </row>
    <row r="20" spans="1:12">
      <c r="A20" s="2" t="s">
        <v>41</v>
      </c>
      <c r="B20" s="3">
        <v>1</v>
      </c>
      <c r="C20" s="3" t="s">
        <v>42</v>
      </c>
      <c r="D20" s="3" t="s">
        <v>45</v>
      </c>
      <c r="E20" s="3" t="s">
        <v>44</v>
      </c>
      <c r="F20" s="3">
        <v>3.4</v>
      </c>
      <c r="G20" s="3">
        <v>3.4</v>
      </c>
      <c r="H20" s="3" t="str">
        <f>_xlfn.DISPIMG("ID_ED4B863F285F4AD9A9C094EA965BB35C",1)</f>
        <v>=DISPIMG("ID_ED4B863F285F4AD9A9C094EA965BB35C",1)</v>
      </c>
      <c r="I20" s="8"/>
      <c r="J20" s="3"/>
      <c r="K20" s="3"/>
      <c r="L20" s="3"/>
    </row>
    <row r="21" spans="1:12">
      <c r="A21" s="2" t="s">
        <v>41</v>
      </c>
      <c r="B21" s="3">
        <v>1</v>
      </c>
      <c r="C21" s="3" t="s">
        <v>42</v>
      </c>
      <c r="D21" s="3" t="s">
        <v>46</v>
      </c>
      <c r="E21" s="3" t="s">
        <v>44</v>
      </c>
      <c r="F21" s="3">
        <v>3.9</v>
      </c>
      <c r="G21" s="3">
        <v>3.9</v>
      </c>
      <c r="H21" s="3" t="str">
        <f>_xlfn.DISPIMG("ID_0244CC1D4A954542B4BEE1F289BDAF5E",1)</f>
        <v>=DISPIMG("ID_0244CC1D4A954542B4BEE1F289BDAF5E",1)</v>
      </c>
      <c r="I21" s="8"/>
      <c r="J21" s="3"/>
      <c r="K21" s="3"/>
      <c r="L21" s="3"/>
    </row>
    <row r="22" spans="1:12">
      <c r="A22" s="2" t="s">
        <v>47</v>
      </c>
      <c r="B22" s="3">
        <v>3</v>
      </c>
      <c r="C22" s="3" t="s">
        <v>30</v>
      </c>
      <c r="D22" s="3" t="s">
        <v>48</v>
      </c>
      <c r="E22" s="3" t="s">
        <v>49</v>
      </c>
      <c r="F22" s="3">
        <v>19</v>
      </c>
      <c r="G22" s="3">
        <v>57</v>
      </c>
      <c r="H22" s="3" t="str">
        <f>_xlfn.DISPIMG("ID_47ADE4DCB12949CF979BCA55C94982DE",1)</f>
        <v>=DISPIMG("ID_47ADE4DCB12949CF979BCA55C94982DE",1)</v>
      </c>
      <c r="I22" s="8"/>
      <c r="J22" s="3"/>
      <c r="K22" s="3"/>
      <c r="L22" s="3"/>
    </row>
    <row r="23" spans="1:12">
      <c r="A23" s="2" t="s">
        <v>50</v>
      </c>
      <c r="B23" s="3">
        <v>1</v>
      </c>
      <c r="C23" s="3" t="s">
        <v>42</v>
      </c>
      <c r="D23" s="3" t="s">
        <v>51</v>
      </c>
      <c r="E23" s="3">
        <v>1170</v>
      </c>
      <c r="F23" s="3">
        <v>9.5</v>
      </c>
      <c r="G23" s="3">
        <v>9.5</v>
      </c>
      <c r="H23" s="3" t="str">
        <f>_xlfn.DISPIMG("ID_37CDDA6D06C34113926942D377090F54",1)</f>
        <v>=DISPIMG("ID_37CDDA6D06C34113926942D377090F54",1)</v>
      </c>
      <c r="I23" s="8"/>
      <c r="J23" s="3"/>
      <c r="K23" s="3"/>
      <c r="L23" s="3"/>
    </row>
    <row r="24" spans="1:12">
      <c r="A24" s="2" t="s">
        <v>52</v>
      </c>
      <c r="B24" s="3">
        <v>2</v>
      </c>
      <c r="C24" s="3" t="s">
        <v>11</v>
      </c>
      <c r="D24" s="3" t="s">
        <v>53</v>
      </c>
      <c r="E24" s="3" t="s">
        <v>54</v>
      </c>
      <c r="F24" s="3">
        <v>30</v>
      </c>
      <c r="G24" s="3">
        <v>60</v>
      </c>
      <c r="H24" s="3" t="str">
        <f>_xlfn.DISPIMG("ID_6E9682AB056F46BB87A38954D99A1416",1)</f>
        <v>=DISPIMG("ID_6E9682AB056F46BB87A38954D99A1416",1)</v>
      </c>
      <c r="I24" s="8"/>
      <c r="J24" s="3"/>
      <c r="K24" s="3"/>
      <c r="L24" s="3"/>
    </row>
    <row r="25" spans="1:12">
      <c r="A25" s="2" t="s">
        <v>55</v>
      </c>
      <c r="B25" s="3">
        <v>1</v>
      </c>
      <c r="C25" s="3" t="s">
        <v>42</v>
      </c>
      <c r="D25" s="3" t="s">
        <v>56</v>
      </c>
      <c r="E25" s="3" t="s">
        <v>57</v>
      </c>
      <c r="F25" s="3">
        <v>3</v>
      </c>
      <c r="G25" s="3">
        <v>3</v>
      </c>
      <c r="H25" s="3" t="str">
        <f>_xlfn.DISPIMG("ID_CEC6477D13B24A38A034292F6B30D398",1)</f>
        <v>=DISPIMG("ID_CEC6477D13B24A38A034292F6B30D398",1)</v>
      </c>
      <c r="I25" s="8"/>
      <c r="J25" s="3"/>
      <c r="K25" s="3"/>
      <c r="L25" s="3"/>
    </row>
  </sheetData>
  <mergeCells count="2">
    <mergeCell ref="A1:I1"/>
    <mergeCell ref="A8:I8"/>
  </mergeCells>
  <hyperlinks>
    <hyperlink ref="I3" r:id="rId1" display="https://item.taobao.com/item.htm?id=941964501774&amp;mi_id=0000D2ErmVR0CmU8LNWNKQH3RISv8AfQLxH2NAgkQB-6FDc&amp;spm=a21xtw.29178619.0.0&amp;skuId=5854163228933"/>
    <hyperlink ref="I4" r:id="rId2" display="https://item.taobao.com/item.htm?id=776280863227&amp;mi_id=0000OBg6y4nse5ochLSJsw8G3wtOhrH7xM8PqlLtTPRuI24&amp;skuId=5833834236346&amp;spm=a21xtw.29178619.0.0"/>
    <hyperlink ref="I5" r:id="rId3" display="https://item.taobao.com/item.htm?id=940034270930&amp;mi_id=0000Smdjb4kUDRViN-A-_V64Tjmff_JlZXfhx3P7eRk8wes&amp;skuId=6003633490738&amp;spm=a21xtw.29178619.0.0"/>
    <hyperlink ref="I6" r:id="rId4" display="https://item.taobao.com/item.htm?id=940637805222&amp;mi_id=0000rdN55Y_PTL5zOm4Zk8vQkZAq6CLLDhqmR_nk5njKf40&amp;spm=a21xtw.29178619.0.0&amp;skuId=5836913516511"/>
    <hyperlink ref="I7" r:id="rId5" display="https://item.taobao.com/item.htm?id=803596739458&amp;mi_id=0000UUL2PPEbfEC83WsylqBYRmGY3RxZyb54JCHgwVccdpI&amp;spm=a21xtw.29178619.0.0&amp;skuId=583840889710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2025-12-14T08:14:00Z</dcterms:created>
  <dcterms:modified xsi:type="dcterms:W3CDTF">2025-12-14T09:40:35Z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2052-12.8.2.21177</vt:lpwstr>
  </property>
  <property fmtid="{D5CDD505-2E9C-101B-9397-08002B2CF9AE}" pid="3" name="ICV">
    <vt:lpwstr>4152845E935A423A92AD42414E713748_13</vt:lpwstr>
  </property>
</Properties>
</file>